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AEC150C7-3633-4A99-B42F-95F444504503}" xr6:coauthVersionLast="47" xr6:coauthVersionMax="47" xr10:uidLastSave="{00000000-0000-0000-0000-000000000000}"/>
  <bookViews>
    <workbookView xWindow="-108" yWindow="348" windowWidth="30936" windowHeight="17040" tabRatio="500" firstSheet="12" activeTab="15" xr2:uid="{00000000-000D-0000-FFFF-FFFF00000000}"/>
  </bookViews>
  <sheets>
    <sheet name="INFO" sheetId="1" r:id="rId1"/>
    <sheet name="Crome 1978" sheetId="2" r:id="rId2"/>
    <sheet name="Frith 1984" sheetId="3" r:id="rId3"/>
    <sheet name="Holmes 1979" sheetId="4" r:id="rId4"/>
    <sheet name="Antos 2006" sheetId="5" r:id="rId5"/>
    <sheet name="Mohd-Azlan 2014" sheetId="6" r:id="rId6"/>
    <sheet name="Landres 1980" sheetId="7" r:id="rId7"/>
    <sheet name="Landres 1983" sheetId="8" r:id="rId8"/>
    <sheet name="Noske 1996" sheetId="9" r:id="rId9"/>
    <sheet name="Thivyanathan 2016" sheetId="10" r:id="rId10"/>
    <sheet name="Carrascal 1987" sheetId="11" r:id="rId11"/>
    <sheet name="Kornan 2013" sheetId="12" r:id="rId12"/>
    <sheet name="Ding 2008" sheetId="22" r:id="rId13"/>
    <sheet name="Table009 (Page 5)" sheetId="25" r:id="rId14"/>
    <sheet name="Table007 (Page 4)" sheetId="24" r:id="rId15"/>
    <sheet name="Gomes 2008" sheetId="23" r:id="rId16"/>
    <sheet name="Ford et al. 1986" sheetId="13" r:id="rId17"/>
    <sheet name="Recher et al. 1985" sheetId="14" r:id="rId18"/>
    <sheet name="Recher et Davis 1998" sheetId="15" r:id="rId19"/>
    <sheet name="Recher et Davis 1997" sheetId="16" r:id="rId20"/>
    <sheet name="My_2016-2018" sheetId="17" r:id="rId21"/>
    <sheet name="srovnani_specializace" sheetId="18" r:id="rId22"/>
    <sheet name="specializace_repeat" sheetId="19" r:id="rId23"/>
    <sheet name="specializace_DATA_all" sheetId="20" r:id="rId24"/>
    <sheet name="sumarizace_studie" sheetId="21" r:id="rId25"/>
  </sheets>
  <definedNames>
    <definedName name="_xlnm._FilterDatabase" localSheetId="1" hidden="1">'Crome 1978'!$B$1:$AN$29</definedName>
    <definedName name="ExternalData_1" localSheetId="15" hidden="1">'Gomes 2008'!$A$1:$I$45</definedName>
    <definedName name="ExternalData_1" localSheetId="14" hidden="1">'Table007 (Page 4)'!$A$1:$I$45</definedName>
    <definedName name="ExternalData_2" localSheetId="13" hidden="1">'Table009 (Page 5)'!$A$1:$P$45</definedName>
    <definedName name="ExternalData_3" localSheetId="15" hidden="1">'Gomes 2008'!$J$1:$Y$45</definedName>
    <definedName name="spp41Levins" localSheetId="20">'My_2016-2018'!$A$1:$T$42</definedName>
    <definedName name="x" localSheetId="24">sumarizace_studie!$E$16:$F$32</definedName>
    <definedName name="xx" localSheetId="21">srovnani_specializace!$A$1:$S$51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45" i="22" l="1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D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J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J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J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J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V87" i="2"/>
  <c r="V86" i="2"/>
  <c r="V85" i="2"/>
  <c r="U85" i="2"/>
  <c r="Q85" i="2"/>
  <c r="V84" i="2"/>
  <c r="F84" i="2"/>
  <c r="K84" i="2" s="1"/>
  <c r="V83" i="2"/>
  <c r="F83" i="2"/>
  <c r="K83" i="2" s="1"/>
  <c r="V82" i="2"/>
  <c r="V81" i="2"/>
  <c r="Q81" i="2"/>
  <c r="V80" i="2"/>
  <c r="K80" i="2"/>
  <c r="F80" i="2"/>
  <c r="V79" i="2"/>
  <c r="V78" i="2"/>
  <c r="V77" i="2"/>
  <c r="Q77" i="2"/>
  <c r="V76" i="2"/>
  <c r="F76" i="2"/>
  <c r="K76" i="2" s="1"/>
  <c r="V75" i="2"/>
  <c r="F75" i="2"/>
  <c r="K75" i="2" s="1"/>
  <c r="V74" i="2"/>
  <c r="V73" i="2"/>
  <c r="Q73" i="2"/>
  <c r="V72" i="2"/>
  <c r="K72" i="2"/>
  <c r="F72" i="2"/>
  <c r="V71" i="2"/>
  <c r="V70" i="2"/>
  <c r="V69" i="2"/>
  <c r="Q69" i="2"/>
  <c r="V68" i="2"/>
  <c r="F68" i="2"/>
  <c r="K68" i="2" s="1"/>
  <c r="V67" i="2"/>
  <c r="F67" i="2"/>
  <c r="K67" i="2" s="1"/>
  <c r="V66" i="2"/>
  <c r="V65" i="2"/>
  <c r="Q65" i="2"/>
  <c r="V64" i="2"/>
  <c r="V63" i="2"/>
  <c r="V62" i="2"/>
  <c r="F62" i="2"/>
  <c r="K62" i="2" s="1"/>
  <c r="V61" i="2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T86" i="2" s="1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T85" i="2" s="1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T84" i="2" s="1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T83" i="2" s="1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T82" i="2" s="1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T81" i="2" s="1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T80" i="2" s="1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T79" i="2" s="1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T78" i="2" s="1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T77" i="2" s="1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T76" i="2" s="1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T75" i="2" s="1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T74" i="2" s="1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T73" i="2" s="1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T72" i="2" s="1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T71" i="2" s="1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T70" i="2" s="1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T69" i="2" s="1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T68" i="2" s="1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T67" i="2" s="1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T66" i="2" s="1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T65" i="2" s="1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T64" i="2" s="1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T63" i="2" s="1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T62" i="2" s="1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T61" i="2" s="1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J55" i="3" l="1"/>
  <c r="J63" i="3"/>
  <c r="J67" i="3"/>
  <c r="R115" i="10"/>
  <c r="J70" i="3"/>
  <c r="H54" i="3"/>
  <c r="J54" i="3" s="1"/>
  <c r="S28" i="3"/>
  <c r="E56" i="3"/>
  <c r="E58" i="3"/>
  <c r="J58" i="3" s="1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J74" i="3" s="1"/>
  <c r="H76" i="3"/>
  <c r="H66" i="3"/>
  <c r="J66" i="3" s="1"/>
  <c r="S40" i="3"/>
  <c r="S49" i="3"/>
  <c r="AD34" i="3"/>
  <c r="W69" i="3"/>
  <c r="AB69" i="3" s="1"/>
  <c r="AD43" i="3"/>
  <c r="AD44" i="3"/>
  <c r="S46" i="3"/>
  <c r="E76" i="3"/>
  <c r="E60" i="3"/>
  <c r="J60" i="3" s="1"/>
  <c r="J20" i="5"/>
  <c r="J26" i="5"/>
  <c r="G63" i="3"/>
  <c r="AD40" i="3"/>
  <c r="G67" i="3"/>
  <c r="W75" i="3"/>
  <c r="AB75" i="3" s="1"/>
  <c r="J69" i="3"/>
  <c r="H59" i="3"/>
  <c r="J59" i="3" s="1"/>
  <c r="G73" i="3"/>
  <c r="AD50" i="3"/>
  <c r="W72" i="3"/>
  <c r="AB72" i="3" s="1"/>
  <c r="J64" i="3"/>
  <c r="G75" i="3"/>
  <c r="J75" i="3" s="1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T87" i="2"/>
  <c r="AD29" i="3"/>
  <c r="I59" i="3"/>
  <c r="Q20" i="5"/>
  <c r="Q26" i="5"/>
  <c r="K83" i="10"/>
  <c r="R113" i="10"/>
  <c r="S29" i="3"/>
  <c r="AD33" i="3"/>
  <c r="I61" i="3"/>
  <c r="J61" i="3" s="1"/>
  <c r="AD35" i="3"/>
  <c r="J23" i="5"/>
  <c r="J29" i="5"/>
  <c r="R102" i="10"/>
  <c r="H56" i="3"/>
  <c r="S31" i="3"/>
  <c r="S35" i="3"/>
  <c r="AD36" i="3"/>
  <c r="AD37" i="3"/>
  <c r="I65" i="3"/>
  <c r="J65" i="3" s="1"/>
  <c r="I71" i="3"/>
  <c r="J71" i="3" s="1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J76" i="3"/>
  <c r="H85" i="16"/>
  <c r="R85" i="16"/>
  <c r="Y82" i="13"/>
  <c r="J73" i="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J56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2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3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4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5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6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</connections>
</file>

<file path=xl/sharedStrings.xml><?xml version="1.0" encoding="utf-8"?>
<sst xmlns="http://schemas.openxmlformats.org/spreadsheetml/2006/main" count="6009" uniqueCount="1182">
  <si>
    <t>Paper</t>
  </si>
  <si>
    <t>DOI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</si>
  <si>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</si>
  <si>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</si>
  <si>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</si>
  <si>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</si>
  <si>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</si>
  <si>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</si>
  <si>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</si>
  <si>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</si>
  <si>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</si>
  <si>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</si>
  <si>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</si>
  <si>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</si>
  <si>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</si>
  <si>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</si>
  <si>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</si>
  <si>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</si>
  <si>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</si>
  <si>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</si>
  <si>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</si>
  <si>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</si>
  <si>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</si>
  <si>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</si>
  <si>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</si>
  <si>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</si>
  <si>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</si>
  <si>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</si>
  <si>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</si>
  <si>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</si>
  <si>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</si>
  <si>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</si>
  <si>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</si>
  <si>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</si>
  <si>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</si>
  <si>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</si>
  <si>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</si>
  <si>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</si>
  <si>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</si>
  <si>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</si>
  <si>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</si>
  <si>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</si>
  <si>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</si>
  <si>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</si>
  <si>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</si>
  <si>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</si>
  <si>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</si>
  <si>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</si>
  <si>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</si>
  <si>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</si>
  <si>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</si>
  <si>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</si>
  <si>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</si>
  <si>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</si>
  <si>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</si>
  <si>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</si>
  <si>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</si>
  <si>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</si>
  <si>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includes Picidae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</si>
  <si>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</si>
  <si>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</si>
  <si>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</si>
  <si>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</si>
  <si>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</si>
  <si>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</si>
  <si>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</si>
  <si>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</si>
  <si>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</si>
  <si>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</si>
  <si>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</si>
  <si>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</si>
  <si>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</si>
  <si>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</si>
  <si>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</si>
  <si>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</si>
  <si>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</si>
  <si>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</si>
  <si>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</si>
  <si>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</si>
  <si>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</si>
  <si>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Woinarski 1988</t>
  </si>
  <si>
    <t>SUPPLEMENT 4-12.PDF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</si>
  <si>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</si>
  <si>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</si>
  <si>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</si>
  <si>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</si>
  <si>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</si>
  <si>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</si>
  <si>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</si>
  <si>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</si>
  <si>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</si>
  <si>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</si>
  <si>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</si>
  <si>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</si>
  <si>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</si>
  <si>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</si>
  <si>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</si>
  <si>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</si>
  <si>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</si>
  <si>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</si>
  <si>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</si>
  <si>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</si>
  <si>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</si>
  <si>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</si>
  <si>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</si>
  <si>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</si>
  <si>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</si>
  <si>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</si>
  <si>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</si>
  <si>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</si>
  <si>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</si>
  <si>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</si>
  <si>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</si>
  <si>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</si>
  <si>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</si>
  <si>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</si>
  <si>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</si>
  <si>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</si>
  <si>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</si>
  <si>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</si>
  <si>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</si>
  <si>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</si>
  <si>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</si>
  <si>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</si>
  <si>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</si>
  <si>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</si>
  <si>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</si>
  <si>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</si>
  <si>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</si>
  <si>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</si>
  <si>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</si>
  <si>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</si>
  <si>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</si>
  <si>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</si>
  <si>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</si>
  <si>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</si>
  <si>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</si>
  <si>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</si>
  <si>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</si>
  <si>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</si>
  <si>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</si>
  <si>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</si>
  <si>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</si>
  <si>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</si>
  <si>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</si>
  <si>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</si>
  <si>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</si>
  <si>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</si>
  <si>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</si>
  <si>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</si>
  <si>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</si>
  <si>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</si>
  <si>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</si>
  <si>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</si>
  <si>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</si>
  <si>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</si>
  <si>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</si>
  <si>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</si>
  <si>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</si>
  <si>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</si>
  <si>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</si>
  <si>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</si>
  <si>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</si>
  <si>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</si>
  <si>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</si>
  <si>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</si>
  <si>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</si>
  <si>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</si>
  <si>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</si>
  <si>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</si>
  <si>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</si>
  <si>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</si>
  <si>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</si>
  <si>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</si>
  <si>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</si>
  <si>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</si>
  <si>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</si>
  <si>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</si>
  <si>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</si>
  <si>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</si>
  <si>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</si>
  <si>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</si>
  <si>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</si>
  <si>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</si>
  <si>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</si>
  <si>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</si>
  <si>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</si>
  <si>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leaf/twig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</si>
  <si>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</si>
  <si>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</si>
  <si>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</si>
  <si>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</si>
  <si>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</si>
  <si>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</si>
  <si>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</si>
  <si>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</si>
  <si>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</si>
  <si>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</si>
  <si>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</si>
  <si>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</si>
  <si>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</si>
  <si>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</si>
  <si>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</si>
  <si>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</si>
  <si>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</si>
  <si>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</si>
  <si>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</si>
  <si>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</si>
  <si>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</si>
  <si>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</si>
  <si>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</si>
  <si>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</si>
  <si>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</si>
  <si>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</si>
  <si>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</si>
  <si>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</si>
  <si>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</si>
  <si>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</si>
  <si>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</si>
  <si>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</si>
  <si>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</si>
  <si>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</si>
  <si>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</si>
  <si>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</si>
  <si>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</si>
  <si>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</si>
  <si>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</si>
  <si>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</si>
  <si>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</si>
  <si>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</si>
  <si>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</si>
  <si>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</si>
  <si>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</si>
  <si>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</si>
  <si>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</si>
  <si>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</si>
  <si>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</si>
  <si>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</si>
  <si>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</si>
  <si>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</si>
  <si>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</si>
  <si>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</si>
  <si>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</si>
  <si>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</si>
  <si>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</si>
  <si>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</si>
  <si>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</si>
  <si>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</si>
  <si>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</si>
  <si>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</si>
  <si>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</si>
  <si>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</si>
  <si>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</si>
  <si>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</si>
  <si>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</si>
  <si>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</si>
  <si>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</si>
  <si>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</si>
  <si>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</si>
  <si>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</si>
  <si>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</si>
  <si>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</si>
  <si>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</si>
  <si>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</si>
  <si>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</si>
  <si>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</si>
  <si>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</si>
  <si>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</si>
  <si>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</si>
  <si>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</si>
  <si>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</si>
  <si>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</si>
  <si>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</si>
  <si>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</si>
  <si>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</si>
  <si>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</si>
  <si>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</si>
  <si>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</si>
  <si>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</si>
  <si>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</si>
  <si>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</si>
  <si>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</si>
  <si>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</si>
  <si>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</si>
  <si>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</si>
  <si>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</si>
  <si>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</si>
  <si>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</si>
  <si>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</si>
  <si>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</si>
  <si>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</si>
  <si>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</si>
  <si>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</si>
  <si>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</si>
  <si>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</si>
  <si>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</si>
  <si>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</si>
  <si>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</si>
  <si>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</si>
  <si>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</si>
  <si>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</si>
  <si>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</si>
  <si>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</si>
  <si>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</si>
  <si>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</si>
  <si>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</si>
  <si>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</si>
  <si>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</si>
  <si>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</si>
  <si>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</si>
  <si>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</si>
  <si>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</si>
  <si>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</si>
  <si>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</si>
  <si>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</si>
  <si>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</si>
  <si>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</si>
  <si>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</si>
  <si>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</si>
  <si>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</si>
  <si>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</si>
  <si>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</si>
  <si>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</si>
  <si>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</si>
  <si>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</si>
  <si>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</si>
  <si>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</si>
  <si>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</si>
  <si>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</si>
  <si>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</si>
  <si>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</si>
  <si>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</si>
  <si>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</si>
  <si>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</si>
  <si>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</si>
  <si>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</si>
  <si>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</si>
  <si>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</si>
  <si>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</si>
  <si>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</si>
  <si>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</si>
  <si>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</si>
  <si>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</si>
  <si>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</si>
  <si>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</si>
  <si>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</si>
  <si>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</si>
  <si>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</si>
  <si>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</si>
  <si>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</si>
  <si>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</si>
  <si>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</si>
  <si>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</si>
  <si>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</si>
  <si>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</si>
  <si>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</si>
  <si>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</si>
  <si>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</si>
  <si>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</si>
  <si>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</si>
  <si>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</si>
  <si>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</si>
  <si>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</si>
  <si>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</si>
  <si>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</si>
  <si>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</si>
  <si>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</si>
  <si>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</si>
  <si>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</si>
  <si>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</si>
  <si>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</si>
  <si>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</si>
  <si>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</si>
  <si>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</si>
  <si>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</si>
  <si>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</si>
  <si>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</si>
  <si>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</si>
  <si>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</si>
  <si>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</si>
  <si>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</si>
  <si>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</si>
  <si>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</si>
  <si>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</si>
  <si>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</si>
  <si>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</si>
  <si>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</si>
  <si>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</si>
  <si>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</si>
  <si>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</si>
  <si>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</si>
  <si>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</si>
  <si>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</si>
  <si>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</si>
  <si>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</si>
  <si>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</si>
  <si>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</si>
  <si>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</si>
  <si>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</si>
  <si>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</si>
  <si>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</si>
  <si>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</si>
  <si>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</si>
  <si>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</si>
  <si>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</si>
  <si>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</si>
  <si>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</si>
  <si>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</si>
  <si>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</si>
  <si>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</si>
  <si>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</si>
  <si>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</si>
  <si>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</si>
  <si>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</si>
  <si>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</si>
  <si>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</si>
  <si>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</si>
  <si>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</si>
  <si>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</si>
  <si>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</si>
  <si>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</si>
  <si>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</si>
  <si>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</si>
  <si>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</si>
  <si>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</si>
  <si>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</si>
  <si>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</si>
  <si>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</si>
  <si>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</si>
  <si>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</si>
  <si>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</si>
  <si>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</si>
  <si>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</si>
  <si>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</si>
  <si>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</si>
  <si>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</si>
  <si>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</si>
  <si>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</si>
  <si>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</si>
  <si>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</si>
  <si>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</si>
  <si>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</si>
  <si>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</si>
  <si>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</si>
  <si>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</si>
  <si>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</si>
  <si>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</si>
  <si>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</si>
  <si>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</si>
  <si>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</si>
  <si>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</si>
  <si>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</si>
  <si>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</si>
  <si>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</si>
  <si>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</si>
  <si>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</si>
  <si>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</si>
  <si>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</si>
  <si>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</si>
  <si>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</si>
  <si>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</si>
  <si>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</si>
  <si>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</si>
  <si>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</si>
  <si>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</si>
  <si>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</si>
  <si>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</si>
  <si>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</si>
  <si>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</si>
  <si>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</si>
  <si>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</si>
  <si>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</si>
  <si>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</si>
  <si>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</si>
  <si>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</si>
  <si>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</si>
  <si>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</si>
  <si>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</si>
  <si>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</si>
  <si>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</si>
  <si>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</si>
  <si>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</si>
  <si>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</si>
  <si>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</si>
  <si>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</si>
  <si>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</si>
  <si>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</si>
  <si>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</si>
  <si>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</si>
  <si>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</si>
  <si>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</si>
  <si>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</si>
  <si>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</si>
  <si>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</si>
  <si>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</si>
  <si>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</si>
  <si>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</si>
  <si>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</si>
  <si>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</si>
  <si>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</si>
  <si>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</si>
  <si>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</si>
  <si>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</si>
  <si>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</si>
  <si>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</si>
  <si>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</si>
  <si>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</si>
  <si>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</si>
  <si>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</si>
  <si>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</si>
  <si>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</si>
  <si>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</si>
  <si>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</si>
  <si>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</si>
  <si>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</si>
  <si>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</si>
  <si>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</si>
  <si>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</si>
  <si>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</si>
  <si>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</si>
  <si>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</si>
  <si>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</si>
  <si>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</si>
  <si>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</si>
  <si>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</si>
  <si>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</si>
  <si>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</si>
  <si>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</si>
  <si>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</si>
  <si>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</si>
  <si>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</si>
  <si>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</si>
  <si>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</si>
  <si>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</si>
  <si>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</si>
  <si>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</si>
  <si>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</si>
  <si>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</si>
  <si>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</si>
  <si>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</si>
  <si>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</si>
  <si>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</si>
  <si>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</si>
  <si>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</si>
  <si>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</si>
  <si>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</si>
  <si>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</si>
  <si>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</si>
  <si>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</si>
  <si>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</si>
  <si>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</si>
  <si>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</si>
  <si>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</si>
  <si>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</si>
  <si>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</si>
  <si>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</si>
  <si>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</si>
  <si>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</si>
  <si>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</si>
  <si>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</si>
  <si>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</si>
  <si>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</si>
  <si>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</si>
  <si>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</si>
  <si>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</si>
  <si>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</si>
  <si>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</si>
  <si>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</si>
  <si>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</si>
  <si>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</si>
  <si>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</si>
  <si>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</si>
  <si>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</si>
  <si>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</si>
  <si>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</si>
  <si>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</si>
  <si>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</si>
  <si>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</si>
  <si>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</si>
  <si>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</si>
  <si>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</si>
  <si>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</si>
  <si>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</si>
  <si>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</si>
  <si>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</si>
  <si>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</si>
  <si>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</si>
  <si>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</si>
  <si>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</si>
  <si>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</si>
  <si>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</si>
  <si>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</si>
  <si>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</si>
  <si>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</si>
  <si>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</si>
  <si>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</si>
  <si>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</si>
  <si>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</si>
  <si>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</si>
  <si>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</si>
  <si>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</si>
  <si>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</si>
  <si>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</si>
  <si>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</si>
  <si>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</si>
  <si>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</si>
  <si>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</si>
  <si>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</si>
  <si>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</si>
  <si>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</si>
  <si>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</si>
  <si>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</si>
  <si>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</si>
  <si>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</si>
  <si>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</si>
  <si>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</si>
  <si>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</si>
  <si>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</si>
  <si>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</si>
  <si>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Psittacula_roseate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</si>
  <si>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</si>
  <si>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</si>
  <si>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</si>
  <si>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</si>
  <si>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</si>
  <si>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</si>
  <si>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</si>
  <si>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</si>
  <si>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</si>
  <si>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</si>
  <si>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</si>
  <si>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</si>
  <si>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</si>
  <si>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</si>
  <si>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</si>
  <si>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</si>
  <si>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</si>
  <si>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</si>
  <si>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</si>
  <si>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</si>
  <si>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</si>
  <si>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</si>
  <si>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</si>
  <si>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</si>
  <si>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</si>
  <si>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</si>
  <si>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</si>
  <si>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</si>
  <si>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</si>
  <si>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</si>
  <si>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</si>
  <si>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</si>
  <si>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</si>
  <si>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</si>
  <si>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</si>
  <si>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</si>
  <si>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</si>
  <si>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</si>
  <si>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</si>
  <si>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</si>
  <si>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</si>
  <si>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</si>
  <si>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</si>
  <si>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</si>
  <si>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</si>
  <si>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</si>
  <si>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</si>
  <si>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</si>
  <si>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</si>
  <si>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</si>
  <si>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</si>
  <si>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</si>
  <si>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</si>
  <si>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</si>
  <si>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</si>
  <si>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</si>
  <si>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</si>
  <si>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</si>
  <si>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</si>
  <si>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</si>
  <si>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</si>
  <si>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</si>
  <si>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</si>
  <si>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</si>
  <si>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</si>
  <si>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</si>
  <si>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</si>
  <si>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</si>
  <si>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</si>
  <si>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</si>
  <si>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</si>
  <si>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</si>
  <si>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</si>
  <si>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</si>
  <si>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</si>
  <si>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</si>
  <si>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</si>
  <si>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</si>
  <si>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</si>
  <si>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</si>
  <si>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</si>
  <si>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</si>
  <si>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</si>
  <si>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</si>
  <si>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</si>
  <si>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</si>
  <si>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</si>
  <si>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</si>
  <si>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</si>
  <si>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</si>
  <si>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</si>
  <si>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</si>
  <si>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</si>
  <si>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</si>
  <si>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</si>
  <si>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</si>
  <si>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</si>
  <si>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</si>
  <si>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</si>
  <si>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</si>
  <si>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</si>
  <si>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</si>
  <si>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</si>
  <si>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</si>
  <si>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</si>
  <si>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</si>
  <si>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</si>
  <si>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</si>
  <si>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</si>
  <si>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</si>
  <si>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</si>
  <si>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</si>
  <si>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</si>
  <si>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</si>
  <si>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</si>
  <si>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</si>
  <si>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</si>
  <si>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</si>
  <si>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</si>
  <si>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</si>
  <si>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</si>
  <si>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</si>
  <si>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</si>
  <si>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</si>
  <si>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</si>
  <si>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</si>
  <si>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</si>
  <si>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</si>
  <si>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</si>
  <si>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</si>
  <si>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</si>
  <si>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</si>
  <si>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</si>
  <si>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</si>
  <si>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</si>
  <si>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</si>
  <si>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</si>
  <si>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</si>
  <si>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</si>
  <si>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</si>
  <si>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</si>
  <si>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</si>
  <si>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</si>
  <si>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</si>
  <si>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</si>
  <si>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</si>
  <si>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</si>
  <si>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</si>
  <si>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</si>
  <si>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</si>
  <si>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</si>
  <si>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</si>
  <si>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</si>
  <si>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</si>
  <si>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</si>
  <si>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</si>
  <si>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</si>
  <si>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</si>
  <si>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</si>
  <si>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</si>
  <si>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</si>
  <si>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</si>
  <si>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</si>
  <si>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</si>
  <si>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</si>
  <si>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</si>
  <si>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</si>
  <si>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</si>
  <si>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</si>
  <si>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</si>
  <si>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</si>
  <si>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</si>
  <si>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</si>
  <si>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</si>
  <si>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</si>
  <si>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</si>
  <si>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</si>
  <si>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</si>
  <si>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</si>
  <si>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</si>
  <si>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</si>
  <si>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</si>
  <si>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</si>
  <si>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</si>
  <si>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</si>
  <si>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</si>
  <si>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</si>
  <si>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</si>
  <si>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</si>
  <si>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</si>
  <si>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</si>
  <si>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</si>
  <si>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</si>
  <si>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</si>
  <si>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</si>
  <si>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</si>
  <si>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</si>
  <si>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</si>
  <si>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</si>
  <si>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</si>
  <si>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</si>
  <si>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</si>
  <si>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</si>
  <si>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</si>
  <si>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</si>
  <si>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</si>
  <si>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</si>
  <si>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</si>
  <si>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</si>
  <si>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</si>
  <si>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</si>
  <si>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</si>
  <si>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</si>
  <si>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</si>
  <si>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</si>
  <si>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</si>
  <si>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</si>
  <si>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</si>
  <si>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</si>
  <si>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</si>
  <si>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</si>
  <si>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</si>
  <si>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</si>
  <si>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</si>
  <si>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</si>
  <si>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</si>
  <si>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</si>
  <si>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</si>
  <si>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</si>
  <si>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</si>
  <si>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</si>
  <si>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</si>
  <si>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</si>
  <si>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</si>
  <si>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</si>
  <si>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</si>
  <si>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</si>
  <si>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</si>
  <si>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</si>
  <si>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</si>
  <si>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</si>
  <si>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</si>
  <si>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</si>
  <si>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</si>
  <si>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</si>
  <si>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</si>
  <si>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</si>
  <si>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</si>
  <si>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</si>
  <si>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</si>
  <si>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</si>
  <si>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</si>
  <si>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</si>
  <si>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</si>
  <si>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</si>
  <si>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</si>
  <si>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</si>
  <si>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</si>
  <si>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</si>
  <si>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</si>
  <si>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</si>
  <si>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</si>
  <si>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</si>
  <si>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</si>
  <si>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</si>
  <si>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</si>
  <si>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</si>
  <si>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</si>
  <si>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</si>
  <si>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</si>
  <si>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</si>
  <si>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</si>
  <si>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</si>
  <si>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</si>
  <si>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</si>
  <si>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</si>
  <si>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</si>
  <si>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</si>
  <si>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</si>
  <si>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</si>
  <si>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</si>
  <si>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</si>
  <si>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</si>
  <si>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</si>
  <si>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</si>
  <si>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</si>
  <si>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</si>
  <si>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</si>
  <si>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</si>
  <si>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</si>
  <si>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</si>
  <si>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</si>
  <si>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</si>
  <si>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</si>
  <si>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non-breeding, supplement Jones1</t>
  </si>
  <si>
    <t>Kornan 2013</t>
  </si>
  <si>
    <t>10.1556/ComEc.14.2013.1.10</t>
  </si>
  <si>
    <t>Slovakia</t>
  </si>
  <si>
    <t>Multiple continents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</si>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</sst>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General"/>
    <numFmt numFmtId="165" formatCode="0.000"/>
  </numFmts>
  <fonts count="11" x14ac:knownFonts="1">
    <font>
      <sz val="11"/>
      <color rgb="FF000000"/>
      <name val="Calibri"/>
      <family val="2"/>
      <charset val="238"/>
    </font>
    <font>
      <sz val="12"/>
      <color rgb="FF212529"/>
      <name val="Segoe U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</fills>
  <borders count="23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/>
    <xf numFmtId="0" fontId="2" fillId="4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17" xfId="0" applyFont="1" applyBorder="1"/>
    <xf numFmtId="0" fontId="3" fillId="0" borderId="18" xfId="0" applyFont="1" applyBorder="1"/>
    <xf numFmtId="0" fontId="3" fillId="15" borderId="17" xfId="0" applyFont="1" applyFill="1" applyBorder="1"/>
    <xf numFmtId="0" fontId="3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4" fillId="14" borderId="0" xfId="0" applyFont="1" applyFill="1"/>
    <xf numFmtId="0" fontId="5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6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7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7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10" fillId="0" borderId="0" xfId="1" applyAlignment="1">
      <alignment wrapText="1"/>
    </xf>
    <xf numFmtId="0" fontId="0" fillId="0" borderId="20" xfId="0" applyBorder="1" applyAlignment="1">
      <alignment horizontal="center"/>
    </xf>
    <xf numFmtId="0" fontId="0" fillId="0" borderId="22" xfId="0" applyBorder="1"/>
    <xf numFmtId="0" fontId="0" fillId="0" borderId="0" xfId="0" applyFill="1" applyBorder="1"/>
    <xf numFmtId="0" fontId="0" fillId="18" borderId="0" xfId="0" applyFill="1"/>
    <xf numFmtId="0" fontId="0" fillId="0" borderId="0" xfId="0" applyBorder="1"/>
    <xf numFmtId="0" fontId="0" fillId="19" borderId="0" xfId="0" applyFill="1"/>
    <xf numFmtId="0" fontId="0" fillId="0" borderId="0" xfId="0" applyNumberFormat="1"/>
  </cellXfs>
  <cellStyles count="2">
    <cellStyle name="Hypertextový odkaz" xfId="1" builtinId="8"/>
    <cellStyle name="Normální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6E92084-B384-455B-AC83-52F02C35B0F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32871-231B-42AA-97D6-5CAD5E6704A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76808C-52DD-40A6-9450-B90131085196}" name="Table009__Page_5" displayName="Table009__Page_5" ref="A1:P45" tableType="queryTable" totalsRowShown="0">
  <autoFilter ref="A1:P45" xr:uid="{1176808C-52DD-40A6-9450-B90131085196}"/>
  <tableColumns count="16">
    <tableColumn id="1" xr3:uid="{B6A23B81-0E9B-42C2-9694-7B1AA6A7E523}" uniqueName="1" name="Column1" queryTableFieldId="1" dataDxfId="40"/>
    <tableColumn id="2" xr3:uid="{4561B3A8-CBE1-4DB4-9220-7C3A865A231C}" uniqueName="2" name="Column2" queryTableFieldId="2" dataDxfId="39"/>
    <tableColumn id="3" xr3:uid="{193F9F6E-18F9-4DE2-B15D-0FE4749CC085}" uniqueName="3" name="Column3" queryTableFieldId="3" dataDxfId="38"/>
    <tableColumn id="4" xr3:uid="{445E9019-D2D2-4ECC-9A6A-44D93D4B798A}" uniqueName="4" name="Column4" queryTableFieldId="4" dataDxfId="37"/>
    <tableColumn id="5" xr3:uid="{AD54F458-C535-4C16-B560-112851100197}" uniqueName="5" name="Column5" queryTableFieldId="5" dataDxfId="36"/>
    <tableColumn id="6" xr3:uid="{50152D99-51B5-4A5A-9757-00FD395DF7E5}" uniqueName="6" name="Column6" queryTableFieldId="6" dataDxfId="35"/>
    <tableColumn id="7" xr3:uid="{D9E41223-0D9F-42C9-8A6E-E3BFA6FC1F1A}" uniqueName="7" name="Column7" queryTableFieldId="7" dataDxfId="34"/>
    <tableColumn id="8" xr3:uid="{0A462909-3D48-4B57-9490-4F8C2EB72011}" uniqueName="8" name="Column8" queryTableFieldId="8" dataDxfId="33"/>
    <tableColumn id="9" xr3:uid="{FD2006E7-C4A6-4A0B-8723-D2CDDAE0F5AA}" uniqueName="9" name="Column9" queryTableFieldId="9" dataDxfId="32"/>
    <tableColumn id="10" xr3:uid="{D10E0A47-E406-4ED7-8E7A-602709F91679}" uniqueName="10" name="Column10" queryTableFieldId="10" dataDxfId="31"/>
    <tableColumn id="11" xr3:uid="{E87DDE69-1A68-46CF-8AA0-416F294908C8}" uniqueName="11" name="Column11" queryTableFieldId="11" dataDxfId="30"/>
    <tableColumn id="12" xr3:uid="{3C7E805E-1123-427D-99C6-577D193C8C3B}" uniqueName="12" name="Column12" queryTableFieldId="12" dataDxfId="29"/>
    <tableColumn id="13" xr3:uid="{B6C08DDF-32AA-4750-AE2A-DEADD598F0B1}" uniqueName="13" name="Column13" queryTableFieldId="13" dataDxfId="28"/>
    <tableColumn id="14" xr3:uid="{F6D9E422-7BE3-4CF5-BF72-BC79EACC2D5A}" uniqueName="14" name="Column14" queryTableFieldId="14" dataDxfId="27"/>
    <tableColumn id="15" xr3:uid="{E193B8E8-C3F0-4DCD-9942-4EDFDAB6DA1C}" uniqueName="15" name="Column15" queryTableFieldId="15" dataDxfId="26"/>
    <tableColumn id="16" xr3:uid="{0AA379D0-2A0D-4F84-9CD3-8BAE969A2A70}" uniqueName="16" name="Column16" queryTableFieldId="16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F247C-953B-427B-986B-2F5A561D869F}" name="Table007__Page_4" displayName="Table007__Page_4" ref="A1:I45" tableType="queryTable" totalsRowShown="0">
  <autoFilter ref="A1:I45" xr:uid="{6C6F247C-953B-427B-986B-2F5A561D869F}"/>
  <tableColumns count="9">
    <tableColumn id="1" xr3:uid="{264EA1AE-FCDE-4EDB-BC3F-6D215F6FB871}" uniqueName="1" name="Column1" queryTableFieldId="1" dataDxfId="49"/>
    <tableColumn id="2" xr3:uid="{86C58403-D9B7-49C8-A3E4-657BB319EABD}" uniqueName="2" name="Column2" queryTableFieldId="2" dataDxfId="48"/>
    <tableColumn id="3" xr3:uid="{13144302-14BD-4B1D-81BD-076B090F5F70}" uniqueName="3" name="Column3" queryTableFieldId="3" dataDxfId="47"/>
    <tableColumn id="4" xr3:uid="{5A02B4C0-054E-4C8B-81E5-35330F3F7AF2}" uniqueName="4" name="Column4" queryTableFieldId="4" dataDxfId="46"/>
    <tableColumn id="5" xr3:uid="{1E65BD9D-D108-45AF-B475-46ED167A5C19}" uniqueName="5" name="Column5" queryTableFieldId="5" dataDxfId="45"/>
    <tableColumn id="6" xr3:uid="{A823DB98-CC9A-4E53-8A78-19DE79985826}" uniqueName="6" name="Column6" queryTableFieldId="6" dataDxfId="44"/>
    <tableColumn id="7" xr3:uid="{CB53C457-6FCF-4DBA-A27F-F6F02B4C43F3}" uniqueName="7" name="Column7" queryTableFieldId="7" dataDxfId="43"/>
    <tableColumn id="8" xr3:uid="{ED4B6FAF-7CBF-40E7-BBCA-AD845E9519FA}" uniqueName="8" name="Column8" queryTableFieldId="8" dataDxfId="42"/>
    <tableColumn id="9" xr3:uid="{39CE6C54-6436-4A96-9D13-7F1DEECD085E}" uniqueName="9" name="Column9" queryTableFieldId="9" dataDxfId="4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24"/>
    <tableColumn id="2" xr3:uid="{944C23E7-0DDF-474A-A4D3-3662E58B44DB}" uniqueName="2" name="Column2" queryTableFieldId="2" dataDxfId="23"/>
    <tableColumn id="3" xr3:uid="{1CB933F3-0E5F-4741-8658-93157DCF4AD2}" uniqueName="3" name="Column3" queryTableFieldId="3" dataDxfId="22"/>
    <tableColumn id="4" xr3:uid="{05F485F8-98F8-460A-BF11-99C4FB34C867}" uniqueName="4" name="Column4" queryTableFieldId="4" dataDxfId="21"/>
    <tableColumn id="5" xr3:uid="{73A80E66-EE34-40E9-B07B-3B09A55A1AD7}" uniqueName="5" name="Column5" queryTableFieldId="5" dataDxfId="20"/>
    <tableColumn id="6" xr3:uid="{F6CC0EFE-437E-4113-A531-52C32B9B954A}" uniqueName="6" name="Column6" queryTableFieldId="6" dataDxfId="19"/>
    <tableColumn id="7" xr3:uid="{2DD557C6-7A55-47AF-B127-8B675E2A6C6C}" uniqueName="7" name="Column7" queryTableFieldId="7" dataDxfId="18"/>
    <tableColumn id="8" xr3:uid="{AA648004-1F0F-4A10-8FDA-02563809539E}" uniqueName="8" name="Column8" queryTableFieldId="8" dataDxfId="17"/>
    <tableColumn id="9" xr3:uid="{46912E27-62AF-4AE1-A2CA-EDF9FF19519B}" uniqueName="9" name="Column9" queryTableFieldId="9" dataDxfId="1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15"/>
    <tableColumn id="2" xr3:uid="{14ED0E55-FE92-4C91-8F5A-F987F0463DDE}" uniqueName="2" name="Column2" queryTableFieldId="2" dataDxfId="14"/>
    <tableColumn id="3" xr3:uid="{80660009-B44D-4D0F-B797-75D9AB828112}" uniqueName="3" name="Column3" queryTableFieldId="3" dataDxfId="13"/>
    <tableColumn id="4" xr3:uid="{CEB2884B-F7E3-4CA7-A644-82C0BC827EC2}" uniqueName="4" name="Column4" queryTableFieldId="4" dataDxfId="12"/>
    <tableColumn id="5" xr3:uid="{ABA93E17-5E43-4B2F-86E5-597454A4DA3C}" uniqueName="5" name="Column5" queryTableFieldId="5" dataDxfId="11"/>
    <tableColumn id="6" xr3:uid="{32982718-8EB9-4423-8A7F-41CF9B80CB56}" uniqueName="6" name="Column6" queryTableFieldId="6" dataDxfId="10"/>
    <tableColumn id="7" xr3:uid="{F25E39F7-F149-4181-A2B4-143075FB45F5}" uniqueName="7" name="Column7" queryTableFieldId="7" dataDxfId="9"/>
    <tableColumn id="8" xr3:uid="{660F6D10-CF47-46CD-95DF-F0DF678D6853}" uniqueName="8" name="Column8" queryTableFieldId="8" dataDxfId="8"/>
    <tableColumn id="9" xr3:uid="{DCABE1E8-8E26-4E19-8CF3-4FAF75F7E152}" uniqueName="9" name="Column9" queryTableFieldId="9" dataDxfId="7"/>
    <tableColumn id="10" xr3:uid="{7660F202-20F5-4747-A946-89EDC146167C}" uniqueName="10" name="Column10" queryTableFieldId="10" dataDxfId="6"/>
    <tableColumn id="11" xr3:uid="{28295DFD-63C0-4455-BFD3-3F7B13CEA3B7}" uniqueName="11" name="Column11" queryTableFieldId="11" dataDxfId="5"/>
    <tableColumn id="12" xr3:uid="{01302A55-9F7D-4775-A7B0-3393FA3DFAA8}" uniqueName="12" name="Column12" queryTableFieldId="12" dataDxfId="4"/>
    <tableColumn id="13" xr3:uid="{44BA5449-839D-455E-A8F8-37D33A02E9C6}" uniqueName="13" name="Column13" queryTableFieldId="13" dataDxfId="3"/>
    <tableColumn id="14" xr3:uid="{7FD91F2B-FC66-4004-BA87-BD98950ABD0A}" uniqueName="14" name="Column14" queryTableFieldId="14" dataDxfId="2"/>
    <tableColumn id="15" xr3:uid="{816856E4-EBCF-49EC-AE61-4FE52D0CF4B0}" uniqueName="15" name="Column15" queryTableFieldId="15" dataDxfId="1"/>
    <tableColumn id="16" xr3:uid="{B16D5B21-F440-4448-9FE9-7F12F46470DF}" uniqueName="16" name="Column16" queryTableFieldId="1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A14" sqref="A14"/>
    </sheetView>
  </sheetViews>
  <sheetFormatPr defaultColWidth="8.6640625" defaultRowHeight="14.4" x14ac:dyDescent="0.3"/>
  <cols>
    <col min="1" max="1" width="17" customWidth="1"/>
    <col min="2" max="2" width="30.88671875" customWidth="1"/>
    <col min="3" max="3" width="5.44140625" customWidth="1"/>
    <col min="4" max="4" width="15.6640625" customWidth="1"/>
    <col min="5" max="5" width="28.109375" customWidth="1"/>
    <col min="6" max="6" width="15.554687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>
        <v>1978</v>
      </c>
      <c r="D2" t="s">
        <v>14</v>
      </c>
      <c r="E2" t="s">
        <v>15</v>
      </c>
      <c r="F2" t="s">
        <v>16</v>
      </c>
      <c r="G2">
        <v>27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ht="12.75" customHeight="1" x14ac:dyDescent="0.3">
      <c r="A3" t="s">
        <v>18</v>
      </c>
      <c r="B3" s="64" t="s">
        <v>19</v>
      </c>
      <c r="C3">
        <v>1984</v>
      </c>
      <c r="D3" t="s">
        <v>14</v>
      </c>
      <c r="E3" t="s">
        <v>15</v>
      </c>
      <c r="F3" t="s">
        <v>20</v>
      </c>
      <c r="G3">
        <v>23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3">
      <c r="A4" t="s">
        <v>21</v>
      </c>
      <c r="B4" t="s">
        <v>22</v>
      </c>
      <c r="C4">
        <v>1979</v>
      </c>
      <c r="D4" t="s">
        <v>23</v>
      </c>
      <c r="E4" t="s">
        <v>24</v>
      </c>
      <c r="F4" t="s">
        <v>25</v>
      </c>
      <c r="G4">
        <v>22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3">
      <c r="A5" t="s">
        <v>26</v>
      </c>
      <c r="B5" t="s">
        <v>27</v>
      </c>
      <c r="C5">
        <v>2006</v>
      </c>
      <c r="D5" t="s">
        <v>14</v>
      </c>
      <c r="E5" t="s">
        <v>28</v>
      </c>
      <c r="F5" t="s">
        <v>29</v>
      </c>
      <c r="G5">
        <v>13</v>
      </c>
      <c r="H5" t="s">
        <v>30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3">
      <c r="A6" t="s">
        <v>31</v>
      </c>
      <c r="B6" t="s">
        <v>32</v>
      </c>
      <c r="C6">
        <v>2014</v>
      </c>
      <c r="D6" t="s">
        <v>14</v>
      </c>
      <c r="E6" t="s">
        <v>33</v>
      </c>
      <c r="F6" t="s">
        <v>34</v>
      </c>
      <c r="G6">
        <v>20</v>
      </c>
      <c r="H6" t="s">
        <v>35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3">
      <c r="A7" t="s">
        <v>36</v>
      </c>
      <c r="B7" t="s">
        <v>37</v>
      </c>
      <c r="C7">
        <v>1980</v>
      </c>
      <c r="D7" t="s">
        <v>23</v>
      </c>
      <c r="E7" t="s">
        <v>38</v>
      </c>
      <c r="F7" t="s">
        <v>39</v>
      </c>
      <c r="G7">
        <v>12</v>
      </c>
      <c r="H7" t="s">
        <v>40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3">
      <c r="A8" t="s">
        <v>41</v>
      </c>
      <c r="B8" t="s">
        <v>42</v>
      </c>
      <c r="C8">
        <v>1983</v>
      </c>
      <c r="D8" t="s">
        <v>23</v>
      </c>
      <c r="E8" t="s">
        <v>43</v>
      </c>
      <c r="F8" t="s">
        <v>39</v>
      </c>
      <c r="G8">
        <v>21</v>
      </c>
      <c r="H8" t="s">
        <v>40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3">
      <c r="A9" t="s">
        <v>44</v>
      </c>
      <c r="B9" t="s">
        <v>45</v>
      </c>
      <c r="C9">
        <v>1996</v>
      </c>
      <c r="D9" t="s">
        <v>14</v>
      </c>
      <c r="E9" t="s">
        <v>46</v>
      </c>
      <c r="F9" t="s">
        <v>34</v>
      </c>
      <c r="G9">
        <v>13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3">
      <c r="A10" t="s">
        <v>47</v>
      </c>
      <c r="B10" t="s">
        <v>48</v>
      </c>
      <c r="C10">
        <v>2016</v>
      </c>
      <c r="D10" t="s">
        <v>49</v>
      </c>
      <c r="E10" t="s">
        <v>50</v>
      </c>
      <c r="F10" t="s">
        <v>51</v>
      </c>
      <c r="G10">
        <v>36</v>
      </c>
      <c r="H10" t="s">
        <v>52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3">
      <c r="A11" t="s">
        <v>53</v>
      </c>
      <c r="B11" t="s">
        <v>54</v>
      </c>
      <c r="C11">
        <v>1987</v>
      </c>
      <c r="D11" t="s">
        <v>55</v>
      </c>
      <c r="E11" t="s">
        <v>56</v>
      </c>
      <c r="F11" t="s">
        <v>57</v>
      </c>
      <c r="G11">
        <v>25</v>
      </c>
      <c r="H11" t="s">
        <v>58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3">
      <c r="A12" t="s">
        <v>915</v>
      </c>
      <c r="B12" t="s">
        <v>916</v>
      </c>
      <c r="C12">
        <v>2013</v>
      </c>
      <c r="D12" t="s">
        <v>918</v>
      </c>
      <c r="E12" t="s">
        <v>917</v>
      </c>
      <c r="H12" t="s">
        <v>81</v>
      </c>
      <c r="I12" s="70" t="s">
        <v>1050</v>
      </c>
      <c r="J12" s="70" t="s">
        <v>1050</v>
      </c>
      <c r="K12" s="70" t="s">
        <v>1050</v>
      </c>
      <c r="L12" s="70" t="s">
        <v>1050</v>
      </c>
    </row>
    <row r="13" spans="1:12" x14ac:dyDescent="0.3">
      <c r="A13" t="s">
        <v>1048</v>
      </c>
      <c r="B13" t="s">
        <v>1049</v>
      </c>
      <c r="C13">
        <v>2008</v>
      </c>
      <c r="D13" t="s">
        <v>49</v>
      </c>
      <c r="E13" t="s">
        <v>1004</v>
      </c>
      <c r="F13" t="s">
        <v>1047</v>
      </c>
      <c r="I13" s="2" t="s">
        <v>17</v>
      </c>
      <c r="J13" s="2" t="s">
        <v>17</v>
      </c>
      <c r="K13" s="70" t="s">
        <v>1050</v>
      </c>
      <c r="L13" s="70" t="s">
        <v>1050</v>
      </c>
    </row>
    <row r="17" spans="1:8" x14ac:dyDescent="0.3">
      <c r="A17" t="s">
        <v>59</v>
      </c>
      <c r="B17" t="s">
        <v>60</v>
      </c>
      <c r="C17">
        <v>1985</v>
      </c>
      <c r="D17" t="s">
        <v>23</v>
      </c>
      <c r="E17" t="s">
        <v>61</v>
      </c>
      <c r="F17" t="s">
        <v>62</v>
      </c>
      <c r="G17">
        <v>12</v>
      </c>
      <c r="H17" t="s">
        <v>63</v>
      </c>
    </row>
    <row r="18" spans="1:8" x14ac:dyDescent="0.3">
      <c r="A18" t="s">
        <v>64</v>
      </c>
      <c r="B18" t="s">
        <v>65</v>
      </c>
      <c r="C18">
        <v>2020</v>
      </c>
      <c r="D18" t="s">
        <v>66</v>
      </c>
      <c r="E18" t="s">
        <v>67</v>
      </c>
      <c r="G18">
        <v>5</v>
      </c>
      <c r="H18" t="s">
        <v>68</v>
      </c>
    </row>
    <row r="19" spans="1:8" x14ac:dyDescent="0.3">
      <c r="A19" t="s">
        <v>69</v>
      </c>
      <c r="B19" t="s">
        <v>70</v>
      </c>
      <c r="C19">
        <v>1980</v>
      </c>
      <c r="D19" t="s">
        <v>23</v>
      </c>
      <c r="E19" t="s">
        <v>71</v>
      </c>
      <c r="F19" t="s">
        <v>72</v>
      </c>
      <c r="G19">
        <v>20</v>
      </c>
      <c r="H19" t="s">
        <v>73</v>
      </c>
    </row>
    <row r="20" spans="1:8" x14ac:dyDescent="0.3">
      <c r="A20" t="s">
        <v>910</v>
      </c>
      <c r="B20" t="s">
        <v>911</v>
      </c>
      <c r="C20">
        <v>2020</v>
      </c>
      <c r="D20" t="s">
        <v>23</v>
      </c>
      <c r="E20" t="s">
        <v>912</v>
      </c>
      <c r="F20" t="s">
        <v>913</v>
      </c>
      <c r="G20">
        <v>17</v>
      </c>
      <c r="H20" t="s">
        <v>914</v>
      </c>
    </row>
    <row r="21" spans="1:8" ht="19.2" x14ac:dyDescent="0.45">
      <c r="A21" s="4" t="s">
        <v>74</v>
      </c>
      <c r="B21" t="s">
        <v>75</v>
      </c>
      <c r="C21">
        <v>2001</v>
      </c>
      <c r="D21" t="s">
        <v>76</v>
      </c>
      <c r="E21" t="s">
        <v>77</v>
      </c>
      <c r="F21" t="s">
        <v>78</v>
      </c>
      <c r="G21">
        <v>18</v>
      </c>
    </row>
    <row r="22" spans="1:8" x14ac:dyDescent="0.3">
      <c r="A22" t="s">
        <v>79</v>
      </c>
    </row>
    <row r="23" spans="1:8" x14ac:dyDescent="0.3">
      <c r="A23" t="s">
        <v>80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50" zoomScale="70" zoomScaleNormal="70" workbookViewId="0">
      <selection activeCell="C79" sqref="C79:R79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8" t="s">
        <v>282</v>
      </c>
      <c r="B1" s="49" t="s">
        <v>372</v>
      </c>
      <c r="C1" s="48" t="s">
        <v>531</v>
      </c>
      <c r="D1" s="48" t="s">
        <v>85</v>
      </c>
      <c r="E1" s="48" t="s">
        <v>200</v>
      </c>
      <c r="F1" s="48" t="s">
        <v>252</v>
      </c>
      <c r="G1" s="48" t="s">
        <v>330</v>
      </c>
      <c r="H1" s="48" t="s">
        <v>532</v>
      </c>
      <c r="I1" s="48" t="s">
        <v>199</v>
      </c>
      <c r="J1" s="48" t="s">
        <v>533</v>
      </c>
      <c r="K1" s="48" t="s">
        <v>97</v>
      </c>
      <c r="L1" s="50" t="s">
        <v>94</v>
      </c>
      <c r="M1" s="48" t="s">
        <v>246</v>
      </c>
      <c r="N1" s="48" t="s">
        <v>534</v>
      </c>
      <c r="O1" s="48" t="s">
        <v>285</v>
      </c>
      <c r="P1" s="48" t="s">
        <v>247</v>
      </c>
      <c r="Q1" s="48" t="s">
        <v>374</v>
      </c>
      <c r="R1" s="50" t="s">
        <v>94</v>
      </c>
    </row>
    <row r="2" spans="1:18" x14ac:dyDescent="0.3">
      <c r="A2" s="49" t="s">
        <v>535</v>
      </c>
      <c r="B2" s="49" t="s">
        <v>535</v>
      </c>
      <c r="C2" s="48" t="s">
        <v>536</v>
      </c>
      <c r="D2" s="49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50">
        <f t="shared" ref="L2:L37" si="0">SUM(E2:K2)</f>
        <v>100</v>
      </c>
      <c r="M2" s="48">
        <v>24</v>
      </c>
      <c r="N2" s="48">
        <v>0</v>
      </c>
      <c r="O2" s="48">
        <v>0</v>
      </c>
      <c r="P2" s="48">
        <v>0</v>
      </c>
      <c r="Q2" s="48">
        <v>76</v>
      </c>
      <c r="R2" s="50">
        <f t="shared" ref="R2:R37" si="1">SUM(M2:Q2)</f>
        <v>100</v>
      </c>
    </row>
    <row r="3" spans="1:18" x14ac:dyDescent="0.3">
      <c r="A3" s="49" t="s">
        <v>537</v>
      </c>
      <c r="B3" s="49" t="s">
        <v>538</v>
      </c>
      <c r="C3" s="48" t="s">
        <v>539</v>
      </c>
      <c r="D3" s="49">
        <v>82</v>
      </c>
      <c r="E3" s="48">
        <v>0</v>
      </c>
      <c r="F3" s="48">
        <v>0</v>
      </c>
      <c r="G3" s="48">
        <v>12</v>
      </c>
      <c r="H3" s="48">
        <v>0</v>
      </c>
      <c r="I3" s="48">
        <v>0</v>
      </c>
      <c r="J3" s="48">
        <v>0</v>
      </c>
      <c r="K3" s="48">
        <v>88</v>
      </c>
      <c r="L3" s="50">
        <f t="shared" si="0"/>
        <v>100</v>
      </c>
      <c r="M3" s="48">
        <v>0</v>
      </c>
      <c r="N3" s="48">
        <v>0</v>
      </c>
      <c r="O3" s="48">
        <v>0</v>
      </c>
      <c r="P3" s="48">
        <v>0</v>
      </c>
      <c r="Q3" s="48">
        <v>100</v>
      </c>
      <c r="R3" s="50">
        <f t="shared" si="1"/>
        <v>100</v>
      </c>
    </row>
    <row r="4" spans="1:18" x14ac:dyDescent="0.3">
      <c r="A4" s="48" t="s">
        <v>540</v>
      </c>
      <c r="B4" s="49" t="s">
        <v>540</v>
      </c>
      <c r="C4" s="48" t="s">
        <v>541</v>
      </c>
      <c r="D4" s="49">
        <v>74</v>
      </c>
      <c r="E4" s="48">
        <v>0</v>
      </c>
      <c r="F4" s="48">
        <v>1</v>
      </c>
      <c r="G4" s="48">
        <v>45</v>
      </c>
      <c r="H4" s="48">
        <v>49</v>
      </c>
      <c r="I4" s="48">
        <v>0</v>
      </c>
      <c r="J4" s="48">
        <v>5</v>
      </c>
      <c r="K4" s="48">
        <v>0</v>
      </c>
      <c r="L4" s="50">
        <f t="shared" si="0"/>
        <v>100</v>
      </c>
      <c r="M4" s="48">
        <v>100</v>
      </c>
      <c r="N4" s="48">
        <v>0</v>
      </c>
      <c r="O4" s="48">
        <v>0</v>
      </c>
      <c r="P4" s="48">
        <v>0</v>
      </c>
      <c r="Q4" s="48">
        <v>0</v>
      </c>
      <c r="R4" s="50">
        <f t="shared" si="1"/>
        <v>100</v>
      </c>
    </row>
    <row r="5" spans="1:18" x14ac:dyDescent="0.3">
      <c r="A5" s="48" t="s">
        <v>542</v>
      </c>
      <c r="B5" s="49" t="s">
        <v>542</v>
      </c>
      <c r="C5" s="48" t="s">
        <v>543</v>
      </c>
      <c r="D5" s="49">
        <v>73</v>
      </c>
      <c r="E5" s="48">
        <v>0</v>
      </c>
      <c r="F5" s="48">
        <v>0</v>
      </c>
      <c r="G5" s="48">
        <v>1</v>
      </c>
      <c r="H5" s="48">
        <v>0</v>
      </c>
      <c r="I5" s="48">
        <v>0</v>
      </c>
      <c r="J5" s="48">
        <v>0</v>
      </c>
      <c r="K5" s="48">
        <v>97</v>
      </c>
      <c r="L5" s="50">
        <f t="shared" si="0"/>
        <v>98</v>
      </c>
      <c r="M5" s="48">
        <v>0</v>
      </c>
      <c r="N5" s="48">
        <v>0</v>
      </c>
      <c r="O5" s="48">
        <v>0</v>
      </c>
      <c r="P5" s="48">
        <v>0</v>
      </c>
      <c r="Q5" s="48">
        <v>100</v>
      </c>
      <c r="R5" s="50">
        <f t="shared" si="1"/>
        <v>100</v>
      </c>
    </row>
    <row r="6" spans="1:18" x14ac:dyDescent="0.3">
      <c r="A6" s="48" t="s">
        <v>544</v>
      </c>
      <c r="B6" s="49" t="s">
        <v>544</v>
      </c>
      <c r="C6" s="48" t="s">
        <v>545</v>
      </c>
      <c r="D6" s="49">
        <v>41</v>
      </c>
      <c r="E6" s="48">
        <v>0</v>
      </c>
      <c r="F6" s="48">
        <v>66</v>
      </c>
      <c r="G6" s="48">
        <v>0</v>
      </c>
      <c r="H6" s="48">
        <v>32</v>
      </c>
      <c r="I6" s="48">
        <v>0</v>
      </c>
      <c r="J6" s="48">
        <v>2</v>
      </c>
      <c r="K6" s="48">
        <v>0</v>
      </c>
      <c r="L6" s="50">
        <f t="shared" si="0"/>
        <v>100</v>
      </c>
      <c r="M6" s="48">
        <v>83</v>
      </c>
      <c r="N6" s="48">
        <v>0</v>
      </c>
      <c r="O6" s="48">
        <v>17</v>
      </c>
      <c r="P6" s="48">
        <v>0</v>
      </c>
      <c r="Q6" s="48">
        <v>0</v>
      </c>
      <c r="R6" s="50">
        <f t="shared" si="1"/>
        <v>100</v>
      </c>
    </row>
    <row r="7" spans="1:18" x14ac:dyDescent="0.3">
      <c r="A7" s="48" t="s">
        <v>546</v>
      </c>
      <c r="B7" s="49" t="s">
        <v>546</v>
      </c>
      <c r="C7" s="48" t="s">
        <v>547</v>
      </c>
      <c r="D7" s="49">
        <v>45</v>
      </c>
      <c r="E7" s="48">
        <v>0</v>
      </c>
      <c r="F7" s="48">
        <v>0</v>
      </c>
      <c r="G7" s="48">
        <v>0</v>
      </c>
      <c r="H7" s="48">
        <v>0</v>
      </c>
      <c r="I7" s="48">
        <v>7</v>
      </c>
      <c r="J7" s="48">
        <v>93</v>
      </c>
      <c r="K7" s="48">
        <v>0</v>
      </c>
      <c r="L7" s="50">
        <f t="shared" si="0"/>
        <v>100</v>
      </c>
      <c r="M7" s="48">
        <v>100</v>
      </c>
      <c r="N7" s="48">
        <v>0</v>
      </c>
      <c r="O7" s="48">
        <v>0</v>
      </c>
      <c r="P7" s="48">
        <v>0</v>
      </c>
      <c r="Q7" s="48">
        <v>0</v>
      </c>
      <c r="R7" s="50">
        <f t="shared" si="1"/>
        <v>100</v>
      </c>
    </row>
    <row r="8" spans="1:18" x14ac:dyDescent="0.3">
      <c r="A8" s="48" t="s">
        <v>548</v>
      </c>
      <c r="B8" s="49" t="s">
        <v>548</v>
      </c>
      <c r="C8" s="48" t="s">
        <v>549</v>
      </c>
      <c r="D8" s="49">
        <v>74</v>
      </c>
      <c r="E8" s="48">
        <v>24</v>
      </c>
      <c r="F8" s="48">
        <v>8</v>
      </c>
      <c r="G8" s="48">
        <v>9</v>
      </c>
      <c r="H8" s="48">
        <v>35</v>
      </c>
      <c r="I8" s="48">
        <v>0</v>
      </c>
      <c r="J8" s="48">
        <v>23</v>
      </c>
      <c r="K8" s="48">
        <v>0</v>
      </c>
      <c r="L8" s="50">
        <f t="shared" si="0"/>
        <v>99</v>
      </c>
      <c r="M8" s="48">
        <v>99</v>
      </c>
      <c r="N8" s="48">
        <v>0</v>
      </c>
      <c r="O8" s="48">
        <v>0</v>
      </c>
      <c r="P8" s="48">
        <v>1</v>
      </c>
      <c r="Q8" s="48">
        <v>0</v>
      </c>
      <c r="R8" s="50">
        <f t="shared" si="1"/>
        <v>100</v>
      </c>
    </row>
    <row r="9" spans="1:18" x14ac:dyDescent="0.3">
      <c r="A9" s="48" t="s">
        <v>550</v>
      </c>
      <c r="B9" s="49" t="s">
        <v>550</v>
      </c>
      <c r="C9" s="48" t="s">
        <v>551</v>
      </c>
      <c r="D9" s="49">
        <v>115</v>
      </c>
      <c r="E9" s="48">
        <v>0</v>
      </c>
      <c r="F9" s="48">
        <v>0</v>
      </c>
      <c r="G9" s="48">
        <v>56</v>
      </c>
      <c r="H9" s="48">
        <v>17</v>
      </c>
      <c r="I9" s="48">
        <v>20</v>
      </c>
      <c r="J9" s="48">
        <v>8</v>
      </c>
      <c r="K9" s="48">
        <v>0</v>
      </c>
      <c r="L9" s="50">
        <f t="shared" si="0"/>
        <v>101</v>
      </c>
      <c r="M9" s="48">
        <v>100</v>
      </c>
      <c r="N9" s="48">
        <v>0</v>
      </c>
      <c r="O9" s="48">
        <v>0</v>
      </c>
      <c r="P9" s="48">
        <v>0</v>
      </c>
      <c r="Q9" s="48">
        <v>0</v>
      </c>
      <c r="R9" s="50">
        <f t="shared" si="1"/>
        <v>100</v>
      </c>
    </row>
    <row r="10" spans="1:18" x14ac:dyDescent="0.3">
      <c r="A10" s="48" t="s">
        <v>552</v>
      </c>
      <c r="B10" s="49" t="s">
        <v>552</v>
      </c>
      <c r="C10" s="48" t="s">
        <v>553</v>
      </c>
      <c r="D10" s="49">
        <v>128</v>
      </c>
      <c r="E10" s="48">
        <v>0</v>
      </c>
      <c r="F10" s="48">
        <v>0</v>
      </c>
      <c r="G10" s="48">
        <v>56</v>
      </c>
      <c r="H10" s="48">
        <v>44</v>
      </c>
      <c r="I10" s="48">
        <v>0</v>
      </c>
      <c r="J10" s="48">
        <v>0</v>
      </c>
      <c r="K10" s="48">
        <v>0</v>
      </c>
      <c r="L10" s="50">
        <f t="shared" si="0"/>
        <v>100</v>
      </c>
      <c r="M10" s="48">
        <v>100</v>
      </c>
      <c r="N10" s="48">
        <v>0</v>
      </c>
      <c r="O10" s="48">
        <v>0</v>
      </c>
      <c r="P10" s="48">
        <v>0</v>
      </c>
      <c r="Q10" s="48">
        <v>0</v>
      </c>
      <c r="R10" s="50">
        <f t="shared" si="1"/>
        <v>100</v>
      </c>
    </row>
    <row r="11" spans="1:18" x14ac:dyDescent="0.3">
      <c r="A11" s="48" t="s">
        <v>554</v>
      </c>
      <c r="B11" s="49" t="s">
        <v>555</v>
      </c>
      <c r="C11" s="48" t="s">
        <v>556</v>
      </c>
      <c r="D11" s="49">
        <v>31</v>
      </c>
      <c r="E11" s="48">
        <v>0</v>
      </c>
      <c r="F11" s="48">
        <v>6</v>
      </c>
      <c r="G11" s="48">
        <v>6</v>
      </c>
      <c r="H11" s="48">
        <v>0</v>
      </c>
      <c r="I11" s="48">
        <v>0</v>
      </c>
      <c r="J11" s="48">
        <v>87</v>
      </c>
      <c r="K11" s="48">
        <v>0</v>
      </c>
      <c r="L11" s="50">
        <f t="shared" si="0"/>
        <v>99</v>
      </c>
      <c r="M11" s="48">
        <v>100</v>
      </c>
      <c r="N11" s="48">
        <v>0</v>
      </c>
      <c r="O11" s="48">
        <v>0</v>
      </c>
      <c r="P11" s="48">
        <v>0</v>
      </c>
      <c r="Q11" s="48">
        <v>0</v>
      </c>
      <c r="R11" s="50">
        <f t="shared" si="1"/>
        <v>100</v>
      </c>
    </row>
    <row r="12" spans="1:18" x14ac:dyDescent="0.3">
      <c r="A12" s="48" t="s">
        <v>557</v>
      </c>
      <c r="B12" s="49" t="s">
        <v>558</v>
      </c>
      <c r="C12" s="48" t="s">
        <v>559</v>
      </c>
      <c r="D12" s="49">
        <v>56</v>
      </c>
      <c r="E12" s="48">
        <v>0</v>
      </c>
      <c r="F12" s="48">
        <v>0</v>
      </c>
      <c r="G12" s="48">
        <v>13</v>
      </c>
      <c r="H12" s="48">
        <v>0</v>
      </c>
      <c r="I12" s="48">
        <v>0</v>
      </c>
      <c r="J12" s="48">
        <v>0</v>
      </c>
      <c r="K12" s="48">
        <v>88</v>
      </c>
      <c r="L12" s="50">
        <f t="shared" si="0"/>
        <v>101</v>
      </c>
      <c r="M12" s="48">
        <v>0</v>
      </c>
      <c r="N12" s="48">
        <v>0</v>
      </c>
      <c r="O12" s="48">
        <v>0</v>
      </c>
      <c r="P12" s="48">
        <v>0</v>
      </c>
      <c r="Q12" s="48">
        <v>100</v>
      </c>
      <c r="R12" s="50">
        <f t="shared" si="1"/>
        <v>100</v>
      </c>
    </row>
    <row r="13" spans="1:18" x14ac:dyDescent="0.3">
      <c r="A13" s="48" t="s">
        <v>560</v>
      </c>
      <c r="B13" s="49" t="s">
        <v>560</v>
      </c>
      <c r="C13" s="48" t="s">
        <v>561</v>
      </c>
      <c r="D13" s="49">
        <v>35</v>
      </c>
      <c r="E13" s="48">
        <v>91</v>
      </c>
      <c r="F13" s="48">
        <v>6</v>
      </c>
      <c r="G13" s="48">
        <v>0</v>
      </c>
      <c r="H13" s="48">
        <v>3</v>
      </c>
      <c r="I13" s="48">
        <v>0</v>
      </c>
      <c r="J13" s="48">
        <v>0</v>
      </c>
      <c r="K13" s="48">
        <v>0</v>
      </c>
      <c r="L13" s="50">
        <f t="shared" si="0"/>
        <v>100</v>
      </c>
      <c r="M13" s="48">
        <v>74</v>
      </c>
      <c r="N13" s="48">
        <v>0</v>
      </c>
      <c r="O13" s="48">
        <v>0</v>
      </c>
      <c r="P13" s="48">
        <v>26</v>
      </c>
      <c r="Q13" s="48">
        <v>0</v>
      </c>
      <c r="R13" s="50">
        <f t="shared" si="1"/>
        <v>100</v>
      </c>
    </row>
    <row r="14" spans="1:18" x14ac:dyDescent="0.3">
      <c r="A14" s="48" t="s">
        <v>562</v>
      </c>
      <c r="B14" s="49" t="s">
        <v>563</v>
      </c>
      <c r="C14" s="48" t="s">
        <v>564</v>
      </c>
      <c r="D14" s="49">
        <v>368</v>
      </c>
      <c r="E14" s="48">
        <v>0</v>
      </c>
      <c r="F14" s="48">
        <v>0</v>
      </c>
      <c r="G14" s="48">
        <v>27</v>
      </c>
      <c r="H14" s="48">
        <v>72</v>
      </c>
      <c r="I14" s="48">
        <v>0</v>
      </c>
      <c r="J14" s="48">
        <v>0</v>
      </c>
      <c r="K14" s="48">
        <v>0</v>
      </c>
      <c r="L14" s="50">
        <f t="shared" si="0"/>
        <v>99</v>
      </c>
      <c r="M14" s="48">
        <v>100</v>
      </c>
      <c r="N14" s="48">
        <v>0</v>
      </c>
      <c r="O14" s="48">
        <v>0</v>
      </c>
      <c r="P14" s="48">
        <v>0</v>
      </c>
      <c r="Q14" s="48">
        <v>0</v>
      </c>
      <c r="R14" s="50">
        <f t="shared" si="1"/>
        <v>100</v>
      </c>
    </row>
    <row r="15" spans="1:18" x14ac:dyDescent="0.3">
      <c r="A15" s="48" t="s">
        <v>565</v>
      </c>
      <c r="B15" s="49" t="s">
        <v>565</v>
      </c>
      <c r="C15" s="48" t="s">
        <v>566</v>
      </c>
      <c r="D15" s="49">
        <v>40</v>
      </c>
      <c r="E15" s="48">
        <v>3</v>
      </c>
      <c r="F15" s="48">
        <v>0</v>
      </c>
      <c r="G15" s="48">
        <v>35</v>
      </c>
      <c r="H15" s="48">
        <v>58</v>
      </c>
      <c r="I15" s="48">
        <v>0</v>
      </c>
      <c r="J15" s="48">
        <v>5</v>
      </c>
      <c r="K15" s="48">
        <v>0</v>
      </c>
      <c r="L15" s="50">
        <f t="shared" si="0"/>
        <v>101</v>
      </c>
      <c r="M15" s="48">
        <v>100</v>
      </c>
      <c r="N15" s="48">
        <v>0</v>
      </c>
      <c r="O15" s="48">
        <v>0</v>
      </c>
      <c r="P15" s="48">
        <v>0</v>
      </c>
      <c r="Q15" s="48">
        <v>0</v>
      </c>
      <c r="R15" s="50">
        <f t="shared" si="1"/>
        <v>100</v>
      </c>
    </row>
    <row r="16" spans="1:18" x14ac:dyDescent="0.3">
      <c r="A16" s="49" t="s">
        <v>567</v>
      </c>
      <c r="B16" s="49" t="s">
        <v>567</v>
      </c>
      <c r="C16" s="48" t="s">
        <v>568</v>
      </c>
      <c r="D16" s="49">
        <v>42</v>
      </c>
      <c r="E16" s="48">
        <v>0</v>
      </c>
      <c r="F16" s="48">
        <v>0</v>
      </c>
      <c r="G16" s="48">
        <v>21</v>
      </c>
      <c r="H16" s="48">
        <v>0</v>
      </c>
      <c r="I16" s="48">
        <v>0</v>
      </c>
      <c r="J16" s="48">
        <v>0</v>
      </c>
      <c r="K16" s="48">
        <v>79</v>
      </c>
      <c r="L16" s="50">
        <f t="shared" si="0"/>
        <v>100</v>
      </c>
      <c r="M16" s="48">
        <v>0</v>
      </c>
      <c r="N16" s="48">
        <v>0</v>
      </c>
      <c r="O16" s="48">
        <v>0</v>
      </c>
      <c r="P16" s="48">
        <v>0</v>
      </c>
      <c r="Q16" s="48">
        <v>100</v>
      </c>
      <c r="R16" s="50">
        <f t="shared" si="1"/>
        <v>100</v>
      </c>
    </row>
    <row r="17" spans="1:18" x14ac:dyDescent="0.3">
      <c r="A17" s="49" t="s">
        <v>569</v>
      </c>
      <c r="B17" s="49" t="s">
        <v>569</v>
      </c>
      <c r="C17" s="48" t="s">
        <v>570</v>
      </c>
      <c r="D17" s="49">
        <v>159</v>
      </c>
      <c r="E17" s="48">
        <v>0</v>
      </c>
      <c r="F17" s="48">
        <v>9</v>
      </c>
      <c r="G17" s="48">
        <v>27</v>
      </c>
      <c r="H17" s="48">
        <v>64</v>
      </c>
      <c r="I17" s="48">
        <v>0</v>
      </c>
      <c r="J17" s="48">
        <v>0</v>
      </c>
      <c r="K17" s="48">
        <v>0</v>
      </c>
      <c r="L17" s="50">
        <f t="shared" si="0"/>
        <v>100</v>
      </c>
      <c r="M17" s="48">
        <v>100</v>
      </c>
      <c r="N17" s="48">
        <v>0</v>
      </c>
      <c r="O17" s="48">
        <v>0</v>
      </c>
      <c r="P17" s="48">
        <v>0</v>
      </c>
      <c r="Q17" s="48">
        <v>0</v>
      </c>
      <c r="R17" s="50">
        <f t="shared" si="1"/>
        <v>100</v>
      </c>
    </row>
    <row r="18" spans="1:18" x14ac:dyDescent="0.3">
      <c r="A18" s="49" t="s">
        <v>571</v>
      </c>
      <c r="B18" s="49" t="s">
        <v>571</v>
      </c>
      <c r="C18" s="48" t="s">
        <v>572</v>
      </c>
      <c r="D18" s="49">
        <v>94</v>
      </c>
      <c r="E18" s="48">
        <v>97</v>
      </c>
      <c r="F18" s="48">
        <v>0</v>
      </c>
      <c r="G18" s="48">
        <v>3</v>
      </c>
      <c r="H18" s="48">
        <v>0</v>
      </c>
      <c r="I18" s="48">
        <v>0</v>
      </c>
      <c r="J18" s="48">
        <v>0</v>
      </c>
      <c r="K18" s="48">
        <v>0</v>
      </c>
      <c r="L18" s="50">
        <f t="shared" si="0"/>
        <v>100</v>
      </c>
      <c r="M18" s="48">
        <v>95</v>
      </c>
      <c r="N18" s="48">
        <v>0</v>
      </c>
      <c r="O18" s="48">
        <v>0</v>
      </c>
      <c r="P18" s="48">
        <v>5</v>
      </c>
      <c r="Q18" s="48">
        <v>0</v>
      </c>
      <c r="R18" s="50">
        <f t="shared" si="1"/>
        <v>100</v>
      </c>
    </row>
    <row r="19" spans="1:18" x14ac:dyDescent="0.3">
      <c r="A19" s="49" t="s">
        <v>573</v>
      </c>
      <c r="B19" s="49" t="s">
        <v>573</v>
      </c>
      <c r="C19" s="48" t="s">
        <v>574</v>
      </c>
      <c r="D19" s="49">
        <v>36</v>
      </c>
      <c r="E19" s="48">
        <v>74</v>
      </c>
      <c r="F19" s="48">
        <v>0</v>
      </c>
      <c r="G19" s="48">
        <v>3</v>
      </c>
      <c r="H19" s="48">
        <v>0</v>
      </c>
      <c r="I19" s="48">
        <v>0</v>
      </c>
      <c r="J19" s="48">
        <v>23</v>
      </c>
      <c r="K19" s="48">
        <v>0</v>
      </c>
      <c r="L19" s="50">
        <f t="shared" si="0"/>
        <v>100</v>
      </c>
      <c r="M19" s="48">
        <v>67</v>
      </c>
      <c r="N19" s="48">
        <v>0</v>
      </c>
      <c r="O19" s="48">
        <v>0</v>
      </c>
      <c r="P19" s="48">
        <v>33</v>
      </c>
      <c r="Q19" s="48">
        <v>0</v>
      </c>
      <c r="R19" s="50">
        <f t="shared" si="1"/>
        <v>100</v>
      </c>
    </row>
    <row r="20" spans="1:18" x14ac:dyDescent="0.3">
      <c r="A20" s="49" t="s">
        <v>575</v>
      </c>
      <c r="B20" s="49" t="s">
        <v>576</v>
      </c>
      <c r="C20" s="48" t="s">
        <v>577</v>
      </c>
      <c r="D20" s="49">
        <v>240</v>
      </c>
      <c r="E20" s="48">
        <v>81</v>
      </c>
      <c r="F20" s="48">
        <v>2</v>
      </c>
      <c r="G20" s="48">
        <v>0</v>
      </c>
      <c r="H20" s="48">
        <v>17</v>
      </c>
      <c r="I20" s="48">
        <v>0</v>
      </c>
      <c r="J20" s="48">
        <v>0</v>
      </c>
      <c r="K20" s="48">
        <v>0</v>
      </c>
      <c r="L20" s="50">
        <f t="shared" si="0"/>
        <v>100</v>
      </c>
      <c r="M20" s="48">
        <v>100</v>
      </c>
      <c r="N20" s="48">
        <v>0</v>
      </c>
      <c r="O20" s="48">
        <v>0</v>
      </c>
      <c r="P20" s="48">
        <v>0</v>
      </c>
      <c r="Q20" s="48">
        <v>0</v>
      </c>
      <c r="R20" s="50">
        <f t="shared" si="1"/>
        <v>100</v>
      </c>
    </row>
    <row r="21" spans="1:18" x14ac:dyDescent="0.3">
      <c r="A21" s="49" t="s">
        <v>578</v>
      </c>
      <c r="B21" s="49" t="s">
        <v>578</v>
      </c>
      <c r="C21" s="48" t="s">
        <v>579</v>
      </c>
      <c r="D21" s="49">
        <v>72</v>
      </c>
      <c r="E21" s="48">
        <v>39</v>
      </c>
      <c r="F21" s="48">
        <v>3</v>
      </c>
      <c r="G21" s="48">
        <v>0</v>
      </c>
      <c r="H21" s="48">
        <v>0</v>
      </c>
      <c r="I21" s="48">
        <v>53</v>
      </c>
      <c r="J21" s="48">
        <v>6</v>
      </c>
      <c r="K21" s="48">
        <v>0</v>
      </c>
      <c r="L21" s="50">
        <f t="shared" si="0"/>
        <v>101</v>
      </c>
      <c r="M21" s="48">
        <v>97</v>
      </c>
      <c r="N21" s="48">
        <v>0</v>
      </c>
      <c r="O21" s="48">
        <v>0</v>
      </c>
      <c r="P21" s="48">
        <v>3</v>
      </c>
      <c r="Q21" s="48">
        <v>0</v>
      </c>
      <c r="R21" s="50">
        <f t="shared" si="1"/>
        <v>100</v>
      </c>
    </row>
    <row r="22" spans="1:18" x14ac:dyDescent="0.3">
      <c r="A22" s="49" t="s">
        <v>580</v>
      </c>
      <c r="B22" s="49" t="s">
        <v>580</v>
      </c>
      <c r="C22" s="48" t="s">
        <v>581</v>
      </c>
      <c r="D22" s="49">
        <v>147</v>
      </c>
      <c r="E22" s="48">
        <v>0</v>
      </c>
      <c r="F22" s="48">
        <v>0</v>
      </c>
      <c r="G22" s="48">
        <v>90</v>
      </c>
      <c r="H22" s="48">
        <v>10</v>
      </c>
      <c r="I22" s="48">
        <v>0</v>
      </c>
      <c r="J22" s="48">
        <v>0</v>
      </c>
      <c r="K22" s="48">
        <v>0</v>
      </c>
      <c r="L22" s="50">
        <f t="shared" si="0"/>
        <v>100</v>
      </c>
      <c r="M22" s="48">
        <v>100</v>
      </c>
      <c r="N22" s="48">
        <v>0</v>
      </c>
      <c r="O22" s="48">
        <v>0</v>
      </c>
      <c r="P22" s="48">
        <v>0</v>
      </c>
      <c r="Q22" s="48">
        <v>0</v>
      </c>
      <c r="R22" s="50">
        <f t="shared" si="1"/>
        <v>100</v>
      </c>
    </row>
    <row r="23" spans="1:18" x14ac:dyDescent="0.3">
      <c r="A23" s="49" t="s">
        <v>582</v>
      </c>
      <c r="B23" s="49" t="s">
        <v>582</v>
      </c>
      <c r="C23" s="48" t="s">
        <v>583</v>
      </c>
      <c r="D23" s="49">
        <v>90</v>
      </c>
      <c r="E23" s="48">
        <v>0</v>
      </c>
      <c r="F23" s="48">
        <v>0</v>
      </c>
      <c r="G23" s="48">
        <v>0</v>
      </c>
      <c r="H23" s="48">
        <v>6</v>
      </c>
      <c r="I23" s="48">
        <v>93</v>
      </c>
      <c r="J23" s="48">
        <v>1</v>
      </c>
      <c r="K23" s="48">
        <v>0</v>
      </c>
      <c r="L23" s="50">
        <f t="shared" si="0"/>
        <v>100</v>
      </c>
      <c r="M23" s="48">
        <v>100</v>
      </c>
      <c r="N23" s="48">
        <v>0</v>
      </c>
      <c r="O23" s="48">
        <v>0</v>
      </c>
      <c r="P23" s="48">
        <v>0</v>
      </c>
      <c r="Q23" s="48">
        <v>0</v>
      </c>
      <c r="R23" s="50">
        <f t="shared" si="1"/>
        <v>100</v>
      </c>
    </row>
    <row r="24" spans="1:18" x14ac:dyDescent="0.3">
      <c r="A24" s="49" t="s">
        <v>584</v>
      </c>
      <c r="B24" s="49" t="s">
        <v>584</v>
      </c>
      <c r="C24" s="48" t="s">
        <v>585</v>
      </c>
      <c r="D24" s="49">
        <v>225</v>
      </c>
      <c r="E24" s="48">
        <v>0</v>
      </c>
      <c r="F24" s="48">
        <v>0</v>
      </c>
      <c r="G24" s="48">
        <v>0</v>
      </c>
      <c r="H24" s="48">
        <v>0</v>
      </c>
      <c r="I24" s="48">
        <v>2</v>
      </c>
      <c r="J24" s="48">
        <v>98</v>
      </c>
      <c r="K24" s="48">
        <v>0</v>
      </c>
      <c r="L24" s="50">
        <f t="shared" si="0"/>
        <v>100</v>
      </c>
      <c r="M24" s="48">
        <v>100</v>
      </c>
      <c r="N24" s="48">
        <v>0</v>
      </c>
      <c r="O24" s="48">
        <v>0</v>
      </c>
      <c r="P24" s="48">
        <v>0</v>
      </c>
      <c r="Q24" s="48">
        <v>0</v>
      </c>
      <c r="R24" s="50">
        <f t="shared" si="1"/>
        <v>100</v>
      </c>
    </row>
    <row r="25" spans="1:18" x14ac:dyDescent="0.3">
      <c r="A25" s="49" t="s">
        <v>586</v>
      </c>
      <c r="B25" s="49" t="s">
        <v>587</v>
      </c>
      <c r="C25" s="48" t="s">
        <v>588</v>
      </c>
      <c r="D25" s="49">
        <v>124</v>
      </c>
      <c r="E25" s="48">
        <v>0</v>
      </c>
      <c r="F25" s="48">
        <v>0</v>
      </c>
      <c r="G25" s="48">
        <v>15</v>
      </c>
      <c r="H25" s="48">
        <v>21</v>
      </c>
      <c r="I25" s="48">
        <v>64</v>
      </c>
      <c r="J25" s="48">
        <v>0</v>
      </c>
      <c r="K25" s="48">
        <v>0</v>
      </c>
      <c r="L25" s="50">
        <f t="shared" si="0"/>
        <v>100</v>
      </c>
      <c r="M25" s="48">
        <v>100</v>
      </c>
      <c r="N25" s="48">
        <v>0</v>
      </c>
      <c r="O25" s="48">
        <v>0</v>
      </c>
      <c r="P25" s="48">
        <v>0</v>
      </c>
      <c r="Q25" s="48">
        <v>0</v>
      </c>
      <c r="R25" s="50">
        <f t="shared" si="1"/>
        <v>100</v>
      </c>
    </row>
    <row r="26" spans="1:18" x14ac:dyDescent="0.3">
      <c r="A26" s="49" t="s">
        <v>589</v>
      </c>
      <c r="B26" s="49" t="s">
        <v>589</v>
      </c>
      <c r="C26" s="48" t="s">
        <v>590</v>
      </c>
      <c r="D26" s="49">
        <v>74</v>
      </c>
      <c r="E26" s="48">
        <v>0</v>
      </c>
      <c r="F26" s="48">
        <v>0</v>
      </c>
      <c r="G26" s="48">
        <v>46</v>
      </c>
      <c r="H26" s="48">
        <v>40</v>
      </c>
      <c r="I26" s="48">
        <v>14</v>
      </c>
      <c r="J26" s="48">
        <v>0</v>
      </c>
      <c r="K26" s="48">
        <v>0</v>
      </c>
      <c r="L26" s="50">
        <f t="shared" si="0"/>
        <v>100</v>
      </c>
      <c r="M26" s="48">
        <v>100</v>
      </c>
      <c r="N26" s="48">
        <v>0</v>
      </c>
      <c r="O26" s="48">
        <v>0</v>
      </c>
      <c r="P26" s="48">
        <v>0</v>
      </c>
      <c r="Q26" s="48">
        <v>0</v>
      </c>
      <c r="R26" s="50">
        <f t="shared" si="1"/>
        <v>100</v>
      </c>
    </row>
    <row r="27" spans="1:18" x14ac:dyDescent="0.3">
      <c r="A27" s="49" t="s">
        <v>591</v>
      </c>
      <c r="B27" s="49" t="s">
        <v>591</v>
      </c>
      <c r="C27" s="48" t="s">
        <v>592</v>
      </c>
      <c r="D27" s="49">
        <v>57</v>
      </c>
      <c r="E27" s="48">
        <v>0</v>
      </c>
      <c r="F27" s="48">
        <v>7</v>
      </c>
      <c r="G27" s="48">
        <v>16</v>
      </c>
      <c r="H27" s="48">
        <v>4</v>
      </c>
      <c r="I27" s="48">
        <v>74</v>
      </c>
      <c r="J27" s="48">
        <v>0</v>
      </c>
      <c r="K27" s="48">
        <v>0</v>
      </c>
      <c r="L27" s="50">
        <f t="shared" si="0"/>
        <v>101</v>
      </c>
      <c r="M27" s="48">
        <v>100</v>
      </c>
      <c r="N27" s="48">
        <v>0</v>
      </c>
      <c r="O27" s="48">
        <v>0</v>
      </c>
      <c r="P27" s="48">
        <v>0</v>
      </c>
      <c r="Q27" s="48">
        <v>0</v>
      </c>
      <c r="R27" s="50">
        <f t="shared" si="1"/>
        <v>100</v>
      </c>
    </row>
    <row r="28" spans="1:18" x14ac:dyDescent="0.3">
      <c r="A28" s="49" t="s">
        <v>593</v>
      </c>
      <c r="B28" s="49" t="s">
        <v>593</v>
      </c>
      <c r="C28" s="48" t="s">
        <v>594</v>
      </c>
      <c r="D28" s="49">
        <v>361</v>
      </c>
      <c r="E28" s="48">
        <v>0</v>
      </c>
      <c r="F28" s="48">
        <v>0</v>
      </c>
      <c r="G28" s="48">
        <v>5</v>
      </c>
      <c r="H28" s="48">
        <v>7</v>
      </c>
      <c r="I28" s="48">
        <v>87</v>
      </c>
      <c r="J28" s="48">
        <v>1</v>
      </c>
      <c r="K28" s="48">
        <v>0</v>
      </c>
      <c r="L28" s="50">
        <f t="shared" si="0"/>
        <v>100</v>
      </c>
      <c r="M28" s="48">
        <v>100</v>
      </c>
      <c r="N28" s="48">
        <v>0</v>
      </c>
      <c r="O28" s="48">
        <v>0</v>
      </c>
      <c r="P28" s="48">
        <v>0</v>
      </c>
      <c r="Q28" s="48">
        <v>0</v>
      </c>
      <c r="R28" s="50">
        <f t="shared" si="1"/>
        <v>100</v>
      </c>
    </row>
    <row r="29" spans="1:18" x14ac:dyDescent="0.3">
      <c r="A29" s="49" t="s">
        <v>595</v>
      </c>
      <c r="B29" s="49" t="s">
        <v>595</v>
      </c>
      <c r="C29" s="48" t="s">
        <v>596</v>
      </c>
      <c r="D29" s="49">
        <v>49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100</v>
      </c>
      <c r="L29" s="50">
        <f t="shared" si="0"/>
        <v>100</v>
      </c>
      <c r="M29" s="48">
        <v>0</v>
      </c>
      <c r="N29" s="48">
        <v>100</v>
      </c>
      <c r="O29" s="48">
        <v>0</v>
      </c>
      <c r="P29" s="48">
        <v>0</v>
      </c>
      <c r="Q29" s="48">
        <v>0</v>
      </c>
      <c r="R29" s="50">
        <f t="shared" si="1"/>
        <v>100</v>
      </c>
    </row>
    <row r="30" spans="1:18" x14ac:dyDescent="0.3">
      <c r="A30" s="49" t="s">
        <v>597</v>
      </c>
      <c r="B30" s="49" t="s">
        <v>597</v>
      </c>
      <c r="C30" s="48" t="s">
        <v>598</v>
      </c>
      <c r="D30" s="49">
        <v>102</v>
      </c>
      <c r="E30" s="48">
        <v>2</v>
      </c>
      <c r="F30" s="48">
        <v>12</v>
      </c>
      <c r="G30" s="48">
        <v>4</v>
      </c>
      <c r="H30" s="48">
        <v>12</v>
      </c>
      <c r="I30" s="48">
        <v>0</v>
      </c>
      <c r="J30" s="48">
        <v>71</v>
      </c>
      <c r="K30" s="48">
        <v>0</v>
      </c>
      <c r="L30" s="50">
        <f t="shared" si="0"/>
        <v>101</v>
      </c>
      <c r="M30" s="48">
        <v>99</v>
      </c>
      <c r="N30" s="48">
        <v>0</v>
      </c>
      <c r="O30" s="48">
        <v>1</v>
      </c>
      <c r="P30" s="48">
        <v>0</v>
      </c>
      <c r="Q30" s="48">
        <v>0</v>
      </c>
      <c r="R30" s="50">
        <f t="shared" si="1"/>
        <v>100</v>
      </c>
    </row>
    <row r="31" spans="1:18" x14ac:dyDescent="0.3">
      <c r="A31" s="49" t="s">
        <v>599</v>
      </c>
      <c r="B31" s="49" t="s">
        <v>599</v>
      </c>
      <c r="C31" s="48" t="s">
        <v>600</v>
      </c>
      <c r="D31" s="49">
        <v>84</v>
      </c>
      <c r="E31" s="48">
        <v>1</v>
      </c>
      <c r="F31" s="48">
        <v>4</v>
      </c>
      <c r="G31" s="48">
        <v>1</v>
      </c>
      <c r="H31" s="48">
        <v>24</v>
      </c>
      <c r="I31" s="48">
        <v>0</v>
      </c>
      <c r="J31" s="48">
        <v>70</v>
      </c>
      <c r="K31" s="48">
        <v>0</v>
      </c>
      <c r="L31" s="50">
        <f t="shared" si="0"/>
        <v>100</v>
      </c>
      <c r="M31" s="48">
        <v>100</v>
      </c>
      <c r="N31" s="48">
        <v>0</v>
      </c>
      <c r="O31" s="48">
        <v>0</v>
      </c>
      <c r="P31" s="48">
        <v>0</v>
      </c>
      <c r="Q31" s="48">
        <v>0</v>
      </c>
      <c r="R31" s="50">
        <f t="shared" si="1"/>
        <v>100</v>
      </c>
    </row>
    <row r="32" spans="1:18" x14ac:dyDescent="0.3">
      <c r="A32" s="49" t="s">
        <v>601</v>
      </c>
      <c r="B32" s="49" t="s">
        <v>601</v>
      </c>
      <c r="C32" s="48" t="s">
        <v>602</v>
      </c>
      <c r="D32" s="49">
        <v>28</v>
      </c>
      <c r="E32" s="48">
        <v>0</v>
      </c>
      <c r="F32" s="48">
        <v>93</v>
      </c>
      <c r="G32" s="48">
        <v>0</v>
      </c>
      <c r="H32" s="48">
        <v>7</v>
      </c>
      <c r="I32" s="48">
        <v>0</v>
      </c>
      <c r="J32" s="48">
        <v>0</v>
      </c>
      <c r="K32" s="48">
        <v>0</v>
      </c>
      <c r="L32" s="50">
        <f t="shared" si="0"/>
        <v>100</v>
      </c>
      <c r="M32" s="48">
        <v>71</v>
      </c>
      <c r="N32" s="48">
        <v>0</v>
      </c>
      <c r="O32" s="48">
        <v>0</v>
      </c>
      <c r="P32" s="48">
        <v>29</v>
      </c>
      <c r="Q32" s="48">
        <v>0</v>
      </c>
      <c r="R32" s="50">
        <f t="shared" si="1"/>
        <v>100</v>
      </c>
    </row>
    <row r="33" spans="1:18" x14ac:dyDescent="0.3">
      <c r="A33" s="49" t="s">
        <v>603</v>
      </c>
      <c r="B33" s="49" t="s">
        <v>603</v>
      </c>
      <c r="C33" s="48" t="s">
        <v>604</v>
      </c>
      <c r="D33" s="49">
        <v>125</v>
      </c>
      <c r="E33" s="48">
        <v>0</v>
      </c>
      <c r="F33" s="48">
        <v>0</v>
      </c>
      <c r="G33" s="48">
        <v>14</v>
      </c>
      <c r="H33" s="48">
        <v>85</v>
      </c>
      <c r="I33" s="48">
        <v>0</v>
      </c>
      <c r="J33" s="48">
        <v>1</v>
      </c>
      <c r="K33" s="48">
        <v>0</v>
      </c>
      <c r="L33" s="50">
        <f t="shared" si="0"/>
        <v>100</v>
      </c>
      <c r="M33" s="48">
        <v>100</v>
      </c>
      <c r="N33" s="48">
        <v>0</v>
      </c>
      <c r="O33" s="48">
        <v>0</v>
      </c>
      <c r="P33" s="48">
        <v>0</v>
      </c>
      <c r="Q33" s="48">
        <v>0</v>
      </c>
      <c r="R33" s="50">
        <f t="shared" si="1"/>
        <v>100</v>
      </c>
    </row>
    <row r="34" spans="1:18" x14ac:dyDescent="0.3">
      <c r="A34" s="49" t="s">
        <v>605</v>
      </c>
      <c r="B34" s="49" t="s">
        <v>605</v>
      </c>
      <c r="C34" s="48" t="s">
        <v>606</v>
      </c>
      <c r="D34" s="49">
        <v>53</v>
      </c>
      <c r="E34" s="48">
        <v>0</v>
      </c>
      <c r="F34" s="48">
        <v>0</v>
      </c>
      <c r="G34" s="48">
        <v>0</v>
      </c>
      <c r="H34" s="48">
        <v>0</v>
      </c>
      <c r="I34" s="48">
        <v>100</v>
      </c>
      <c r="J34" s="48">
        <v>0</v>
      </c>
      <c r="K34" s="48">
        <v>0</v>
      </c>
      <c r="L34" s="50">
        <f t="shared" si="0"/>
        <v>100</v>
      </c>
      <c r="M34" s="48">
        <v>100</v>
      </c>
      <c r="N34" s="48">
        <v>0</v>
      </c>
      <c r="O34" s="48">
        <v>0</v>
      </c>
      <c r="P34" s="48">
        <v>0</v>
      </c>
      <c r="Q34" s="48">
        <v>0</v>
      </c>
      <c r="R34" s="50">
        <f t="shared" si="1"/>
        <v>100</v>
      </c>
    </row>
    <row r="35" spans="1:18" x14ac:dyDescent="0.3">
      <c r="A35" s="49" t="s">
        <v>607</v>
      </c>
      <c r="B35" s="49" t="s">
        <v>607</v>
      </c>
      <c r="C35" s="48" t="s">
        <v>608</v>
      </c>
      <c r="D35" s="49">
        <v>103</v>
      </c>
      <c r="E35" s="48">
        <v>0</v>
      </c>
      <c r="F35" s="48">
        <v>0</v>
      </c>
      <c r="G35" s="48">
        <v>2</v>
      </c>
      <c r="H35" s="48">
        <v>0</v>
      </c>
      <c r="I35" s="48">
        <v>0</v>
      </c>
      <c r="J35" s="48">
        <v>0</v>
      </c>
      <c r="K35" s="48">
        <v>98</v>
      </c>
      <c r="L35" s="50">
        <f t="shared" si="0"/>
        <v>100</v>
      </c>
      <c r="M35" s="48">
        <v>0</v>
      </c>
      <c r="N35" s="48">
        <v>0</v>
      </c>
      <c r="O35" s="48">
        <v>0</v>
      </c>
      <c r="P35" s="48">
        <v>0</v>
      </c>
      <c r="Q35" s="48">
        <v>100</v>
      </c>
      <c r="R35" s="50">
        <f t="shared" si="1"/>
        <v>100</v>
      </c>
    </row>
    <row r="36" spans="1:18" x14ac:dyDescent="0.3">
      <c r="A36" s="49" t="s">
        <v>609</v>
      </c>
      <c r="B36" s="49" t="s">
        <v>609</v>
      </c>
      <c r="C36" s="48" t="s">
        <v>610</v>
      </c>
      <c r="D36" s="49">
        <v>333</v>
      </c>
      <c r="E36" s="48">
        <v>2</v>
      </c>
      <c r="F36" s="48">
        <v>0</v>
      </c>
      <c r="G36" s="48">
        <v>1</v>
      </c>
      <c r="H36" s="48">
        <v>15</v>
      </c>
      <c r="I36" s="48">
        <v>0</v>
      </c>
      <c r="J36" s="48">
        <v>77</v>
      </c>
      <c r="K36" s="48">
        <v>5</v>
      </c>
      <c r="L36" s="50">
        <f t="shared" si="0"/>
        <v>100</v>
      </c>
      <c r="M36" s="48">
        <v>95</v>
      </c>
      <c r="N36" s="48">
        <v>0</v>
      </c>
      <c r="O36" s="48">
        <v>0</v>
      </c>
      <c r="P36" s="48">
        <v>0</v>
      </c>
      <c r="Q36" s="48">
        <v>5</v>
      </c>
      <c r="R36" s="50">
        <f t="shared" si="1"/>
        <v>100</v>
      </c>
    </row>
    <row r="37" spans="1:18" x14ac:dyDescent="0.3">
      <c r="A37" s="49" t="s">
        <v>611</v>
      </c>
      <c r="B37" s="49" t="s">
        <v>611</v>
      </c>
      <c r="C37" s="48" t="s">
        <v>612</v>
      </c>
      <c r="D37" s="49">
        <v>189</v>
      </c>
      <c r="E37" s="48">
        <v>97</v>
      </c>
      <c r="F37" s="48">
        <v>0</v>
      </c>
      <c r="G37" s="48">
        <v>1</v>
      </c>
      <c r="H37" s="48">
        <v>2</v>
      </c>
      <c r="I37" s="48">
        <v>0</v>
      </c>
      <c r="J37" s="48">
        <v>0</v>
      </c>
      <c r="K37" s="48">
        <v>0</v>
      </c>
      <c r="L37" s="50">
        <f t="shared" si="0"/>
        <v>100</v>
      </c>
      <c r="M37" s="48">
        <v>100</v>
      </c>
      <c r="N37" s="48">
        <v>0</v>
      </c>
      <c r="O37" s="48">
        <v>0</v>
      </c>
      <c r="P37" s="48">
        <v>0</v>
      </c>
      <c r="Q37" s="48">
        <v>0</v>
      </c>
      <c r="R37" s="50">
        <f t="shared" si="1"/>
        <v>100</v>
      </c>
    </row>
    <row r="39" spans="1:18" x14ac:dyDescent="0.3">
      <c r="C39" s="48" t="s">
        <v>282</v>
      </c>
      <c r="D39" s="48" t="s">
        <v>85</v>
      </c>
      <c r="E39" s="48" t="s">
        <v>200</v>
      </c>
      <c r="F39" s="48" t="s">
        <v>252</v>
      </c>
      <c r="G39" s="48" t="s">
        <v>330</v>
      </c>
      <c r="H39" s="48" t="s">
        <v>532</v>
      </c>
      <c r="I39" s="48" t="s">
        <v>199</v>
      </c>
      <c r="J39" s="48" t="s">
        <v>533</v>
      </c>
      <c r="K39" s="48" t="s">
        <v>97</v>
      </c>
      <c r="L39" s="50" t="s">
        <v>94</v>
      </c>
      <c r="M39" s="48" t="s">
        <v>246</v>
      </c>
      <c r="N39" s="48" t="s">
        <v>534</v>
      </c>
      <c r="O39" s="48" t="s">
        <v>285</v>
      </c>
      <c r="P39" s="48" t="s">
        <v>247</v>
      </c>
      <c r="Q39" s="48" t="s">
        <v>374</v>
      </c>
      <c r="R39" s="50" t="s">
        <v>94</v>
      </c>
    </row>
    <row r="40" spans="1:18" x14ac:dyDescent="0.3">
      <c r="C40" s="49" t="s">
        <v>535</v>
      </c>
      <c r="D40" s="49">
        <v>33</v>
      </c>
      <c r="E40" s="20">
        <f t="shared" ref="E40:K49" si="2">(E2/100)*$D2</f>
        <v>0</v>
      </c>
      <c r="F40" s="20">
        <f t="shared" si="2"/>
        <v>0</v>
      </c>
      <c r="G40" s="20">
        <f t="shared" si="2"/>
        <v>0</v>
      </c>
      <c r="H40" s="20">
        <f t="shared" si="2"/>
        <v>0</v>
      </c>
      <c r="I40" s="20">
        <f t="shared" si="2"/>
        <v>7.92</v>
      </c>
      <c r="J40" s="20">
        <f t="shared" si="2"/>
        <v>0</v>
      </c>
      <c r="K40" s="20">
        <f t="shared" si="2"/>
        <v>25.080000000000002</v>
      </c>
      <c r="L40" s="51">
        <f t="shared" ref="L40:L75" si="3">SUM(E40:K40)</f>
        <v>33</v>
      </c>
      <c r="M40" s="20">
        <f t="shared" ref="M40:Q49" si="4">(M2/100)*$D2</f>
        <v>7.92</v>
      </c>
      <c r="N40" s="20">
        <f t="shared" si="4"/>
        <v>0</v>
      </c>
      <c r="O40" s="20">
        <f t="shared" si="4"/>
        <v>0</v>
      </c>
      <c r="P40" s="20">
        <f t="shared" si="4"/>
        <v>0</v>
      </c>
      <c r="Q40" s="20">
        <f t="shared" si="4"/>
        <v>25.080000000000002</v>
      </c>
      <c r="R40" s="51">
        <f t="shared" ref="R40:R75" si="5">SUM(M40:Q40)</f>
        <v>33</v>
      </c>
    </row>
    <row r="41" spans="1:18" x14ac:dyDescent="0.3">
      <c r="C41" s="49" t="s">
        <v>537</v>
      </c>
      <c r="D41" s="49">
        <v>82</v>
      </c>
      <c r="E41" s="20">
        <f t="shared" si="2"/>
        <v>0</v>
      </c>
      <c r="F41" s="20">
        <f t="shared" si="2"/>
        <v>0</v>
      </c>
      <c r="G41" s="20">
        <f t="shared" si="2"/>
        <v>9.84</v>
      </c>
      <c r="H41" s="20">
        <f t="shared" si="2"/>
        <v>0</v>
      </c>
      <c r="I41" s="20">
        <f t="shared" si="2"/>
        <v>0</v>
      </c>
      <c r="J41" s="20">
        <f t="shared" si="2"/>
        <v>0</v>
      </c>
      <c r="K41" s="20">
        <f t="shared" si="2"/>
        <v>72.16</v>
      </c>
      <c r="L41" s="51">
        <f t="shared" si="3"/>
        <v>82</v>
      </c>
      <c r="M41" s="20">
        <f t="shared" si="4"/>
        <v>0</v>
      </c>
      <c r="N41" s="20">
        <f t="shared" si="4"/>
        <v>0</v>
      </c>
      <c r="O41" s="20">
        <f t="shared" si="4"/>
        <v>0</v>
      </c>
      <c r="P41" s="20">
        <f t="shared" si="4"/>
        <v>0</v>
      </c>
      <c r="Q41" s="20">
        <f t="shared" si="4"/>
        <v>82</v>
      </c>
      <c r="R41" s="51">
        <f t="shared" si="5"/>
        <v>82</v>
      </c>
    </row>
    <row r="42" spans="1:18" x14ac:dyDescent="0.3">
      <c r="C42" s="48" t="s">
        <v>540</v>
      </c>
      <c r="D42" s="49">
        <v>74</v>
      </c>
      <c r="E42" s="20">
        <f t="shared" si="2"/>
        <v>0</v>
      </c>
      <c r="F42" s="20">
        <f t="shared" si="2"/>
        <v>0.74</v>
      </c>
      <c r="G42" s="20">
        <f t="shared" si="2"/>
        <v>33.300000000000004</v>
      </c>
      <c r="H42" s="20">
        <f t="shared" si="2"/>
        <v>36.26</v>
      </c>
      <c r="I42" s="20">
        <f t="shared" si="2"/>
        <v>0</v>
      </c>
      <c r="J42" s="20">
        <f t="shared" si="2"/>
        <v>3.7</v>
      </c>
      <c r="K42" s="20">
        <f t="shared" si="2"/>
        <v>0</v>
      </c>
      <c r="L42" s="51">
        <f t="shared" si="3"/>
        <v>74.000000000000014</v>
      </c>
      <c r="M42" s="20">
        <f t="shared" si="4"/>
        <v>74</v>
      </c>
      <c r="N42" s="20">
        <f t="shared" si="4"/>
        <v>0</v>
      </c>
      <c r="O42" s="20">
        <f t="shared" si="4"/>
        <v>0</v>
      </c>
      <c r="P42" s="20">
        <f t="shared" si="4"/>
        <v>0</v>
      </c>
      <c r="Q42" s="20">
        <f t="shared" si="4"/>
        <v>0</v>
      </c>
      <c r="R42" s="51">
        <f t="shared" si="5"/>
        <v>74</v>
      </c>
    </row>
    <row r="43" spans="1:18" x14ac:dyDescent="0.3">
      <c r="C43" s="48" t="s">
        <v>542</v>
      </c>
      <c r="D43" s="49">
        <v>73</v>
      </c>
      <c r="E43" s="20">
        <f t="shared" si="2"/>
        <v>0</v>
      </c>
      <c r="F43" s="20">
        <f t="shared" si="2"/>
        <v>0</v>
      </c>
      <c r="G43" s="20">
        <f t="shared" si="2"/>
        <v>0.73</v>
      </c>
      <c r="H43" s="20">
        <f t="shared" si="2"/>
        <v>0</v>
      </c>
      <c r="I43" s="20">
        <f t="shared" si="2"/>
        <v>0</v>
      </c>
      <c r="J43" s="20">
        <f t="shared" si="2"/>
        <v>0</v>
      </c>
      <c r="K43" s="20">
        <f t="shared" si="2"/>
        <v>70.81</v>
      </c>
      <c r="L43" s="51">
        <f t="shared" si="3"/>
        <v>71.540000000000006</v>
      </c>
      <c r="M43" s="20">
        <f t="shared" si="4"/>
        <v>0</v>
      </c>
      <c r="N43" s="20">
        <f t="shared" si="4"/>
        <v>0</v>
      </c>
      <c r="O43" s="20">
        <f t="shared" si="4"/>
        <v>0</v>
      </c>
      <c r="P43" s="20">
        <f t="shared" si="4"/>
        <v>0</v>
      </c>
      <c r="Q43" s="20">
        <f t="shared" si="4"/>
        <v>73</v>
      </c>
      <c r="R43" s="51">
        <f t="shared" si="5"/>
        <v>73</v>
      </c>
    </row>
    <row r="44" spans="1:18" x14ac:dyDescent="0.3">
      <c r="C44" s="48" t="s">
        <v>544</v>
      </c>
      <c r="D44" s="49">
        <v>41</v>
      </c>
      <c r="E44" s="20">
        <f t="shared" si="2"/>
        <v>0</v>
      </c>
      <c r="F44" s="20">
        <f t="shared" si="2"/>
        <v>27.060000000000002</v>
      </c>
      <c r="G44" s="20">
        <f t="shared" si="2"/>
        <v>0</v>
      </c>
      <c r="H44" s="20">
        <f t="shared" si="2"/>
        <v>13.120000000000001</v>
      </c>
      <c r="I44" s="20">
        <f t="shared" si="2"/>
        <v>0</v>
      </c>
      <c r="J44" s="20">
        <f t="shared" si="2"/>
        <v>0.82000000000000006</v>
      </c>
      <c r="K44" s="20">
        <f t="shared" si="2"/>
        <v>0</v>
      </c>
      <c r="L44" s="51">
        <f t="shared" si="3"/>
        <v>41.000000000000007</v>
      </c>
      <c r="M44" s="20">
        <f t="shared" si="4"/>
        <v>34.03</v>
      </c>
      <c r="N44" s="20">
        <f t="shared" si="4"/>
        <v>0</v>
      </c>
      <c r="O44" s="20">
        <f t="shared" si="4"/>
        <v>6.9700000000000006</v>
      </c>
      <c r="P44" s="20">
        <f t="shared" si="4"/>
        <v>0</v>
      </c>
      <c r="Q44" s="20">
        <f t="shared" si="4"/>
        <v>0</v>
      </c>
      <c r="R44" s="51">
        <f t="shared" si="5"/>
        <v>41</v>
      </c>
    </row>
    <row r="45" spans="1:18" x14ac:dyDescent="0.3">
      <c r="C45" s="48" t="s">
        <v>546</v>
      </c>
      <c r="D45" s="49">
        <v>45</v>
      </c>
      <c r="E45" s="20">
        <f t="shared" si="2"/>
        <v>0</v>
      </c>
      <c r="F45" s="20">
        <f t="shared" si="2"/>
        <v>0</v>
      </c>
      <c r="G45" s="20">
        <f t="shared" si="2"/>
        <v>0</v>
      </c>
      <c r="H45" s="20">
        <f t="shared" si="2"/>
        <v>0</v>
      </c>
      <c r="I45" s="20">
        <f t="shared" si="2"/>
        <v>3.1500000000000004</v>
      </c>
      <c r="J45" s="20">
        <f t="shared" si="2"/>
        <v>41.85</v>
      </c>
      <c r="K45" s="20">
        <f t="shared" si="2"/>
        <v>0</v>
      </c>
      <c r="L45" s="51">
        <f t="shared" si="3"/>
        <v>45</v>
      </c>
      <c r="M45" s="20">
        <f t="shared" si="4"/>
        <v>45</v>
      </c>
      <c r="N45" s="20">
        <f t="shared" si="4"/>
        <v>0</v>
      </c>
      <c r="O45" s="20">
        <f t="shared" si="4"/>
        <v>0</v>
      </c>
      <c r="P45" s="20">
        <f t="shared" si="4"/>
        <v>0</v>
      </c>
      <c r="Q45" s="20">
        <f t="shared" si="4"/>
        <v>0</v>
      </c>
      <c r="R45" s="51">
        <f t="shared" si="5"/>
        <v>45</v>
      </c>
    </row>
    <row r="46" spans="1:18" x14ac:dyDescent="0.3">
      <c r="C46" s="48" t="s">
        <v>548</v>
      </c>
      <c r="D46" s="49">
        <v>74</v>
      </c>
      <c r="E46" s="20">
        <f t="shared" si="2"/>
        <v>17.759999999999998</v>
      </c>
      <c r="F46" s="20">
        <f t="shared" si="2"/>
        <v>5.92</v>
      </c>
      <c r="G46" s="20">
        <f t="shared" si="2"/>
        <v>6.66</v>
      </c>
      <c r="H46" s="20">
        <f t="shared" si="2"/>
        <v>25.9</v>
      </c>
      <c r="I46" s="20">
        <f t="shared" si="2"/>
        <v>0</v>
      </c>
      <c r="J46" s="20">
        <f t="shared" si="2"/>
        <v>17.02</v>
      </c>
      <c r="K46" s="20">
        <f t="shared" si="2"/>
        <v>0</v>
      </c>
      <c r="L46" s="51">
        <f t="shared" si="3"/>
        <v>73.259999999999991</v>
      </c>
      <c r="M46" s="20">
        <f t="shared" si="4"/>
        <v>73.260000000000005</v>
      </c>
      <c r="N46" s="20">
        <f t="shared" si="4"/>
        <v>0</v>
      </c>
      <c r="O46" s="20">
        <f t="shared" si="4"/>
        <v>0</v>
      </c>
      <c r="P46" s="20">
        <f t="shared" si="4"/>
        <v>0.74</v>
      </c>
      <c r="Q46" s="20">
        <f t="shared" si="4"/>
        <v>0</v>
      </c>
      <c r="R46" s="51">
        <f t="shared" si="5"/>
        <v>74</v>
      </c>
    </row>
    <row r="47" spans="1:18" x14ac:dyDescent="0.3">
      <c r="C47" s="48" t="s">
        <v>550</v>
      </c>
      <c r="D47" s="49">
        <v>115</v>
      </c>
      <c r="E47" s="20">
        <f t="shared" si="2"/>
        <v>0</v>
      </c>
      <c r="F47" s="20">
        <f t="shared" si="2"/>
        <v>0</v>
      </c>
      <c r="G47" s="20">
        <f t="shared" si="2"/>
        <v>64.400000000000006</v>
      </c>
      <c r="H47" s="20">
        <f t="shared" si="2"/>
        <v>19.55</v>
      </c>
      <c r="I47" s="20">
        <f t="shared" si="2"/>
        <v>23</v>
      </c>
      <c r="J47" s="20">
        <f t="shared" si="2"/>
        <v>9.2000000000000011</v>
      </c>
      <c r="K47" s="20">
        <f t="shared" si="2"/>
        <v>0</v>
      </c>
      <c r="L47" s="51">
        <f t="shared" si="3"/>
        <v>116.15</v>
      </c>
      <c r="M47" s="20">
        <f t="shared" si="4"/>
        <v>115</v>
      </c>
      <c r="N47" s="20">
        <f t="shared" si="4"/>
        <v>0</v>
      </c>
      <c r="O47" s="20">
        <f t="shared" si="4"/>
        <v>0</v>
      </c>
      <c r="P47" s="20">
        <f t="shared" si="4"/>
        <v>0</v>
      </c>
      <c r="Q47" s="20">
        <f t="shared" si="4"/>
        <v>0</v>
      </c>
      <c r="R47" s="51">
        <f t="shared" si="5"/>
        <v>115</v>
      </c>
    </row>
    <row r="48" spans="1:18" x14ac:dyDescent="0.3">
      <c r="C48" s="48" t="s">
        <v>552</v>
      </c>
      <c r="D48" s="49">
        <v>128</v>
      </c>
      <c r="E48" s="20">
        <f t="shared" si="2"/>
        <v>0</v>
      </c>
      <c r="F48" s="20">
        <f t="shared" si="2"/>
        <v>0</v>
      </c>
      <c r="G48" s="20">
        <f t="shared" si="2"/>
        <v>71.680000000000007</v>
      </c>
      <c r="H48" s="20">
        <f t="shared" si="2"/>
        <v>56.32</v>
      </c>
      <c r="I48" s="20">
        <f t="shared" si="2"/>
        <v>0</v>
      </c>
      <c r="J48" s="20">
        <f t="shared" si="2"/>
        <v>0</v>
      </c>
      <c r="K48" s="20">
        <f t="shared" si="2"/>
        <v>0</v>
      </c>
      <c r="L48" s="51">
        <f t="shared" si="3"/>
        <v>128</v>
      </c>
      <c r="M48" s="20">
        <f t="shared" si="4"/>
        <v>128</v>
      </c>
      <c r="N48" s="20">
        <f t="shared" si="4"/>
        <v>0</v>
      </c>
      <c r="O48" s="20">
        <f t="shared" si="4"/>
        <v>0</v>
      </c>
      <c r="P48" s="20">
        <f t="shared" si="4"/>
        <v>0</v>
      </c>
      <c r="Q48" s="20">
        <f t="shared" si="4"/>
        <v>0</v>
      </c>
      <c r="R48" s="51">
        <f t="shared" si="5"/>
        <v>128</v>
      </c>
    </row>
    <row r="49" spans="3:18" x14ac:dyDescent="0.3">
      <c r="C49" s="48" t="s">
        <v>554</v>
      </c>
      <c r="D49" s="49">
        <v>31</v>
      </c>
      <c r="E49" s="20">
        <f t="shared" si="2"/>
        <v>0</v>
      </c>
      <c r="F49" s="20">
        <f t="shared" si="2"/>
        <v>1.8599999999999999</v>
      </c>
      <c r="G49" s="20">
        <f t="shared" si="2"/>
        <v>1.8599999999999999</v>
      </c>
      <c r="H49" s="20">
        <f t="shared" si="2"/>
        <v>0</v>
      </c>
      <c r="I49" s="20">
        <f t="shared" si="2"/>
        <v>0</v>
      </c>
      <c r="J49" s="20">
        <f t="shared" si="2"/>
        <v>26.97</v>
      </c>
      <c r="K49" s="20">
        <f t="shared" si="2"/>
        <v>0</v>
      </c>
      <c r="L49" s="51">
        <f t="shared" si="3"/>
        <v>30.689999999999998</v>
      </c>
      <c r="M49" s="20">
        <f t="shared" si="4"/>
        <v>31</v>
      </c>
      <c r="N49" s="20">
        <f t="shared" si="4"/>
        <v>0</v>
      </c>
      <c r="O49" s="20">
        <f t="shared" si="4"/>
        <v>0</v>
      </c>
      <c r="P49" s="20">
        <f t="shared" si="4"/>
        <v>0</v>
      </c>
      <c r="Q49" s="20">
        <f t="shared" si="4"/>
        <v>0</v>
      </c>
      <c r="R49" s="51">
        <f t="shared" si="5"/>
        <v>31</v>
      </c>
    </row>
    <row r="50" spans="3:18" x14ac:dyDescent="0.3">
      <c r="C50" s="48" t="s">
        <v>557</v>
      </c>
      <c r="D50" s="49">
        <v>56</v>
      </c>
      <c r="E50" s="20">
        <f t="shared" ref="E50:K59" si="6">(E12/100)*$D12</f>
        <v>0</v>
      </c>
      <c r="F50" s="20">
        <f t="shared" si="6"/>
        <v>0</v>
      </c>
      <c r="G50" s="20">
        <f t="shared" si="6"/>
        <v>7.28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49.28</v>
      </c>
      <c r="L50" s="51">
        <f t="shared" si="3"/>
        <v>56.56</v>
      </c>
      <c r="M50" s="20">
        <f t="shared" ref="M50:Q59" si="7">(M12/100)*$D12</f>
        <v>0</v>
      </c>
      <c r="N50" s="20">
        <f t="shared" si="7"/>
        <v>0</v>
      </c>
      <c r="O50" s="20">
        <f t="shared" si="7"/>
        <v>0</v>
      </c>
      <c r="P50" s="20">
        <f t="shared" si="7"/>
        <v>0</v>
      </c>
      <c r="Q50" s="20">
        <f t="shared" si="7"/>
        <v>56</v>
      </c>
      <c r="R50" s="51">
        <f t="shared" si="5"/>
        <v>56</v>
      </c>
    </row>
    <row r="51" spans="3:18" x14ac:dyDescent="0.3">
      <c r="C51" s="48" t="s">
        <v>560</v>
      </c>
      <c r="D51" s="49">
        <v>35</v>
      </c>
      <c r="E51" s="20">
        <f t="shared" si="6"/>
        <v>31.85</v>
      </c>
      <c r="F51" s="20">
        <f t="shared" si="6"/>
        <v>2.1</v>
      </c>
      <c r="G51" s="20">
        <f t="shared" si="6"/>
        <v>0</v>
      </c>
      <c r="H51" s="20">
        <f t="shared" si="6"/>
        <v>1.05</v>
      </c>
      <c r="I51" s="20">
        <f t="shared" si="6"/>
        <v>0</v>
      </c>
      <c r="J51" s="20">
        <f t="shared" si="6"/>
        <v>0</v>
      </c>
      <c r="K51" s="20">
        <f t="shared" si="6"/>
        <v>0</v>
      </c>
      <c r="L51" s="51">
        <f t="shared" si="3"/>
        <v>35</v>
      </c>
      <c r="M51" s="20">
        <f t="shared" si="7"/>
        <v>25.9</v>
      </c>
      <c r="N51" s="20">
        <f t="shared" si="7"/>
        <v>0</v>
      </c>
      <c r="O51" s="20">
        <f t="shared" si="7"/>
        <v>0</v>
      </c>
      <c r="P51" s="20">
        <f t="shared" si="7"/>
        <v>9.1</v>
      </c>
      <c r="Q51" s="20">
        <f t="shared" si="7"/>
        <v>0</v>
      </c>
      <c r="R51" s="51">
        <f t="shared" si="5"/>
        <v>35</v>
      </c>
    </row>
    <row r="52" spans="3:18" x14ac:dyDescent="0.3">
      <c r="C52" s="48" t="s">
        <v>562</v>
      </c>
      <c r="D52" s="49">
        <v>368</v>
      </c>
      <c r="E52" s="20">
        <f t="shared" si="6"/>
        <v>0</v>
      </c>
      <c r="F52" s="20">
        <f t="shared" si="6"/>
        <v>0</v>
      </c>
      <c r="G52" s="20">
        <f t="shared" si="6"/>
        <v>99.360000000000014</v>
      </c>
      <c r="H52" s="20">
        <f t="shared" si="6"/>
        <v>264.95999999999998</v>
      </c>
      <c r="I52" s="20">
        <f t="shared" si="6"/>
        <v>0</v>
      </c>
      <c r="J52" s="20">
        <f t="shared" si="6"/>
        <v>0</v>
      </c>
      <c r="K52" s="20">
        <f t="shared" si="6"/>
        <v>0</v>
      </c>
      <c r="L52" s="51">
        <f t="shared" si="3"/>
        <v>364.32</v>
      </c>
      <c r="M52" s="20">
        <f t="shared" si="7"/>
        <v>368</v>
      </c>
      <c r="N52" s="20">
        <f t="shared" si="7"/>
        <v>0</v>
      </c>
      <c r="O52" s="20">
        <f t="shared" si="7"/>
        <v>0</v>
      </c>
      <c r="P52" s="20">
        <f t="shared" si="7"/>
        <v>0</v>
      </c>
      <c r="Q52" s="20">
        <f t="shared" si="7"/>
        <v>0</v>
      </c>
      <c r="R52" s="51">
        <f t="shared" si="5"/>
        <v>368</v>
      </c>
    </row>
    <row r="53" spans="3:18" x14ac:dyDescent="0.3">
      <c r="C53" s="48" t="s">
        <v>565</v>
      </c>
      <c r="D53" s="49">
        <v>40</v>
      </c>
      <c r="E53" s="20">
        <f t="shared" si="6"/>
        <v>1.2</v>
      </c>
      <c r="F53" s="20">
        <f t="shared" si="6"/>
        <v>0</v>
      </c>
      <c r="G53" s="20">
        <f t="shared" si="6"/>
        <v>14</v>
      </c>
      <c r="H53" s="20">
        <f t="shared" si="6"/>
        <v>23.2</v>
      </c>
      <c r="I53" s="20">
        <f t="shared" si="6"/>
        <v>0</v>
      </c>
      <c r="J53" s="20">
        <f t="shared" si="6"/>
        <v>2</v>
      </c>
      <c r="K53" s="20">
        <f t="shared" si="6"/>
        <v>0</v>
      </c>
      <c r="L53" s="51">
        <f t="shared" si="3"/>
        <v>40.4</v>
      </c>
      <c r="M53" s="20">
        <f t="shared" si="7"/>
        <v>40</v>
      </c>
      <c r="N53" s="20">
        <f t="shared" si="7"/>
        <v>0</v>
      </c>
      <c r="O53" s="20">
        <f t="shared" si="7"/>
        <v>0</v>
      </c>
      <c r="P53" s="20">
        <f t="shared" si="7"/>
        <v>0</v>
      </c>
      <c r="Q53" s="20">
        <f t="shared" si="7"/>
        <v>0</v>
      </c>
      <c r="R53" s="51">
        <f t="shared" si="5"/>
        <v>40</v>
      </c>
    </row>
    <row r="54" spans="3:18" x14ac:dyDescent="0.3">
      <c r="C54" s="49" t="s">
        <v>567</v>
      </c>
      <c r="D54" s="49">
        <v>42</v>
      </c>
      <c r="E54" s="20">
        <f t="shared" si="6"/>
        <v>0</v>
      </c>
      <c r="F54" s="20">
        <f t="shared" si="6"/>
        <v>0</v>
      </c>
      <c r="G54" s="20">
        <f t="shared" si="6"/>
        <v>8.82</v>
      </c>
      <c r="H54" s="20">
        <f t="shared" si="6"/>
        <v>0</v>
      </c>
      <c r="I54" s="20">
        <f t="shared" si="6"/>
        <v>0</v>
      </c>
      <c r="J54" s="20">
        <f t="shared" si="6"/>
        <v>0</v>
      </c>
      <c r="K54" s="20">
        <f t="shared" si="6"/>
        <v>33.18</v>
      </c>
      <c r="L54" s="51">
        <f t="shared" si="3"/>
        <v>42</v>
      </c>
      <c r="M54" s="20">
        <f t="shared" si="7"/>
        <v>0</v>
      </c>
      <c r="N54" s="20">
        <f t="shared" si="7"/>
        <v>0</v>
      </c>
      <c r="O54" s="20">
        <f t="shared" si="7"/>
        <v>0</v>
      </c>
      <c r="P54" s="20">
        <f t="shared" si="7"/>
        <v>0</v>
      </c>
      <c r="Q54" s="20">
        <f t="shared" si="7"/>
        <v>42</v>
      </c>
      <c r="R54" s="51">
        <f t="shared" si="5"/>
        <v>42</v>
      </c>
    </row>
    <row r="55" spans="3:18" x14ac:dyDescent="0.3">
      <c r="C55" s="49" t="s">
        <v>569</v>
      </c>
      <c r="D55" s="49">
        <v>159</v>
      </c>
      <c r="E55" s="20">
        <f t="shared" si="6"/>
        <v>0</v>
      </c>
      <c r="F55" s="20">
        <f t="shared" si="6"/>
        <v>14.309999999999999</v>
      </c>
      <c r="G55" s="20">
        <f t="shared" si="6"/>
        <v>42.93</v>
      </c>
      <c r="H55" s="20">
        <f t="shared" si="6"/>
        <v>101.76</v>
      </c>
      <c r="I55" s="20">
        <f t="shared" si="6"/>
        <v>0</v>
      </c>
      <c r="J55" s="20">
        <f t="shared" si="6"/>
        <v>0</v>
      </c>
      <c r="K55" s="20">
        <f t="shared" si="6"/>
        <v>0</v>
      </c>
      <c r="L55" s="51">
        <f t="shared" si="3"/>
        <v>159</v>
      </c>
      <c r="M55" s="20">
        <f t="shared" si="7"/>
        <v>159</v>
      </c>
      <c r="N55" s="20">
        <f t="shared" si="7"/>
        <v>0</v>
      </c>
      <c r="O55" s="20">
        <f t="shared" si="7"/>
        <v>0</v>
      </c>
      <c r="P55" s="20">
        <f t="shared" si="7"/>
        <v>0</v>
      </c>
      <c r="Q55" s="20">
        <f t="shared" si="7"/>
        <v>0</v>
      </c>
      <c r="R55" s="51">
        <f t="shared" si="5"/>
        <v>159</v>
      </c>
    </row>
    <row r="56" spans="3:18" x14ac:dyDescent="0.3">
      <c r="C56" s="49" t="s">
        <v>571</v>
      </c>
      <c r="D56" s="49">
        <v>94</v>
      </c>
      <c r="E56" s="20">
        <f t="shared" si="6"/>
        <v>91.179999999999993</v>
      </c>
      <c r="F56" s="20">
        <f t="shared" si="6"/>
        <v>0</v>
      </c>
      <c r="G56" s="20">
        <f t="shared" si="6"/>
        <v>2.82</v>
      </c>
      <c r="H56" s="20">
        <f t="shared" si="6"/>
        <v>0</v>
      </c>
      <c r="I56" s="20">
        <f t="shared" si="6"/>
        <v>0</v>
      </c>
      <c r="J56" s="20">
        <f t="shared" si="6"/>
        <v>0</v>
      </c>
      <c r="K56" s="20">
        <f t="shared" si="6"/>
        <v>0</v>
      </c>
      <c r="L56" s="51">
        <f t="shared" si="3"/>
        <v>93.999999999999986</v>
      </c>
      <c r="M56" s="20">
        <f t="shared" si="7"/>
        <v>89.3</v>
      </c>
      <c r="N56" s="20">
        <f t="shared" si="7"/>
        <v>0</v>
      </c>
      <c r="O56" s="20">
        <f t="shared" si="7"/>
        <v>0</v>
      </c>
      <c r="P56" s="20">
        <f t="shared" si="7"/>
        <v>4.7</v>
      </c>
      <c r="Q56" s="20">
        <f t="shared" si="7"/>
        <v>0</v>
      </c>
      <c r="R56" s="51">
        <f t="shared" si="5"/>
        <v>94</v>
      </c>
    </row>
    <row r="57" spans="3:18" x14ac:dyDescent="0.3">
      <c r="C57" s="49" t="s">
        <v>573</v>
      </c>
      <c r="D57" s="49">
        <v>36</v>
      </c>
      <c r="E57" s="20">
        <f t="shared" si="6"/>
        <v>26.64</v>
      </c>
      <c r="F57" s="20">
        <f t="shared" si="6"/>
        <v>0</v>
      </c>
      <c r="G57" s="20">
        <f t="shared" si="6"/>
        <v>1.08</v>
      </c>
      <c r="H57" s="20">
        <f t="shared" si="6"/>
        <v>0</v>
      </c>
      <c r="I57" s="20">
        <f t="shared" si="6"/>
        <v>0</v>
      </c>
      <c r="J57" s="20">
        <f t="shared" si="6"/>
        <v>8.2800000000000011</v>
      </c>
      <c r="K57" s="20">
        <f t="shared" si="6"/>
        <v>0</v>
      </c>
      <c r="L57" s="51">
        <f t="shared" si="3"/>
        <v>36</v>
      </c>
      <c r="M57" s="20">
        <f t="shared" si="7"/>
        <v>24.12</v>
      </c>
      <c r="N57" s="20">
        <f t="shared" si="7"/>
        <v>0</v>
      </c>
      <c r="O57" s="20">
        <f t="shared" si="7"/>
        <v>0</v>
      </c>
      <c r="P57" s="20">
        <f t="shared" si="7"/>
        <v>11.88</v>
      </c>
      <c r="Q57" s="20">
        <f t="shared" si="7"/>
        <v>0</v>
      </c>
      <c r="R57" s="51">
        <f t="shared" si="5"/>
        <v>36</v>
      </c>
    </row>
    <row r="58" spans="3:18" x14ac:dyDescent="0.3">
      <c r="C58" s="49" t="s">
        <v>575</v>
      </c>
      <c r="D58" s="49">
        <v>240</v>
      </c>
      <c r="E58" s="20">
        <f t="shared" si="6"/>
        <v>194.4</v>
      </c>
      <c r="F58" s="20">
        <f t="shared" si="6"/>
        <v>4.8</v>
      </c>
      <c r="G58" s="20">
        <f t="shared" si="6"/>
        <v>0</v>
      </c>
      <c r="H58" s="20">
        <f t="shared" si="6"/>
        <v>40.800000000000004</v>
      </c>
      <c r="I58" s="20">
        <f t="shared" si="6"/>
        <v>0</v>
      </c>
      <c r="J58" s="20">
        <f t="shared" si="6"/>
        <v>0</v>
      </c>
      <c r="K58" s="20">
        <f t="shared" si="6"/>
        <v>0</v>
      </c>
      <c r="L58" s="51">
        <f t="shared" si="3"/>
        <v>240.00000000000003</v>
      </c>
      <c r="M58" s="20">
        <f t="shared" si="7"/>
        <v>240</v>
      </c>
      <c r="N58" s="20">
        <f t="shared" si="7"/>
        <v>0</v>
      </c>
      <c r="O58" s="20">
        <f t="shared" si="7"/>
        <v>0</v>
      </c>
      <c r="P58" s="20">
        <f t="shared" si="7"/>
        <v>0</v>
      </c>
      <c r="Q58" s="20">
        <f t="shared" si="7"/>
        <v>0</v>
      </c>
      <c r="R58" s="51">
        <f t="shared" si="5"/>
        <v>240</v>
      </c>
    </row>
    <row r="59" spans="3:18" x14ac:dyDescent="0.3">
      <c r="C59" s="49" t="s">
        <v>578</v>
      </c>
      <c r="D59" s="49">
        <v>72</v>
      </c>
      <c r="E59" s="20">
        <f t="shared" si="6"/>
        <v>28.080000000000002</v>
      </c>
      <c r="F59" s="20">
        <f t="shared" si="6"/>
        <v>2.16</v>
      </c>
      <c r="G59" s="20">
        <f t="shared" si="6"/>
        <v>0</v>
      </c>
      <c r="H59" s="20">
        <f t="shared" si="6"/>
        <v>0</v>
      </c>
      <c r="I59" s="20">
        <f t="shared" si="6"/>
        <v>38.160000000000004</v>
      </c>
      <c r="J59" s="20">
        <f t="shared" si="6"/>
        <v>4.32</v>
      </c>
      <c r="K59" s="20">
        <f t="shared" si="6"/>
        <v>0</v>
      </c>
      <c r="L59" s="51">
        <f t="shared" si="3"/>
        <v>72.72</v>
      </c>
      <c r="M59" s="20">
        <f t="shared" si="7"/>
        <v>69.84</v>
      </c>
      <c r="N59" s="20">
        <f t="shared" si="7"/>
        <v>0</v>
      </c>
      <c r="O59" s="20">
        <f t="shared" si="7"/>
        <v>0</v>
      </c>
      <c r="P59" s="20">
        <f t="shared" si="7"/>
        <v>2.16</v>
      </c>
      <c r="Q59" s="20">
        <f t="shared" si="7"/>
        <v>0</v>
      </c>
      <c r="R59" s="51">
        <f t="shared" si="5"/>
        <v>72</v>
      </c>
    </row>
    <row r="60" spans="3:18" x14ac:dyDescent="0.3">
      <c r="C60" s="49" t="s">
        <v>580</v>
      </c>
      <c r="D60" s="49">
        <v>147</v>
      </c>
      <c r="E60" s="20">
        <f t="shared" ref="E60:K69" si="8">(E22/100)*$D22</f>
        <v>0</v>
      </c>
      <c r="F60" s="20">
        <f t="shared" si="8"/>
        <v>0</v>
      </c>
      <c r="G60" s="20">
        <f t="shared" si="8"/>
        <v>132.30000000000001</v>
      </c>
      <c r="H60" s="20">
        <f t="shared" si="8"/>
        <v>14.700000000000001</v>
      </c>
      <c r="I60" s="20">
        <f t="shared" si="8"/>
        <v>0</v>
      </c>
      <c r="J60" s="20">
        <f t="shared" si="8"/>
        <v>0</v>
      </c>
      <c r="K60" s="20">
        <f t="shared" si="8"/>
        <v>0</v>
      </c>
      <c r="L60" s="51">
        <f t="shared" si="3"/>
        <v>147</v>
      </c>
      <c r="M60" s="20">
        <f t="shared" ref="M60:Q69" si="9">(M22/100)*$D22</f>
        <v>147</v>
      </c>
      <c r="N60" s="20">
        <f t="shared" si="9"/>
        <v>0</v>
      </c>
      <c r="O60" s="20">
        <f t="shared" si="9"/>
        <v>0</v>
      </c>
      <c r="P60" s="20">
        <f t="shared" si="9"/>
        <v>0</v>
      </c>
      <c r="Q60" s="20">
        <f t="shared" si="9"/>
        <v>0</v>
      </c>
      <c r="R60" s="51">
        <f t="shared" si="5"/>
        <v>147</v>
      </c>
    </row>
    <row r="61" spans="3:18" x14ac:dyDescent="0.3">
      <c r="C61" s="49" t="s">
        <v>582</v>
      </c>
      <c r="D61" s="49">
        <v>90</v>
      </c>
      <c r="E61" s="20">
        <f t="shared" si="8"/>
        <v>0</v>
      </c>
      <c r="F61" s="20">
        <f t="shared" si="8"/>
        <v>0</v>
      </c>
      <c r="G61" s="20">
        <f t="shared" si="8"/>
        <v>0</v>
      </c>
      <c r="H61" s="20">
        <f t="shared" si="8"/>
        <v>5.3999999999999995</v>
      </c>
      <c r="I61" s="20">
        <f t="shared" si="8"/>
        <v>83.7</v>
      </c>
      <c r="J61" s="20">
        <f t="shared" si="8"/>
        <v>0.9</v>
      </c>
      <c r="K61" s="20">
        <f t="shared" si="8"/>
        <v>0</v>
      </c>
      <c r="L61" s="51">
        <f t="shared" si="3"/>
        <v>90.000000000000014</v>
      </c>
      <c r="M61" s="20">
        <f t="shared" si="9"/>
        <v>90</v>
      </c>
      <c r="N61" s="20">
        <f t="shared" si="9"/>
        <v>0</v>
      </c>
      <c r="O61" s="20">
        <f t="shared" si="9"/>
        <v>0</v>
      </c>
      <c r="P61" s="20">
        <f t="shared" si="9"/>
        <v>0</v>
      </c>
      <c r="Q61" s="20">
        <f t="shared" si="9"/>
        <v>0</v>
      </c>
      <c r="R61" s="51">
        <f t="shared" si="5"/>
        <v>90</v>
      </c>
    </row>
    <row r="62" spans="3:18" x14ac:dyDescent="0.3">
      <c r="C62" s="49" t="s">
        <v>584</v>
      </c>
      <c r="D62" s="49">
        <v>225</v>
      </c>
      <c r="E62" s="20">
        <f t="shared" si="8"/>
        <v>0</v>
      </c>
      <c r="F62" s="20">
        <f t="shared" si="8"/>
        <v>0</v>
      </c>
      <c r="G62" s="20">
        <f t="shared" si="8"/>
        <v>0</v>
      </c>
      <c r="H62" s="20">
        <f t="shared" si="8"/>
        <v>0</v>
      </c>
      <c r="I62" s="20">
        <f t="shared" si="8"/>
        <v>4.5</v>
      </c>
      <c r="J62" s="20">
        <f t="shared" si="8"/>
        <v>220.5</v>
      </c>
      <c r="K62" s="20">
        <f t="shared" si="8"/>
        <v>0</v>
      </c>
      <c r="L62" s="51">
        <f t="shared" si="3"/>
        <v>225</v>
      </c>
      <c r="M62" s="20">
        <f t="shared" si="9"/>
        <v>225</v>
      </c>
      <c r="N62" s="20">
        <f t="shared" si="9"/>
        <v>0</v>
      </c>
      <c r="O62" s="20">
        <f t="shared" si="9"/>
        <v>0</v>
      </c>
      <c r="P62" s="20">
        <f t="shared" si="9"/>
        <v>0</v>
      </c>
      <c r="Q62" s="20">
        <f t="shared" si="9"/>
        <v>0</v>
      </c>
      <c r="R62" s="51">
        <f t="shared" si="5"/>
        <v>225</v>
      </c>
    </row>
    <row r="63" spans="3:18" x14ac:dyDescent="0.3">
      <c r="C63" s="49" t="s">
        <v>586</v>
      </c>
      <c r="D63" s="49">
        <v>124</v>
      </c>
      <c r="E63" s="20">
        <f t="shared" si="8"/>
        <v>0</v>
      </c>
      <c r="F63" s="20">
        <f t="shared" si="8"/>
        <v>0</v>
      </c>
      <c r="G63" s="20">
        <f t="shared" si="8"/>
        <v>18.599999999999998</v>
      </c>
      <c r="H63" s="20">
        <f t="shared" si="8"/>
        <v>26.04</v>
      </c>
      <c r="I63" s="20">
        <f t="shared" si="8"/>
        <v>79.36</v>
      </c>
      <c r="J63" s="20">
        <f t="shared" si="8"/>
        <v>0</v>
      </c>
      <c r="K63" s="20">
        <f t="shared" si="8"/>
        <v>0</v>
      </c>
      <c r="L63" s="51">
        <f t="shared" si="3"/>
        <v>124</v>
      </c>
      <c r="M63" s="20">
        <f t="shared" si="9"/>
        <v>124</v>
      </c>
      <c r="N63" s="20">
        <f t="shared" si="9"/>
        <v>0</v>
      </c>
      <c r="O63" s="20">
        <f t="shared" si="9"/>
        <v>0</v>
      </c>
      <c r="P63" s="20">
        <f t="shared" si="9"/>
        <v>0</v>
      </c>
      <c r="Q63" s="20">
        <f t="shared" si="9"/>
        <v>0</v>
      </c>
      <c r="R63" s="51">
        <f t="shared" si="5"/>
        <v>124</v>
      </c>
    </row>
    <row r="64" spans="3:18" x14ac:dyDescent="0.3">
      <c r="C64" s="49" t="s">
        <v>589</v>
      </c>
      <c r="D64" s="49">
        <v>74</v>
      </c>
      <c r="E64" s="20">
        <f t="shared" si="8"/>
        <v>0</v>
      </c>
      <c r="F64" s="20">
        <f t="shared" si="8"/>
        <v>0</v>
      </c>
      <c r="G64" s="20">
        <f t="shared" si="8"/>
        <v>34.04</v>
      </c>
      <c r="H64" s="20">
        <f t="shared" si="8"/>
        <v>29.6</v>
      </c>
      <c r="I64" s="20">
        <f t="shared" si="8"/>
        <v>10.360000000000001</v>
      </c>
      <c r="J64" s="20">
        <f t="shared" si="8"/>
        <v>0</v>
      </c>
      <c r="K64" s="20">
        <f t="shared" si="8"/>
        <v>0</v>
      </c>
      <c r="L64" s="51">
        <f t="shared" si="3"/>
        <v>74</v>
      </c>
      <c r="M64" s="20">
        <f t="shared" si="9"/>
        <v>74</v>
      </c>
      <c r="N64" s="20">
        <f t="shared" si="9"/>
        <v>0</v>
      </c>
      <c r="O64" s="20">
        <f t="shared" si="9"/>
        <v>0</v>
      </c>
      <c r="P64" s="20">
        <f t="shared" si="9"/>
        <v>0</v>
      </c>
      <c r="Q64" s="20">
        <f t="shared" si="9"/>
        <v>0</v>
      </c>
      <c r="R64" s="51">
        <f t="shared" si="5"/>
        <v>74</v>
      </c>
    </row>
    <row r="65" spans="3:18" x14ac:dyDescent="0.3">
      <c r="C65" s="49" t="s">
        <v>591</v>
      </c>
      <c r="D65" s="49">
        <v>57</v>
      </c>
      <c r="E65" s="20">
        <f t="shared" si="8"/>
        <v>0</v>
      </c>
      <c r="F65" s="20">
        <f t="shared" si="8"/>
        <v>3.99</v>
      </c>
      <c r="G65" s="20">
        <f t="shared" si="8"/>
        <v>9.120000000000001</v>
      </c>
      <c r="H65" s="20">
        <f t="shared" si="8"/>
        <v>2.2800000000000002</v>
      </c>
      <c r="I65" s="20">
        <f t="shared" si="8"/>
        <v>42.18</v>
      </c>
      <c r="J65" s="20">
        <f t="shared" si="8"/>
        <v>0</v>
      </c>
      <c r="K65" s="20">
        <f t="shared" si="8"/>
        <v>0</v>
      </c>
      <c r="L65" s="51">
        <f t="shared" si="3"/>
        <v>57.57</v>
      </c>
      <c r="M65" s="20">
        <f t="shared" si="9"/>
        <v>57</v>
      </c>
      <c r="N65" s="20">
        <f t="shared" si="9"/>
        <v>0</v>
      </c>
      <c r="O65" s="20">
        <f t="shared" si="9"/>
        <v>0</v>
      </c>
      <c r="P65" s="20">
        <f t="shared" si="9"/>
        <v>0</v>
      </c>
      <c r="Q65" s="20">
        <f t="shared" si="9"/>
        <v>0</v>
      </c>
      <c r="R65" s="51">
        <f t="shared" si="5"/>
        <v>57</v>
      </c>
    </row>
    <row r="66" spans="3:18" x14ac:dyDescent="0.3">
      <c r="C66" s="49" t="s">
        <v>593</v>
      </c>
      <c r="D66" s="49">
        <v>361</v>
      </c>
      <c r="E66" s="20">
        <f t="shared" si="8"/>
        <v>0</v>
      </c>
      <c r="F66" s="20">
        <f t="shared" si="8"/>
        <v>0</v>
      </c>
      <c r="G66" s="20">
        <f t="shared" si="8"/>
        <v>18.05</v>
      </c>
      <c r="H66" s="20">
        <f t="shared" si="8"/>
        <v>25.270000000000003</v>
      </c>
      <c r="I66" s="20">
        <f t="shared" si="8"/>
        <v>314.07</v>
      </c>
      <c r="J66" s="20">
        <f t="shared" si="8"/>
        <v>3.61</v>
      </c>
      <c r="K66" s="20">
        <f t="shared" si="8"/>
        <v>0</v>
      </c>
      <c r="L66" s="51">
        <f t="shared" si="3"/>
        <v>361</v>
      </c>
      <c r="M66" s="20">
        <f t="shared" si="9"/>
        <v>361</v>
      </c>
      <c r="N66" s="20">
        <f t="shared" si="9"/>
        <v>0</v>
      </c>
      <c r="O66" s="20">
        <f t="shared" si="9"/>
        <v>0</v>
      </c>
      <c r="P66" s="20">
        <f t="shared" si="9"/>
        <v>0</v>
      </c>
      <c r="Q66" s="20">
        <f t="shared" si="9"/>
        <v>0</v>
      </c>
      <c r="R66" s="51">
        <f t="shared" si="5"/>
        <v>361</v>
      </c>
    </row>
    <row r="67" spans="3:18" x14ac:dyDescent="0.3">
      <c r="C67" s="49" t="s">
        <v>595</v>
      </c>
      <c r="D67" s="49">
        <v>49</v>
      </c>
      <c r="E67" s="20">
        <f t="shared" si="8"/>
        <v>0</v>
      </c>
      <c r="F67" s="20">
        <f t="shared" si="8"/>
        <v>0</v>
      </c>
      <c r="G67" s="20">
        <f t="shared" si="8"/>
        <v>0</v>
      </c>
      <c r="H67" s="20">
        <f t="shared" si="8"/>
        <v>0</v>
      </c>
      <c r="I67" s="20">
        <f t="shared" si="8"/>
        <v>0</v>
      </c>
      <c r="J67" s="20">
        <f t="shared" si="8"/>
        <v>0</v>
      </c>
      <c r="K67" s="20">
        <f t="shared" si="8"/>
        <v>49</v>
      </c>
      <c r="L67" s="51">
        <f t="shared" si="3"/>
        <v>49</v>
      </c>
      <c r="M67" s="20">
        <f t="shared" si="9"/>
        <v>0</v>
      </c>
      <c r="N67" s="20">
        <f t="shared" si="9"/>
        <v>49</v>
      </c>
      <c r="O67" s="20">
        <f t="shared" si="9"/>
        <v>0</v>
      </c>
      <c r="P67" s="20">
        <f t="shared" si="9"/>
        <v>0</v>
      </c>
      <c r="Q67" s="20">
        <f t="shared" si="9"/>
        <v>0</v>
      </c>
      <c r="R67" s="51">
        <f t="shared" si="5"/>
        <v>49</v>
      </c>
    </row>
    <row r="68" spans="3:18" x14ac:dyDescent="0.3">
      <c r="C68" s="49" t="s">
        <v>597</v>
      </c>
      <c r="D68" s="49">
        <v>102</v>
      </c>
      <c r="E68" s="20">
        <f t="shared" si="8"/>
        <v>2.04</v>
      </c>
      <c r="F68" s="20">
        <f t="shared" si="8"/>
        <v>12.24</v>
      </c>
      <c r="G68" s="20">
        <f t="shared" si="8"/>
        <v>4.08</v>
      </c>
      <c r="H68" s="20">
        <f t="shared" si="8"/>
        <v>12.24</v>
      </c>
      <c r="I68" s="20">
        <f t="shared" si="8"/>
        <v>0</v>
      </c>
      <c r="J68" s="20">
        <f t="shared" si="8"/>
        <v>72.42</v>
      </c>
      <c r="K68" s="20">
        <f t="shared" si="8"/>
        <v>0</v>
      </c>
      <c r="L68" s="51">
        <f t="shared" si="3"/>
        <v>103.02000000000001</v>
      </c>
      <c r="M68" s="20">
        <f t="shared" si="9"/>
        <v>100.98</v>
      </c>
      <c r="N68" s="20">
        <f t="shared" si="9"/>
        <v>0</v>
      </c>
      <c r="O68" s="20">
        <f t="shared" si="9"/>
        <v>1.02</v>
      </c>
      <c r="P68" s="20">
        <f t="shared" si="9"/>
        <v>0</v>
      </c>
      <c r="Q68" s="20">
        <f t="shared" si="9"/>
        <v>0</v>
      </c>
      <c r="R68" s="51">
        <f t="shared" si="5"/>
        <v>102</v>
      </c>
    </row>
    <row r="69" spans="3:18" x14ac:dyDescent="0.3">
      <c r="C69" s="49" t="s">
        <v>599</v>
      </c>
      <c r="D69" s="49">
        <v>84</v>
      </c>
      <c r="E69" s="20">
        <f t="shared" si="8"/>
        <v>0.84</v>
      </c>
      <c r="F69" s="20">
        <f t="shared" si="8"/>
        <v>3.36</v>
      </c>
      <c r="G69" s="20">
        <f t="shared" si="8"/>
        <v>0.84</v>
      </c>
      <c r="H69" s="20">
        <f t="shared" si="8"/>
        <v>20.16</v>
      </c>
      <c r="I69" s="20">
        <f t="shared" si="8"/>
        <v>0</v>
      </c>
      <c r="J69" s="20">
        <f t="shared" si="8"/>
        <v>58.8</v>
      </c>
      <c r="K69" s="20">
        <f t="shared" si="8"/>
        <v>0</v>
      </c>
      <c r="L69" s="51">
        <f t="shared" si="3"/>
        <v>84</v>
      </c>
      <c r="M69" s="20">
        <f t="shared" si="9"/>
        <v>84</v>
      </c>
      <c r="N69" s="20">
        <f t="shared" si="9"/>
        <v>0</v>
      </c>
      <c r="O69" s="20">
        <f t="shared" si="9"/>
        <v>0</v>
      </c>
      <c r="P69" s="20">
        <f t="shared" si="9"/>
        <v>0</v>
      </c>
      <c r="Q69" s="20">
        <f t="shared" si="9"/>
        <v>0</v>
      </c>
      <c r="R69" s="51">
        <f t="shared" si="5"/>
        <v>84</v>
      </c>
    </row>
    <row r="70" spans="3:18" x14ac:dyDescent="0.3">
      <c r="C70" s="49" t="s">
        <v>601</v>
      </c>
      <c r="D70" s="49">
        <v>28</v>
      </c>
      <c r="E70" s="20">
        <f t="shared" ref="E70:K75" si="10">(E32/100)*$D32</f>
        <v>0</v>
      </c>
      <c r="F70" s="20">
        <f t="shared" si="10"/>
        <v>26.040000000000003</v>
      </c>
      <c r="G70" s="20">
        <f t="shared" si="10"/>
        <v>0</v>
      </c>
      <c r="H70" s="20">
        <f t="shared" si="10"/>
        <v>1.9600000000000002</v>
      </c>
      <c r="I70" s="20">
        <f t="shared" si="10"/>
        <v>0</v>
      </c>
      <c r="J70" s="20">
        <f t="shared" si="10"/>
        <v>0</v>
      </c>
      <c r="K70" s="20">
        <f t="shared" si="10"/>
        <v>0</v>
      </c>
      <c r="L70" s="51">
        <f t="shared" si="3"/>
        <v>28.000000000000004</v>
      </c>
      <c r="M70" s="20">
        <f t="shared" ref="M70:Q75" si="11">(M32/100)*$D32</f>
        <v>19.88</v>
      </c>
      <c r="N70" s="20">
        <f t="shared" si="11"/>
        <v>0</v>
      </c>
      <c r="O70" s="20">
        <f t="shared" si="11"/>
        <v>0</v>
      </c>
      <c r="P70" s="20">
        <f t="shared" si="11"/>
        <v>8.1199999999999992</v>
      </c>
      <c r="Q70" s="20">
        <f t="shared" si="11"/>
        <v>0</v>
      </c>
      <c r="R70" s="51">
        <f t="shared" si="5"/>
        <v>28</v>
      </c>
    </row>
    <row r="71" spans="3:18" x14ac:dyDescent="0.3">
      <c r="C71" s="49" t="s">
        <v>603</v>
      </c>
      <c r="D71" s="49">
        <v>125</v>
      </c>
      <c r="E71" s="20">
        <f t="shared" si="10"/>
        <v>0</v>
      </c>
      <c r="F71" s="20">
        <f t="shared" si="10"/>
        <v>0</v>
      </c>
      <c r="G71" s="20">
        <f t="shared" si="10"/>
        <v>17.5</v>
      </c>
      <c r="H71" s="20">
        <f t="shared" si="10"/>
        <v>106.25</v>
      </c>
      <c r="I71" s="20">
        <f t="shared" si="10"/>
        <v>0</v>
      </c>
      <c r="J71" s="20">
        <f t="shared" si="10"/>
        <v>1.25</v>
      </c>
      <c r="K71" s="20">
        <f t="shared" si="10"/>
        <v>0</v>
      </c>
      <c r="L71" s="51">
        <f t="shared" si="3"/>
        <v>125</v>
      </c>
      <c r="M71" s="20">
        <f t="shared" si="11"/>
        <v>125</v>
      </c>
      <c r="N71" s="20">
        <f t="shared" si="11"/>
        <v>0</v>
      </c>
      <c r="O71" s="20">
        <f t="shared" si="11"/>
        <v>0</v>
      </c>
      <c r="P71" s="20">
        <f t="shared" si="11"/>
        <v>0</v>
      </c>
      <c r="Q71" s="20">
        <f t="shared" si="11"/>
        <v>0</v>
      </c>
      <c r="R71" s="51">
        <f t="shared" si="5"/>
        <v>125</v>
      </c>
    </row>
    <row r="72" spans="3:18" x14ac:dyDescent="0.3">
      <c r="C72" s="49" t="s">
        <v>605</v>
      </c>
      <c r="D72" s="49">
        <v>53</v>
      </c>
      <c r="E72" s="20">
        <f t="shared" si="10"/>
        <v>0</v>
      </c>
      <c r="F72" s="20">
        <f t="shared" si="10"/>
        <v>0</v>
      </c>
      <c r="G72" s="20">
        <f t="shared" si="10"/>
        <v>0</v>
      </c>
      <c r="H72" s="20">
        <f t="shared" si="10"/>
        <v>0</v>
      </c>
      <c r="I72" s="20">
        <f t="shared" si="10"/>
        <v>53</v>
      </c>
      <c r="J72" s="20">
        <f t="shared" si="10"/>
        <v>0</v>
      </c>
      <c r="K72" s="20">
        <f t="shared" si="10"/>
        <v>0</v>
      </c>
      <c r="L72" s="51">
        <f t="shared" si="3"/>
        <v>53</v>
      </c>
      <c r="M72" s="20">
        <f t="shared" si="11"/>
        <v>53</v>
      </c>
      <c r="N72" s="20">
        <f t="shared" si="11"/>
        <v>0</v>
      </c>
      <c r="O72" s="20">
        <f t="shared" si="11"/>
        <v>0</v>
      </c>
      <c r="P72" s="20">
        <f t="shared" si="11"/>
        <v>0</v>
      </c>
      <c r="Q72" s="20">
        <f t="shared" si="11"/>
        <v>0</v>
      </c>
      <c r="R72" s="51">
        <f t="shared" si="5"/>
        <v>53</v>
      </c>
    </row>
    <row r="73" spans="3:18" x14ac:dyDescent="0.3">
      <c r="C73" s="49" t="s">
        <v>607</v>
      </c>
      <c r="D73" s="49">
        <v>103</v>
      </c>
      <c r="E73" s="20">
        <f t="shared" si="10"/>
        <v>0</v>
      </c>
      <c r="F73" s="20">
        <f t="shared" si="10"/>
        <v>0</v>
      </c>
      <c r="G73" s="20">
        <f t="shared" si="10"/>
        <v>2.06</v>
      </c>
      <c r="H73" s="20">
        <f t="shared" si="10"/>
        <v>0</v>
      </c>
      <c r="I73" s="20">
        <f t="shared" si="10"/>
        <v>0</v>
      </c>
      <c r="J73" s="20">
        <f t="shared" si="10"/>
        <v>0</v>
      </c>
      <c r="K73" s="20">
        <f t="shared" si="10"/>
        <v>100.94</v>
      </c>
      <c r="L73" s="51">
        <f t="shared" si="3"/>
        <v>103</v>
      </c>
      <c r="M73" s="20">
        <f t="shared" si="11"/>
        <v>0</v>
      </c>
      <c r="N73" s="20">
        <f t="shared" si="11"/>
        <v>0</v>
      </c>
      <c r="O73" s="20">
        <f t="shared" si="11"/>
        <v>0</v>
      </c>
      <c r="P73" s="20">
        <f t="shared" si="11"/>
        <v>0</v>
      </c>
      <c r="Q73" s="20">
        <f t="shared" si="11"/>
        <v>103</v>
      </c>
      <c r="R73" s="51">
        <f t="shared" si="5"/>
        <v>103</v>
      </c>
    </row>
    <row r="74" spans="3:18" x14ac:dyDescent="0.3">
      <c r="C74" s="49" t="s">
        <v>609</v>
      </c>
      <c r="D74" s="49">
        <v>333</v>
      </c>
      <c r="E74" s="20">
        <f t="shared" si="10"/>
        <v>6.66</v>
      </c>
      <c r="F74" s="20">
        <f t="shared" si="10"/>
        <v>0</v>
      </c>
      <c r="G74" s="20">
        <f t="shared" si="10"/>
        <v>3.33</v>
      </c>
      <c r="H74" s="20">
        <f t="shared" si="10"/>
        <v>49.949999999999996</v>
      </c>
      <c r="I74" s="20">
        <f t="shared" si="10"/>
        <v>0</v>
      </c>
      <c r="J74" s="20">
        <f t="shared" si="10"/>
        <v>256.41000000000003</v>
      </c>
      <c r="K74" s="20">
        <f t="shared" si="10"/>
        <v>16.650000000000002</v>
      </c>
      <c r="L74" s="51">
        <f t="shared" si="3"/>
        <v>333</v>
      </c>
      <c r="M74" s="20">
        <f t="shared" si="11"/>
        <v>316.34999999999997</v>
      </c>
      <c r="N74" s="20">
        <f t="shared" si="11"/>
        <v>0</v>
      </c>
      <c r="O74" s="20">
        <f t="shared" si="11"/>
        <v>0</v>
      </c>
      <c r="P74" s="20">
        <f t="shared" si="11"/>
        <v>0</v>
      </c>
      <c r="Q74" s="20">
        <f t="shared" si="11"/>
        <v>16.650000000000002</v>
      </c>
      <c r="R74" s="51">
        <f t="shared" si="5"/>
        <v>332.99999999999994</v>
      </c>
    </row>
    <row r="75" spans="3:18" x14ac:dyDescent="0.3">
      <c r="C75" s="49" t="s">
        <v>611</v>
      </c>
      <c r="D75" s="49">
        <v>189</v>
      </c>
      <c r="E75" s="20">
        <f t="shared" si="10"/>
        <v>183.32999999999998</v>
      </c>
      <c r="F75" s="20">
        <f t="shared" si="10"/>
        <v>0</v>
      </c>
      <c r="G75" s="20">
        <f t="shared" si="10"/>
        <v>1.8900000000000001</v>
      </c>
      <c r="H75" s="20">
        <f t="shared" si="10"/>
        <v>3.7800000000000002</v>
      </c>
      <c r="I75" s="20">
        <f t="shared" si="10"/>
        <v>0</v>
      </c>
      <c r="J75" s="20">
        <f t="shared" si="10"/>
        <v>0</v>
      </c>
      <c r="K75" s="20">
        <f t="shared" si="10"/>
        <v>0</v>
      </c>
      <c r="L75" s="51">
        <f t="shared" si="3"/>
        <v>188.99999999999997</v>
      </c>
      <c r="M75" s="20">
        <f t="shared" si="11"/>
        <v>189</v>
      </c>
      <c r="N75" s="20">
        <f t="shared" si="11"/>
        <v>0</v>
      </c>
      <c r="O75" s="20">
        <f t="shared" si="11"/>
        <v>0</v>
      </c>
      <c r="P75" s="20">
        <f t="shared" si="11"/>
        <v>0</v>
      </c>
      <c r="Q75" s="20">
        <f t="shared" si="11"/>
        <v>0</v>
      </c>
      <c r="R75" s="51">
        <f t="shared" si="5"/>
        <v>189</v>
      </c>
    </row>
    <row r="76" spans="3:18" x14ac:dyDescent="0.3">
      <c r="E76" s="20" t="s">
        <v>191</v>
      </c>
      <c r="F76" s="20" t="s">
        <v>188</v>
      </c>
      <c r="G76" s="20" t="s">
        <v>189</v>
      </c>
      <c r="H76" s="20" t="s">
        <v>188</v>
      </c>
      <c r="I76" s="20" t="s">
        <v>613</v>
      </c>
      <c r="J76" s="20" t="s">
        <v>190</v>
      </c>
      <c r="K76" s="20" t="s">
        <v>241</v>
      </c>
      <c r="L76" s="20"/>
      <c r="M76" s="20" t="s">
        <v>280</v>
      </c>
      <c r="N76" s="20" t="s">
        <v>368</v>
      </c>
      <c r="O76" s="20" t="s">
        <v>324</v>
      </c>
      <c r="P76" s="20" t="s">
        <v>325</v>
      </c>
      <c r="Q76" s="20" t="s">
        <v>281</v>
      </c>
      <c r="R76" s="20"/>
    </row>
    <row r="79" spans="3:18" x14ac:dyDescent="0.3">
      <c r="C79" s="48" t="s">
        <v>282</v>
      </c>
      <c r="D79" s="48" t="s">
        <v>85</v>
      </c>
      <c r="E79" s="33" t="s">
        <v>97</v>
      </c>
      <c r="F79" s="33" t="s">
        <v>198</v>
      </c>
      <c r="G79" s="33" t="s">
        <v>199</v>
      </c>
      <c r="H79" s="33" t="s">
        <v>200</v>
      </c>
      <c r="I79" s="33" t="s">
        <v>201</v>
      </c>
      <c r="J79" s="33" t="s">
        <v>202</v>
      </c>
      <c r="K79" s="37" t="s">
        <v>203</v>
      </c>
      <c r="L79" s="34" t="s">
        <v>193</v>
      </c>
      <c r="M79" s="34" t="s">
        <v>194</v>
      </c>
      <c r="N79" s="34" t="s">
        <v>88</v>
      </c>
      <c r="O79" s="34" t="s">
        <v>195</v>
      </c>
      <c r="P79" s="34" t="s">
        <v>92</v>
      </c>
      <c r="Q79" s="34" t="s">
        <v>196</v>
      </c>
      <c r="R79" s="37" t="s">
        <v>197</v>
      </c>
    </row>
    <row r="80" spans="3:18" x14ac:dyDescent="0.3">
      <c r="C80" s="49" t="s">
        <v>614</v>
      </c>
      <c r="D80" s="49">
        <v>33</v>
      </c>
      <c r="E80" s="52">
        <f t="shared" ref="E80:E115" si="12">K40</f>
        <v>25.080000000000002</v>
      </c>
      <c r="F80" s="52">
        <f t="shared" ref="F80:F115" si="13">F40+H40</f>
        <v>0</v>
      </c>
      <c r="G80" s="52">
        <f t="shared" ref="G80:G115" si="14">I40</f>
        <v>7.92</v>
      </c>
      <c r="H80" s="52">
        <f t="shared" ref="H80:H115" si="15">E40</f>
        <v>0</v>
      </c>
      <c r="I80" s="52">
        <f t="shared" ref="I80:I115" si="16">G40</f>
        <v>0</v>
      </c>
      <c r="J80" s="52">
        <f t="shared" ref="J80:J115" si="17">J40</f>
        <v>0</v>
      </c>
      <c r="K80" s="53">
        <f t="shared" ref="K80:K115" si="18">SUM(E80:J80)</f>
        <v>33</v>
      </c>
      <c r="L80" s="52">
        <f t="shared" ref="L80:L115" si="19">Q40</f>
        <v>25.080000000000002</v>
      </c>
      <c r="M80" s="52">
        <f t="shared" ref="M80:P99" si="20">M40</f>
        <v>7.92</v>
      </c>
      <c r="N80" s="52">
        <f t="shared" si="20"/>
        <v>0</v>
      </c>
      <c r="O80" s="52">
        <f t="shared" si="20"/>
        <v>0</v>
      </c>
      <c r="P80" s="52">
        <f t="shared" si="20"/>
        <v>0</v>
      </c>
      <c r="Q80" s="48">
        <v>0</v>
      </c>
      <c r="R80" s="53">
        <f t="shared" ref="R80:R115" si="21">SUM(L80:Q80)</f>
        <v>33</v>
      </c>
    </row>
    <row r="81" spans="3:18" x14ac:dyDescent="0.3">
      <c r="C81" s="49" t="s">
        <v>615</v>
      </c>
      <c r="D81" s="49">
        <v>82</v>
      </c>
      <c r="E81" s="52">
        <f t="shared" si="12"/>
        <v>72.16</v>
      </c>
      <c r="F81" s="52">
        <f t="shared" si="13"/>
        <v>0</v>
      </c>
      <c r="G81" s="52">
        <f t="shared" si="14"/>
        <v>0</v>
      </c>
      <c r="H81" s="52">
        <f t="shared" si="15"/>
        <v>0</v>
      </c>
      <c r="I81" s="52">
        <f t="shared" si="16"/>
        <v>9.84</v>
      </c>
      <c r="J81" s="52">
        <f t="shared" si="17"/>
        <v>0</v>
      </c>
      <c r="K81" s="53">
        <f t="shared" si="18"/>
        <v>82</v>
      </c>
      <c r="L81" s="52">
        <f t="shared" si="19"/>
        <v>82</v>
      </c>
      <c r="M81" s="52">
        <f t="shared" si="20"/>
        <v>0</v>
      </c>
      <c r="N81" s="52">
        <f t="shared" si="20"/>
        <v>0</v>
      </c>
      <c r="O81" s="52">
        <f t="shared" si="20"/>
        <v>0</v>
      </c>
      <c r="P81" s="52">
        <f t="shared" si="20"/>
        <v>0</v>
      </c>
      <c r="Q81" s="48">
        <v>0</v>
      </c>
      <c r="R81" s="53">
        <f t="shared" si="21"/>
        <v>82</v>
      </c>
    </row>
    <row r="82" spans="3:18" x14ac:dyDescent="0.3">
      <c r="C82" s="48" t="s">
        <v>616</v>
      </c>
      <c r="D82" s="49">
        <v>74</v>
      </c>
      <c r="E82" s="52">
        <f t="shared" si="12"/>
        <v>0</v>
      </c>
      <c r="F82" s="52">
        <f t="shared" si="13"/>
        <v>37</v>
      </c>
      <c r="G82" s="52">
        <f t="shared" si="14"/>
        <v>0</v>
      </c>
      <c r="H82" s="52">
        <f t="shared" si="15"/>
        <v>0</v>
      </c>
      <c r="I82" s="52">
        <f t="shared" si="16"/>
        <v>33.300000000000004</v>
      </c>
      <c r="J82" s="52">
        <f t="shared" si="17"/>
        <v>3.7</v>
      </c>
      <c r="K82" s="53">
        <f t="shared" si="18"/>
        <v>74.000000000000014</v>
      </c>
      <c r="L82" s="52">
        <f t="shared" si="19"/>
        <v>0</v>
      </c>
      <c r="M82" s="52">
        <f t="shared" si="20"/>
        <v>74</v>
      </c>
      <c r="N82" s="52">
        <f t="shared" si="20"/>
        <v>0</v>
      </c>
      <c r="O82" s="52">
        <f t="shared" si="20"/>
        <v>0</v>
      </c>
      <c r="P82" s="52">
        <f t="shared" si="20"/>
        <v>0</v>
      </c>
      <c r="Q82" s="48">
        <v>0</v>
      </c>
      <c r="R82" s="53">
        <f t="shared" si="21"/>
        <v>74</v>
      </c>
    </row>
    <row r="83" spans="3:18" x14ac:dyDescent="0.3">
      <c r="C83" s="48" t="s">
        <v>617</v>
      </c>
      <c r="D83" s="49">
        <v>73</v>
      </c>
      <c r="E83" s="52">
        <f t="shared" si="12"/>
        <v>70.81</v>
      </c>
      <c r="F83" s="52">
        <f t="shared" si="13"/>
        <v>0</v>
      </c>
      <c r="G83" s="52">
        <f t="shared" si="14"/>
        <v>0</v>
      </c>
      <c r="H83" s="52">
        <f t="shared" si="15"/>
        <v>0</v>
      </c>
      <c r="I83" s="52">
        <f t="shared" si="16"/>
        <v>0.73</v>
      </c>
      <c r="J83" s="52">
        <f t="shared" si="17"/>
        <v>0</v>
      </c>
      <c r="K83" s="53">
        <f t="shared" si="18"/>
        <v>71.540000000000006</v>
      </c>
      <c r="L83" s="52">
        <f t="shared" si="19"/>
        <v>73</v>
      </c>
      <c r="M83" s="52">
        <f t="shared" si="20"/>
        <v>0</v>
      </c>
      <c r="N83" s="52">
        <f t="shared" si="20"/>
        <v>0</v>
      </c>
      <c r="O83" s="52">
        <f t="shared" si="20"/>
        <v>0</v>
      </c>
      <c r="P83" s="52">
        <f t="shared" si="20"/>
        <v>0</v>
      </c>
      <c r="Q83" s="48">
        <v>0</v>
      </c>
      <c r="R83" s="53">
        <f t="shared" si="21"/>
        <v>73</v>
      </c>
    </row>
    <row r="84" spans="3:18" x14ac:dyDescent="0.3">
      <c r="C84" s="48" t="s">
        <v>618</v>
      </c>
      <c r="D84" s="49">
        <v>41</v>
      </c>
      <c r="E84" s="52">
        <f t="shared" si="12"/>
        <v>0</v>
      </c>
      <c r="F84" s="52">
        <f t="shared" si="13"/>
        <v>40.180000000000007</v>
      </c>
      <c r="G84" s="52">
        <f t="shared" si="14"/>
        <v>0</v>
      </c>
      <c r="H84" s="52">
        <f t="shared" si="15"/>
        <v>0</v>
      </c>
      <c r="I84" s="52">
        <f t="shared" si="16"/>
        <v>0</v>
      </c>
      <c r="J84" s="52">
        <f t="shared" si="17"/>
        <v>0.82000000000000006</v>
      </c>
      <c r="K84" s="53">
        <f t="shared" si="18"/>
        <v>41.000000000000007</v>
      </c>
      <c r="L84" s="52">
        <f t="shared" si="19"/>
        <v>0</v>
      </c>
      <c r="M84" s="52">
        <f t="shared" si="20"/>
        <v>34.03</v>
      </c>
      <c r="N84" s="52">
        <f t="shared" si="20"/>
        <v>0</v>
      </c>
      <c r="O84" s="52">
        <f t="shared" si="20"/>
        <v>6.9700000000000006</v>
      </c>
      <c r="P84" s="52">
        <f t="shared" si="20"/>
        <v>0</v>
      </c>
      <c r="Q84" s="48">
        <v>0</v>
      </c>
      <c r="R84" s="53">
        <f t="shared" si="21"/>
        <v>41</v>
      </c>
    </row>
    <row r="85" spans="3:18" x14ac:dyDescent="0.3">
      <c r="C85" s="48" t="s">
        <v>619</v>
      </c>
      <c r="D85" s="49">
        <v>45</v>
      </c>
      <c r="E85" s="52">
        <f t="shared" si="12"/>
        <v>0</v>
      </c>
      <c r="F85" s="52">
        <f t="shared" si="13"/>
        <v>0</v>
      </c>
      <c r="G85" s="52">
        <f t="shared" si="14"/>
        <v>3.1500000000000004</v>
      </c>
      <c r="H85" s="52">
        <f t="shared" si="15"/>
        <v>0</v>
      </c>
      <c r="I85" s="52">
        <f t="shared" si="16"/>
        <v>0</v>
      </c>
      <c r="J85" s="52">
        <f t="shared" si="17"/>
        <v>41.85</v>
      </c>
      <c r="K85" s="53">
        <f t="shared" si="18"/>
        <v>45</v>
      </c>
      <c r="L85" s="52">
        <f t="shared" si="19"/>
        <v>0</v>
      </c>
      <c r="M85" s="52">
        <f t="shared" si="20"/>
        <v>45</v>
      </c>
      <c r="N85" s="52">
        <f t="shared" si="20"/>
        <v>0</v>
      </c>
      <c r="O85" s="52">
        <f t="shared" si="20"/>
        <v>0</v>
      </c>
      <c r="P85" s="52">
        <f t="shared" si="20"/>
        <v>0</v>
      </c>
      <c r="Q85" s="48">
        <v>0</v>
      </c>
      <c r="R85" s="53">
        <f t="shared" si="21"/>
        <v>45</v>
      </c>
    </row>
    <row r="86" spans="3:18" x14ac:dyDescent="0.3">
      <c r="C86" s="48" t="s">
        <v>620</v>
      </c>
      <c r="D86" s="49">
        <v>74</v>
      </c>
      <c r="E86" s="52">
        <f t="shared" si="12"/>
        <v>0</v>
      </c>
      <c r="F86" s="52">
        <f t="shared" si="13"/>
        <v>31.82</v>
      </c>
      <c r="G86" s="52">
        <f t="shared" si="14"/>
        <v>0</v>
      </c>
      <c r="H86" s="52">
        <f t="shared" si="15"/>
        <v>17.759999999999998</v>
      </c>
      <c r="I86" s="52">
        <f t="shared" si="16"/>
        <v>6.66</v>
      </c>
      <c r="J86" s="52">
        <f t="shared" si="17"/>
        <v>17.02</v>
      </c>
      <c r="K86" s="53">
        <f t="shared" si="18"/>
        <v>73.259999999999991</v>
      </c>
      <c r="L86" s="52">
        <f t="shared" si="19"/>
        <v>0</v>
      </c>
      <c r="M86" s="52">
        <f t="shared" si="20"/>
        <v>73.260000000000005</v>
      </c>
      <c r="N86" s="52">
        <f t="shared" si="20"/>
        <v>0</v>
      </c>
      <c r="O86" s="52">
        <f t="shared" si="20"/>
        <v>0</v>
      </c>
      <c r="P86" s="52">
        <f t="shared" si="20"/>
        <v>0.74</v>
      </c>
      <c r="Q86" s="48">
        <v>0</v>
      </c>
      <c r="R86" s="53">
        <f t="shared" si="21"/>
        <v>74</v>
      </c>
    </row>
    <row r="87" spans="3:18" x14ac:dyDescent="0.3">
      <c r="C87" s="48" t="s">
        <v>621</v>
      </c>
      <c r="D87" s="49">
        <v>115</v>
      </c>
      <c r="E87" s="52">
        <f t="shared" si="12"/>
        <v>0</v>
      </c>
      <c r="F87" s="52">
        <f t="shared" si="13"/>
        <v>19.55</v>
      </c>
      <c r="G87" s="52">
        <f t="shared" si="14"/>
        <v>23</v>
      </c>
      <c r="H87" s="52">
        <f t="shared" si="15"/>
        <v>0</v>
      </c>
      <c r="I87" s="52">
        <f t="shared" si="16"/>
        <v>64.400000000000006</v>
      </c>
      <c r="J87" s="52">
        <f t="shared" si="17"/>
        <v>9.2000000000000011</v>
      </c>
      <c r="K87" s="53">
        <f t="shared" si="18"/>
        <v>116.15</v>
      </c>
      <c r="L87" s="52">
        <f t="shared" si="19"/>
        <v>0</v>
      </c>
      <c r="M87" s="52">
        <f t="shared" si="20"/>
        <v>115</v>
      </c>
      <c r="N87" s="52">
        <f t="shared" si="20"/>
        <v>0</v>
      </c>
      <c r="O87" s="52">
        <f t="shared" si="20"/>
        <v>0</v>
      </c>
      <c r="P87" s="52">
        <f t="shared" si="20"/>
        <v>0</v>
      </c>
      <c r="Q87" s="48">
        <v>0</v>
      </c>
      <c r="R87" s="53">
        <f t="shared" si="21"/>
        <v>115</v>
      </c>
    </row>
    <row r="88" spans="3:18" x14ac:dyDescent="0.3">
      <c r="C88" s="48" t="s">
        <v>622</v>
      </c>
      <c r="D88" s="49">
        <v>128</v>
      </c>
      <c r="E88" s="52">
        <f t="shared" si="12"/>
        <v>0</v>
      </c>
      <c r="F88" s="52">
        <f t="shared" si="13"/>
        <v>56.32</v>
      </c>
      <c r="G88" s="52">
        <f t="shared" si="14"/>
        <v>0</v>
      </c>
      <c r="H88" s="52">
        <f t="shared" si="15"/>
        <v>0</v>
      </c>
      <c r="I88" s="52">
        <f t="shared" si="16"/>
        <v>71.680000000000007</v>
      </c>
      <c r="J88" s="52">
        <f t="shared" si="17"/>
        <v>0</v>
      </c>
      <c r="K88" s="53">
        <f t="shared" si="18"/>
        <v>128</v>
      </c>
      <c r="L88" s="52">
        <f t="shared" si="19"/>
        <v>0</v>
      </c>
      <c r="M88" s="52">
        <f t="shared" si="20"/>
        <v>128</v>
      </c>
      <c r="N88" s="52">
        <f t="shared" si="20"/>
        <v>0</v>
      </c>
      <c r="O88" s="52">
        <f t="shared" si="20"/>
        <v>0</v>
      </c>
      <c r="P88" s="52">
        <f t="shared" si="20"/>
        <v>0</v>
      </c>
      <c r="Q88" s="48">
        <v>0</v>
      </c>
      <c r="R88" s="53">
        <f t="shared" si="21"/>
        <v>128</v>
      </c>
    </row>
    <row r="89" spans="3:18" x14ac:dyDescent="0.3">
      <c r="C89" s="48" t="s">
        <v>623</v>
      </c>
      <c r="D89" s="49">
        <v>31</v>
      </c>
      <c r="E89" s="52">
        <f t="shared" si="12"/>
        <v>0</v>
      </c>
      <c r="F89" s="52">
        <f t="shared" si="13"/>
        <v>1.8599999999999999</v>
      </c>
      <c r="G89" s="52">
        <f t="shared" si="14"/>
        <v>0</v>
      </c>
      <c r="H89" s="52">
        <f t="shared" si="15"/>
        <v>0</v>
      </c>
      <c r="I89" s="52">
        <f t="shared" si="16"/>
        <v>1.8599999999999999</v>
      </c>
      <c r="J89" s="52">
        <f t="shared" si="17"/>
        <v>26.97</v>
      </c>
      <c r="K89" s="53">
        <f t="shared" si="18"/>
        <v>30.689999999999998</v>
      </c>
      <c r="L89" s="52">
        <f t="shared" si="19"/>
        <v>0</v>
      </c>
      <c r="M89" s="52">
        <f t="shared" si="20"/>
        <v>31</v>
      </c>
      <c r="N89" s="52">
        <f t="shared" si="20"/>
        <v>0</v>
      </c>
      <c r="O89" s="52">
        <f t="shared" si="20"/>
        <v>0</v>
      </c>
      <c r="P89" s="52">
        <f t="shared" si="20"/>
        <v>0</v>
      </c>
      <c r="Q89" s="48">
        <v>0</v>
      </c>
      <c r="R89" s="53">
        <f t="shared" si="21"/>
        <v>31</v>
      </c>
    </row>
    <row r="90" spans="3:18" x14ac:dyDescent="0.3">
      <c r="C90" s="48" t="s">
        <v>624</v>
      </c>
      <c r="D90" s="49">
        <v>56</v>
      </c>
      <c r="E90" s="52">
        <f t="shared" si="12"/>
        <v>49.28</v>
      </c>
      <c r="F90" s="52">
        <f t="shared" si="13"/>
        <v>0</v>
      </c>
      <c r="G90" s="52">
        <f t="shared" si="14"/>
        <v>0</v>
      </c>
      <c r="H90" s="52">
        <f t="shared" si="15"/>
        <v>0</v>
      </c>
      <c r="I90" s="52">
        <f t="shared" si="16"/>
        <v>7.28</v>
      </c>
      <c r="J90" s="52">
        <f t="shared" si="17"/>
        <v>0</v>
      </c>
      <c r="K90" s="53">
        <f t="shared" si="18"/>
        <v>56.56</v>
      </c>
      <c r="L90" s="52">
        <f t="shared" si="19"/>
        <v>56</v>
      </c>
      <c r="M90" s="52">
        <f t="shared" si="20"/>
        <v>0</v>
      </c>
      <c r="N90" s="52">
        <f t="shared" si="20"/>
        <v>0</v>
      </c>
      <c r="O90" s="52">
        <f t="shared" si="20"/>
        <v>0</v>
      </c>
      <c r="P90" s="52">
        <f t="shared" si="20"/>
        <v>0</v>
      </c>
      <c r="Q90" s="48">
        <v>0</v>
      </c>
      <c r="R90" s="53">
        <f t="shared" si="21"/>
        <v>56</v>
      </c>
    </row>
    <row r="91" spans="3:18" x14ac:dyDescent="0.3">
      <c r="C91" s="48" t="s">
        <v>625</v>
      </c>
      <c r="D91" s="49">
        <v>35</v>
      </c>
      <c r="E91" s="52">
        <f t="shared" si="12"/>
        <v>0</v>
      </c>
      <c r="F91" s="52">
        <f t="shared" si="13"/>
        <v>3.1500000000000004</v>
      </c>
      <c r="G91" s="52">
        <f t="shared" si="14"/>
        <v>0</v>
      </c>
      <c r="H91" s="52">
        <f t="shared" si="15"/>
        <v>31.85</v>
      </c>
      <c r="I91" s="52">
        <f t="shared" si="16"/>
        <v>0</v>
      </c>
      <c r="J91" s="52">
        <f t="shared" si="17"/>
        <v>0</v>
      </c>
      <c r="K91" s="53">
        <f t="shared" si="18"/>
        <v>35</v>
      </c>
      <c r="L91" s="52">
        <f t="shared" si="19"/>
        <v>0</v>
      </c>
      <c r="M91" s="52">
        <f t="shared" si="20"/>
        <v>25.9</v>
      </c>
      <c r="N91" s="52">
        <f t="shared" si="20"/>
        <v>0</v>
      </c>
      <c r="O91" s="52">
        <f t="shared" si="20"/>
        <v>0</v>
      </c>
      <c r="P91" s="52">
        <f t="shared" si="20"/>
        <v>9.1</v>
      </c>
      <c r="Q91" s="48">
        <v>0</v>
      </c>
      <c r="R91" s="53">
        <f t="shared" si="21"/>
        <v>35</v>
      </c>
    </row>
    <row r="92" spans="3:18" x14ac:dyDescent="0.3">
      <c r="C92" s="48" t="s">
        <v>626</v>
      </c>
      <c r="D92" s="49">
        <v>368</v>
      </c>
      <c r="E92" s="52">
        <f t="shared" si="12"/>
        <v>0</v>
      </c>
      <c r="F92" s="52">
        <f t="shared" si="13"/>
        <v>264.95999999999998</v>
      </c>
      <c r="G92" s="52">
        <f t="shared" si="14"/>
        <v>0</v>
      </c>
      <c r="H92" s="52">
        <f t="shared" si="15"/>
        <v>0</v>
      </c>
      <c r="I92" s="52">
        <f t="shared" si="16"/>
        <v>99.360000000000014</v>
      </c>
      <c r="J92" s="52">
        <f t="shared" si="17"/>
        <v>0</v>
      </c>
      <c r="K92" s="53">
        <f t="shared" si="18"/>
        <v>364.32</v>
      </c>
      <c r="L92" s="52">
        <f t="shared" si="19"/>
        <v>0</v>
      </c>
      <c r="M92" s="52">
        <f t="shared" si="20"/>
        <v>368</v>
      </c>
      <c r="N92" s="52">
        <f t="shared" si="20"/>
        <v>0</v>
      </c>
      <c r="O92" s="52">
        <f t="shared" si="20"/>
        <v>0</v>
      </c>
      <c r="P92" s="52">
        <f t="shared" si="20"/>
        <v>0</v>
      </c>
      <c r="Q92" s="48">
        <v>0</v>
      </c>
      <c r="R92" s="53">
        <f t="shared" si="21"/>
        <v>368</v>
      </c>
    </row>
    <row r="93" spans="3:18" x14ac:dyDescent="0.3">
      <c r="C93" s="48" t="s">
        <v>627</v>
      </c>
      <c r="D93" s="49">
        <v>40</v>
      </c>
      <c r="E93" s="52">
        <f t="shared" si="12"/>
        <v>0</v>
      </c>
      <c r="F93" s="52">
        <f t="shared" si="13"/>
        <v>23.2</v>
      </c>
      <c r="G93" s="52">
        <f t="shared" si="14"/>
        <v>0</v>
      </c>
      <c r="H93" s="52">
        <f t="shared" si="15"/>
        <v>1.2</v>
      </c>
      <c r="I93" s="52">
        <f t="shared" si="16"/>
        <v>14</v>
      </c>
      <c r="J93" s="52">
        <f t="shared" si="17"/>
        <v>2</v>
      </c>
      <c r="K93" s="53">
        <f t="shared" si="18"/>
        <v>40.4</v>
      </c>
      <c r="L93" s="52">
        <f t="shared" si="19"/>
        <v>0</v>
      </c>
      <c r="M93" s="52">
        <f t="shared" si="20"/>
        <v>40</v>
      </c>
      <c r="N93" s="52">
        <f t="shared" si="20"/>
        <v>0</v>
      </c>
      <c r="O93" s="52">
        <f t="shared" si="20"/>
        <v>0</v>
      </c>
      <c r="P93" s="52">
        <f t="shared" si="20"/>
        <v>0</v>
      </c>
      <c r="Q93" s="48">
        <v>0</v>
      </c>
      <c r="R93" s="53">
        <f t="shared" si="21"/>
        <v>40</v>
      </c>
    </row>
    <row r="94" spans="3:18" x14ac:dyDescent="0.3">
      <c r="C94" s="49" t="s">
        <v>628</v>
      </c>
      <c r="D94" s="49">
        <v>42</v>
      </c>
      <c r="E94" s="52">
        <f t="shared" si="12"/>
        <v>33.18</v>
      </c>
      <c r="F94" s="52">
        <f t="shared" si="13"/>
        <v>0</v>
      </c>
      <c r="G94" s="52">
        <f t="shared" si="14"/>
        <v>0</v>
      </c>
      <c r="H94" s="52">
        <f t="shared" si="15"/>
        <v>0</v>
      </c>
      <c r="I94" s="52">
        <f t="shared" si="16"/>
        <v>8.82</v>
      </c>
      <c r="J94" s="52">
        <f t="shared" si="17"/>
        <v>0</v>
      </c>
      <c r="K94" s="53">
        <f t="shared" si="18"/>
        <v>42</v>
      </c>
      <c r="L94" s="52">
        <f t="shared" si="19"/>
        <v>42</v>
      </c>
      <c r="M94" s="52">
        <f t="shared" si="20"/>
        <v>0</v>
      </c>
      <c r="N94" s="52">
        <f t="shared" si="20"/>
        <v>0</v>
      </c>
      <c r="O94" s="52">
        <f t="shared" si="20"/>
        <v>0</v>
      </c>
      <c r="P94" s="52">
        <f t="shared" si="20"/>
        <v>0</v>
      </c>
      <c r="Q94" s="48">
        <v>0</v>
      </c>
      <c r="R94" s="53">
        <f t="shared" si="21"/>
        <v>42</v>
      </c>
    </row>
    <row r="95" spans="3:18" x14ac:dyDescent="0.3">
      <c r="C95" s="49" t="s">
        <v>629</v>
      </c>
      <c r="D95" s="49">
        <v>159</v>
      </c>
      <c r="E95" s="52">
        <f t="shared" si="12"/>
        <v>0</v>
      </c>
      <c r="F95" s="52">
        <f t="shared" si="13"/>
        <v>116.07000000000001</v>
      </c>
      <c r="G95" s="52">
        <f t="shared" si="14"/>
        <v>0</v>
      </c>
      <c r="H95" s="52">
        <f t="shared" si="15"/>
        <v>0</v>
      </c>
      <c r="I95" s="52">
        <f t="shared" si="16"/>
        <v>42.93</v>
      </c>
      <c r="J95" s="52">
        <f t="shared" si="17"/>
        <v>0</v>
      </c>
      <c r="K95" s="53">
        <f t="shared" si="18"/>
        <v>159</v>
      </c>
      <c r="L95" s="52">
        <f t="shared" si="19"/>
        <v>0</v>
      </c>
      <c r="M95" s="52">
        <f t="shared" si="20"/>
        <v>159</v>
      </c>
      <c r="N95" s="52">
        <f t="shared" si="20"/>
        <v>0</v>
      </c>
      <c r="O95" s="52">
        <f t="shared" si="20"/>
        <v>0</v>
      </c>
      <c r="P95" s="52">
        <f t="shared" si="20"/>
        <v>0</v>
      </c>
      <c r="Q95" s="48">
        <v>0</v>
      </c>
      <c r="R95" s="53">
        <f t="shared" si="21"/>
        <v>159</v>
      </c>
    </row>
    <row r="96" spans="3:18" x14ac:dyDescent="0.3">
      <c r="C96" s="49" t="s">
        <v>630</v>
      </c>
      <c r="D96" s="49">
        <v>94</v>
      </c>
      <c r="E96" s="52">
        <f t="shared" si="12"/>
        <v>0</v>
      </c>
      <c r="F96" s="52">
        <f t="shared" si="13"/>
        <v>0</v>
      </c>
      <c r="G96" s="52">
        <f t="shared" si="14"/>
        <v>0</v>
      </c>
      <c r="H96" s="52">
        <f t="shared" si="15"/>
        <v>91.179999999999993</v>
      </c>
      <c r="I96" s="52">
        <f t="shared" si="16"/>
        <v>2.82</v>
      </c>
      <c r="J96" s="52">
        <f t="shared" si="17"/>
        <v>0</v>
      </c>
      <c r="K96" s="53">
        <f t="shared" si="18"/>
        <v>93.999999999999986</v>
      </c>
      <c r="L96" s="52">
        <f t="shared" si="19"/>
        <v>0</v>
      </c>
      <c r="M96" s="52">
        <f t="shared" si="20"/>
        <v>89.3</v>
      </c>
      <c r="N96" s="52">
        <f t="shared" si="20"/>
        <v>0</v>
      </c>
      <c r="O96" s="52">
        <f t="shared" si="20"/>
        <v>0</v>
      </c>
      <c r="P96" s="52">
        <f t="shared" si="20"/>
        <v>4.7</v>
      </c>
      <c r="Q96" s="48">
        <v>0</v>
      </c>
      <c r="R96" s="53">
        <f t="shared" si="21"/>
        <v>94</v>
      </c>
    </row>
    <row r="97" spans="3:18" x14ac:dyDescent="0.3">
      <c r="C97" s="49" t="s">
        <v>631</v>
      </c>
      <c r="D97" s="49">
        <v>36</v>
      </c>
      <c r="E97" s="52">
        <f t="shared" si="12"/>
        <v>0</v>
      </c>
      <c r="F97" s="52">
        <f t="shared" si="13"/>
        <v>0</v>
      </c>
      <c r="G97" s="52">
        <f t="shared" si="14"/>
        <v>0</v>
      </c>
      <c r="H97" s="52">
        <f t="shared" si="15"/>
        <v>26.64</v>
      </c>
      <c r="I97" s="52">
        <f t="shared" si="16"/>
        <v>1.08</v>
      </c>
      <c r="J97" s="52">
        <f t="shared" si="17"/>
        <v>8.2800000000000011</v>
      </c>
      <c r="K97" s="53">
        <f t="shared" si="18"/>
        <v>36</v>
      </c>
      <c r="L97" s="52">
        <f t="shared" si="19"/>
        <v>0</v>
      </c>
      <c r="M97" s="52">
        <f t="shared" si="20"/>
        <v>24.12</v>
      </c>
      <c r="N97" s="52">
        <f t="shared" si="20"/>
        <v>0</v>
      </c>
      <c r="O97" s="52">
        <f t="shared" si="20"/>
        <v>0</v>
      </c>
      <c r="P97" s="52">
        <f t="shared" si="20"/>
        <v>11.88</v>
      </c>
      <c r="Q97" s="48">
        <v>0</v>
      </c>
      <c r="R97" s="53">
        <f t="shared" si="21"/>
        <v>36</v>
      </c>
    </row>
    <row r="98" spans="3:18" x14ac:dyDescent="0.3">
      <c r="C98" s="49" t="s">
        <v>632</v>
      </c>
      <c r="D98" s="49">
        <v>240</v>
      </c>
      <c r="E98" s="52">
        <f t="shared" si="12"/>
        <v>0</v>
      </c>
      <c r="F98" s="52">
        <f t="shared" si="13"/>
        <v>45.6</v>
      </c>
      <c r="G98" s="52">
        <f t="shared" si="14"/>
        <v>0</v>
      </c>
      <c r="H98" s="52">
        <f t="shared" si="15"/>
        <v>194.4</v>
      </c>
      <c r="I98" s="52">
        <f t="shared" si="16"/>
        <v>0</v>
      </c>
      <c r="J98" s="52">
        <f t="shared" si="17"/>
        <v>0</v>
      </c>
      <c r="K98" s="53">
        <f t="shared" si="18"/>
        <v>240</v>
      </c>
      <c r="L98" s="52">
        <f t="shared" si="19"/>
        <v>0</v>
      </c>
      <c r="M98" s="52">
        <f t="shared" si="20"/>
        <v>240</v>
      </c>
      <c r="N98" s="52">
        <f t="shared" si="20"/>
        <v>0</v>
      </c>
      <c r="O98" s="52">
        <f t="shared" si="20"/>
        <v>0</v>
      </c>
      <c r="P98" s="52">
        <f t="shared" si="20"/>
        <v>0</v>
      </c>
      <c r="Q98" s="48">
        <v>0</v>
      </c>
      <c r="R98" s="53">
        <f t="shared" si="21"/>
        <v>240</v>
      </c>
    </row>
    <row r="99" spans="3:18" x14ac:dyDescent="0.3">
      <c r="C99" s="49" t="s">
        <v>633</v>
      </c>
      <c r="D99" s="49">
        <v>72</v>
      </c>
      <c r="E99" s="52">
        <f t="shared" si="12"/>
        <v>0</v>
      </c>
      <c r="F99" s="52">
        <f t="shared" si="13"/>
        <v>2.16</v>
      </c>
      <c r="G99" s="52">
        <f t="shared" si="14"/>
        <v>38.160000000000004</v>
      </c>
      <c r="H99" s="52">
        <f t="shared" si="15"/>
        <v>28.080000000000002</v>
      </c>
      <c r="I99" s="52">
        <f t="shared" si="16"/>
        <v>0</v>
      </c>
      <c r="J99" s="52">
        <f t="shared" si="17"/>
        <v>4.32</v>
      </c>
      <c r="K99" s="53">
        <f t="shared" si="18"/>
        <v>72.72</v>
      </c>
      <c r="L99" s="52">
        <f t="shared" si="19"/>
        <v>0</v>
      </c>
      <c r="M99" s="52">
        <f t="shared" si="20"/>
        <v>69.84</v>
      </c>
      <c r="N99" s="52">
        <f t="shared" si="20"/>
        <v>0</v>
      </c>
      <c r="O99" s="52">
        <f t="shared" si="20"/>
        <v>0</v>
      </c>
      <c r="P99" s="52">
        <f t="shared" si="20"/>
        <v>2.16</v>
      </c>
      <c r="Q99" s="48">
        <v>0</v>
      </c>
      <c r="R99" s="53">
        <f t="shared" si="21"/>
        <v>72</v>
      </c>
    </row>
    <row r="100" spans="3:18" x14ac:dyDescent="0.3">
      <c r="C100" s="49" t="s">
        <v>634</v>
      </c>
      <c r="D100" s="49">
        <v>147</v>
      </c>
      <c r="E100" s="52">
        <f t="shared" si="12"/>
        <v>0</v>
      </c>
      <c r="F100" s="52">
        <f t="shared" si="13"/>
        <v>14.700000000000001</v>
      </c>
      <c r="G100" s="52">
        <f t="shared" si="14"/>
        <v>0</v>
      </c>
      <c r="H100" s="52">
        <f t="shared" si="15"/>
        <v>0</v>
      </c>
      <c r="I100" s="52">
        <f t="shared" si="16"/>
        <v>132.30000000000001</v>
      </c>
      <c r="J100" s="52">
        <f t="shared" si="17"/>
        <v>0</v>
      </c>
      <c r="K100" s="53">
        <f t="shared" si="18"/>
        <v>147</v>
      </c>
      <c r="L100" s="52">
        <f t="shared" si="19"/>
        <v>0</v>
      </c>
      <c r="M100" s="52">
        <f t="shared" ref="M100:P115" si="22">M60</f>
        <v>147</v>
      </c>
      <c r="N100" s="52">
        <f t="shared" si="22"/>
        <v>0</v>
      </c>
      <c r="O100" s="52">
        <f t="shared" si="22"/>
        <v>0</v>
      </c>
      <c r="P100" s="52">
        <f t="shared" si="22"/>
        <v>0</v>
      </c>
      <c r="Q100" s="48">
        <v>0</v>
      </c>
      <c r="R100" s="53">
        <f t="shared" si="21"/>
        <v>147</v>
      </c>
    </row>
    <row r="101" spans="3:18" x14ac:dyDescent="0.3">
      <c r="C101" s="49" t="s">
        <v>635</v>
      </c>
      <c r="D101" s="49">
        <v>90</v>
      </c>
      <c r="E101" s="52">
        <f t="shared" si="12"/>
        <v>0</v>
      </c>
      <c r="F101" s="52">
        <f t="shared" si="13"/>
        <v>5.3999999999999995</v>
      </c>
      <c r="G101" s="52">
        <f t="shared" si="14"/>
        <v>83.7</v>
      </c>
      <c r="H101" s="52">
        <f t="shared" si="15"/>
        <v>0</v>
      </c>
      <c r="I101" s="52">
        <f t="shared" si="16"/>
        <v>0</v>
      </c>
      <c r="J101" s="52">
        <f t="shared" si="17"/>
        <v>0.9</v>
      </c>
      <c r="K101" s="53">
        <f t="shared" si="18"/>
        <v>90.000000000000014</v>
      </c>
      <c r="L101" s="52">
        <f t="shared" si="19"/>
        <v>0</v>
      </c>
      <c r="M101" s="52">
        <f t="shared" si="22"/>
        <v>90</v>
      </c>
      <c r="N101" s="52">
        <f t="shared" si="22"/>
        <v>0</v>
      </c>
      <c r="O101" s="52">
        <f t="shared" si="22"/>
        <v>0</v>
      </c>
      <c r="P101" s="52">
        <f t="shared" si="22"/>
        <v>0</v>
      </c>
      <c r="Q101" s="48">
        <v>0</v>
      </c>
      <c r="R101" s="53">
        <f t="shared" si="21"/>
        <v>90</v>
      </c>
    </row>
    <row r="102" spans="3:18" x14ac:dyDescent="0.3">
      <c r="C102" s="49" t="s">
        <v>636</v>
      </c>
      <c r="D102" s="49">
        <v>225</v>
      </c>
      <c r="E102" s="52">
        <f t="shared" si="12"/>
        <v>0</v>
      </c>
      <c r="F102" s="52">
        <f t="shared" si="13"/>
        <v>0</v>
      </c>
      <c r="G102" s="52">
        <f t="shared" si="14"/>
        <v>4.5</v>
      </c>
      <c r="H102" s="52">
        <f t="shared" si="15"/>
        <v>0</v>
      </c>
      <c r="I102" s="52">
        <f t="shared" si="16"/>
        <v>0</v>
      </c>
      <c r="J102" s="52">
        <f t="shared" si="17"/>
        <v>220.5</v>
      </c>
      <c r="K102" s="53">
        <f t="shared" si="18"/>
        <v>225</v>
      </c>
      <c r="L102" s="52">
        <f t="shared" si="19"/>
        <v>0</v>
      </c>
      <c r="M102" s="52">
        <f t="shared" si="22"/>
        <v>225</v>
      </c>
      <c r="N102" s="52">
        <f t="shared" si="22"/>
        <v>0</v>
      </c>
      <c r="O102" s="52">
        <f t="shared" si="22"/>
        <v>0</v>
      </c>
      <c r="P102" s="52">
        <f t="shared" si="22"/>
        <v>0</v>
      </c>
      <c r="Q102" s="48">
        <v>0</v>
      </c>
      <c r="R102" s="53">
        <f t="shared" si="21"/>
        <v>225</v>
      </c>
    </row>
    <row r="103" spans="3:18" x14ac:dyDescent="0.3">
      <c r="C103" s="49" t="s">
        <v>637</v>
      </c>
      <c r="D103" s="49">
        <v>124</v>
      </c>
      <c r="E103" s="52">
        <f t="shared" si="12"/>
        <v>0</v>
      </c>
      <c r="F103" s="52">
        <f t="shared" si="13"/>
        <v>26.04</v>
      </c>
      <c r="G103" s="52">
        <f t="shared" si="14"/>
        <v>79.36</v>
      </c>
      <c r="H103" s="52">
        <f t="shared" si="15"/>
        <v>0</v>
      </c>
      <c r="I103" s="52">
        <f t="shared" si="16"/>
        <v>18.599999999999998</v>
      </c>
      <c r="J103" s="52">
        <f t="shared" si="17"/>
        <v>0</v>
      </c>
      <c r="K103" s="53">
        <f t="shared" si="18"/>
        <v>124</v>
      </c>
      <c r="L103" s="52">
        <f t="shared" si="19"/>
        <v>0</v>
      </c>
      <c r="M103" s="52">
        <f t="shared" si="22"/>
        <v>124</v>
      </c>
      <c r="N103" s="52">
        <f t="shared" si="22"/>
        <v>0</v>
      </c>
      <c r="O103" s="52">
        <f t="shared" si="22"/>
        <v>0</v>
      </c>
      <c r="P103" s="52">
        <f t="shared" si="22"/>
        <v>0</v>
      </c>
      <c r="Q103" s="48">
        <v>0</v>
      </c>
      <c r="R103" s="53">
        <f t="shared" si="21"/>
        <v>124</v>
      </c>
    </row>
    <row r="104" spans="3:18" x14ac:dyDescent="0.3">
      <c r="C104" s="49" t="s">
        <v>638</v>
      </c>
      <c r="D104" s="49">
        <v>74</v>
      </c>
      <c r="E104" s="52">
        <f t="shared" si="12"/>
        <v>0</v>
      </c>
      <c r="F104" s="52">
        <f t="shared" si="13"/>
        <v>29.6</v>
      </c>
      <c r="G104" s="52">
        <f t="shared" si="14"/>
        <v>10.360000000000001</v>
      </c>
      <c r="H104" s="52">
        <f t="shared" si="15"/>
        <v>0</v>
      </c>
      <c r="I104" s="52">
        <f t="shared" si="16"/>
        <v>34.04</v>
      </c>
      <c r="J104" s="52">
        <f t="shared" si="17"/>
        <v>0</v>
      </c>
      <c r="K104" s="53">
        <f t="shared" si="18"/>
        <v>74</v>
      </c>
      <c r="L104" s="52">
        <f t="shared" si="19"/>
        <v>0</v>
      </c>
      <c r="M104" s="52">
        <f t="shared" si="22"/>
        <v>74</v>
      </c>
      <c r="N104" s="52">
        <f t="shared" si="22"/>
        <v>0</v>
      </c>
      <c r="O104" s="52">
        <f t="shared" si="22"/>
        <v>0</v>
      </c>
      <c r="P104" s="52">
        <f t="shared" si="22"/>
        <v>0</v>
      </c>
      <c r="Q104" s="48">
        <v>0</v>
      </c>
      <c r="R104" s="53">
        <f t="shared" si="21"/>
        <v>74</v>
      </c>
    </row>
    <row r="105" spans="3:18" x14ac:dyDescent="0.3">
      <c r="C105" s="49" t="s">
        <v>639</v>
      </c>
      <c r="D105" s="49">
        <v>57</v>
      </c>
      <c r="E105" s="52">
        <f t="shared" si="12"/>
        <v>0</v>
      </c>
      <c r="F105" s="52">
        <f t="shared" si="13"/>
        <v>6.2700000000000005</v>
      </c>
      <c r="G105" s="52">
        <f t="shared" si="14"/>
        <v>42.18</v>
      </c>
      <c r="H105" s="52">
        <f t="shared" si="15"/>
        <v>0</v>
      </c>
      <c r="I105" s="52">
        <f t="shared" si="16"/>
        <v>9.120000000000001</v>
      </c>
      <c r="J105" s="52">
        <f t="shared" si="17"/>
        <v>0</v>
      </c>
      <c r="K105" s="53">
        <f t="shared" si="18"/>
        <v>57.570000000000007</v>
      </c>
      <c r="L105" s="52">
        <f t="shared" si="19"/>
        <v>0</v>
      </c>
      <c r="M105" s="52">
        <f t="shared" si="22"/>
        <v>57</v>
      </c>
      <c r="N105" s="52">
        <f t="shared" si="22"/>
        <v>0</v>
      </c>
      <c r="O105" s="52">
        <f t="shared" si="22"/>
        <v>0</v>
      </c>
      <c r="P105" s="52">
        <f t="shared" si="22"/>
        <v>0</v>
      </c>
      <c r="Q105" s="48">
        <v>0</v>
      </c>
      <c r="R105" s="53">
        <f t="shared" si="21"/>
        <v>57</v>
      </c>
    </row>
    <row r="106" spans="3:18" x14ac:dyDescent="0.3">
      <c r="C106" s="49" t="s">
        <v>640</v>
      </c>
      <c r="D106" s="49">
        <v>361</v>
      </c>
      <c r="E106" s="52">
        <f t="shared" si="12"/>
        <v>0</v>
      </c>
      <c r="F106" s="52">
        <f t="shared" si="13"/>
        <v>25.270000000000003</v>
      </c>
      <c r="G106" s="52">
        <f t="shared" si="14"/>
        <v>314.07</v>
      </c>
      <c r="H106" s="52">
        <f t="shared" si="15"/>
        <v>0</v>
      </c>
      <c r="I106" s="52">
        <f t="shared" si="16"/>
        <v>18.05</v>
      </c>
      <c r="J106" s="52">
        <f t="shared" si="17"/>
        <v>3.61</v>
      </c>
      <c r="K106" s="53">
        <f t="shared" si="18"/>
        <v>361</v>
      </c>
      <c r="L106" s="52">
        <f t="shared" si="19"/>
        <v>0</v>
      </c>
      <c r="M106" s="52">
        <f t="shared" si="22"/>
        <v>361</v>
      </c>
      <c r="N106" s="52">
        <f t="shared" si="22"/>
        <v>0</v>
      </c>
      <c r="O106" s="52">
        <f t="shared" si="22"/>
        <v>0</v>
      </c>
      <c r="P106" s="52">
        <f t="shared" si="22"/>
        <v>0</v>
      </c>
      <c r="Q106" s="48">
        <v>0</v>
      </c>
      <c r="R106" s="53">
        <f t="shared" si="21"/>
        <v>361</v>
      </c>
    </row>
    <row r="107" spans="3:18" x14ac:dyDescent="0.3">
      <c r="C107" s="49" t="s">
        <v>641</v>
      </c>
      <c r="D107" s="49">
        <v>49</v>
      </c>
      <c r="E107" s="52">
        <f t="shared" si="12"/>
        <v>49</v>
      </c>
      <c r="F107" s="52">
        <f t="shared" si="13"/>
        <v>0</v>
      </c>
      <c r="G107" s="52">
        <f t="shared" si="14"/>
        <v>0</v>
      </c>
      <c r="H107" s="52">
        <f t="shared" si="15"/>
        <v>0</v>
      </c>
      <c r="I107" s="52">
        <f t="shared" si="16"/>
        <v>0</v>
      </c>
      <c r="J107" s="52">
        <f t="shared" si="17"/>
        <v>0</v>
      </c>
      <c r="K107" s="53">
        <f t="shared" si="18"/>
        <v>49</v>
      </c>
      <c r="L107" s="52">
        <f t="shared" si="19"/>
        <v>0</v>
      </c>
      <c r="M107" s="52">
        <f t="shared" si="22"/>
        <v>0</v>
      </c>
      <c r="N107" s="52">
        <f t="shared" si="22"/>
        <v>49</v>
      </c>
      <c r="O107" s="52">
        <f t="shared" si="22"/>
        <v>0</v>
      </c>
      <c r="P107" s="52">
        <f t="shared" si="22"/>
        <v>0</v>
      </c>
      <c r="Q107" s="48">
        <v>0</v>
      </c>
      <c r="R107" s="53">
        <f t="shared" si="21"/>
        <v>49</v>
      </c>
    </row>
    <row r="108" spans="3:18" x14ac:dyDescent="0.3">
      <c r="C108" s="49" t="s">
        <v>642</v>
      </c>
      <c r="D108" s="49">
        <v>102</v>
      </c>
      <c r="E108" s="52">
        <f t="shared" si="12"/>
        <v>0</v>
      </c>
      <c r="F108" s="52">
        <f t="shared" si="13"/>
        <v>24.48</v>
      </c>
      <c r="G108" s="52">
        <f t="shared" si="14"/>
        <v>0</v>
      </c>
      <c r="H108" s="52">
        <f t="shared" si="15"/>
        <v>2.04</v>
      </c>
      <c r="I108" s="52">
        <f t="shared" si="16"/>
        <v>4.08</v>
      </c>
      <c r="J108" s="52">
        <f t="shared" si="17"/>
        <v>72.42</v>
      </c>
      <c r="K108" s="53">
        <f t="shared" si="18"/>
        <v>103.02000000000001</v>
      </c>
      <c r="L108" s="52">
        <f t="shared" si="19"/>
        <v>0</v>
      </c>
      <c r="M108" s="52">
        <f t="shared" si="22"/>
        <v>100.98</v>
      </c>
      <c r="N108" s="52">
        <f t="shared" si="22"/>
        <v>0</v>
      </c>
      <c r="O108" s="52">
        <f t="shared" si="22"/>
        <v>1.02</v>
      </c>
      <c r="P108" s="52">
        <f t="shared" si="22"/>
        <v>0</v>
      </c>
      <c r="Q108" s="48">
        <v>0</v>
      </c>
      <c r="R108" s="53">
        <f t="shared" si="21"/>
        <v>102</v>
      </c>
    </row>
    <row r="109" spans="3:18" x14ac:dyDescent="0.3">
      <c r="C109" s="49" t="s">
        <v>643</v>
      </c>
      <c r="D109" s="49">
        <v>84</v>
      </c>
      <c r="E109" s="52">
        <f t="shared" si="12"/>
        <v>0</v>
      </c>
      <c r="F109" s="52">
        <f t="shared" si="13"/>
        <v>23.52</v>
      </c>
      <c r="G109" s="52">
        <f t="shared" si="14"/>
        <v>0</v>
      </c>
      <c r="H109" s="52">
        <f t="shared" si="15"/>
        <v>0.84</v>
      </c>
      <c r="I109" s="52">
        <f t="shared" si="16"/>
        <v>0.84</v>
      </c>
      <c r="J109" s="52">
        <f t="shared" si="17"/>
        <v>58.8</v>
      </c>
      <c r="K109" s="53">
        <f t="shared" si="18"/>
        <v>84</v>
      </c>
      <c r="L109" s="52">
        <f t="shared" si="19"/>
        <v>0</v>
      </c>
      <c r="M109" s="52">
        <f t="shared" si="22"/>
        <v>84</v>
      </c>
      <c r="N109" s="52">
        <f t="shared" si="22"/>
        <v>0</v>
      </c>
      <c r="O109" s="52">
        <f t="shared" si="22"/>
        <v>0</v>
      </c>
      <c r="P109" s="52">
        <f t="shared" si="22"/>
        <v>0</v>
      </c>
      <c r="Q109" s="48">
        <v>0</v>
      </c>
      <c r="R109" s="53">
        <f t="shared" si="21"/>
        <v>84</v>
      </c>
    </row>
    <row r="110" spans="3:18" x14ac:dyDescent="0.3">
      <c r="C110" s="49" t="s">
        <v>644</v>
      </c>
      <c r="D110" s="49">
        <v>28</v>
      </c>
      <c r="E110" s="52">
        <f t="shared" si="12"/>
        <v>0</v>
      </c>
      <c r="F110" s="52">
        <f t="shared" si="13"/>
        <v>28.000000000000004</v>
      </c>
      <c r="G110" s="52">
        <f t="shared" si="14"/>
        <v>0</v>
      </c>
      <c r="H110" s="52">
        <f t="shared" si="15"/>
        <v>0</v>
      </c>
      <c r="I110" s="52">
        <f t="shared" si="16"/>
        <v>0</v>
      </c>
      <c r="J110" s="52">
        <f t="shared" si="17"/>
        <v>0</v>
      </c>
      <c r="K110" s="53">
        <f t="shared" si="18"/>
        <v>28.000000000000004</v>
      </c>
      <c r="L110" s="52">
        <f t="shared" si="19"/>
        <v>0</v>
      </c>
      <c r="M110" s="52">
        <f t="shared" si="22"/>
        <v>19.88</v>
      </c>
      <c r="N110" s="52">
        <f t="shared" si="22"/>
        <v>0</v>
      </c>
      <c r="O110" s="52">
        <f t="shared" si="22"/>
        <v>0</v>
      </c>
      <c r="P110" s="52">
        <f t="shared" si="22"/>
        <v>8.1199999999999992</v>
      </c>
      <c r="Q110" s="48">
        <v>0</v>
      </c>
      <c r="R110" s="53">
        <f t="shared" si="21"/>
        <v>28</v>
      </c>
    </row>
    <row r="111" spans="3:18" x14ac:dyDescent="0.3">
      <c r="C111" s="49" t="s">
        <v>645</v>
      </c>
      <c r="D111" s="49">
        <v>125</v>
      </c>
      <c r="E111" s="52">
        <f t="shared" si="12"/>
        <v>0</v>
      </c>
      <c r="F111" s="52">
        <f t="shared" si="13"/>
        <v>106.25</v>
      </c>
      <c r="G111" s="52">
        <f t="shared" si="14"/>
        <v>0</v>
      </c>
      <c r="H111" s="52">
        <f t="shared" si="15"/>
        <v>0</v>
      </c>
      <c r="I111" s="52">
        <f t="shared" si="16"/>
        <v>17.5</v>
      </c>
      <c r="J111" s="52">
        <f t="shared" si="17"/>
        <v>1.25</v>
      </c>
      <c r="K111" s="53">
        <f t="shared" si="18"/>
        <v>125</v>
      </c>
      <c r="L111" s="52">
        <f t="shared" si="19"/>
        <v>0</v>
      </c>
      <c r="M111" s="52">
        <f t="shared" si="22"/>
        <v>125</v>
      </c>
      <c r="N111" s="52">
        <f t="shared" si="22"/>
        <v>0</v>
      </c>
      <c r="O111" s="52">
        <f t="shared" si="22"/>
        <v>0</v>
      </c>
      <c r="P111" s="52">
        <f t="shared" si="22"/>
        <v>0</v>
      </c>
      <c r="Q111" s="48">
        <v>0</v>
      </c>
      <c r="R111" s="53">
        <f t="shared" si="21"/>
        <v>125</v>
      </c>
    </row>
    <row r="112" spans="3:18" x14ac:dyDescent="0.3">
      <c r="C112" s="49" t="s">
        <v>646</v>
      </c>
      <c r="D112" s="49">
        <v>53</v>
      </c>
      <c r="E112" s="52">
        <f t="shared" si="12"/>
        <v>0</v>
      </c>
      <c r="F112" s="52">
        <f t="shared" si="13"/>
        <v>0</v>
      </c>
      <c r="G112" s="52">
        <f t="shared" si="14"/>
        <v>53</v>
      </c>
      <c r="H112" s="52">
        <f t="shared" si="15"/>
        <v>0</v>
      </c>
      <c r="I112" s="52">
        <f t="shared" si="16"/>
        <v>0</v>
      </c>
      <c r="J112" s="52">
        <f t="shared" si="17"/>
        <v>0</v>
      </c>
      <c r="K112" s="53">
        <f t="shared" si="18"/>
        <v>53</v>
      </c>
      <c r="L112" s="52">
        <f t="shared" si="19"/>
        <v>0</v>
      </c>
      <c r="M112" s="52">
        <f t="shared" si="22"/>
        <v>53</v>
      </c>
      <c r="N112" s="52">
        <f t="shared" si="22"/>
        <v>0</v>
      </c>
      <c r="O112" s="52">
        <f t="shared" si="22"/>
        <v>0</v>
      </c>
      <c r="P112" s="52">
        <f t="shared" si="22"/>
        <v>0</v>
      </c>
      <c r="Q112" s="48">
        <v>0</v>
      </c>
      <c r="R112" s="53">
        <f t="shared" si="21"/>
        <v>53</v>
      </c>
    </row>
    <row r="113" spans="3:18" x14ac:dyDescent="0.3">
      <c r="C113" s="49" t="s">
        <v>647</v>
      </c>
      <c r="D113" s="49">
        <v>103</v>
      </c>
      <c r="E113" s="52">
        <f t="shared" si="12"/>
        <v>100.94</v>
      </c>
      <c r="F113" s="52">
        <f t="shared" si="13"/>
        <v>0</v>
      </c>
      <c r="G113" s="52">
        <f t="shared" si="14"/>
        <v>0</v>
      </c>
      <c r="H113" s="52">
        <f t="shared" si="15"/>
        <v>0</v>
      </c>
      <c r="I113" s="52">
        <f t="shared" si="16"/>
        <v>2.06</v>
      </c>
      <c r="J113" s="52">
        <f t="shared" si="17"/>
        <v>0</v>
      </c>
      <c r="K113" s="53">
        <f t="shared" si="18"/>
        <v>103</v>
      </c>
      <c r="L113" s="52">
        <f t="shared" si="19"/>
        <v>103</v>
      </c>
      <c r="M113" s="52">
        <f t="shared" si="22"/>
        <v>0</v>
      </c>
      <c r="N113" s="52">
        <f t="shared" si="22"/>
        <v>0</v>
      </c>
      <c r="O113" s="52">
        <f t="shared" si="22"/>
        <v>0</v>
      </c>
      <c r="P113" s="52">
        <f t="shared" si="22"/>
        <v>0</v>
      </c>
      <c r="Q113" s="48">
        <v>0</v>
      </c>
      <c r="R113" s="53">
        <f t="shared" si="21"/>
        <v>103</v>
      </c>
    </row>
    <row r="114" spans="3:18" x14ac:dyDescent="0.3">
      <c r="C114" s="49" t="s">
        <v>648</v>
      </c>
      <c r="D114" s="49">
        <v>333</v>
      </c>
      <c r="E114" s="52">
        <f t="shared" si="12"/>
        <v>16.650000000000002</v>
      </c>
      <c r="F114" s="52">
        <f t="shared" si="13"/>
        <v>49.949999999999996</v>
      </c>
      <c r="G114" s="52">
        <f t="shared" si="14"/>
        <v>0</v>
      </c>
      <c r="H114" s="52">
        <f t="shared" si="15"/>
        <v>6.66</v>
      </c>
      <c r="I114" s="52">
        <f t="shared" si="16"/>
        <v>3.33</v>
      </c>
      <c r="J114" s="52">
        <f t="shared" si="17"/>
        <v>256.41000000000003</v>
      </c>
      <c r="K114" s="53">
        <f t="shared" si="18"/>
        <v>333</v>
      </c>
      <c r="L114" s="52">
        <f t="shared" si="19"/>
        <v>16.650000000000002</v>
      </c>
      <c r="M114" s="52">
        <f t="shared" si="22"/>
        <v>316.34999999999997</v>
      </c>
      <c r="N114" s="52">
        <f t="shared" si="22"/>
        <v>0</v>
      </c>
      <c r="O114" s="52">
        <f t="shared" si="22"/>
        <v>0</v>
      </c>
      <c r="P114" s="52">
        <f t="shared" si="22"/>
        <v>0</v>
      </c>
      <c r="Q114" s="48">
        <v>0</v>
      </c>
      <c r="R114" s="53">
        <f t="shared" si="21"/>
        <v>332.99999999999994</v>
      </c>
    </row>
    <row r="115" spans="3:18" x14ac:dyDescent="0.3">
      <c r="C115" s="49" t="s">
        <v>649</v>
      </c>
      <c r="D115" s="49">
        <v>189</v>
      </c>
      <c r="E115" s="52">
        <f t="shared" si="12"/>
        <v>0</v>
      </c>
      <c r="F115" s="52">
        <f t="shared" si="13"/>
        <v>3.7800000000000002</v>
      </c>
      <c r="G115" s="52">
        <f t="shared" si="14"/>
        <v>0</v>
      </c>
      <c r="H115" s="52">
        <f t="shared" si="15"/>
        <v>183.32999999999998</v>
      </c>
      <c r="I115" s="52">
        <f t="shared" si="16"/>
        <v>1.8900000000000001</v>
      </c>
      <c r="J115" s="52">
        <f t="shared" si="17"/>
        <v>0</v>
      </c>
      <c r="K115" s="53">
        <f t="shared" si="18"/>
        <v>188.99999999999997</v>
      </c>
      <c r="L115" s="52">
        <f t="shared" si="19"/>
        <v>0</v>
      </c>
      <c r="M115" s="52">
        <f t="shared" si="22"/>
        <v>189</v>
      </c>
      <c r="N115" s="52">
        <f t="shared" si="22"/>
        <v>0</v>
      </c>
      <c r="O115" s="52">
        <f t="shared" si="22"/>
        <v>0</v>
      </c>
      <c r="P115" s="52">
        <f t="shared" si="22"/>
        <v>0</v>
      </c>
      <c r="Q115" s="48">
        <v>0</v>
      </c>
      <c r="R115" s="53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E74"/>
  <sheetViews>
    <sheetView topLeftCell="A8" zoomScaleNormal="100" workbookViewId="0">
      <selection activeCell="H57" sqref="H57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</cols>
  <sheetData>
    <row r="1" spans="4:31" x14ac:dyDescent="0.3">
      <c r="D1" t="s">
        <v>282</v>
      </c>
      <c r="E1" t="s">
        <v>650</v>
      </c>
      <c r="H1" t="s">
        <v>200</v>
      </c>
      <c r="I1" t="s">
        <v>651</v>
      </c>
      <c r="J1" t="s">
        <v>252</v>
      </c>
      <c r="K1" t="s">
        <v>250</v>
      </c>
      <c r="L1" t="s">
        <v>251</v>
      </c>
      <c r="M1" t="s">
        <v>330</v>
      </c>
      <c r="N1" t="s">
        <v>97</v>
      </c>
      <c r="O1" t="s">
        <v>652</v>
      </c>
      <c r="P1" t="s">
        <v>653</v>
      </c>
      <c r="Q1" t="s">
        <v>85</v>
      </c>
      <c r="R1" s="31" t="s">
        <v>94</v>
      </c>
      <c r="T1" t="s">
        <v>654</v>
      </c>
    </row>
    <row r="2" spans="4:31" x14ac:dyDescent="0.3">
      <c r="E2" t="s">
        <v>655</v>
      </c>
      <c r="R2" s="31"/>
      <c r="V2" t="s">
        <v>85</v>
      </c>
      <c r="W2" t="s">
        <v>200</v>
      </c>
      <c r="X2" t="s">
        <v>651</v>
      </c>
      <c r="Y2" t="s">
        <v>252</v>
      </c>
      <c r="Z2" t="s">
        <v>250</v>
      </c>
      <c r="AA2" t="s">
        <v>251</v>
      </c>
      <c r="AB2" t="s">
        <v>330</v>
      </c>
      <c r="AC2" t="s">
        <v>97</v>
      </c>
      <c r="AD2" t="s">
        <v>652</v>
      </c>
      <c r="AE2" t="s">
        <v>94</v>
      </c>
    </row>
    <row r="3" spans="4:31" x14ac:dyDescent="0.3">
      <c r="D3" t="s">
        <v>656</v>
      </c>
      <c r="E3" t="s">
        <v>657</v>
      </c>
      <c r="G3" t="s">
        <v>658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659</v>
      </c>
      <c r="Q3">
        <v>32</v>
      </c>
      <c r="R3" s="31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51">
        <f t="shared" ref="AE3:AE16" si="9">SUM(W3:AD3)</f>
        <v>32</v>
      </c>
    </row>
    <row r="4" spans="4:31" x14ac:dyDescent="0.3">
      <c r="D4" t="s">
        <v>660</v>
      </c>
      <c r="E4" t="s">
        <v>661</v>
      </c>
      <c r="G4" t="s">
        <v>662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663</v>
      </c>
      <c r="Q4">
        <v>41</v>
      </c>
      <c r="R4" s="31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51">
        <f t="shared" si="9"/>
        <v>41</v>
      </c>
    </row>
    <row r="5" spans="4:31" x14ac:dyDescent="0.3">
      <c r="D5" t="s">
        <v>664</v>
      </c>
      <c r="E5" t="s">
        <v>665</v>
      </c>
      <c r="G5" t="s">
        <v>666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667</v>
      </c>
      <c r="Q5">
        <v>22</v>
      </c>
      <c r="R5" s="31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51">
        <f t="shared" si="9"/>
        <v>22.000000000000004</v>
      </c>
    </row>
    <row r="6" spans="4:31" x14ac:dyDescent="0.3">
      <c r="D6" t="s">
        <v>668</v>
      </c>
      <c r="E6" t="s">
        <v>669</v>
      </c>
      <c r="G6" t="s">
        <v>670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671</v>
      </c>
      <c r="Q6">
        <v>231</v>
      </c>
      <c r="R6" s="31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51">
        <f t="shared" si="9"/>
        <v>231</v>
      </c>
    </row>
    <row r="7" spans="4:31" x14ac:dyDescent="0.3">
      <c r="D7" t="s">
        <v>672</v>
      </c>
      <c r="G7" t="s">
        <v>673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667</v>
      </c>
      <c r="Q7">
        <v>41</v>
      </c>
      <c r="R7" s="31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51">
        <f t="shared" si="9"/>
        <v>41</v>
      </c>
    </row>
    <row r="8" spans="4:31" x14ac:dyDescent="0.3">
      <c r="D8" t="s">
        <v>674</v>
      </c>
      <c r="E8" t="s">
        <v>675</v>
      </c>
      <c r="G8" t="s">
        <v>676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677</v>
      </c>
      <c r="Q8">
        <v>41</v>
      </c>
      <c r="R8" s="31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51">
        <f t="shared" si="9"/>
        <v>40.18</v>
      </c>
    </row>
    <row r="9" spans="4:31" x14ac:dyDescent="0.3">
      <c r="D9" t="s">
        <v>678</v>
      </c>
      <c r="E9" t="s">
        <v>679</v>
      </c>
      <c r="G9" t="s">
        <v>680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681</v>
      </c>
      <c r="Q9">
        <v>25</v>
      </c>
      <c r="R9" s="31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51">
        <f t="shared" si="9"/>
        <v>25</v>
      </c>
    </row>
    <row r="10" spans="4:31" x14ac:dyDescent="0.3">
      <c r="D10" t="s">
        <v>682</v>
      </c>
      <c r="E10" t="s">
        <v>683</v>
      </c>
      <c r="G10" t="s">
        <v>684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685</v>
      </c>
      <c r="Q10">
        <v>72</v>
      </c>
      <c r="R10" s="31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51">
        <f t="shared" si="9"/>
        <v>71.28</v>
      </c>
    </row>
    <row r="11" spans="4:31" x14ac:dyDescent="0.3">
      <c r="D11" t="s">
        <v>686</v>
      </c>
      <c r="E11" t="s">
        <v>687</v>
      </c>
      <c r="G11" t="s">
        <v>688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689</v>
      </c>
      <c r="Q11">
        <v>221</v>
      </c>
      <c r="R11" s="31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51">
        <f t="shared" si="9"/>
        <v>223.21</v>
      </c>
    </row>
    <row r="12" spans="4:31" x14ac:dyDescent="0.3">
      <c r="D12" t="s">
        <v>690</v>
      </c>
      <c r="E12" t="s">
        <v>691</v>
      </c>
      <c r="G12" t="s">
        <v>692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693</v>
      </c>
      <c r="Q12">
        <v>349</v>
      </c>
      <c r="R12" s="31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51">
        <f t="shared" si="9"/>
        <v>352.49</v>
      </c>
    </row>
    <row r="13" spans="4:31" x14ac:dyDescent="0.3">
      <c r="D13" t="s">
        <v>694</v>
      </c>
      <c r="E13" t="s">
        <v>695</v>
      </c>
      <c r="G13" t="s">
        <v>696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697</v>
      </c>
      <c r="Q13">
        <v>102</v>
      </c>
      <c r="R13" s="31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51">
        <f t="shared" si="9"/>
        <v>103.02000000000001</v>
      </c>
    </row>
    <row r="14" spans="4:31" x14ac:dyDescent="0.3">
      <c r="D14" t="s">
        <v>698</v>
      </c>
      <c r="E14" t="s">
        <v>699</v>
      </c>
      <c r="G14" t="s">
        <v>700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31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51">
        <f t="shared" si="9"/>
        <v>346.5</v>
      </c>
    </row>
    <row r="15" spans="4:31" x14ac:dyDescent="0.3">
      <c r="D15" t="s">
        <v>701</v>
      </c>
      <c r="E15" t="s">
        <v>702</v>
      </c>
      <c r="G15" t="s">
        <v>703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704</v>
      </c>
      <c r="Q15">
        <v>185</v>
      </c>
      <c r="R15" s="31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51">
        <f t="shared" si="9"/>
        <v>186.84999999999997</v>
      </c>
    </row>
    <row r="16" spans="4:31" x14ac:dyDescent="0.3">
      <c r="D16" t="s">
        <v>705</v>
      </c>
      <c r="E16" t="s">
        <v>706</v>
      </c>
      <c r="G16" t="s">
        <v>707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708</v>
      </c>
      <c r="Q16">
        <v>15</v>
      </c>
      <c r="R16" s="31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51">
        <f t="shared" si="9"/>
        <v>15</v>
      </c>
    </row>
    <row r="17" spans="4:31" x14ac:dyDescent="0.3">
      <c r="R17" s="31"/>
      <c r="AE17" s="51"/>
    </row>
    <row r="18" spans="4:31" x14ac:dyDescent="0.3">
      <c r="E18" t="s">
        <v>709</v>
      </c>
      <c r="R18" s="31"/>
      <c r="W18" t="s">
        <v>200</v>
      </c>
      <c r="X18" t="s">
        <v>651</v>
      </c>
      <c r="Y18" t="s">
        <v>252</v>
      </c>
      <c r="Z18" t="s">
        <v>250</v>
      </c>
      <c r="AA18" t="s">
        <v>251</v>
      </c>
      <c r="AB18" t="s">
        <v>330</v>
      </c>
      <c r="AC18" t="s">
        <v>97</v>
      </c>
      <c r="AD18" t="s">
        <v>652</v>
      </c>
      <c r="AE18" s="51"/>
    </row>
    <row r="19" spans="4:31" x14ac:dyDescent="0.3">
      <c r="D19" t="s">
        <v>710</v>
      </c>
      <c r="E19" t="s">
        <v>711</v>
      </c>
      <c r="G19" t="s">
        <v>712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713</v>
      </c>
      <c r="Q19">
        <v>265</v>
      </c>
      <c r="R19" s="31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51">
        <f t="shared" ref="AE19:AE36" si="19">SUM(W19:AD19)</f>
        <v>267.64999999999998</v>
      </c>
    </row>
    <row r="20" spans="4:31" x14ac:dyDescent="0.3">
      <c r="D20" t="s">
        <v>656</v>
      </c>
      <c r="E20" t="s">
        <v>657</v>
      </c>
      <c r="G20" t="s">
        <v>658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31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51">
        <f t="shared" si="19"/>
        <v>22</v>
      </c>
    </row>
    <row r="21" spans="4:31" x14ac:dyDescent="0.3">
      <c r="D21" t="s">
        <v>714</v>
      </c>
      <c r="E21" t="s">
        <v>715</v>
      </c>
      <c r="G21" t="s">
        <v>716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717</v>
      </c>
      <c r="Q21">
        <v>83</v>
      </c>
      <c r="R21" s="31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51">
        <f t="shared" si="19"/>
        <v>83</v>
      </c>
    </row>
    <row r="22" spans="4:31" x14ac:dyDescent="0.3">
      <c r="D22" t="s">
        <v>718</v>
      </c>
      <c r="E22" t="s">
        <v>719</v>
      </c>
      <c r="G22" t="s">
        <v>720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721</v>
      </c>
      <c r="Q22">
        <v>208</v>
      </c>
      <c r="R22" s="31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51">
        <f t="shared" si="19"/>
        <v>205.92</v>
      </c>
    </row>
    <row r="23" spans="4:31" x14ac:dyDescent="0.3">
      <c r="D23" t="s">
        <v>674</v>
      </c>
      <c r="E23" t="s">
        <v>722</v>
      </c>
      <c r="G23" t="s">
        <v>676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723</v>
      </c>
      <c r="Q23">
        <v>35</v>
      </c>
      <c r="R23" s="31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51">
        <f t="shared" si="19"/>
        <v>35.35</v>
      </c>
    </row>
    <row r="24" spans="4:31" x14ac:dyDescent="0.3">
      <c r="D24" t="s">
        <v>678</v>
      </c>
      <c r="E24" t="s">
        <v>679</v>
      </c>
      <c r="G24" t="s">
        <v>680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685</v>
      </c>
      <c r="Q24">
        <v>14</v>
      </c>
      <c r="R24" s="31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51">
        <f t="shared" si="19"/>
        <v>14.000000000000002</v>
      </c>
    </row>
    <row r="25" spans="4:31" x14ac:dyDescent="0.3">
      <c r="D25" t="s">
        <v>724</v>
      </c>
      <c r="E25" t="s">
        <v>725</v>
      </c>
      <c r="G25" t="s">
        <v>726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31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51">
        <f t="shared" si="19"/>
        <v>21</v>
      </c>
    </row>
    <row r="26" spans="4:31" x14ac:dyDescent="0.3">
      <c r="D26" t="s">
        <v>727</v>
      </c>
      <c r="E26" t="s">
        <v>728</v>
      </c>
      <c r="G26" t="s">
        <v>729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31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51">
        <f t="shared" si="19"/>
        <v>53</v>
      </c>
    </row>
    <row r="27" spans="4:31" x14ac:dyDescent="0.3">
      <c r="D27" t="s">
        <v>682</v>
      </c>
      <c r="E27" t="s">
        <v>683</v>
      </c>
      <c r="G27" t="s">
        <v>684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31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51">
        <f t="shared" si="19"/>
        <v>26</v>
      </c>
    </row>
    <row r="28" spans="4:31" x14ac:dyDescent="0.3">
      <c r="D28" t="s">
        <v>730</v>
      </c>
      <c r="E28" t="s">
        <v>731</v>
      </c>
      <c r="G28" t="s">
        <v>732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733</v>
      </c>
      <c r="Q28">
        <v>434</v>
      </c>
      <c r="R28" s="31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51">
        <f t="shared" si="19"/>
        <v>438.33999999999992</v>
      </c>
    </row>
    <row r="29" spans="4:31" x14ac:dyDescent="0.3">
      <c r="D29" t="s">
        <v>734</v>
      </c>
      <c r="E29" t="s">
        <v>735</v>
      </c>
      <c r="G29" t="s">
        <v>736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737</v>
      </c>
      <c r="Q29">
        <v>258</v>
      </c>
      <c r="R29" s="31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51">
        <f t="shared" si="19"/>
        <v>255.42</v>
      </c>
    </row>
    <row r="30" spans="4:31" x14ac:dyDescent="0.3">
      <c r="D30" t="s">
        <v>698</v>
      </c>
      <c r="E30" t="s">
        <v>699</v>
      </c>
      <c r="G30" t="s">
        <v>700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738</v>
      </c>
      <c r="Q30">
        <v>498</v>
      </c>
      <c r="R30" s="31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51">
        <f t="shared" si="19"/>
        <v>493.02</v>
      </c>
    </row>
    <row r="31" spans="4:31" x14ac:dyDescent="0.3">
      <c r="D31" t="s">
        <v>701</v>
      </c>
      <c r="E31" t="s">
        <v>702</v>
      </c>
      <c r="G31" t="s">
        <v>703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739</v>
      </c>
      <c r="Q31">
        <v>251</v>
      </c>
      <c r="R31" s="31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51">
        <f t="shared" si="19"/>
        <v>251</v>
      </c>
    </row>
    <row r="32" spans="4:31" x14ac:dyDescent="0.3">
      <c r="D32" t="s">
        <v>257</v>
      </c>
      <c r="E32" t="s">
        <v>740</v>
      </c>
      <c r="G32" t="s">
        <v>741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742</v>
      </c>
      <c r="Q32">
        <v>43</v>
      </c>
      <c r="R32" s="31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51">
        <f t="shared" si="19"/>
        <v>42.57</v>
      </c>
    </row>
    <row r="33" spans="4:31" x14ac:dyDescent="0.3">
      <c r="D33" t="s">
        <v>705</v>
      </c>
      <c r="E33" t="s">
        <v>706</v>
      </c>
      <c r="G33" t="s">
        <v>707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743</v>
      </c>
      <c r="Q33">
        <v>276</v>
      </c>
      <c r="R33" s="31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51">
        <f t="shared" si="19"/>
        <v>300.84000000000003</v>
      </c>
    </row>
    <row r="34" spans="4:31" x14ac:dyDescent="0.3">
      <c r="D34" t="s">
        <v>744</v>
      </c>
      <c r="E34" t="s">
        <v>745</v>
      </c>
      <c r="G34" t="s">
        <v>746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747</v>
      </c>
      <c r="Q34">
        <v>42</v>
      </c>
      <c r="R34" s="31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51">
        <f t="shared" si="19"/>
        <v>42</v>
      </c>
    </row>
    <row r="35" spans="4:31" x14ac:dyDescent="0.3">
      <c r="D35" t="s">
        <v>748</v>
      </c>
      <c r="E35" t="s">
        <v>749</v>
      </c>
      <c r="G35" t="s">
        <v>750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751</v>
      </c>
      <c r="Q35">
        <v>140</v>
      </c>
      <c r="R35" s="31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51">
        <f t="shared" si="19"/>
        <v>140</v>
      </c>
    </row>
    <row r="36" spans="4:31" x14ac:dyDescent="0.3">
      <c r="D36" t="s">
        <v>752</v>
      </c>
      <c r="E36" t="s">
        <v>753</v>
      </c>
      <c r="G36" t="s">
        <v>754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755</v>
      </c>
      <c r="Q36">
        <v>343</v>
      </c>
      <c r="R36" s="31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51">
        <f t="shared" si="19"/>
        <v>339.57000000000005</v>
      </c>
    </row>
    <row r="37" spans="4:31" x14ac:dyDescent="0.3">
      <c r="W37" t="s">
        <v>191</v>
      </c>
      <c r="X37" t="s">
        <v>189</v>
      </c>
      <c r="Y37" t="s">
        <v>188</v>
      </c>
      <c r="Z37" t="s">
        <v>188</v>
      </c>
      <c r="AA37" t="s">
        <v>188</v>
      </c>
      <c r="AB37" t="s">
        <v>189</v>
      </c>
      <c r="AC37" t="s">
        <v>241</v>
      </c>
      <c r="AD37" t="s">
        <v>190</v>
      </c>
    </row>
    <row r="38" spans="4:31" x14ac:dyDescent="0.3">
      <c r="H38" s="1" t="s">
        <v>756</v>
      </c>
    </row>
    <row r="39" spans="4:31" x14ac:dyDescent="0.3">
      <c r="H39" s="48" t="s">
        <v>282</v>
      </c>
      <c r="I39" s="48" t="s">
        <v>85</v>
      </c>
      <c r="J39" s="33" t="s">
        <v>97</v>
      </c>
      <c r="K39" s="33" t="s">
        <v>198</v>
      </c>
      <c r="L39" s="33" t="s">
        <v>199</v>
      </c>
      <c r="M39" s="33" t="s">
        <v>200</v>
      </c>
      <c r="N39" s="33" t="s">
        <v>201</v>
      </c>
      <c r="O39" s="33" t="s">
        <v>202</v>
      </c>
      <c r="P39" s="1" t="s">
        <v>203</v>
      </c>
    </row>
    <row r="40" spans="4:31" x14ac:dyDescent="0.3">
      <c r="H40" t="s">
        <v>656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</row>
    <row r="41" spans="4:31" x14ac:dyDescent="0.3">
      <c r="H41" t="s">
        <v>660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</row>
    <row r="42" spans="4:31" x14ac:dyDescent="0.3">
      <c r="H42" t="s">
        <v>664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</row>
    <row r="43" spans="4:31" x14ac:dyDescent="0.3">
      <c r="H43" t="s">
        <v>668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</row>
    <row r="44" spans="4:31" x14ac:dyDescent="0.3">
      <c r="H44" t="s">
        <v>672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</row>
    <row r="45" spans="4:31" x14ac:dyDescent="0.3">
      <c r="H45" t="s">
        <v>674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</row>
    <row r="46" spans="4:31" x14ac:dyDescent="0.3">
      <c r="H46" t="s">
        <v>678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</row>
    <row r="47" spans="4:31" x14ac:dyDescent="0.3">
      <c r="H47" t="s">
        <v>682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</row>
    <row r="48" spans="4:31" x14ac:dyDescent="0.3">
      <c r="H48" t="s">
        <v>686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</row>
    <row r="49" spans="8:16" x14ac:dyDescent="0.3">
      <c r="H49" t="s">
        <v>690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</row>
    <row r="50" spans="8:16" x14ac:dyDescent="0.3">
      <c r="H50" t="s">
        <v>694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</row>
    <row r="51" spans="8:16" x14ac:dyDescent="0.3">
      <c r="H51" t="s">
        <v>698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</row>
    <row r="52" spans="8:16" x14ac:dyDescent="0.3">
      <c r="H52" t="s">
        <v>701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</row>
    <row r="53" spans="8:16" x14ac:dyDescent="0.3">
      <c r="H53" t="s">
        <v>705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</row>
    <row r="55" spans="8:16" x14ac:dyDescent="0.3">
      <c r="H55" s="1" t="s">
        <v>757</v>
      </c>
    </row>
    <row r="56" spans="8:16" x14ac:dyDescent="0.3">
      <c r="H56" s="48" t="s">
        <v>282</v>
      </c>
      <c r="I56" s="48" t="s">
        <v>85</v>
      </c>
      <c r="J56" s="33" t="s">
        <v>97</v>
      </c>
      <c r="K56" s="33" t="s">
        <v>198</v>
      </c>
      <c r="L56" s="33" t="s">
        <v>199</v>
      </c>
      <c r="M56" s="33" t="s">
        <v>200</v>
      </c>
      <c r="N56" s="33" t="s">
        <v>201</v>
      </c>
      <c r="O56" s="33" t="s">
        <v>202</v>
      </c>
      <c r="P56" s="1" t="s">
        <v>203</v>
      </c>
    </row>
    <row r="57" spans="8:16" x14ac:dyDescent="0.3">
      <c r="H57" t="s">
        <v>710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</row>
    <row r="58" spans="8:16" x14ac:dyDescent="0.3">
      <c r="H58" t="s">
        <v>656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</row>
    <row r="59" spans="8:16" x14ac:dyDescent="0.3">
      <c r="H59" t="s">
        <v>714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</row>
    <row r="60" spans="8:16" x14ac:dyDescent="0.3">
      <c r="H60" t="s">
        <v>718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</row>
    <row r="61" spans="8:16" x14ac:dyDescent="0.3">
      <c r="H61" t="s">
        <v>674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</row>
    <row r="62" spans="8:16" x14ac:dyDescent="0.3">
      <c r="H62" t="s">
        <v>678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</row>
    <row r="63" spans="8:16" x14ac:dyDescent="0.3">
      <c r="H63" t="s">
        <v>724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</row>
    <row r="64" spans="8:16" x14ac:dyDescent="0.3">
      <c r="H64" t="s">
        <v>727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</row>
    <row r="65" spans="8:16" x14ac:dyDescent="0.3">
      <c r="H65" t="s">
        <v>682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</row>
    <row r="66" spans="8:16" x14ac:dyDescent="0.3">
      <c r="H66" t="s">
        <v>730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</row>
    <row r="67" spans="8:16" x14ac:dyDescent="0.3">
      <c r="H67" t="s">
        <v>734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</row>
    <row r="68" spans="8:16" x14ac:dyDescent="0.3">
      <c r="H68" t="s">
        <v>698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</row>
    <row r="69" spans="8:16" x14ac:dyDescent="0.3">
      <c r="H69" t="s">
        <v>701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</row>
    <row r="70" spans="8:16" x14ac:dyDescent="0.3">
      <c r="H70" t="s">
        <v>257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</row>
    <row r="71" spans="8:16" x14ac:dyDescent="0.3">
      <c r="H71" t="s">
        <v>705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</row>
    <row r="72" spans="8:16" x14ac:dyDescent="0.3">
      <c r="H72" t="s">
        <v>744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16" x14ac:dyDescent="0.3">
      <c r="H73" t="s">
        <v>748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16" x14ac:dyDescent="0.3">
      <c r="H74" t="s">
        <v>752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conditionalFormatting sqref="H40:H53 H57:H74">
    <cfRule type="duplicateValues" dxfId="50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56"/>
  <sheetViews>
    <sheetView topLeftCell="G1" zoomScaleNormal="100" workbookViewId="0">
      <selection activeCell="X2" sqref="X2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24" max="24" width="12.5546875" customWidth="1"/>
    <col min="30" max="30" width="10" customWidth="1"/>
  </cols>
  <sheetData>
    <row r="1" spans="1:41" x14ac:dyDescent="0.3">
      <c r="A1" t="s">
        <v>513</v>
      </c>
      <c r="B1" t="s">
        <v>513</v>
      </c>
      <c r="C1" t="s">
        <v>85</v>
      </c>
      <c r="D1" t="s">
        <v>962</v>
      </c>
      <c r="E1" t="s">
        <v>961</v>
      </c>
      <c r="F1" t="s">
        <v>963</v>
      </c>
      <c r="G1" t="s">
        <v>963</v>
      </c>
      <c r="H1" t="s">
        <v>963</v>
      </c>
      <c r="I1" t="s">
        <v>963</v>
      </c>
      <c r="J1" t="s">
        <v>963</v>
      </c>
      <c r="K1" t="s">
        <v>963</v>
      </c>
      <c r="L1" t="s">
        <v>963</v>
      </c>
      <c r="N1" t="s">
        <v>289</v>
      </c>
      <c r="O1" t="s">
        <v>964</v>
      </c>
      <c r="P1" t="s">
        <v>292</v>
      </c>
      <c r="Q1" t="s">
        <v>965</v>
      </c>
      <c r="R1" t="s">
        <v>966</v>
      </c>
      <c r="S1" t="s">
        <v>967</v>
      </c>
      <c r="T1" t="s">
        <v>968</v>
      </c>
      <c r="U1" t="s">
        <v>969</v>
      </c>
      <c r="V1" t="s">
        <v>970</v>
      </c>
      <c r="W1" t="s">
        <v>971</v>
      </c>
      <c r="X1" t="s">
        <v>972</v>
      </c>
      <c r="Y1" t="s">
        <v>973</v>
      </c>
      <c r="Z1" t="s">
        <v>974</v>
      </c>
      <c r="AA1" t="s">
        <v>975</v>
      </c>
      <c r="AB1" t="s">
        <v>976</v>
      </c>
      <c r="AC1" t="s">
        <v>977</v>
      </c>
      <c r="AD1" t="s">
        <v>978</v>
      </c>
      <c r="AE1" t="s">
        <v>979</v>
      </c>
      <c r="AF1" t="s">
        <v>980</v>
      </c>
      <c r="AG1" t="s">
        <v>981</v>
      </c>
      <c r="AH1" t="s">
        <v>982</v>
      </c>
      <c r="AI1" t="s">
        <v>983</v>
      </c>
      <c r="AJ1" t="s">
        <v>984</v>
      </c>
      <c r="AK1" t="s">
        <v>985</v>
      </c>
      <c r="AL1" t="s">
        <v>986</v>
      </c>
      <c r="AM1" t="s">
        <v>987</v>
      </c>
      <c r="AN1" t="s">
        <v>988</v>
      </c>
      <c r="AO1" t="s">
        <v>989</v>
      </c>
    </row>
    <row r="2" spans="1:41" x14ac:dyDescent="0.3">
      <c r="A2" t="s">
        <v>687</v>
      </c>
      <c r="B2" t="s">
        <v>919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</row>
    <row r="3" spans="1:41" x14ac:dyDescent="0.3">
      <c r="A3" t="s">
        <v>945</v>
      </c>
      <c r="B3" t="s">
        <v>920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</row>
    <row r="4" spans="1:41" x14ac:dyDescent="0.3">
      <c r="A4" t="s">
        <v>946</v>
      </c>
      <c r="B4" t="s">
        <v>921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 t="s">
        <v>947</v>
      </c>
      <c r="B5" t="s">
        <v>922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</row>
    <row r="6" spans="1:41" x14ac:dyDescent="0.3">
      <c r="A6" t="s">
        <v>948</v>
      </c>
      <c r="B6" t="s">
        <v>923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 t="s">
        <v>679</v>
      </c>
      <c r="B7" t="s">
        <v>924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</row>
    <row r="8" spans="1:41" x14ac:dyDescent="0.3">
      <c r="A8" t="s">
        <v>949</v>
      </c>
      <c r="B8" t="s">
        <v>925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</row>
    <row r="9" spans="1:41" x14ac:dyDescent="0.3">
      <c r="A9" t="s">
        <v>950</v>
      </c>
      <c r="B9" t="s">
        <v>926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</row>
    <row r="10" spans="1:41" x14ac:dyDescent="0.3">
      <c r="A10" t="s">
        <v>706</v>
      </c>
      <c r="B10" t="s">
        <v>927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</row>
    <row r="11" spans="1:41" x14ac:dyDescent="0.3">
      <c r="A11" t="s">
        <v>951</v>
      </c>
      <c r="B11" t="s">
        <v>928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</row>
    <row r="12" spans="1:41" x14ac:dyDescent="0.3">
      <c r="A12" t="s">
        <v>952</v>
      </c>
      <c r="B12" t="s">
        <v>929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</row>
    <row r="13" spans="1:41" x14ac:dyDescent="0.3">
      <c r="A13" t="s">
        <v>953</v>
      </c>
      <c r="B13" t="s">
        <v>930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</row>
    <row r="14" spans="1:41" x14ac:dyDescent="0.3">
      <c r="A14" t="s">
        <v>958</v>
      </c>
      <c r="B14" t="s">
        <v>931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</row>
    <row r="15" spans="1:41" x14ac:dyDescent="0.3">
      <c r="A15" t="s">
        <v>954</v>
      </c>
      <c r="B15" t="s">
        <v>932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</row>
    <row r="16" spans="1:41" x14ac:dyDescent="0.3">
      <c r="A16" t="s">
        <v>955</v>
      </c>
      <c r="B16" t="s">
        <v>933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</row>
    <row r="17" spans="1:41" x14ac:dyDescent="0.3">
      <c r="A17" t="s">
        <v>956</v>
      </c>
      <c r="B17" t="s">
        <v>934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</row>
    <row r="18" spans="1:41" x14ac:dyDescent="0.3">
      <c r="A18" t="s">
        <v>957</v>
      </c>
      <c r="B18" t="s">
        <v>935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657</v>
      </c>
      <c r="B19" t="s">
        <v>936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</row>
    <row r="20" spans="1:41" x14ac:dyDescent="0.3">
      <c r="A20" t="s">
        <v>959</v>
      </c>
      <c r="B20" t="s">
        <v>937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</row>
    <row r="21" spans="1:41" x14ac:dyDescent="0.3">
      <c r="A21" t="s">
        <v>719</v>
      </c>
      <c r="B21" t="s">
        <v>938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</row>
    <row r="22" spans="1:41" x14ac:dyDescent="0.3">
      <c r="A22" t="s">
        <v>699</v>
      </c>
      <c r="B22" t="s">
        <v>939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</row>
    <row r="23" spans="1:41" x14ac:dyDescent="0.3">
      <c r="A23" t="s">
        <v>665</v>
      </c>
      <c r="B23" t="s">
        <v>940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</row>
    <row r="24" spans="1:41" x14ac:dyDescent="0.3">
      <c r="A24" t="s">
        <v>740</v>
      </c>
      <c r="B24" t="s">
        <v>941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</row>
    <row r="25" spans="1:41" x14ac:dyDescent="0.3">
      <c r="A25" t="s">
        <v>683</v>
      </c>
      <c r="B25" t="s">
        <v>942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725</v>
      </c>
      <c r="B26" t="s">
        <v>943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960</v>
      </c>
      <c r="B27" t="s">
        <v>944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D28">
        <f>SUM(F2:U2)</f>
        <v>100</v>
      </c>
      <c r="E28">
        <f>SUM(X2:AO2)</f>
        <v>140.19999999999999</v>
      </c>
    </row>
    <row r="30" spans="1:41" x14ac:dyDescent="0.3">
      <c r="B30" s="48" t="s">
        <v>282</v>
      </c>
      <c r="C30" s="48" t="s">
        <v>85</v>
      </c>
      <c r="D30" s="48" t="s">
        <v>200</v>
      </c>
      <c r="E30" s="48" t="s">
        <v>252</v>
      </c>
      <c r="F30" s="48" t="s">
        <v>330</v>
      </c>
      <c r="G30" s="48" t="s">
        <v>532</v>
      </c>
      <c r="H30" s="48" t="s">
        <v>199</v>
      </c>
      <c r="I30" s="48" t="s">
        <v>533</v>
      </c>
      <c r="J30" s="48" t="s">
        <v>97</v>
      </c>
      <c r="K30" s="50" t="s">
        <v>94</v>
      </c>
      <c r="L30" s="48" t="s">
        <v>246</v>
      </c>
      <c r="M30" s="48" t="s">
        <v>245</v>
      </c>
      <c r="N30" s="48" t="s">
        <v>285</v>
      </c>
      <c r="O30" s="48" t="s">
        <v>247</v>
      </c>
      <c r="P30" s="48" t="s">
        <v>374</v>
      </c>
      <c r="Q30" s="50" t="s">
        <v>94</v>
      </c>
    </row>
    <row r="31" spans="1:41" x14ac:dyDescent="0.3">
      <c r="B31" t="s">
        <v>687</v>
      </c>
      <c r="C31">
        <v>60</v>
      </c>
    </row>
    <row r="32" spans="1:41" x14ac:dyDescent="0.3">
      <c r="B32" t="s">
        <v>945</v>
      </c>
      <c r="C32">
        <v>337</v>
      </c>
    </row>
    <row r="33" spans="2:3" x14ac:dyDescent="0.3">
      <c r="B33" t="s">
        <v>946</v>
      </c>
      <c r="C33">
        <v>67</v>
      </c>
    </row>
    <row r="34" spans="2:3" x14ac:dyDescent="0.3">
      <c r="B34" t="s">
        <v>947</v>
      </c>
      <c r="C34">
        <v>247</v>
      </c>
    </row>
    <row r="35" spans="2:3" x14ac:dyDescent="0.3">
      <c r="B35" t="s">
        <v>948</v>
      </c>
      <c r="C35">
        <v>86</v>
      </c>
    </row>
    <row r="36" spans="2:3" x14ac:dyDescent="0.3">
      <c r="B36" t="s">
        <v>679</v>
      </c>
      <c r="C36">
        <v>115</v>
      </c>
    </row>
    <row r="37" spans="2:3" x14ac:dyDescent="0.3">
      <c r="B37" t="s">
        <v>949</v>
      </c>
      <c r="C37">
        <v>70</v>
      </c>
    </row>
    <row r="38" spans="2:3" x14ac:dyDescent="0.3">
      <c r="B38" t="s">
        <v>950</v>
      </c>
      <c r="C38">
        <v>179</v>
      </c>
    </row>
    <row r="39" spans="2:3" x14ac:dyDescent="0.3">
      <c r="B39" t="s">
        <v>706</v>
      </c>
      <c r="C39">
        <v>335</v>
      </c>
    </row>
    <row r="40" spans="2:3" x14ac:dyDescent="0.3">
      <c r="B40" t="s">
        <v>951</v>
      </c>
      <c r="C40">
        <v>121</v>
      </c>
    </row>
    <row r="41" spans="2:3" x14ac:dyDescent="0.3">
      <c r="B41" t="s">
        <v>952</v>
      </c>
      <c r="C41">
        <v>65</v>
      </c>
    </row>
    <row r="42" spans="2:3" x14ac:dyDescent="0.3">
      <c r="B42" t="s">
        <v>953</v>
      </c>
      <c r="C42">
        <v>547</v>
      </c>
    </row>
    <row r="43" spans="2:3" x14ac:dyDescent="0.3">
      <c r="B43" t="s">
        <v>958</v>
      </c>
      <c r="C43">
        <v>179</v>
      </c>
    </row>
    <row r="44" spans="2:3" x14ac:dyDescent="0.3">
      <c r="B44" t="s">
        <v>954</v>
      </c>
      <c r="C44">
        <v>297</v>
      </c>
    </row>
    <row r="45" spans="2:3" x14ac:dyDescent="0.3">
      <c r="B45" t="s">
        <v>955</v>
      </c>
      <c r="C45">
        <v>156</v>
      </c>
    </row>
    <row r="46" spans="2:3" x14ac:dyDescent="0.3">
      <c r="B46" t="s">
        <v>956</v>
      </c>
      <c r="C46">
        <v>110</v>
      </c>
    </row>
    <row r="47" spans="2:3" x14ac:dyDescent="0.3">
      <c r="B47" t="s">
        <v>957</v>
      </c>
      <c r="C47">
        <v>45</v>
      </c>
    </row>
    <row r="48" spans="2:3" x14ac:dyDescent="0.3">
      <c r="B48" t="s">
        <v>657</v>
      </c>
      <c r="C48">
        <v>31</v>
      </c>
    </row>
    <row r="49" spans="2:3" x14ac:dyDescent="0.3">
      <c r="B49" t="s">
        <v>959</v>
      </c>
      <c r="C49">
        <v>36</v>
      </c>
    </row>
    <row r="50" spans="2:3" x14ac:dyDescent="0.3">
      <c r="B50" t="s">
        <v>719</v>
      </c>
      <c r="C50">
        <v>321</v>
      </c>
    </row>
    <row r="51" spans="2:3" x14ac:dyDescent="0.3">
      <c r="B51" t="s">
        <v>699</v>
      </c>
      <c r="C51">
        <v>305</v>
      </c>
    </row>
    <row r="52" spans="2:3" x14ac:dyDescent="0.3">
      <c r="B52" t="s">
        <v>665</v>
      </c>
      <c r="C52">
        <v>178</v>
      </c>
    </row>
    <row r="53" spans="2:3" x14ac:dyDescent="0.3">
      <c r="B53" t="s">
        <v>740</v>
      </c>
      <c r="C53">
        <v>102</v>
      </c>
    </row>
    <row r="54" spans="2:3" x14ac:dyDescent="0.3">
      <c r="B54" t="s">
        <v>683</v>
      </c>
      <c r="C54">
        <v>36</v>
      </c>
    </row>
    <row r="55" spans="2:3" x14ac:dyDescent="0.3">
      <c r="B55" t="s">
        <v>725</v>
      </c>
      <c r="C55">
        <v>20</v>
      </c>
    </row>
    <row r="56" spans="2:3" x14ac:dyDescent="0.3">
      <c r="B56" t="s">
        <v>960</v>
      </c>
      <c r="C56">
        <v>21</v>
      </c>
    </row>
  </sheetData>
  <dataConsolidate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43" workbookViewId="0">
      <selection activeCell="AC51" sqref="AC51"/>
    </sheetView>
  </sheetViews>
  <sheetFormatPr defaultRowHeight="14.4" x14ac:dyDescent="0.3"/>
  <cols>
    <col min="1" max="1" width="26" customWidth="1"/>
    <col min="2" max="2" width="5" customWidth="1"/>
    <col min="3" max="3" width="6.77734375" customWidth="1"/>
    <col min="8" max="10" width="5.5546875" customWidth="1"/>
    <col min="11" max="11" width="28.6640625" customWidth="1"/>
    <col min="21" max="21" width="11.5546875" customWidth="1"/>
    <col min="23" max="23" width="10.6640625" customWidth="1"/>
    <col min="24" max="24" width="10.44140625" bestFit="1" customWidth="1"/>
  </cols>
  <sheetData>
    <row r="1" spans="1:24" x14ac:dyDescent="0.3">
      <c r="A1" t="s">
        <v>513</v>
      </c>
      <c r="B1" t="s">
        <v>990</v>
      </c>
      <c r="C1" t="s">
        <v>991</v>
      </c>
      <c r="D1" t="s">
        <v>992</v>
      </c>
      <c r="E1" t="s">
        <v>993</v>
      </c>
      <c r="F1" t="s">
        <v>994</v>
      </c>
      <c r="H1" s="66"/>
      <c r="I1" t="s">
        <v>992</v>
      </c>
      <c r="J1" t="s">
        <v>995</v>
      </c>
      <c r="K1" t="s">
        <v>994</v>
      </c>
      <c r="L1" s="66"/>
      <c r="N1" s="69" t="s">
        <v>992</v>
      </c>
      <c r="O1" s="69" t="s">
        <v>993</v>
      </c>
      <c r="P1" s="69"/>
      <c r="Q1" s="69"/>
      <c r="R1" s="66"/>
      <c r="S1" t="s">
        <v>992</v>
      </c>
      <c r="T1" t="s">
        <v>995</v>
      </c>
      <c r="V1" s="66"/>
    </row>
    <row r="2" spans="1:24" x14ac:dyDescent="0.3">
      <c r="D2" t="s">
        <v>200</v>
      </c>
      <c r="E2" t="s">
        <v>651</v>
      </c>
      <c r="F2" t="s">
        <v>98</v>
      </c>
      <c r="G2" t="s">
        <v>996</v>
      </c>
      <c r="H2" s="66" t="s">
        <v>97</v>
      </c>
      <c r="I2" t="s">
        <v>907</v>
      </c>
      <c r="J2" t="s">
        <v>248</v>
      </c>
      <c r="K2" t="s">
        <v>246</v>
      </c>
      <c r="L2" s="66" t="s">
        <v>997</v>
      </c>
      <c r="N2" s="69" t="s">
        <v>200</v>
      </c>
      <c r="O2" s="69" t="s">
        <v>651</v>
      </c>
      <c r="P2" s="69" t="s">
        <v>98</v>
      </c>
      <c r="Q2" s="69" t="s">
        <v>996</v>
      </c>
      <c r="R2" s="66" t="s">
        <v>97</v>
      </c>
      <c r="S2" t="s">
        <v>907</v>
      </c>
      <c r="T2" t="s">
        <v>248</v>
      </c>
      <c r="U2" t="s">
        <v>246</v>
      </c>
      <c r="V2" s="66" t="s">
        <v>997</v>
      </c>
      <c r="W2" s="67" t="s">
        <v>1045</v>
      </c>
      <c r="X2" s="67" t="s">
        <v>1046</v>
      </c>
    </row>
    <row r="3" spans="1:24" x14ac:dyDescent="0.3">
      <c r="A3" t="s">
        <v>1042</v>
      </c>
      <c r="B3" t="s">
        <v>998</v>
      </c>
      <c r="C3">
        <v>2</v>
      </c>
      <c r="D3">
        <v>100</v>
      </c>
      <c r="E3">
        <v>0</v>
      </c>
      <c r="F3">
        <v>0</v>
      </c>
      <c r="G3">
        <v>0</v>
      </c>
      <c r="H3" s="66">
        <v>0</v>
      </c>
      <c r="I3">
        <v>0</v>
      </c>
      <c r="J3">
        <v>0</v>
      </c>
      <c r="K3">
        <v>100</v>
      </c>
      <c r="L3" s="66">
        <v>0</v>
      </c>
      <c r="N3" s="69">
        <v>2</v>
      </c>
      <c r="O3" s="69">
        <v>0</v>
      </c>
      <c r="P3" s="69">
        <v>0</v>
      </c>
      <c r="Q3" s="69">
        <v>0</v>
      </c>
      <c r="R3" s="66">
        <v>0</v>
      </c>
      <c r="S3">
        <v>0</v>
      </c>
      <c r="T3">
        <v>0</v>
      </c>
      <c r="U3">
        <v>2</v>
      </c>
      <c r="V3">
        <v>0</v>
      </c>
      <c r="W3" s="68">
        <f>SUM(N3:R3)</f>
        <v>2</v>
      </c>
      <c r="X3" s="68">
        <f>SUM(S3:V3)</f>
        <v>2</v>
      </c>
    </row>
    <row r="4" spans="1:24" x14ac:dyDescent="0.3">
      <c r="A4" t="s">
        <v>1043</v>
      </c>
      <c r="B4" t="s">
        <v>999</v>
      </c>
      <c r="C4">
        <v>3</v>
      </c>
      <c r="D4">
        <v>0</v>
      </c>
      <c r="E4">
        <v>0</v>
      </c>
      <c r="F4">
        <v>100</v>
      </c>
      <c r="G4">
        <v>0</v>
      </c>
      <c r="H4" s="66">
        <v>0</v>
      </c>
      <c r="I4">
        <v>0</v>
      </c>
      <c r="J4">
        <v>0</v>
      </c>
      <c r="K4">
        <v>100</v>
      </c>
      <c r="L4" s="66">
        <v>0</v>
      </c>
      <c r="N4" s="69">
        <v>0</v>
      </c>
      <c r="O4" s="69">
        <v>0</v>
      </c>
      <c r="P4" s="69">
        <v>3</v>
      </c>
      <c r="Q4" s="69">
        <v>0</v>
      </c>
      <c r="R4" s="66">
        <v>0</v>
      </c>
      <c r="S4">
        <v>0</v>
      </c>
      <c r="T4">
        <v>0</v>
      </c>
      <c r="U4">
        <v>3</v>
      </c>
      <c r="V4">
        <v>0</v>
      </c>
      <c r="W4" s="68">
        <f t="shared" ref="W4:W39" si="0">SUM(N4:R4)</f>
        <v>3</v>
      </c>
      <c r="X4" s="68">
        <f t="shared" ref="X4:X39" si="1">SUM(S4:V4)</f>
        <v>3</v>
      </c>
    </row>
    <row r="5" spans="1:24" x14ac:dyDescent="0.3">
      <c r="A5" t="s">
        <v>1044</v>
      </c>
      <c r="B5" t="s">
        <v>1000</v>
      </c>
      <c r="C5">
        <v>2</v>
      </c>
      <c r="D5">
        <v>0</v>
      </c>
      <c r="E5">
        <v>0</v>
      </c>
      <c r="F5">
        <v>90</v>
      </c>
      <c r="G5">
        <v>10</v>
      </c>
      <c r="H5" s="66">
        <v>0</v>
      </c>
      <c r="I5">
        <v>0</v>
      </c>
      <c r="J5">
        <v>20</v>
      </c>
      <c r="K5">
        <v>80</v>
      </c>
      <c r="L5" s="66">
        <v>0</v>
      </c>
      <c r="N5" s="69">
        <v>0</v>
      </c>
      <c r="O5" s="69">
        <v>0</v>
      </c>
      <c r="P5" s="69">
        <v>1.8</v>
      </c>
      <c r="Q5" s="69">
        <v>0.2</v>
      </c>
      <c r="R5" s="66">
        <v>0</v>
      </c>
      <c r="S5">
        <v>0</v>
      </c>
      <c r="T5">
        <v>0.4</v>
      </c>
      <c r="U5">
        <v>1.6</v>
      </c>
      <c r="V5">
        <v>0</v>
      </c>
      <c r="W5" s="68">
        <f t="shared" si="0"/>
        <v>2</v>
      </c>
      <c r="X5" s="68">
        <f t="shared" si="1"/>
        <v>2</v>
      </c>
    </row>
    <row r="6" spans="1:24" x14ac:dyDescent="0.3">
      <c r="A6" t="s">
        <v>1009</v>
      </c>
      <c r="B6" t="s">
        <v>1001</v>
      </c>
      <c r="C6">
        <v>0</v>
      </c>
      <c r="D6">
        <v>20</v>
      </c>
      <c r="E6">
        <v>0</v>
      </c>
      <c r="F6">
        <v>80</v>
      </c>
      <c r="G6">
        <v>0</v>
      </c>
      <c r="H6" s="66">
        <v>0</v>
      </c>
      <c r="I6">
        <v>0</v>
      </c>
      <c r="J6">
        <v>100</v>
      </c>
      <c r="K6">
        <v>0</v>
      </c>
      <c r="L6" s="66">
        <v>0</v>
      </c>
      <c r="N6" s="69">
        <v>0</v>
      </c>
      <c r="O6" s="69">
        <v>0</v>
      </c>
      <c r="P6" s="69">
        <v>0</v>
      </c>
      <c r="Q6" s="69">
        <v>0</v>
      </c>
      <c r="R6" s="66">
        <v>0</v>
      </c>
      <c r="S6">
        <v>0</v>
      </c>
      <c r="T6">
        <v>0</v>
      </c>
      <c r="U6">
        <v>0</v>
      </c>
      <c r="V6">
        <v>0</v>
      </c>
      <c r="W6" s="68">
        <f t="shared" si="0"/>
        <v>0</v>
      </c>
      <c r="X6" s="68">
        <f t="shared" si="1"/>
        <v>0</v>
      </c>
    </row>
    <row r="7" spans="1:24" x14ac:dyDescent="0.3">
      <c r="A7" t="s">
        <v>1010</v>
      </c>
      <c r="B7" t="s">
        <v>1002</v>
      </c>
      <c r="C7">
        <v>26</v>
      </c>
      <c r="D7">
        <v>0</v>
      </c>
      <c r="E7">
        <v>0</v>
      </c>
      <c r="F7">
        <v>0</v>
      </c>
      <c r="G7">
        <v>100</v>
      </c>
      <c r="H7" s="66">
        <v>0</v>
      </c>
      <c r="I7">
        <v>0</v>
      </c>
      <c r="J7">
        <v>0</v>
      </c>
      <c r="K7">
        <v>0</v>
      </c>
      <c r="L7" s="66">
        <v>100</v>
      </c>
      <c r="N7" s="69">
        <v>0</v>
      </c>
      <c r="O7" s="69">
        <v>0</v>
      </c>
      <c r="P7" s="69">
        <v>0</v>
      </c>
      <c r="Q7" s="69">
        <v>26</v>
      </c>
      <c r="R7" s="66">
        <v>0</v>
      </c>
      <c r="S7">
        <v>0</v>
      </c>
      <c r="T7">
        <v>0</v>
      </c>
      <c r="U7">
        <v>0</v>
      </c>
      <c r="V7">
        <v>26</v>
      </c>
      <c r="W7" s="68">
        <f t="shared" si="0"/>
        <v>26</v>
      </c>
      <c r="X7" s="68">
        <f t="shared" si="1"/>
        <v>26</v>
      </c>
    </row>
    <row r="8" spans="1:24" x14ac:dyDescent="0.3">
      <c r="A8" t="s">
        <v>1011</v>
      </c>
      <c r="B8" t="s">
        <v>1002</v>
      </c>
      <c r="C8">
        <v>2</v>
      </c>
      <c r="D8">
        <v>0</v>
      </c>
      <c r="E8">
        <v>0</v>
      </c>
      <c r="F8">
        <v>0</v>
      </c>
      <c r="G8">
        <v>100</v>
      </c>
      <c r="H8" s="66">
        <v>0</v>
      </c>
      <c r="I8">
        <v>0</v>
      </c>
      <c r="J8">
        <v>0</v>
      </c>
      <c r="K8">
        <v>0</v>
      </c>
      <c r="L8" s="66">
        <v>100</v>
      </c>
      <c r="N8" s="69">
        <v>0</v>
      </c>
      <c r="O8" s="69">
        <v>0</v>
      </c>
      <c r="P8" s="69">
        <v>0</v>
      </c>
      <c r="Q8" s="69">
        <v>2</v>
      </c>
      <c r="R8" s="66">
        <v>0</v>
      </c>
      <c r="S8">
        <v>0</v>
      </c>
      <c r="T8">
        <v>0</v>
      </c>
      <c r="U8">
        <v>0</v>
      </c>
      <c r="V8">
        <v>2</v>
      </c>
      <c r="W8" s="68">
        <f t="shared" si="0"/>
        <v>2</v>
      </c>
      <c r="X8" s="68">
        <f t="shared" si="1"/>
        <v>2</v>
      </c>
    </row>
    <row r="9" spans="1:24" x14ac:dyDescent="0.3">
      <c r="A9" t="s">
        <v>1012</v>
      </c>
      <c r="B9" t="s">
        <v>1000</v>
      </c>
      <c r="C9">
        <v>5</v>
      </c>
      <c r="D9">
        <v>0</v>
      </c>
      <c r="E9">
        <v>0</v>
      </c>
      <c r="F9">
        <v>80</v>
      </c>
      <c r="G9">
        <v>20</v>
      </c>
      <c r="H9" s="66">
        <v>0</v>
      </c>
      <c r="I9">
        <v>0</v>
      </c>
      <c r="J9">
        <v>0</v>
      </c>
      <c r="K9">
        <v>100</v>
      </c>
      <c r="L9" s="66">
        <v>0</v>
      </c>
      <c r="N9" s="69">
        <v>0</v>
      </c>
      <c r="O9" s="69">
        <v>0</v>
      </c>
      <c r="P9" s="69">
        <v>4</v>
      </c>
      <c r="Q9" s="69">
        <v>1</v>
      </c>
      <c r="R9" s="66">
        <v>0</v>
      </c>
      <c r="S9">
        <v>0</v>
      </c>
      <c r="T9">
        <v>0</v>
      </c>
      <c r="U9">
        <v>5</v>
      </c>
      <c r="V9">
        <v>0</v>
      </c>
      <c r="W9" s="68">
        <f t="shared" si="0"/>
        <v>5</v>
      </c>
      <c r="X9" s="68">
        <f t="shared" si="1"/>
        <v>5</v>
      </c>
    </row>
    <row r="10" spans="1:24" x14ac:dyDescent="0.3">
      <c r="A10" t="s">
        <v>1013</v>
      </c>
      <c r="B10" t="s">
        <v>998</v>
      </c>
      <c r="C10">
        <v>30</v>
      </c>
      <c r="D10">
        <v>100</v>
      </c>
      <c r="E10">
        <v>0</v>
      </c>
      <c r="F10">
        <v>0</v>
      </c>
      <c r="G10">
        <v>0</v>
      </c>
      <c r="H10" s="66">
        <v>0</v>
      </c>
      <c r="I10">
        <v>0</v>
      </c>
      <c r="J10">
        <v>0</v>
      </c>
      <c r="K10">
        <v>100</v>
      </c>
      <c r="L10" s="66">
        <v>0</v>
      </c>
      <c r="N10" s="69">
        <v>30</v>
      </c>
      <c r="O10" s="69">
        <v>0</v>
      </c>
      <c r="P10" s="69">
        <v>0</v>
      </c>
      <c r="Q10" s="69">
        <v>0</v>
      </c>
      <c r="R10" s="66">
        <v>0</v>
      </c>
      <c r="S10">
        <v>0</v>
      </c>
      <c r="T10">
        <v>0</v>
      </c>
      <c r="U10">
        <v>30</v>
      </c>
      <c r="V10">
        <v>0</v>
      </c>
      <c r="W10" s="68">
        <f t="shared" si="0"/>
        <v>30</v>
      </c>
      <c r="X10" s="68">
        <f t="shared" si="1"/>
        <v>30</v>
      </c>
    </row>
    <row r="11" spans="1:24" x14ac:dyDescent="0.3">
      <c r="A11" t="s">
        <v>1014</v>
      </c>
      <c r="B11" t="s">
        <v>1000</v>
      </c>
      <c r="C11">
        <v>20</v>
      </c>
      <c r="D11">
        <v>0</v>
      </c>
      <c r="E11">
        <v>0</v>
      </c>
      <c r="F11">
        <v>70</v>
      </c>
      <c r="G11">
        <v>30</v>
      </c>
      <c r="H11" s="66">
        <v>0</v>
      </c>
      <c r="I11">
        <v>0</v>
      </c>
      <c r="J11">
        <v>20</v>
      </c>
      <c r="K11">
        <v>80</v>
      </c>
      <c r="L11" s="66">
        <v>0</v>
      </c>
      <c r="N11" s="69">
        <v>0</v>
      </c>
      <c r="O11" s="69">
        <v>0</v>
      </c>
      <c r="P11" s="69">
        <v>14</v>
      </c>
      <c r="Q11" s="69">
        <v>6</v>
      </c>
      <c r="R11" s="66">
        <v>0</v>
      </c>
      <c r="S11">
        <v>0</v>
      </c>
      <c r="T11">
        <v>4</v>
      </c>
      <c r="U11">
        <v>16</v>
      </c>
      <c r="V11">
        <v>0</v>
      </c>
      <c r="W11" s="68">
        <f t="shared" si="0"/>
        <v>20</v>
      </c>
      <c r="X11" s="68">
        <f t="shared" si="1"/>
        <v>20</v>
      </c>
    </row>
    <row r="12" spans="1:24" x14ac:dyDescent="0.3">
      <c r="A12" t="s">
        <v>1015</v>
      </c>
      <c r="B12" t="s">
        <v>1000</v>
      </c>
      <c r="C12">
        <v>21</v>
      </c>
      <c r="D12">
        <v>0</v>
      </c>
      <c r="E12">
        <v>0</v>
      </c>
      <c r="F12">
        <v>90</v>
      </c>
      <c r="G12">
        <v>10</v>
      </c>
      <c r="H12" s="66">
        <v>0</v>
      </c>
      <c r="I12">
        <v>0</v>
      </c>
      <c r="J12">
        <v>0</v>
      </c>
      <c r="K12">
        <v>100</v>
      </c>
      <c r="L12" s="66">
        <v>0</v>
      </c>
      <c r="N12" s="69">
        <v>0</v>
      </c>
      <c r="O12" s="69">
        <v>0</v>
      </c>
      <c r="P12" s="69">
        <v>18.900000000000002</v>
      </c>
      <c r="Q12" s="69">
        <v>2.1</v>
      </c>
      <c r="R12" s="66">
        <v>0</v>
      </c>
      <c r="S12">
        <v>0</v>
      </c>
      <c r="T12">
        <v>0</v>
      </c>
      <c r="U12">
        <v>21</v>
      </c>
      <c r="V12">
        <v>0</v>
      </c>
      <c r="W12" s="68">
        <f t="shared" si="0"/>
        <v>21.000000000000004</v>
      </c>
      <c r="X12" s="68">
        <f t="shared" si="1"/>
        <v>21</v>
      </c>
    </row>
    <row r="13" spans="1:24" x14ac:dyDescent="0.3">
      <c r="A13" t="s">
        <v>1016</v>
      </c>
      <c r="B13" t="s">
        <v>1000</v>
      </c>
      <c r="C13">
        <v>47</v>
      </c>
      <c r="D13">
        <v>4</v>
      </c>
      <c r="E13">
        <v>0</v>
      </c>
      <c r="F13">
        <v>96</v>
      </c>
      <c r="G13">
        <v>0</v>
      </c>
      <c r="H13" s="66">
        <v>0</v>
      </c>
      <c r="I13">
        <v>0</v>
      </c>
      <c r="J13">
        <v>0</v>
      </c>
      <c r="K13">
        <v>100</v>
      </c>
      <c r="L13" s="66">
        <v>0</v>
      </c>
      <c r="N13" s="69">
        <v>1.8800000000000001</v>
      </c>
      <c r="O13" s="69">
        <v>0</v>
      </c>
      <c r="P13" s="69">
        <v>45.12</v>
      </c>
      <c r="Q13" s="69">
        <v>0</v>
      </c>
      <c r="R13" s="66">
        <v>0</v>
      </c>
      <c r="S13">
        <v>0</v>
      </c>
      <c r="T13">
        <v>0</v>
      </c>
      <c r="U13">
        <v>47</v>
      </c>
      <c r="V13">
        <v>0</v>
      </c>
      <c r="W13" s="68">
        <f t="shared" si="0"/>
        <v>47</v>
      </c>
      <c r="X13" s="68">
        <f t="shared" si="1"/>
        <v>47</v>
      </c>
    </row>
    <row r="14" spans="1:24" x14ac:dyDescent="0.3">
      <c r="A14" t="s">
        <v>1017</v>
      </c>
      <c r="B14" t="s">
        <v>1000</v>
      </c>
      <c r="C14">
        <v>33</v>
      </c>
      <c r="D14">
        <v>0</v>
      </c>
      <c r="E14">
        <v>5</v>
      </c>
      <c r="F14">
        <v>85</v>
      </c>
      <c r="G14">
        <v>10</v>
      </c>
      <c r="H14" s="66">
        <v>0</v>
      </c>
      <c r="I14">
        <v>0</v>
      </c>
      <c r="J14">
        <v>0</v>
      </c>
      <c r="K14">
        <v>100</v>
      </c>
      <c r="L14" s="66">
        <v>0</v>
      </c>
      <c r="N14" s="69">
        <v>0</v>
      </c>
      <c r="O14" s="69">
        <v>1.6500000000000001</v>
      </c>
      <c r="P14" s="69">
        <v>28.05</v>
      </c>
      <c r="Q14" s="69">
        <v>3.3000000000000003</v>
      </c>
      <c r="R14" s="66">
        <v>0</v>
      </c>
      <c r="S14">
        <v>0</v>
      </c>
      <c r="T14">
        <v>0</v>
      </c>
      <c r="U14">
        <v>33</v>
      </c>
      <c r="V14">
        <v>0</v>
      </c>
      <c r="W14" s="68">
        <f t="shared" si="0"/>
        <v>33</v>
      </c>
      <c r="X14" s="68">
        <f t="shared" si="1"/>
        <v>33</v>
      </c>
    </row>
    <row r="15" spans="1:24" x14ac:dyDescent="0.3">
      <c r="A15" t="s">
        <v>1040</v>
      </c>
      <c r="B15" t="s">
        <v>1003</v>
      </c>
      <c r="C15">
        <v>116</v>
      </c>
      <c r="D15">
        <v>0</v>
      </c>
      <c r="E15">
        <v>46</v>
      </c>
      <c r="F15">
        <v>34</v>
      </c>
      <c r="G15" s="66">
        <v>20</v>
      </c>
      <c r="H15">
        <v>0</v>
      </c>
      <c r="I15">
        <v>0</v>
      </c>
      <c r="J15">
        <v>0</v>
      </c>
      <c r="K15" s="66">
        <v>100</v>
      </c>
      <c r="L15">
        <v>0</v>
      </c>
      <c r="N15" s="69">
        <v>0</v>
      </c>
      <c r="O15" s="69">
        <v>53.36</v>
      </c>
      <c r="P15" s="69">
        <v>39.440000000000005</v>
      </c>
      <c r="Q15" s="69">
        <v>23.200000000000003</v>
      </c>
      <c r="R15" s="66">
        <v>0</v>
      </c>
      <c r="S15">
        <v>0</v>
      </c>
      <c r="T15">
        <v>0</v>
      </c>
      <c r="U15">
        <v>116</v>
      </c>
      <c r="V15">
        <v>0</v>
      </c>
      <c r="W15" s="68">
        <f t="shared" si="0"/>
        <v>116.00000000000001</v>
      </c>
      <c r="X15" s="68">
        <f t="shared" si="1"/>
        <v>116</v>
      </c>
    </row>
    <row r="16" spans="1:24" x14ac:dyDescent="0.3">
      <c r="A16" t="s">
        <v>1041</v>
      </c>
      <c r="B16" t="s">
        <v>1003</v>
      </c>
      <c r="C16">
        <v>6</v>
      </c>
      <c r="D16">
        <v>50</v>
      </c>
      <c r="E16">
        <v>50</v>
      </c>
      <c r="F16">
        <v>0</v>
      </c>
      <c r="G16" s="66">
        <v>0</v>
      </c>
      <c r="H16">
        <v>0</v>
      </c>
      <c r="I16">
        <v>0</v>
      </c>
      <c r="J16">
        <v>0</v>
      </c>
      <c r="K16" s="66">
        <v>100</v>
      </c>
      <c r="L16">
        <v>0</v>
      </c>
      <c r="N16" s="69">
        <v>3</v>
      </c>
      <c r="O16" s="69">
        <v>3</v>
      </c>
      <c r="P16" s="69">
        <v>0</v>
      </c>
      <c r="Q16" s="69">
        <v>0</v>
      </c>
      <c r="R16" s="66">
        <v>0</v>
      </c>
      <c r="S16">
        <v>0</v>
      </c>
      <c r="T16">
        <v>0</v>
      </c>
      <c r="U16">
        <v>6</v>
      </c>
      <c r="V16">
        <v>0</v>
      </c>
      <c r="W16" s="68">
        <f t="shared" si="0"/>
        <v>6</v>
      </c>
      <c r="X16" s="68">
        <f t="shared" si="1"/>
        <v>6</v>
      </c>
    </row>
    <row r="17" spans="1:24" x14ac:dyDescent="0.3">
      <c r="A17" t="s">
        <v>1018</v>
      </c>
      <c r="B17" t="s">
        <v>1000</v>
      </c>
      <c r="C17">
        <v>3</v>
      </c>
      <c r="D17">
        <v>0</v>
      </c>
      <c r="E17">
        <v>20</v>
      </c>
      <c r="F17">
        <v>80</v>
      </c>
      <c r="G17">
        <v>0</v>
      </c>
      <c r="H17" s="66">
        <v>0</v>
      </c>
      <c r="I17">
        <v>0</v>
      </c>
      <c r="J17">
        <v>0</v>
      </c>
      <c r="K17">
        <v>100</v>
      </c>
      <c r="L17" s="66">
        <v>0</v>
      </c>
      <c r="N17" s="69">
        <v>0</v>
      </c>
      <c r="O17" s="69">
        <v>0.60000000000000009</v>
      </c>
      <c r="P17" s="69">
        <v>2.4000000000000004</v>
      </c>
      <c r="Q17" s="69">
        <v>0</v>
      </c>
      <c r="R17" s="66">
        <v>0</v>
      </c>
      <c r="S17">
        <v>0</v>
      </c>
      <c r="T17">
        <v>0</v>
      </c>
      <c r="U17">
        <v>3</v>
      </c>
      <c r="V17">
        <v>0</v>
      </c>
      <c r="W17" s="68">
        <f t="shared" si="0"/>
        <v>3.0000000000000004</v>
      </c>
      <c r="X17" s="68">
        <f t="shared" si="1"/>
        <v>3</v>
      </c>
    </row>
    <row r="18" spans="1:24" x14ac:dyDescent="0.3">
      <c r="A18" t="s">
        <v>1019</v>
      </c>
      <c r="B18" t="s">
        <v>1003</v>
      </c>
      <c r="C18">
        <v>5</v>
      </c>
      <c r="D18">
        <v>40</v>
      </c>
      <c r="E18">
        <v>60</v>
      </c>
      <c r="F18">
        <v>0</v>
      </c>
      <c r="G18">
        <v>0</v>
      </c>
      <c r="H18" s="66">
        <v>0</v>
      </c>
      <c r="I18">
        <v>0</v>
      </c>
      <c r="J18">
        <v>0</v>
      </c>
      <c r="K18">
        <v>100</v>
      </c>
      <c r="L18" s="66">
        <v>0</v>
      </c>
      <c r="N18" s="69">
        <v>2</v>
      </c>
      <c r="O18" s="69">
        <v>3</v>
      </c>
      <c r="P18" s="69">
        <v>0</v>
      </c>
      <c r="Q18" s="69">
        <v>0</v>
      </c>
      <c r="R18" s="66">
        <v>0</v>
      </c>
      <c r="S18">
        <v>0</v>
      </c>
      <c r="T18">
        <v>0</v>
      </c>
      <c r="U18">
        <v>5</v>
      </c>
      <c r="V18">
        <v>0</v>
      </c>
      <c r="W18" s="68">
        <f t="shared" si="0"/>
        <v>5</v>
      </c>
      <c r="X18" s="68">
        <f t="shared" si="1"/>
        <v>5</v>
      </c>
    </row>
    <row r="19" spans="1:24" x14ac:dyDescent="0.3">
      <c r="A19" t="s">
        <v>1020</v>
      </c>
      <c r="B19" t="s">
        <v>1003</v>
      </c>
      <c r="C19">
        <v>2</v>
      </c>
      <c r="D19">
        <v>0</v>
      </c>
      <c r="E19">
        <v>90</v>
      </c>
      <c r="F19">
        <v>10</v>
      </c>
      <c r="G19">
        <v>0</v>
      </c>
      <c r="H19" s="66">
        <v>0</v>
      </c>
      <c r="I19">
        <v>0</v>
      </c>
      <c r="J19">
        <v>0</v>
      </c>
      <c r="K19">
        <v>100</v>
      </c>
      <c r="L19" s="66">
        <v>0</v>
      </c>
      <c r="N19" s="69">
        <v>0</v>
      </c>
      <c r="O19" s="69">
        <v>1.8</v>
      </c>
      <c r="P19" s="69">
        <v>0.2</v>
      </c>
      <c r="Q19" s="69">
        <v>0</v>
      </c>
      <c r="R19" s="66">
        <v>0</v>
      </c>
      <c r="S19">
        <v>0</v>
      </c>
      <c r="T19">
        <v>0</v>
      </c>
      <c r="U19">
        <v>2</v>
      </c>
      <c r="V19">
        <v>0</v>
      </c>
      <c r="W19" s="68">
        <f t="shared" si="0"/>
        <v>2</v>
      </c>
      <c r="X19" s="68">
        <f t="shared" si="1"/>
        <v>2</v>
      </c>
    </row>
    <row r="20" spans="1:24" x14ac:dyDescent="0.3">
      <c r="A20" t="s">
        <v>1039</v>
      </c>
      <c r="B20" t="s">
        <v>1003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6">
        <v>0</v>
      </c>
      <c r="K20">
        <v>100</v>
      </c>
      <c r="L20">
        <v>0</v>
      </c>
      <c r="N20" s="69">
        <v>9.2999999999999989</v>
      </c>
      <c r="O20" s="69">
        <v>25.419999999999998</v>
      </c>
      <c r="P20" s="69">
        <v>11.16</v>
      </c>
      <c r="Q20" s="69">
        <v>16.12</v>
      </c>
      <c r="R20" s="66">
        <v>0</v>
      </c>
      <c r="S20">
        <v>0</v>
      </c>
      <c r="T20">
        <v>0</v>
      </c>
      <c r="U20">
        <v>62</v>
      </c>
      <c r="V20">
        <v>0</v>
      </c>
      <c r="W20" s="68">
        <f t="shared" si="0"/>
        <v>62</v>
      </c>
      <c r="X20" s="68">
        <f t="shared" si="1"/>
        <v>62</v>
      </c>
    </row>
    <row r="21" spans="1:24" x14ac:dyDescent="0.3">
      <c r="A21" t="s">
        <v>1021</v>
      </c>
      <c r="B21" t="s">
        <v>1003</v>
      </c>
      <c r="C21">
        <v>13</v>
      </c>
      <c r="D21">
        <v>0</v>
      </c>
      <c r="E21">
        <v>70</v>
      </c>
      <c r="F21">
        <v>30</v>
      </c>
      <c r="G21">
        <v>0</v>
      </c>
      <c r="H21" s="66">
        <v>0</v>
      </c>
      <c r="I21">
        <v>0</v>
      </c>
      <c r="J21">
        <v>0</v>
      </c>
      <c r="K21">
        <v>100</v>
      </c>
      <c r="L21" s="66">
        <v>0</v>
      </c>
      <c r="N21" s="69">
        <v>0</v>
      </c>
      <c r="O21" s="69">
        <v>9.1</v>
      </c>
      <c r="P21" s="69">
        <v>3.9</v>
      </c>
      <c r="Q21" s="69">
        <v>0</v>
      </c>
      <c r="R21" s="66">
        <v>0</v>
      </c>
      <c r="S21">
        <v>0</v>
      </c>
      <c r="T21">
        <v>0</v>
      </c>
      <c r="U21">
        <v>13</v>
      </c>
      <c r="V21">
        <v>0</v>
      </c>
      <c r="W21" s="68">
        <f t="shared" si="0"/>
        <v>13</v>
      </c>
      <c r="X21" s="68">
        <f t="shared" si="1"/>
        <v>13</v>
      </c>
    </row>
    <row r="22" spans="1:24" x14ac:dyDescent="0.3">
      <c r="A22" t="s">
        <v>1022</v>
      </c>
      <c r="B22" t="s">
        <v>1000</v>
      </c>
      <c r="C22">
        <v>64</v>
      </c>
      <c r="D22">
        <v>0</v>
      </c>
      <c r="E22">
        <v>0</v>
      </c>
      <c r="F22">
        <v>50</v>
      </c>
      <c r="G22">
        <v>50</v>
      </c>
      <c r="H22" s="66">
        <v>0</v>
      </c>
      <c r="I22">
        <v>0</v>
      </c>
      <c r="J22">
        <v>0</v>
      </c>
      <c r="K22">
        <v>100</v>
      </c>
      <c r="L22" s="66">
        <v>0</v>
      </c>
      <c r="N22" s="69">
        <v>0</v>
      </c>
      <c r="O22" s="69">
        <v>0</v>
      </c>
      <c r="P22" s="69">
        <v>32</v>
      </c>
      <c r="Q22" s="69">
        <v>32</v>
      </c>
      <c r="R22" s="66">
        <v>0</v>
      </c>
      <c r="S22">
        <v>0</v>
      </c>
      <c r="T22">
        <v>0</v>
      </c>
      <c r="U22">
        <v>64</v>
      </c>
      <c r="V22">
        <v>0</v>
      </c>
      <c r="W22" s="68">
        <f t="shared" si="0"/>
        <v>64</v>
      </c>
      <c r="X22" s="68">
        <f t="shared" si="1"/>
        <v>64</v>
      </c>
    </row>
    <row r="23" spans="1:24" x14ac:dyDescent="0.3">
      <c r="A23" t="s">
        <v>1023</v>
      </c>
      <c r="B23" t="s">
        <v>1003</v>
      </c>
      <c r="C23">
        <v>131</v>
      </c>
      <c r="D23">
        <v>2</v>
      </c>
      <c r="E23">
        <v>73</v>
      </c>
      <c r="F23">
        <v>17</v>
      </c>
      <c r="G23">
        <v>8</v>
      </c>
      <c r="H23" s="66">
        <v>0</v>
      </c>
      <c r="I23">
        <v>0</v>
      </c>
      <c r="J23">
        <v>0</v>
      </c>
      <c r="K23">
        <v>100</v>
      </c>
      <c r="L23" s="66">
        <v>0</v>
      </c>
      <c r="N23" s="69">
        <v>2.62</v>
      </c>
      <c r="O23" s="69">
        <v>95.63</v>
      </c>
      <c r="P23" s="69">
        <v>22.270000000000003</v>
      </c>
      <c r="Q23" s="69">
        <v>10.48</v>
      </c>
      <c r="R23" s="66">
        <v>0</v>
      </c>
      <c r="S23">
        <v>0</v>
      </c>
      <c r="T23">
        <v>0</v>
      </c>
      <c r="U23">
        <v>131</v>
      </c>
      <c r="V23">
        <v>0</v>
      </c>
      <c r="W23" s="68">
        <f t="shared" si="0"/>
        <v>131</v>
      </c>
      <c r="X23" s="68">
        <f t="shared" si="1"/>
        <v>131</v>
      </c>
    </row>
    <row r="24" spans="1:24" x14ac:dyDescent="0.3">
      <c r="A24" t="s">
        <v>1024</v>
      </c>
      <c r="B24" t="s">
        <v>1000</v>
      </c>
      <c r="C24">
        <v>21</v>
      </c>
      <c r="D24">
        <v>0</v>
      </c>
      <c r="E24">
        <v>24</v>
      </c>
      <c r="F24">
        <v>66</v>
      </c>
      <c r="G24">
        <v>10</v>
      </c>
      <c r="H24" s="66">
        <v>0</v>
      </c>
      <c r="I24">
        <v>0</v>
      </c>
      <c r="J24">
        <v>0</v>
      </c>
      <c r="K24">
        <v>100</v>
      </c>
      <c r="L24" s="66">
        <v>0</v>
      </c>
      <c r="N24" s="69">
        <v>0</v>
      </c>
      <c r="O24" s="69">
        <v>5.04</v>
      </c>
      <c r="P24" s="69">
        <v>13.860000000000001</v>
      </c>
      <c r="Q24" s="69">
        <v>2.1</v>
      </c>
      <c r="R24" s="66">
        <v>0</v>
      </c>
      <c r="S24">
        <v>0</v>
      </c>
      <c r="T24">
        <v>0</v>
      </c>
      <c r="U24">
        <v>21</v>
      </c>
      <c r="V24">
        <v>0</v>
      </c>
      <c r="W24" s="68">
        <f t="shared" si="0"/>
        <v>21.000000000000004</v>
      </c>
      <c r="X24" s="68">
        <f t="shared" si="1"/>
        <v>21</v>
      </c>
    </row>
    <row r="25" spans="1:24" x14ac:dyDescent="0.3">
      <c r="A25" t="s">
        <v>1025</v>
      </c>
      <c r="B25" t="s">
        <v>1000</v>
      </c>
      <c r="C25">
        <v>5</v>
      </c>
      <c r="D25">
        <v>0</v>
      </c>
      <c r="E25">
        <v>0</v>
      </c>
      <c r="F25">
        <v>80</v>
      </c>
      <c r="G25">
        <v>20</v>
      </c>
      <c r="H25" s="66">
        <v>0</v>
      </c>
      <c r="I25">
        <v>0</v>
      </c>
      <c r="J25">
        <v>0</v>
      </c>
      <c r="K25">
        <v>100</v>
      </c>
      <c r="L25" s="66">
        <v>0</v>
      </c>
      <c r="N25" s="69">
        <v>0</v>
      </c>
      <c r="O25" s="69">
        <v>0</v>
      </c>
      <c r="P25" s="69">
        <v>4</v>
      </c>
      <c r="Q25" s="69">
        <v>1</v>
      </c>
      <c r="R25" s="66">
        <v>0</v>
      </c>
      <c r="S25">
        <v>0</v>
      </c>
      <c r="T25">
        <v>0</v>
      </c>
      <c r="U25">
        <v>5</v>
      </c>
      <c r="V25">
        <v>0</v>
      </c>
      <c r="W25" s="68">
        <f t="shared" si="0"/>
        <v>5</v>
      </c>
      <c r="X25" s="68">
        <f t="shared" si="1"/>
        <v>5</v>
      </c>
    </row>
    <row r="26" spans="1:24" x14ac:dyDescent="0.3">
      <c r="A26" t="s">
        <v>1026</v>
      </c>
      <c r="B26" t="s">
        <v>1000</v>
      </c>
      <c r="C26">
        <v>91</v>
      </c>
      <c r="D26">
        <v>0</v>
      </c>
      <c r="E26">
        <v>2</v>
      </c>
      <c r="F26">
        <v>94</v>
      </c>
      <c r="G26">
        <v>4</v>
      </c>
      <c r="H26" s="66">
        <v>0</v>
      </c>
      <c r="I26">
        <v>0</v>
      </c>
      <c r="J26">
        <v>0</v>
      </c>
      <c r="K26">
        <v>100</v>
      </c>
      <c r="L26" s="66">
        <v>0</v>
      </c>
      <c r="N26" s="69">
        <v>0</v>
      </c>
      <c r="O26" s="69">
        <v>1.82</v>
      </c>
      <c r="P26" s="69">
        <v>85.539999999999992</v>
      </c>
      <c r="Q26" s="69">
        <v>3.64</v>
      </c>
      <c r="R26" s="66">
        <v>0</v>
      </c>
      <c r="S26">
        <v>0</v>
      </c>
      <c r="T26">
        <v>0</v>
      </c>
      <c r="U26">
        <v>91</v>
      </c>
      <c r="V26">
        <v>0</v>
      </c>
      <c r="W26" s="68">
        <f t="shared" si="0"/>
        <v>90.999999999999986</v>
      </c>
      <c r="X26" s="68">
        <f t="shared" si="1"/>
        <v>91</v>
      </c>
    </row>
    <row r="27" spans="1:24" x14ac:dyDescent="0.3">
      <c r="A27" t="s">
        <v>1027</v>
      </c>
      <c r="B27" t="s">
        <v>1003</v>
      </c>
      <c r="C27">
        <v>77</v>
      </c>
      <c r="D27">
        <v>0</v>
      </c>
      <c r="E27">
        <v>100</v>
      </c>
      <c r="F27">
        <v>0</v>
      </c>
      <c r="G27">
        <v>0</v>
      </c>
      <c r="H27" s="66">
        <v>0</v>
      </c>
      <c r="I27">
        <v>0</v>
      </c>
      <c r="J27">
        <v>0</v>
      </c>
      <c r="K27">
        <v>100</v>
      </c>
      <c r="L27" s="66">
        <v>0</v>
      </c>
      <c r="N27" s="69">
        <v>0</v>
      </c>
      <c r="O27" s="69">
        <v>77</v>
      </c>
      <c r="P27" s="69">
        <v>0</v>
      </c>
      <c r="Q27" s="69">
        <v>0</v>
      </c>
      <c r="R27" s="66">
        <v>0</v>
      </c>
      <c r="S27">
        <v>0</v>
      </c>
      <c r="T27">
        <v>0</v>
      </c>
      <c r="U27">
        <v>77</v>
      </c>
      <c r="V27">
        <v>0</v>
      </c>
      <c r="W27" s="68">
        <f t="shared" si="0"/>
        <v>77</v>
      </c>
      <c r="X27" s="68">
        <f t="shared" si="1"/>
        <v>77</v>
      </c>
    </row>
    <row r="28" spans="1:24" x14ac:dyDescent="0.3">
      <c r="A28" t="s">
        <v>1005</v>
      </c>
      <c r="B28" t="s">
        <v>1000</v>
      </c>
      <c r="C28">
        <v>0</v>
      </c>
      <c r="D28">
        <v>0</v>
      </c>
      <c r="E28">
        <v>90</v>
      </c>
      <c r="F28">
        <v>10</v>
      </c>
      <c r="G28">
        <v>0</v>
      </c>
      <c r="H28" s="66">
        <v>0</v>
      </c>
      <c r="I28">
        <v>0</v>
      </c>
      <c r="J28">
        <v>100</v>
      </c>
      <c r="K28">
        <v>0</v>
      </c>
      <c r="L28" s="66">
        <v>0</v>
      </c>
      <c r="N28" s="69">
        <v>0</v>
      </c>
      <c r="O28" s="69">
        <v>0</v>
      </c>
      <c r="P28" s="69">
        <v>0</v>
      </c>
      <c r="Q28" s="69">
        <v>0</v>
      </c>
      <c r="R28" s="66">
        <v>0</v>
      </c>
      <c r="S28">
        <v>0</v>
      </c>
      <c r="T28">
        <v>0</v>
      </c>
      <c r="U28">
        <v>0</v>
      </c>
      <c r="V28">
        <v>0</v>
      </c>
      <c r="W28" s="68">
        <f t="shared" si="0"/>
        <v>0</v>
      </c>
      <c r="X28" s="68">
        <f t="shared" si="1"/>
        <v>0</v>
      </c>
    </row>
    <row r="29" spans="1:24" x14ac:dyDescent="0.3">
      <c r="A29" t="s">
        <v>1028</v>
      </c>
      <c r="B29" t="s">
        <v>502</v>
      </c>
      <c r="C29">
        <v>43</v>
      </c>
      <c r="D29">
        <v>0</v>
      </c>
      <c r="E29">
        <v>0</v>
      </c>
      <c r="F29">
        <v>17</v>
      </c>
      <c r="G29">
        <v>83</v>
      </c>
      <c r="H29" s="66">
        <v>0</v>
      </c>
      <c r="I29">
        <v>0</v>
      </c>
      <c r="J29">
        <v>0</v>
      </c>
      <c r="K29">
        <v>100</v>
      </c>
      <c r="L29" s="66">
        <v>0</v>
      </c>
      <c r="N29" s="69">
        <v>0</v>
      </c>
      <c r="O29" s="69">
        <v>0</v>
      </c>
      <c r="P29" s="69">
        <v>7.3100000000000005</v>
      </c>
      <c r="Q29" s="69">
        <v>35.69</v>
      </c>
      <c r="R29" s="66">
        <v>0</v>
      </c>
      <c r="S29">
        <v>0</v>
      </c>
      <c r="T29">
        <v>0</v>
      </c>
      <c r="U29">
        <v>43</v>
      </c>
      <c r="V29">
        <v>0</v>
      </c>
      <c r="W29" s="68">
        <f t="shared" si="0"/>
        <v>43</v>
      </c>
      <c r="X29" s="68">
        <f t="shared" si="1"/>
        <v>43</v>
      </c>
    </row>
    <row r="30" spans="1:24" x14ac:dyDescent="0.3">
      <c r="A30" t="s">
        <v>1038</v>
      </c>
      <c r="B30" t="s">
        <v>1006</v>
      </c>
      <c r="C30">
        <v>1</v>
      </c>
      <c r="D30">
        <v>100</v>
      </c>
      <c r="E30">
        <v>0</v>
      </c>
      <c r="F30">
        <v>0</v>
      </c>
      <c r="G30" s="66">
        <v>0</v>
      </c>
      <c r="H30">
        <v>0</v>
      </c>
      <c r="I30">
        <v>0</v>
      </c>
      <c r="J30">
        <v>10</v>
      </c>
      <c r="K30" s="66">
        <v>90</v>
      </c>
      <c r="L30">
        <v>0</v>
      </c>
      <c r="N30" s="69">
        <v>1</v>
      </c>
      <c r="O30" s="69">
        <v>0</v>
      </c>
      <c r="P30" s="69">
        <v>0</v>
      </c>
      <c r="Q30" s="69">
        <v>0</v>
      </c>
      <c r="R30" s="66">
        <v>0</v>
      </c>
      <c r="S30">
        <v>0</v>
      </c>
      <c r="T30">
        <v>0.1</v>
      </c>
      <c r="U30">
        <v>0.9</v>
      </c>
      <c r="V30">
        <v>0</v>
      </c>
      <c r="W30" s="68">
        <f t="shared" si="0"/>
        <v>1</v>
      </c>
      <c r="X30" s="68">
        <f t="shared" si="1"/>
        <v>1</v>
      </c>
    </row>
    <row r="31" spans="1:24" x14ac:dyDescent="0.3">
      <c r="A31" t="s">
        <v>1029</v>
      </c>
      <c r="B31" t="s">
        <v>1003</v>
      </c>
      <c r="C31">
        <v>5</v>
      </c>
      <c r="D31">
        <v>40</v>
      </c>
      <c r="E31">
        <v>60</v>
      </c>
      <c r="F31">
        <v>0</v>
      </c>
      <c r="G31">
        <v>0</v>
      </c>
      <c r="H31" s="66">
        <v>0</v>
      </c>
      <c r="I31">
        <v>0</v>
      </c>
      <c r="J31">
        <v>0</v>
      </c>
      <c r="K31">
        <v>100</v>
      </c>
      <c r="L31" s="66">
        <v>0</v>
      </c>
      <c r="N31" s="69">
        <v>2</v>
      </c>
      <c r="O31" s="69">
        <v>3</v>
      </c>
      <c r="P31" s="69">
        <v>0</v>
      </c>
      <c r="Q31" s="69">
        <v>0</v>
      </c>
      <c r="R31" s="66">
        <v>0</v>
      </c>
      <c r="S31">
        <v>0</v>
      </c>
      <c r="T31">
        <v>0</v>
      </c>
      <c r="U31">
        <v>5</v>
      </c>
      <c r="V31">
        <v>0</v>
      </c>
      <c r="W31" s="68">
        <f t="shared" si="0"/>
        <v>5</v>
      </c>
      <c r="X31" s="68">
        <f t="shared" si="1"/>
        <v>5</v>
      </c>
    </row>
    <row r="32" spans="1:24" x14ac:dyDescent="0.3">
      <c r="A32" t="s">
        <v>1037</v>
      </c>
      <c r="B32" t="s">
        <v>1006</v>
      </c>
      <c r="C32">
        <v>30</v>
      </c>
      <c r="D32">
        <v>83</v>
      </c>
      <c r="E32">
        <v>0</v>
      </c>
      <c r="F32">
        <v>0</v>
      </c>
      <c r="G32" s="66">
        <v>17</v>
      </c>
      <c r="H32">
        <v>0</v>
      </c>
      <c r="I32">
        <v>0</v>
      </c>
      <c r="J32">
        <v>0</v>
      </c>
      <c r="K32" s="66">
        <v>100</v>
      </c>
      <c r="L32">
        <v>0</v>
      </c>
      <c r="N32" s="69">
        <v>24.9</v>
      </c>
      <c r="O32" s="69">
        <v>0</v>
      </c>
      <c r="P32" s="69">
        <v>0</v>
      </c>
      <c r="Q32" s="69">
        <v>5.1000000000000005</v>
      </c>
      <c r="R32" s="66">
        <v>0</v>
      </c>
      <c r="S32">
        <v>0</v>
      </c>
      <c r="T32">
        <v>0</v>
      </c>
      <c r="U32">
        <v>30</v>
      </c>
      <c r="V32">
        <v>0</v>
      </c>
      <c r="W32" s="68">
        <f t="shared" si="0"/>
        <v>30</v>
      </c>
      <c r="X32" s="68">
        <f t="shared" si="1"/>
        <v>30</v>
      </c>
    </row>
    <row r="33" spans="1:27" x14ac:dyDescent="0.3">
      <c r="A33" t="s">
        <v>1036</v>
      </c>
      <c r="B33" t="s">
        <v>1006</v>
      </c>
      <c r="C33">
        <v>55</v>
      </c>
      <c r="D33">
        <v>73</v>
      </c>
      <c r="E33">
        <v>0</v>
      </c>
      <c r="F33">
        <v>0</v>
      </c>
      <c r="G33" s="66">
        <v>27</v>
      </c>
      <c r="H33">
        <v>0</v>
      </c>
      <c r="I33">
        <v>0</v>
      </c>
      <c r="J33">
        <v>11</v>
      </c>
      <c r="K33" s="66">
        <v>89</v>
      </c>
      <c r="L33">
        <v>0</v>
      </c>
      <c r="N33" s="69">
        <v>40.15</v>
      </c>
      <c r="O33" s="69">
        <v>0</v>
      </c>
      <c r="P33" s="69">
        <v>0</v>
      </c>
      <c r="Q33" s="69">
        <v>14.850000000000001</v>
      </c>
      <c r="R33" s="66">
        <v>0</v>
      </c>
      <c r="S33">
        <v>0</v>
      </c>
      <c r="T33">
        <v>6.05</v>
      </c>
      <c r="U33">
        <v>48.95</v>
      </c>
      <c r="V33">
        <v>0</v>
      </c>
      <c r="W33" s="68">
        <f t="shared" si="0"/>
        <v>55</v>
      </c>
      <c r="X33" s="68">
        <f t="shared" si="1"/>
        <v>55</v>
      </c>
    </row>
    <row r="34" spans="1:27" x14ac:dyDescent="0.3">
      <c r="A34" t="s">
        <v>1030</v>
      </c>
      <c r="B34" t="s">
        <v>1007</v>
      </c>
      <c r="C34">
        <v>27</v>
      </c>
      <c r="D34">
        <v>0</v>
      </c>
      <c r="E34">
        <v>0</v>
      </c>
      <c r="F34">
        <v>4</v>
      </c>
      <c r="G34">
        <v>0</v>
      </c>
      <c r="H34" s="66">
        <v>96</v>
      </c>
      <c r="I34">
        <v>96</v>
      </c>
      <c r="J34">
        <v>0</v>
      </c>
      <c r="K34">
        <v>4</v>
      </c>
      <c r="L34" s="66">
        <v>0</v>
      </c>
      <c r="N34" s="69">
        <v>0</v>
      </c>
      <c r="O34" s="69">
        <v>0</v>
      </c>
      <c r="P34" s="69">
        <v>1.08</v>
      </c>
      <c r="Q34" s="69">
        <v>0</v>
      </c>
      <c r="R34" s="66">
        <v>25.919999999999998</v>
      </c>
      <c r="S34">
        <v>25.919999999999998</v>
      </c>
      <c r="T34">
        <v>0</v>
      </c>
      <c r="U34">
        <v>1.08</v>
      </c>
      <c r="V34">
        <v>0</v>
      </c>
      <c r="W34" s="68">
        <f t="shared" si="0"/>
        <v>27</v>
      </c>
      <c r="X34" s="68">
        <f t="shared" si="1"/>
        <v>27</v>
      </c>
    </row>
    <row r="35" spans="1:27" x14ac:dyDescent="0.3">
      <c r="A35" t="s">
        <v>1031</v>
      </c>
      <c r="B35" t="s">
        <v>1007</v>
      </c>
      <c r="C35">
        <v>7</v>
      </c>
      <c r="D35">
        <v>0</v>
      </c>
      <c r="E35">
        <v>20</v>
      </c>
      <c r="F35">
        <v>20</v>
      </c>
      <c r="G35">
        <v>0</v>
      </c>
      <c r="H35" s="66">
        <v>60</v>
      </c>
      <c r="I35">
        <v>80</v>
      </c>
      <c r="J35">
        <v>0</v>
      </c>
      <c r="K35">
        <v>20</v>
      </c>
      <c r="L35" s="66">
        <v>0</v>
      </c>
      <c r="N35" s="69">
        <v>0</v>
      </c>
      <c r="O35" s="69">
        <v>1.4000000000000001</v>
      </c>
      <c r="P35" s="69">
        <v>1.4000000000000001</v>
      </c>
      <c r="Q35" s="69">
        <v>0</v>
      </c>
      <c r="R35" s="66">
        <v>4.2</v>
      </c>
      <c r="S35">
        <v>5.6000000000000005</v>
      </c>
      <c r="T35">
        <v>0</v>
      </c>
      <c r="U35">
        <v>1.4000000000000001</v>
      </c>
      <c r="V35">
        <v>0</v>
      </c>
      <c r="W35" s="68">
        <f t="shared" si="0"/>
        <v>7</v>
      </c>
      <c r="X35" s="68">
        <f t="shared" si="1"/>
        <v>7.0000000000000009</v>
      </c>
    </row>
    <row r="36" spans="1:27" x14ac:dyDescent="0.3">
      <c r="A36" t="s">
        <v>1032</v>
      </c>
      <c r="B36" t="s">
        <v>1007</v>
      </c>
      <c r="C36">
        <v>22</v>
      </c>
      <c r="D36">
        <v>0</v>
      </c>
      <c r="E36">
        <v>0</v>
      </c>
      <c r="F36">
        <v>0</v>
      </c>
      <c r="G36">
        <v>0</v>
      </c>
      <c r="H36" s="66">
        <v>100</v>
      </c>
      <c r="I36">
        <v>100</v>
      </c>
      <c r="J36">
        <v>0</v>
      </c>
      <c r="K36">
        <v>0</v>
      </c>
      <c r="L36" s="66">
        <v>0</v>
      </c>
      <c r="N36" s="69">
        <v>0</v>
      </c>
      <c r="O36" s="69">
        <v>0</v>
      </c>
      <c r="P36" s="69">
        <v>0</v>
      </c>
      <c r="Q36" s="69">
        <v>0</v>
      </c>
      <c r="R36" s="66">
        <v>22</v>
      </c>
      <c r="S36">
        <v>22</v>
      </c>
      <c r="T36">
        <v>0</v>
      </c>
      <c r="U36">
        <v>0</v>
      </c>
      <c r="V36">
        <v>0</v>
      </c>
      <c r="W36" s="68">
        <f t="shared" si="0"/>
        <v>22</v>
      </c>
      <c r="X36" s="68">
        <f t="shared" si="1"/>
        <v>22</v>
      </c>
    </row>
    <row r="37" spans="1:27" x14ac:dyDescent="0.3">
      <c r="A37" t="s">
        <v>1033</v>
      </c>
      <c r="B37" t="s">
        <v>1008</v>
      </c>
      <c r="C37">
        <v>25</v>
      </c>
      <c r="D37">
        <v>48</v>
      </c>
      <c r="E37">
        <v>32</v>
      </c>
      <c r="F37">
        <v>20</v>
      </c>
      <c r="G37">
        <v>0</v>
      </c>
      <c r="H37" s="66">
        <v>0</v>
      </c>
      <c r="I37">
        <v>0</v>
      </c>
      <c r="J37">
        <v>0</v>
      </c>
      <c r="K37">
        <v>100</v>
      </c>
      <c r="L37" s="66">
        <v>0</v>
      </c>
      <c r="N37" s="69">
        <v>12</v>
      </c>
      <c r="O37" s="69">
        <v>8</v>
      </c>
      <c r="P37" s="69">
        <v>5</v>
      </c>
      <c r="Q37" s="69">
        <v>0</v>
      </c>
      <c r="R37" s="66">
        <v>0</v>
      </c>
      <c r="S37">
        <v>0</v>
      </c>
      <c r="T37">
        <v>0</v>
      </c>
      <c r="U37">
        <v>25</v>
      </c>
      <c r="V37">
        <v>0</v>
      </c>
      <c r="W37" s="68">
        <f t="shared" si="0"/>
        <v>25</v>
      </c>
      <c r="X37" s="68">
        <f t="shared" si="1"/>
        <v>25</v>
      </c>
    </row>
    <row r="38" spans="1:27" x14ac:dyDescent="0.3">
      <c r="A38" t="s">
        <v>1034</v>
      </c>
      <c r="B38" t="s">
        <v>999</v>
      </c>
      <c r="C38">
        <v>26</v>
      </c>
      <c r="D38">
        <v>0</v>
      </c>
      <c r="E38">
        <v>0</v>
      </c>
      <c r="F38">
        <v>100</v>
      </c>
      <c r="G38">
        <v>0</v>
      </c>
      <c r="H38" s="66">
        <v>0</v>
      </c>
      <c r="I38">
        <v>0</v>
      </c>
      <c r="J38">
        <v>0</v>
      </c>
      <c r="K38">
        <v>100</v>
      </c>
      <c r="L38" s="66">
        <v>0</v>
      </c>
      <c r="N38" s="69">
        <v>0</v>
      </c>
      <c r="O38" s="69">
        <v>0</v>
      </c>
      <c r="P38" s="69">
        <v>26</v>
      </c>
      <c r="Q38" s="69">
        <v>0</v>
      </c>
      <c r="R38" s="66">
        <v>0</v>
      </c>
      <c r="S38">
        <v>0</v>
      </c>
      <c r="T38">
        <v>0</v>
      </c>
      <c r="U38">
        <v>26</v>
      </c>
      <c r="V38">
        <v>0</v>
      </c>
      <c r="W38" s="68">
        <f t="shared" si="0"/>
        <v>26</v>
      </c>
      <c r="X38" s="68">
        <f t="shared" si="1"/>
        <v>26</v>
      </c>
    </row>
    <row r="39" spans="1:27" x14ac:dyDescent="0.3">
      <c r="A39" t="s">
        <v>1035</v>
      </c>
      <c r="B39" t="s">
        <v>1008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6">
        <v>0</v>
      </c>
      <c r="N39" s="69">
        <v>15.120000000000001</v>
      </c>
      <c r="O39" s="69">
        <v>8.9600000000000009</v>
      </c>
      <c r="P39" s="69">
        <v>3.9200000000000004</v>
      </c>
      <c r="Q39" s="69">
        <v>0</v>
      </c>
      <c r="R39" s="66">
        <v>0</v>
      </c>
      <c r="S39">
        <v>0</v>
      </c>
      <c r="T39">
        <v>0</v>
      </c>
      <c r="U39">
        <v>28</v>
      </c>
      <c r="V39">
        <v>0</v>
      </c>
      <c r="W39" s="68">
        <f t="shared" si="0"/>
        <v>28.000000000000004</v>
      </c>
      <c r="X39" s="68">
        <f t="shared" si="1"/>
        <v>28</v>
      </c>
    </row>
    <row r="40" spans="1:27" x14ac:dyDescent="0.3">
      <c r="N40" t="s">
        <v>191</v>
      </c>
      <c r="O40" t="s">
        <v>188</v>
      </c>
      <c r="P40" t="s">
        <v>189</v>
      </c>
      <c r="Q40" t="s">
        <v>188</v>
      </c>
      <c r="R40" t="s">
        <v>241</v>
      </c>
      <c r="S40" t="s">
        <v>281</v>
      </c>
      <c r="T40" t="s">
        <v>281</v>
      </c>
      <c r="U40" t="s">
        <v>280</v>
      </c>
      <c r="V40" t="s">
        <v>325</v>
      </c>
    </row>
    <row r="43" spans="1:27" x14ac:dyDescent="0.3">
      <c r="K43" t="s">
        <v>244</v>
      </c>
      <c r="L43" s="48" t="s">
        <v>282</v>
      </c>
      <c r="M43" s="48" t="s">
        <v>85</v>
      </c>
      <c r="N43" s="33" t="s">
        <v>97</v>
      </c>
      <c r="O43" s="33" t="s">
        <v>198</v>
      </c>
      <c r="P43" s="33" t="s">
        <v>199</v>
      </c>
      <c r="Q43" s="33" t="s">
        <v>200</v>
      </c>
      <c r="R43" s="33" t="s">
        <v>201</v>
      </c>
      <c r="S43" s="33" t="s">
        <v>202</v>
      </c>
      <c r="T43" s="37" t="s">
        <v>203</v>
      </c>
      <c r="U43" s="34" t="s">
        <v>193</v>
      </c>
      <c r="V43" s="34" t="s">
        <v>194</v>
      </c>
      <c r="W43" s="34" t="s">
        <v>88</v>
      </c>
      <c r="X43" s="34" t="s">
        <v>195</v>
      </c>
      <c r="Y43" s="34" t="s">
        <v>92</v>
      </c>
      <c r="Z43" s="34" t="s">
        <v>196</v>
      </c>
      <c r="AA43" s="37" t="s">
        <v>197</v>
      </c>
    </row>
    <row r="44" spans="1:27" x14ac:dyDescent="0.3">
      <c r="K44" t="s">
        <v>1042</v>
      </c>
      <c r="M44">
        <v>2</v>
      </c>
      <c r="N44">
        <f>R3</f>
        <v>0</v>
      </c>
      <c r="O44">
        <f>O3+Q3</f>
        <v>0</v>
      </c>
      <c r="P44">
        <v>0</v>
      </c>
      <c r="Q44">
        <f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3">
      <c r="K45" t="s">
        <v>1043</v>
      </c>
      <c r="M45">
        <v>3</v>
      </c>
      <c r="N45">
        <f t="shared" ref="N45:N80" si="2">R4</f>
        <v>0</v>
      </c>
      <c r="O45">
        <f t="shared" ref="O45:O80" si="3">O4+Q4</f>
        <v>0</v>
      </c>
      <c r="P45">
        <v>0</v>
      </c>
      <c r="Q45">
        <f>N4</f>
        <v>0</v>
      </c>
      <c r="R45">
        <f t="shared" ref="R45:R80" si="4">P4</f>
        <v>3</v>
      </c>
      <c r="S45">
        <v>0</v>
      </c>
      <c r="T45">
        <f t="shared" ref="T45:T80" si="5">SUM(N45:S45)</f>
        <v>3</v>
      </c>
      <c r="U45">
        <f t="shared" ref="U45:U80" si="6">S4+T4</f>
        <v>0</v>
      </c>
      <c r="V45">
        <f t="shared" ref="V45:V80" si="7">U4</f>
        <v>3</v>
      </c>
      <c r="W45">
        <v>0</v>
      </c>
      <c r="X45">
        <v>0</v>
      </c>
      <c r="Y45">
        <f t="shared" ref="Y45:Y80" si="8">V4</f>
        <v>0</v>
      </c>
      <c r="Z45">
        <v>0</v>
      </c>
      <c r="AA45">
        <f t="shared" ref="AA45:AA80" si="9">SUM(U45:Z45)</f>
        <v>3</v>
      </c>
    </row>
    <row r="46" spans="1:27" x14ac:dyDescent="0.3">
      <c r="K46" t="s">
        <v>1044</v>
      </c>
      <c r="M46">
        <v>2</v>
      </c>
      <c r="N46">
        <f t="shared" si="2"/>
        <v>0</v>
      </c>
      <c r="O46">
        <f t="shared" si="3"/>
        <v>0.2</v>
      </c>
      <c r="P46">
        <v>0</v>
      </c>
      <c r="Q46">
        <f>N5</f>
        <v>0</v>
      </c>
      <c r="R46">
        <f t="shared" si="4"/>
        <v>1.8</v>
      </c>
      <c r="S46">
        <v>0</v>
      </c>
      <c r="T46">
        <f t="shared" si="5"/>
        <v>2</v>
      </c>
      <c r="U46">
        <f t="shared" si="6"/>
        <v>0.4</v>
      </c>
      <c r="V46">
        <f t="shared" si="7"/>
        <v>1.6</v>
      </c>
      <c r="W46">
        <v>0</v>
      </c>
      <c r="X46">
        <v>0</v>
      </c>
      <c r="Y46">
        <f t="shared" si="8"/>
        <v>0</v>
      </c>
      <c r="Z46">
        <v>0</v>
      </c>
      <c r="AA46">
        <f t="shared" si="9"/>
        <v>2</v>
      </c>
    </row>
    <row r="47" spans="1:27" x14ac:dyDescent="0.3">
      <c r="K47" t="s">
        <v>1009</v>
      </c>
      <c r="M47">
        <v>0</v>
      </c>
      <c r="N47">
        <f t="shared" si="2"/>
        <v>0</v>
      </c>
      <c r="O47">
        <f t="shared" si="3"/>
        <v>0</v>
      </c>
      <c r="P47">
        <v>0</v>
      </c>
      <c r="Q47">
        <f>N6</f>
        <v>0</v>
      </c>
      <c r="R47">
        <f t="shared" si="4"/>
        <v>0</v>
      </c>
      <c r="S47">
        <v>0</v>
      </c>
      <c r="T47">
        <f t="shared" si="5"/>
        <v>0</v>
      </c>
      <c r="U47">
        <f t="shared" si="6"/>
        <v>0</v>
      </c>
      <c r="V47">
        <f t="shared" si="7"/>
        <v>0</v>
      </c>
      <c r="W47">
        <v>0</v>
      </c>
      <c r="X47">
        <v>0</v>
      </c>
      <c r="Y47">
        <f t="shared" si="8"/>
        <v>0</v>
      </c>
      <c r="Z47">
        <v>0</v>
      </c>
      <c r="AA47">
        <f t="shared" si="9"/>
        <v>0</v>
      </c>
    </row>
    <row r="48" spans="1:27" x14ac:dyDescent="0.3">
      <c r="K48" t="s">
        <v>1010</v>
      </c>
      <c r="M48">
        <v>26</v>
      </c>
      <c r="N48">
        <f t="shared" si="2"/>
        <v>0</v>
      </c>
      <c r="O48">
        <f t="shared" si="3"/>
        <v>26</v>
      </c>
      <c r="P48">
        <v>0</v>
      </c>
      <c r="Q48">
        <f>N7</f>
        <v>0</v>
      </c>
      <c r="R48">
        <f t="shared" si="4"/>
        <v>0</v>
      </c>
      <c r="S48">
        <v>0</v>
      </c>
      <c r="T48">
        <f t="shared" si="5"/>
        <v>26</v>
      </c>
      <c r="U48">
        <f t="shared" si="6"/>
        <v>0</v>
      </c>
      <c r="V48">
        <f t="shared" si="7"/>
        <v>0</v>
      </c>
      <c r="W48">
        <v>0</v>
      </c>
      <c r="X48">
        <v>0</v>
      </c>
      <c r="Y48">
        <f t="shared" si="8"/>
        <v>26</v>
      </c>
      <c r="Z48">
        <v>0</v>
      </c>
      <c r="AA48">
        <f t="shared" si="9"/>
        <v>26</v>
      </c>
    </row>
    <row r="49" spans="11:27" x14ac:dyDescent="0.3">
      <c r="K49" t="s">
        <v>1011</v>
      </c>
      <c r="M49">
        <v>2</v>
      </c>
      <c r="N49">
        <f t="shared" si="2"/>
        <v>0</v>
      </c>
      <c r="O49">
        <f t="shared" si="3"/>
        <v>2</v>
      </c>
      <c r="P49">
        <v>0</v>
      </c>
      <c r="Q49">
        <f>N8</f>
        <v>0</v>
      </c>
      <c r="R49">
        <f t="shared" si="4"/>
        <v>0</v>
      </c>
      <c r="S49">
        <v>0</v>
      </c>
      <c r="T49">
        <f t="shared" si="5"/>
        <v>2</v>
      </c>
      <c r="U49">
        <f t="shared" si="6"/>
        <v>0</v>
      </c>
      <c r="V49">
        <f t="shared" si="7"/>
        <v>0</v>
      </c>
      <c r="W49">
        <v>0</v>
      </c>
      <c r="X49">
        <v>0</v>
      </c>
      <c r="Y49">
        <f t="shared" si="8"/>
        <v>2</v>
      </c>
      <c r="Z49">
        <v>0</v>
      </c>
      <c r="AA49">
        <f t="shared" si="9"/>
        <v>2</v>
      </c>
    </row>
    <row r="50" spans="11:27" x14ac:dyDescent="0.3">
      <c r="K50" t="s">
        <v>1012</v>
      </c>
      <c r="M50">
        <v>5</v>
      </c>
      <c r="N50">
        <f t="shared" si="2"/>
        <v>0</v>
      </c>
      <c r="O50">
        <f t="shared" si="3"/>
        <v>1</v>
      </c>
      <c r="P50">
        <v>0</v>
      </c>
      <c r="Q50">
        <f>N9</f>
        <v>0</v>
      </c>
      <c r="R50">
        <f t="shared" si="4"/>
        <v>4</v>
      </c>
      <c r="S50">
        <v>0</v>
      </c>
      <c r="T50">
        <f t="shared" si="5"/>
        <v>5</v>
      </c>
      <c r="U50">
        <f t="shared" si="6"/>
        <v>0</v>
      </c>
      <c r="V50">
        <f t="shared" si="7"/>
        <v>5</v>
      </c>
      <c r="W50">
        <v>0</v>
      </c>
      <c r="X50">
        <v>0</v>
      </c>
      <c r="Y50">
        <f t="shared" si="8"/>
        <v>0</v>
      </c>
      <c r="Z50">
        <v>0</v>
      </c>
      <c r="AA50">
        <f t="shared" si="9"/>
        <v>5</v>
      </c>
    </row>
    <row r="51" spans="11:27" x14ac:dyDescent="0.3">
      <c r="K51" t="s">
        <v>1013</v>
      </c>
      <c r="M51">
        <v>30</v>
      </c>
      <c r="N51">
        <f t="shared" si="2"/>
        <v>0</v>
      </c>
      <c r="O51">
        <f t="shared" si="3"/>
        <v>0</v>
      </c>
      <c r="P51">
        <v>0</v>
      </c>
      <c r="Q51">
        <f>N10</f>
        <v>30</v>
      </c>
      <c r="R51">
        <f t="shared" si="4"/>
        <v>0</v>
      </c>
      <c r="S51">
        <v>0</v>
      </c>
      <c r="T51">
        <f t="shared" si="5"/>
        <v>30</v>
      </c>
      <c r="U51">
        <f t="shared" si="6"/>
        <v>0</v>
      </c>
      <c r="V51">
        <f t="shared" si="7"/>
        <v>30</v>
      </c>
      <c r="W51">
        <v>0</v>
      </c>
      <c r="X51">
        <v>0</v>
      </c>
      <c r="Y51">
        <f t="shared" si="8"/>
        <v>0</v>
      </c>
      <c r="Z51">
        <v>0</v>
      </c>
      <c r="AA51">
        <f t="shared" si="9"/>
        <v>30</v>
      </c>
    </row>
    <row r="52" spans="11:27" x14ac:dyDescent="0.3">
      <c r="K52" t="s">
        <v>1014</v>
      </c>
      <c r="M52">
        <v>20</v>
      </c>
      <c r="N52">
        <f t="shared" si="2"/>
        <v>0</v>
      </c>
      <c r="O52">
        <f t="shared" si="3"/>
        <v>6</v>
      </c>
      <c r="P52">
        <v>0</v>
      </c>
      <c r="Q52">
        <f>N11</f>
        <v>0</v>
      </c>
      <c r="R52">
        <f t="shared" si="4"/>
        <v>14</v>
      </c>
      <c r="S52">
        <v>0</v>
      </c>
      <c r="T52">
        <f t="shared" si="5"/>
        <v>20</v>
      </c>
      <c r="U52">
        <f t="shared" si="6"/>
        <v>4</v>
      </c>
      <c r="V52">
        <f t="shared" si="7"/>
        <v>16</v>
      </c>
      <c r="W52">
        <v>0</v>
      </c>
      <c r="X52">
        <v>0</v>
      </c>
      <c r="Y52">
        <f t="shared" si="8"/>
        <v>0</v>
      </c>
      <c r="Z52">
        <v>0</v>
      </c>
      <c r="AA52">
        <f t="shared" si="9"/>
        <v>20</v>
      </c>
    </row>
    <row r="53" spans="11:27" x14ac:dyDescent="0.3">
      <c r="K53" t="s">
        <v>1015</v>
      </c>
      <c r="M53">
        <v>21</v>
      </c>
      <c r="N53">
        <f t="shared" si="2"/>
        <v>0</v>
      </c>
      <c r="O53">
        <f t="shared" si="3"/>
        <v>2.1</v>
      </c>
      <c r="P53">
        <v>0</v>
      </c>
      <c r="Q53">
        <f>N12</f>
        <v>0</v>
      </c>
      <c r="R53">
        <f t="shared" si="4"/>
        <v>18.900000000000002</v>
      </c>
      <c r="S53">
        <v>0</v>
      </c>
      <c r="T53">
        <f t="shared" si="5"/>
        <v>21.000000000000004</v>
      </c>
      <c r="U53">
        <f t="shared" si="6"/>
        <v>0</v>
      </c>
      <c r="V53">
        <f t="shared" si="7"/>
        <v>21</v>
      </c>
      <c r="W53">
        <v>0</v>
      </c>
      <c r="X53">
        <v>0</v>
      </c>
      <c r="Y53">
        <f t="shared" si="8"/>
        <v>0</v>
      </c>
      <c r="Z53">
        <v>0</v>
      </c>
      <c r="AA53">
        <f t="shared" si="9"/>
        <v>21</v>
      </c>
    </row>
    <row r="54" spans="11:27" x14ac:dyDescent="0.3">
      <c r="K54" t="s">
        <v>1016</v>
      </c>
      <c r="M54">
        <v>47</v>
      </c>
      <c r="N54">
        <f t="shared" si="2"/>
        <v>0</v>
      </c>
      <c r="O54">
        <f t="shared" si="3"/>
        <v>0</v>
      </c>
      <c r="P54">
        <v>0</v>
      </c>
      <c r="Q54">
        <f>N13</f>
        <v>1.8800000000000001</v>
      </c>
      <c r="R54">
        <f t="shared" si="4"/>
        <v>45.12</v>
      </c>
      <c r="S54">
        <v>0</v>
      </c>
      <c r="T54">
        <f t="shared" si="5"/>
        <v>47</v>
      </c>
      <c r="U54">
        <f t="shared" si="6"/>
        <v>0</v>
      </c>
      <c r="V54">
        <f t="shared" si="7"/>
        <v>47</v>
      </c>
      <c r="W54">
        <v>0</v>
      </c>
      <c r="X54">
        <v>0</v>
      </c>
      <c r="Y54">
        <f t="shared" si="8"/>
        <v>0</v>
      </c>
      <c r="Z54">
        <v>0</v>
      </c>
      <c r="AA54">
        <f t="shared" si="9"/>
        <v>47</v>
      </c>
    </row>
    <row r="55" spans="11:27" x14ac:dyDescent="0.3">
      <c r="K55" t="s">
        <v>1017</v>
      </c>
      <c r="M55">
        <v>33</v>
      </c>
      <c r="N55">
        <f t="shared" si="2"/>
        <v>0</v>
      </c>
      <c r="O55">
        <f t="shared" si="3"/>
        <v>4.95</v>
      </c>
      <c r="P55">
        <v>0</v>
      </c>
      <c r="Q55">
        <f>N14</f>
        <v>0</v>
      </c>
      <c r="R55">
        <f t="shared" si="4"/>
        <v>28.05</v>
      </c>
      <c r="S55">
        <v>0</v>
      </c>
      <c r="T55">
        <f t="shared" si="5"/>
        <v>33</v>
      </c>
      <c r="U55">
        <f t="shared" si="6"/>
        <v>0</v>
      </c>
      <c r="V55">
        <f t="shared" si="7"/>
        <v>33</v>
      </c>
      <c r="W55">
        <v>0</v>
      </c>
      <c r="X55">
        <v>0</v>
      </c>
      <c r="Y55">
        <f t="shared" si="8"/>
        <v>0</v>
      </c>
      <c r="Z55">
        <v>0</v>
      </c>
      <c r="AA55">
        <f t="shared" si="9"/>
        <v>33</v>
      </c>
    </row>
    <row r="56" spans="11:27" x14ac:dyDescent="0.3">
      <c r="K56" t="s">
        <v>1040</v>
      </c>
      <c r="M56">
        <v>116</v>
      </c>
      <c r="N56">
        <f t="shared" si="2"/>
        <v>0</v>
      </c>
      <c r="O56">
        <f t="shared" si="3"/>
        <v>76.56</v>
      </c>
      <c r="P56">
        <v>0</v>
      </c>
      <c r="Q56">
        <f>N15</f>
        <v>0</v>
      </c>
      <c r="R56">
        <f t="shared" si="4"/>
        <v>39.440000000000005</v>
      </c>
      <c r="S56">
        <v>0</v>
      </c>
      <c r="T56">
        <f t="shared" si="5"/>
        <v>116</v>
      </c>
      <c r="U56">
        <f t="shared" si="6"/>
        <v>0</v>
      </c>
      <c r="V56">
        <f t="shared" si="7"/>
        <v>116</v>
      </c>
      <c r="W56">
        <v>0</v>
      </c>
      <c r="X56">
        <v>0</v>
      </c>
      <c r="Y56">
        <f t="shared" si="8"/>
        <v>0</v>
      </c>
      <c r="Z56">
        <v>0</v>
      </c>
      <c r="AA56">
        <f t="shared" si="9"/>
        <v>116</v>
      </c>
    </row>
    <row r="57" spans="11:27" x14ac:dyDescent="0.3">
      <c r="K57" t="s">
        <v>1041</v>
      </c>
      <c r="M57">
        <v>6</v>
      </c>
      <c r="N57">
        <f t="shared" si="2"/>
        <v>0</v>
      </c>
      <c r="O57">
        <f t="shared" si="3"/>
        <v>3</v>
      </c>
      <c r="P57">
        <v>0</v>
      </c>
      <c r="Q57">
        <f>N16</f>
        <v>3</v>
      </c>
      <c r="R57">
        <f t="shared" si="4"/>
        <v>0</v>
      </c>
      <c r="S57">
        <v>0</v>
      </c>
      <c r="T57">
        <f t="shared" si="5"/>
        <v>6</v>
      </c>
      <c r="U57">
        <f t="shared" si="6"/>
        <v>0</v>
      </c>
      <c r="V57">
        <f t="shared" si="7"/>
        <v>6</v>
      </c>
      <c r="W57">
        <v>0</v>
      </c>
      <c r="X57">
        <v>0</v>
      </c>
      <c r="Y57">
        <f t="shared" si="8"/>
        <v>0</v>
      </c>
      <c r="Z57">
        <v>0</v>
      </c>
      <c r="AA57">
        <f t="shared" si="9"/>
        <v>6</v>
      </c>
    </row>
    <row r="58" spans="11:27" x14ac:dyDescent="0.3">
      <c r="K58" t="s">
        <v>1018</v>
      </c>
      <c r="M58">
        <v>3</v>
      </c>
      <c r="N58">
        <f t="shared" si="2"/>
        <v>0</v>
      </c>
      <c r="O58">
        <f t="shared" si="3"/>
        <v>0.60000000000000009</v>
      </c>
      <c r="P58">
        <v>0</v>
      </c>
      <c r="Q58">
        <f>N17</f>
        <v>0</v>
      </c>
      <c r="R58">
        <f t="shared" si="4"/>
        <v>2.4000000000000004</v>
      </c>
      <c r="S58">
        <v>0</v>
      </c>
      <c r="T58">
        <f t="shared" si="5"/>
        <v>3.0000000000000004</v>
      </c>
      <c r="U58">
        <f t="shared" si="6"/>
        <v>0</v>
      </c>
      <c r="V58">
        <f t="shared" si="7"/>
        <v>3</v>
      </c>
      <c r="W58">
        <v>0</v>
      </c>
      <c r="X58">
        <v>0</v>
      </c>
      <c r="Y58">
        <f t="shared" si="8"/>
        <v>0</v>
      </c>
      <c r="Z58">
        <v>0</v>
      </c>
      <c r="AA58">
        <f t="shared" si="9"/>
        <v>3</v>
      </c>
    </row>
    <row r="59" spans="11:27" x14ac:dyDescent="0.3">
      <c r="K59" t="s">
        <v>1019</v>
      </c>
      <c r="M59">
        <v>5</v>
      </c>
      <c r="N59">
        <f t="shared" si="2"/>
        <v>0</v>
      </c>
      <c r="O59">
        <f t="shared" si="3"/>
        <v>3</v>
      </c>
      <c r="P59">
        <v>0</v>
      </c>
      <c r="Q59">
        <f>N18</f>
        <v>2</v>
      </c>
      <c r="R59">
        <f t="shared" si="4"/>
        <v>0</v>
      </c>
      <c r="S59">
        <v>0</v>
      </c>
      <c r="T59">
        <f t="shared" si="5"/>
        <v>5</v>
      </c>
      <c r="U59">
        <f t="shared" si="6"/>
        <v>0</v>
      </c>
      <c r="V59">
        <f t="shared" si="7"/>
        <v>5</v>
      </c>
      <c r="W59">
        <v>0</v>
      </c>
      <c r="X59">
        <v>0</v>
      </c>
      <c r="Y59">
        <f t="shared" si="8"/>
        <v>0</v>
      </c>
      <c r="Z59">
        <v>0</v>
      </c>
      <c r="AA59">
        <f t="shared" si="9"/>
        <v>5</v>
      </c>
    </row>
    <row r="60" spans="11:27" x14ac:dyDescent="0.3">
      <c r="K60" t="s">
        <v>1020</v>
      </c>
      <c r="M60">
        <v>2</v>
      </c>
      <c r="N60">
        <f t="shared" si="2"/>
        <v>0</v>
      </c>
      <c r="O60">
        <f t="shared" si="3"/>
        <v>1.8</v>
      </c>
      <c r="P60">
        <v>0</v>
      </c>
      <c r="Q60">
        <f>N19</f>
        <v>0</v>
      </c>
      <c r="R60">
        <f t="shared" si="4"/>
        <v>0.2</v>
      </c>
      <c r="S60">
        <v>0</v>
      </c>
      <c r="T60">
        <f t="shared" si="5"/>
        <v>2</v>
      </c>
      <c r="U60">
        <f t="shared" si="6"/>
        <v>0</v>
      </c>
      <c r="V60">
        <f t="shared" si="7"/>
        <v>2</v>
      </c>
      <c r="W60">
        <v>0</v>
      </c>
      <c r="X60">
        <v>0</v>
      </c>
      <c r="Y60">
        <f t="shared" si="8"/>
        <v>0</v>
      </c>
      <c r="Z60">
        <v>0</v>
      </c>
      <c r="AA60">
        <f t="shared" si="9"/>
        <v>2</v>
      </c>
    </row>
    <row r="61" spans="11:27" x14ac:dyDescent="0.3">
      <c r="K61" t="s">
        <v>1039</v>
      </c>
      <c r="M61">
        <v>62</v>
      </c>
      <c r="N61">
        <f t="shared" si="2"/>
        <v>0</v>
      </c>
      <c r="O61">
        <f t="shared" si="3"/>
        <v>41.54</v>
      </c>
      <c r="P61">
        <v>0</v>
      </c>
      <c r="Q61">
        <f>N20</f>
        <v>9.2999999999999989</v>
      </c>
      <c r="R61">
        <f t="shared" si="4"/>
        <v>11.16</v>
      </c>
      <c r="S61">
        <v>0</v>
      </c>
      <c r="T61">
        <f t="shared" si="5"/>
        <v>62</v>
      </c>
      <c r="U61">
        <f t="shared" si="6"/>
        <v>0</v>
      </c>
      <c r="V61">
        <f t="shared" si="7"/>
        <v>62</v>
      </c>
      <c r="W61">
        <v>0</v>
      </c>
      <c r="X61">
        <v>0</v>
      </c>
      <c r="Y61">
        <f t="shared" si="8"/>
        <v>0</v>
      </c>
      <c r="Z61">
        <v>0</v>
      </c>
      <c r="AA61">
        <f t="shared" si="9"/>
        <v>62</v>
      </c>
    </row>
    <row r="62" spans="11:27" x14ac:dyDescent="0.3">
      <c r="K62" t="s">
        <v>1021</v>
      </c>
      <c r="M62">
        <v>13</v>
      </c>
      <c r="N62">
        <f t="shared" si="2"/>
        <v>0</v>
      </c>
      <c r="O62">
        <f t="shared" si="3"/>
        <v>9.1</v>
      </c>
      <c r="P62">
        <v>0</v>
      </c>
      <c r="Q62">
        <f>N21</f>
        <v>0</v>
      </c>
      <c r="R62">
        <f t="shared" si="4"/>
        <v>3.9</v>
      </c>
      <c r="S62">
        <v>0</v>
      </c>
      <c r="T62">
        <f t="shared" si="5"/>
        <v>13</v>
      </c>
      <c r="U62">
        <f t="shared" si="6"/>
        <v>0</v>
      </c>
      <c r="V62">
        <f t="shared" si="7"/>
        <v>13</v>
      </c>
      <c r="W62">
        <v>0</v>
      </c>
      <c r="X62">
        <v>0</v>
      </c>
      <c r="Y62">
        <f t="shared" si="8"/>
        <v>0</v>
      </c>
      <c r="Z62">
        <v>0</v>
      </c>
      <c r="AA62">
        <f t="shared" si="9"/>
        <v>13</v>
      </c>
    </row>
    <row r="63" spans="11:27" x14ac:dyDescent="0.3">
      <c r="K63" t="s">
        <v>1022</v>
      </c>
      <c r="M63">
        <v>64</v>
      </c>
      <c r="N63">
        <f t="shared" si="2"/>
        <v>0</v>
      </c>
      <c r="O63">
        <f t="shared" si="3"/>
        <v>32</v>
      </c>
      <c r="P63">
        <v>0</v>
      </c>
      <c r="Q63">
        <f>N22</f>
        <v>0</v>
      </c>
      <c r="R63">
        <f t="shared" si="4"/>
        <v>32</v>
      </c>
      <c r="S63">
        <v>0</v>
      </c>
      <c r="T63">
        <f t="shared" si="5"/>
        <v>64</v>
      </c>
      <c r="U63">
        <f t="shared" si="6"/>
        <v>0</v>
      </c>
      <c r="V63">
        <f t="shared" si="7"/>
        <v>64</v>
      </c>
      <c r="W63">
        <v>0</v>
      </c>
      <c r="X63">
        <v>0</v>
      </c>
      <c r="Y63">
        <f t="shared" si="8"/>
        <v>0</v>
      </c>
      <c r="Z63">
        <v>0</v>
      </c>
      <c r="AA63">
        <f t="shared" si="9"/>
        <v>64</v>
      </c>
    </row>
    <row r="64" spans="11:27" x14ac:dyDescent="0.3">
      <c r="K64" t="s">
        <v>1023</v>
      </c>
      <c r="M64">
        <v>131</v>
      </c>
      <c r="N64">
        <f t="shared" si="2"/>
        <v>0</v>
      </c>
      <c r="O64">
        <f t="shared" si="3"/>
        <v>106.11</v>
      </c>
      <c r="P64">
        <v>0</v>
      </c>
      <c r="Q64">
        <f>N23</f>
        <v>2.62</v>
      </c>
      <c r="R64">
        <f t="shared" si="4"/>
        <v>22.270000000000003</v>
      </c>
      <c r="S64">
        <v>0</v>
      </c>
      <c r="T64">
        <f t="shared" si="5"/>
        <v>131</v>
      </c>
      <c r="U64">
        <f t="shared" si="6"/>
        <v>0</v>
      </c>
      <c r="V64">
        <f t="shared" si="7"/>
        <v>131</v>
      </c>
      <c r="W64">
        <v>0</v>
      </c>
      <c r="X64">
        <v>0</v>
      </c>
      <c r="Y64">
        <f t="shared" si="8"/>
        <v>0</v>
      </c>
      <c r="Z64">
        <v>0</v>
      </c>
      <c r="AA64">
        <f t="shared" si="9"/>
        <v>131</v>
      </c>
    </row>
    <row r="65" spans="11:27" x14ac:dyDescent="0.3">
      <c r="K65" t="s">
        <v>1024</v>
      </c>
      <c r="M65">
        <v>21</v>
      </c>
      <c r="N65">
        <f t="shared" si="2"/>
        <v>0</v>
      </c>
      <c r="O65">
        <f t="shared" si="3"/>
        <v>7.1400000000000006</v>
      </c>
      <c r="P65">
        <v>0</v>
      </c>
      <c r="Q65">
        <f>N24</f>
        <v>0</v>
      </c>
      <c r="R65">
        <f t="shared" si="4"/>
        <v>13.860000000000001</v>
      </c>
      <c r="S65">
        <v>0</v>
      </c>
      <c r="T65">
        <f t="shared" si="5"/>
        <v>21</v>
      </c>
      <c r="U65">
        <f t="shared" si="6"/>
        <v>0</v>
      </c>
      <c r="V65">
        <f t="shared" si="7"/>
        <v>21</v>
      </c>
      <c r="W65">
        <v>0</v>
      </c>
      <c r="X65">
        <v>0</v>
      </c>
      <c r="Y65">
        <f t="shared" si="8"/>
        <v>0</v>
      </c>
      <c r="Z65">
        <v>0</v>
      </c>
      <c r="AA65">
        <f t="shared" si="9"/>
        <v>21</v>
      </c>
    </row>
    <row r="66" spans="11:27" x14ac:dyDescent="0.3">
      <c r="K66" t="s">
        <v>1025</v>
      </c>
      <c r="M66">
        <v>5</v>
      </c>
      <c r="N66">
        <f t="shared" si="2"/>
        <v>0</v>
      </c>
      <c r="O66">
        <f t="shared" si="3"/>
        <v>1</v>
      </c>
      <c r="P66">
        <v>0</v>
      </c>
      <c r="Q66">
        <f>N25</f>
        <v>0</v>
      </c>
      <c r="R66">
        <f t="shared" si="4"/>
        <v>4</v>
      </c>
      <c r="S66">
        <v>0</v>
      </c>
      <c r="T66">
        <f t="shared" si="5"/>
        <v>5</v>
      </c>
      <c r="U66">
        <f t="shared" si="6"/>
        <v>0</v>
      </c>
      <c r="V66">
        <f t="shared" si="7"/>
        <v>5</v>
      </c>
      <c r="W66">
        <v>0</v>
      </c>
      <c r="X66">
        <v>0</v>
      </c>
      <c r="Y66">
        <f t="shared" si="8"/>
        <v>0</v>
      </c>
      <c r="Z66">
        <v>0</v>
      </c>
      <c r="AA66">
        <f t="shared" si="9"/>
        <v>5</v>
      </c>
    </row>
    <row r="67" spans="11:27" x14ac:dyDescent="0.3">
      <c r="K67" t="s">
        <v>1026</v>
      </c>
      <c r="M67">
        <v>91</v>
      </c>
      <c r="N67">
        <f t="shared" si="2"/>
        <v>0</v>
      </c>
      <c r="O67">
        <f t="shared" si="3"/>
        <v>5.46</v>
      </c>
      <c r="P67">
        <v>0</v>
      </c>
      <c r="Q67">
        <f>N26</f>
        <v>0</v>
      </c>
      <c r="R67">
        <f t="shared" si="4"/>
        <v>85.539999999999992</v>
      </c>
      <c r="S67">
        <v>0</v>
      </c>
      <c r="T67">
        <f t="shared" si="5"/>
        <v>90.999999999999986</v>
      </c>
      <c r="U67">
        <f t="shared" si="6"/>
        <v>0</v>
      </c>
      <c r="V67">
        <f t="shared" si="7"/>
        <v>91</v>
      </c>
      <c r="W67">
        <v>0</v>
      </c>
      <c r="X67">
        <v>0</v>
      </c>
      <c r="Y67">
        <f t="shared" si="8"/>
        <v>0</v>
      </c>
      <c r="Z67">
        <v>0</v>
      </c>
      <c r="AA67">
        <f t="shared" si="9"/>
        <v>91</v>
      </c>
    </row>
    <row r="68" spans="11:27" x14ac:dyDescent="0.3">
      <c r="K68" t="s">
        <v>1027</v>
      </c>
      <c r="M68">
        <v>77</v>
      </c>
      <c r="N68">
        <f t="shared" si="2"/>
        <v>0</v>
      </c>
      <c r="O68">
        <f t="shared" si="3"/>
        <v>77</v>
      </c>
      <c r="P68">
        <v>0</v>
      </c>
      <c r="Q68">
        <f>N27</f>
        <v>0</v>
      </c>
      <c r="R68">
        <f t="shared" si="4"/>
        <v>0</v>
      </c>
      <c r="S68">
        <v>0</v>
      </c>
      <c r="T68">
        <f t="shared" si="5"/>
        <v>77</v>
      </c>
      <c r="U68">
        <f t="shared" si="6"/>
        <v>0</v>
      </c>
      <c r="V68">
        <f t="shared" si="7"/>
        <v>77</v>
      </c>
      <c r="W68">
        <v>0</v>
      </c>
      <c r="X68">
        <v>0</v>
      </c>
      <c r="Y68">
        <f t="shared" si="8"/>
        <v>0</v>
      </c>
      <c r="Z68">
        <v>0</v>
      </c>
      <c r="AA68">
        <f t="shared" si="9"/>
        <v>77</v>
      </c>
    </row>
    <row r="69" spans="11:27" x14ac:dyDescent="0.3">
      <c r="K69" t="s">
        <v>1005</v>
      </c>
      <c r="M69">
        <v>0</v>
      </c>
      <c r="N69">
        <f t="shared" si="2"/>
        <v>0</v>
      </c>
      <c r="O69">
        <f t="shared" si="3"/>
        <v>0</v>
      </c>
      <c r="P69">
        <v>0</v>
      </c>
      <c r="Q69">
        <f>N28</f>
        <v>0</v>
      </c>
      <c r="R69">
        <f t="shared" si="4"/>
        <v>0</v>
      </c>
      <c r="S69">
        <v>0</v>
      </c>
      <c r="T69">
        <f t="shared" si="5"/>
        <v>0</v>
      </c>
      <c r="U69">
        <f t="shared" si="6"/>
        <v>0</v>
      </c>
      <c r="V69">
        <f t="shared" si="7"/>
        <v>0</v>
      </c>
      <c r="W69">
        <v>0</v>
      </c>
      <c r="X69">
        <v>0</v>
      </c>
      <c r="Y69">
        <f t="shared" si="8"/>
        <v>0</v>
      </c>
      <c r="Z69">
        <v>0</v>
      </c>
      <c r="AA69">
        <f t="shared" si="9"/>
        <v>0</v>
      </c>
    </row>
    <row r="70" spans="11:27" x14ac:dyDescent="0.3">
      <c r="K70" t="s">
        <v>1028</v>
      </c>
      <c r="M70">
        <v>43</v>
      </c>
      <c r="N70">
        <f t="shared" si="2"/>
        <v>0</v>
      </c>
      <c r="O70">
        <f t="shared" si="3"/>
        <v>35.69</v>
      </c>
      <c r="P70">
        <v>0</v>
      </c>
      <c r="Q70">
        <f>N29</f>
        <v>0</v>
      </c>
      <c r="R70">
        <f t="shared" si="4"/>
        <v>7.3100000000000005</v>
      </c>
      <c r="S70">
        <v>0</v>
      </c>
      <c r="T70">
        <f t="shared" si="5"/>
        <v>43</v>
      </c>
      <c r="U70">
        <f t="shared" si="6"/>
        <v>0</v>
      </c>
      <c r="V70">
        <f t="shared" si="7"/>
        <v>43</v>
      </c>
      <c r="W70">
        <v>0</v>
      </c>
      <c r="X70">
        <v>0</v>
      </c>
      <c r="Y70">
        <f t="shared" si="8"/>
        <v>0</v>
      </c>
      <c r="Z70">
        <v>0</v>
      </c>
      <c r="AA70">
        <f t="shared" si="9"/>
        <v>43</v>
      </c>
    </row>
    <row r="71" spans="11:27" x14ac:dyDescent="0.3">
      <c r="K71" t="s">
        <v>1038</v>
      </c>
      <c r="M71">
        <v>1</v>
      </c>
      <c r="N71">
        <f t="shared" si="2"/>
        <v>0</v>
      </c>
      <c r="O71">
        <f t="shared" si="3"/>
        <v>0</v>
      </c>
      <c r="P71">
        <v>0</v>
      </c>
      <c r="Q71">
        <f>N30</f>
        <v>1</v>
      </c>
      <c r="R71">
        <f t="shared" si="4"/>
        <v>0</v>
      </c>
      <c r="S71">
        <v>0</v>
      </c>
      <c r="T71">
        <f t="shared" si="5"/>
        <v>1</v>
      </c>
      <c r="U71">
        <f t="shared" si="6"/>
        <v>0.1</v>
      </c>
      <c r="V71">
        <f t="shared" si="7"/>
        <v>0.9</v>
      </c>
      <c r="W71">
        <v>0</v>
      </c>
      <c r="X71">
        <v>0</v>
      </c>
      <c r="Y71">
        <f t="shared" si="8"/>
        <v>0</v>
      </c>
      <c r="Z71">
        <v>0</v>
      </c>
      <c r="AA71">
        <f t="shared" si="9"/>
        <v>1</v>
      </c>
    </row>
    <row r="72" spans="11:27" x14ac:dyDescent="0.3">
      <c r="K72" t="s">
        <v>1029</v>
      </c>
      <c r="M72">
        <v>5</v>
      </c>
      <c r="N72">
        <f t="shared" si="2"/>
        <v>0</v>
      </c>
      <c r="O72">
        <f t="shared" si="3"/>
        <v>3</v>
      </c>
      <c r="P72">
        <v>0</v>
      </c>
      <c r="Q72">
        <f>N31</f>
        <v>2</v>
      </c>
      <c r="R72">
        <f t="shared" si="4"/>
        <v>0</v>
      </c>
      <c r="S72">
        <v>0</v>
      </c>
      <c r="T72">
        <f t="shared" si="5"/>
        <v>5</v>
      </c>
      <c r="U72">
        <f t="shared" si="6"/>
        <v>0</v>
      </c>
      <c r="V72">
        <f t="shared" si="7"/>
        <v>5</v>
      </c>
      <c r="W72">
        <v>0</v>
      </c>
      <c r="X72">
        <v>0</v>
      </c>
      <c r="Y72">
        <f t="shared" si="8"/>
        <v>0</v>
      </c>
      <c r="Z72">
        <v>0</v>
      </c>
      <c r="AA72">
        <f t="shared" si="9"/>
        <v>5</v>
      </c>
    </row>
    <row r="73" spans="11:27" x14ac:dyDescent="0.3">
      <c r="K73" t="s">
        <v>1037</v>
      </c>
      <c r="M73">
        <v>30</v>
      </c>
      <c r="N73">
        <f t="shared" si="2"/>
        <v>0</v>
      </c>
      <c r="O73">
        <f t="shared" si="3"/>
        <v>5.1000000000000005</v>
      </c>
      <c r="P73">
        <v>0</v>
      </c>
      <c r="Q73">
        <f>N32</f>
        <v>24.9</v>
      </c>
      <c r="R73">
        <f t="shared" si="4"/>
        <v>0</v>
      </c>
      <c r="S73">
        <v>0</v>
      </c>
      <c r="T73">
        <f t="shared" si="5"/>
        <v>30</v>
      </c>
      <c r="U73">
        <f t="shared" si="6"/>
        <v>0</v>
      </c>
      <c r="V73">
        <f t="shared" si="7"/>
        <v>30</v>
      </c>
      <c r="W73">
        <v>0</v>
      </c>
      <c r="X73">
        <v>0</v>
      </c>
      <c r="Y73">
        <f t="shared" si="8"/>
        <v>0</v>
      </c>
      <c r="Z73">
        <v>0</v>
      </c>
      <c r="AA73">
        <f t="shared" si="9"/>
        <v>30</v>
      </c>
    </row>
    <row r="74" spans="11:27" x14ac:dyDescent="0.3">
      <c r="K74" t="s">
        <v>1036</v>
      </c>
      <c r="M74">
        <v>55</v>
      </c>
      <c r="N74">
        <f t="shared" si="2"/>
        <v>0</v>
      </c>
      <c r="O74">
        <f t="shared" si="3"/>
        <v>14.850000000000001</v>
      </c>
      <c r="P74">
        <v>0</v>
      </c>
      <c r="Q74">
        <f>N33</f>
        <v>40.15</v>
      </c>
      <c r="R74">
        <f t="shared" si="4"/>
        <v>0</v>
      </c>
      <c r="S74">
        <v>0</v>
      </c>
      <c r="T74">
        <f t="shared" si="5"/>
        <v>55</v>
      </c>
      <c r="U74">
        <f t="shared" si="6"/>
        <v>6.05</v>
      </c>
      <c r="V74">
        <f t="shared" si="7"/>
        <v>48.95</v>
      </c>
      <c r="W74">
        <v>0</v>
      </c>
      <c r="X74">
        <v>0</v>
      </c>
      <c r="Y74">
        <f t="shared" si="8"/>
        <v>0</v>
      </c>
      <c r="Z74">
        <v>0</v>
      </c>
      <c r="AA74">
        <f t="shared" si="9"/>
        <v>55</v>
      </c>
    </row>
    <row r="75" spans="11:27" x14ac:dyDescent="0.3">
      <c r="K75" t="s">
        <v>1030</v>
      </c>
      <c r="M75">
        <v>27</v>
      </c>
      <c r="N75">
        <f t="shared" si="2"/>
        <v>25.919999999999998</v>
      </c>
      <c r="O75">
        <f t="shared" si="3"/>
        <v>0</v>
      </c>
      <c r="P75">
        <v>0</v>
      </c>
      <c r="Q75">
        <f>N34</f>
        <v>0</v>
      </c>
      <c r="R75">
        <f t="shared" si="4"/>
        <v>1.08</v>
      </c>
      <c r="S75">
        <v>0</v>
      </c>
      <c r="T75">
        <f t="shared" si="5"/>
        <v>27</v>
      </c>
      <c r="U75">
        <f t="shared" si="6"/>
        <v>25.919999999999998</v>
      </c>
      <c r="V75">
        <f t="shared" si="7"/>
        <v>1.08</v>
      </c>
      <c r="W75">
        <v>0</v>
      </c>
      <c r="X75">
        <v>0</v>
      </c>
      <c r="Y75">
        <f t="shared" si="8"/>
        <v>0</v>
      </c>
      <c r="Z75">
        <v>0</v>
      </c>
      <c r="AA75">
        <f t="shared" si="9"/>
        <v>27</v>
      </c>
    </row>
    <row r="76" spans="11:27" x14ac:dyDescent="0.3">
      <c r="K76" t="s">
        <v>1031</v>
      </c>
      <c r="M76">
        <v>7</v>
      </c>
      <c r="N76">
        <f t="shared" si="2"/>
        <v>4.2</v>
      </c>
      <c r="O76">
        <f t="shared" si="3"/>
        <v>1.4000000000000001</v>
      </c>
      <c r="P76">
        <v>0</v>
      </c>
      <c r="Q76">
        <f>N35</f>
        <v>0</v>
      </c>
      <c r="R76">
        <f t="shared" si="4"/>
        <v>1.4000000000000001</v>
      </c>
      <c r="S76">
        <v>0</v>
      </c>
      <c r="T76">
        <f t="shared" si="5"/>
        <v>7.0000000000000009</v>
      </c>
      <c r="U76">
        <f t="shared" si="6"/>
        <v>5.6000000000000005</v>
      </c>
      <c r="V76">
        <f t="shared" si="7"/>
        <v>1.4000000000000001</v>
      </c>
      <c r="W76">
        <v>0</v>
      </c>
      <c r="X76">
        <v>0</v>
      </c>
      <c r="Y76">
        <f t="shared" si="8"/>
        <v>0</v>
      </c>
      <c r="Z76">
        <v>0</v>
      </c>
      <c r="AA76">
        <f t="shared" si="9"/>
        <v>7.0000000000000009</v>
      </c>
    </row>
    <row r="77" spans="11:27" x14ac:dyDescent="0.3">
      <c r="K77" t="s">
        <v>1032</v>
      </c>
      <c r="M77">
        <v>22</v>
      </c>
      <c r="N77">
        <f t="shared" si="2"/>
        <v>22</v>
      </c>
      <c r="O77">
        <f t="shared" si="3"/>
        <v>0</v>
      </c>
      <c r="P77">
        <v>0</v>
      </c>
      <c r="Q77">
        <f>N36</f>
        <v>0</v>
      </c>
      <c r="R77">
        <f t="shared" si="4"/>
        <v>0</v>
      </c>
      <c r="S77">
        <v>0</v>
      </c>
      <c r="T77">
        <f t="shared" si="5"/>
        <v>22</v>
      </c>
      <c r="U77">
        <f t="shared" si="6"/>
        <v>22</v>
      </c>
      <c r="V77">
        <f t="shared" si="7"/>
        <v>0</v>
      </c>
      <c r="W77">
        <v>0</v>
      </c>
      <c r="X77">
        <v>0</v>
      </c>
      <c r="Y77">
        <f t="shared" si="8"/>
        <v>0</v>
      </c>
      <c r="Z77">
        <v>0</v>
      </c>
      <c r="AA77">
        <f t="shared" si="9"/>
        <v>22</v>
      </c>
    </row>
    <row r="78" spans="11:27" x14ac:dyDescent="0.3">
      <c r="K78" t="s">
        <v>1033</v>
      </c>
      <c r="M78">
        <v>25</v>
      </c>
      <c r="N78">
        <f t="shared" si="2"/>
        <v>0</v>
      </c>
      <c r="O78">
        <f t="shared" si="3"/>
        <v>8</v>
      </c>
      <c r="P78">
        <v>0</v>
      </c>
      <c r="Q78">
        <f>N37</f>
        <v>12</v>
      </c>
      <c r="R78">
        <f t="shared" si="4"/>
        <v>5</v>
      </c>
      <c r="S78">
        <v>0</v>
      </c>
      <c r="T78">
        <f t="shared" si="5"/>
        <v>25</v>
      </c>
      <c r="U78">
        <f t="shared" si="6"/>
        <v>0</v>
      </c>
      <c r="V78">
        <f t="shared" si="7"/>
        <v>25</v>
      </c>
      <c r="W78">
        <v>0</v>
      </c>
      <c r="X78">
        <v>0</v>
      </c>
      <c r="Y78">
        <f t="shared" si="8"/>
        <v>0</v>
      </c>
      <c r="Z78">
        <v>0</v>
      </c>
      <c r="AA78">
        <f t="shared" si="9"/>
        <v>25</v>
      </c>
    </row>
    <row r="79" spans="11:27" x14ac:dyDescent="0.3">
      <c r="K79" t="s">
        <v>1034</v>
      </c>
      <c r="M79">
        <v>26</v>
      </c>
      <c r="N79">
        <f t="shared" si="2"/>
        <v>0</v>
      </c>
      <c r="O79">
        <f t="shared" si="3"/>
        <v>0</v>
      </c>
      <c r="P79">
        <v>0</v>
      </c>
      <c r="Q79">
        <f>N38</f>
        <v>0</v>
      </c>
      <c r="R79">
        <f t="shared" si="4"/>
        <v>26</v>
      </c>
      <c r="S79">
        <v>0</v>
      </c>
      <c r="T79">
        <f t="shared" si="5"/>
        <v>26</v>
      </c>
      <c r="U79">
        <f t="shared" si="6"/>
        <v>0</v>
      </c>
      <c r="V79">
        <f t="shared" si="7"/>
        <v>26</v>
      </c>
      <c r="W79">
        <v>0</v>
      </c>
      <c r="X79">
        <v>0</v>
      </c>
      <c r="Y79">
        <f t="shared" si="8"/>
        <v>0</v>
      </c>
      <c r="Z79">
        <v>0</v>
      </c>
      <c r="AA79">
        <f t="shared" si="9"/>
        <v>26</v>
      </c>
    </row>
    <row r="80" spans="11:27" x14ac:dyDescent="0.3">
      <c r="K80" t="s">
        <v>1035</v>
      </c>
      <c r="M80">
        <v>28</v>
      </c>
      <c r="N80">
        <f t="shared" si="2"/>
        <v>0</v>
      </c>
      <c r="O80">
        <f t="shared" si="3"/>
        <v>8.9600000000000009</v>
      </c>
      <c r="P80">
        <v>0</v>
      </c>
      <c r="Q80">
        <f>N39</f>
        <v>15.120000000000001</v>
      </c>
      <c r="R80">
        <f t="shared" si="4"/>
        <v>3.9200000000000004</v>
      </c>
      <c r="S80">
        <v>0</v>
      </c>
      <c r="T80">
        <f t="shared" si="5"/>
        <v>28.000000000000004</v>
      </c>
      <c r="U80">
        <f t="shared" si="6"/>
        <v>0</v>
      </c>
      <c r="V80">
        <f t="shared" si="7"/>
        <v>28</v>
      </c>
      <c r="W80">
        <v>0</v>
      </c>
      <c r="X80">
        <v>0</v>
      </c>
      <c r="Y80">
        <f t="shared" si="8"/>
        <v>0</v>
      </c>
      <c r="Z80">
        <v>0</v>
      </c>
      <c r="AA80">
        <f t="shared" si="9"/>
        <v>28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D664-3AF2-462E-A559-B25B05419B08}">
  <dimension ref="A1:P45"/>
  <sheetViews>
    <sheetView topLeftCell="A10" workbookViewId="0">
      <selection sqref="A1:P45"/>
    </sheetView>
  </sheetViews>
  <sheetFormatPr defaultRowHeight="14.4" x14ac:dyDescent="0.3"/>
  <cols>
    <col min="1" max="4" width="10.77734375" bestFit="1" customWidth="1"/>
    <col min="5" max="5" width="12.109375" bestFit="1" customWidth="1"/>
    <col min="6" max="9" width="10.77734375" bestFit="1" customWidth="1"/>
    <col min="10" max="16" width="11.77734375" bestFit="1" customWidth="1"/>
  </cols>
  <sheetData>
    <row r="1" spans="1:16" x14ac:dyDescent="0.3">
      <c r="A1" t="s">
        <v>1051</v>
      </c>
      <c r="B1" t="s">
        <v>1052</v>
      </c>
      <c r="C1" t="s">
        <v>1053</v>
      </c>
      <c r="D1" t="s">
        <v>1054</v>
      </c>
      <c r="E1" t="s">
        <v>1055</v>
      </c>
      <c r="F1" t="s">
        <v>1056</v>
      </c>
      <c r="G1" t="s">
        <v>1057</v>
      </c>
      <c r="H1" t="s">
        <v>1058</v>
      </c>
      <c r="I1" t="s">
        <v>1059</v>
      </c>
      <c r="J1" t="s">
        <v>1159</v>
      </c>
      <c r="K1" t="s">
        <v>1160</v>
      </c>
      <c r="L1" t="s">
        <v>1161</v>
      </c>
      <c r="M1" t="s">
        <v>1162</v>
      </c>
      <c r="N1" t="s">
        <v>1163</v>
      </c>
      <c r="O1" t="s">
        <v>1164</v>
      </c>
      <c r="P1" t="s">
        <v>1165</v>
      </c>
    </row>
    <row r="2" spans="1:16" x14ac:dyDescent="0.3">
      <c r="A2" s="71" t="s">
        <v>246</v>
      </c>
      <c r="B2" s="71" t="s">
        <v>1166</v>
      </c>
      <c r="C2" s="71" t="s">
        <v>1167</v>
      </c>
      <c r="D2" s="71" t="s">
        <v>1168</v>
      </c>
      <c r="E2" s="71" t="s">
        <v>1169</v>
      </c>
      <c r="F2" s="71" t="s">
        <v>1170</v>
      </c>
      <c r="G2" s="71" t="s">
        <v>1171</v>
      </c>
      <c r="H2" s="71" t="s">
        <v>1172</v>
      </c>
      <c r="I2" s="71" t="s">
        <v>248</v>
      </c>
      <c r="J2" s="71" t="s">
        <v>455</v>
      </c>
      <c r="K2" s="71" t="s">
        <v>1173</v>
      </c>
      <c r="L2" s="71" t="s">
        <v>1174</v>
      </c>
      <c r="M2" s="71" t="s">
        <v>1175</v>
      </c>
      <c r="N2" s="71" t="s">
        <v>1176</v>
      </c>
      <c r="O2" s="71" t="s">
        <v>1177</v>
      </c>
      <c r="P2" s="71" t="s">
        <v>1178</v>
      </c>
    </row>
    <row r="3" spans="1:16" x14ac:dyDescent="0.3">
      <c r="A3" s="71" t="s">
        <v>1066</v>
      </c>
      <c r="B3" s="71" t="s">
        <v>1066</v>
      </c>
      <c r="C3" s="71" t="s">
        <v>1066</v>
      </c>
      <c r="D3" s="71" t="s">
        <v>1066</v>
      </c>
      <c r="E3" s="71" t="s">
        <v>1066</v>
      </c>
      <c r="F3" s="71" t="s">
        <v>1066</v>
      </c>
      <c r="G3" s="71" t="s">
        <v>1066</v>
      </c>
      <c r="H3" s="71" t="s">
        <v>1066</v>
      </c>
      <c r="I3" s="71" t="s">
        <v>1066</v>
      </c>
      <c r="J3" s="71" t="s">
        <v>1066</v>
      </c>
      <c r="K3" s="71" t="s">
        <v>1066</v>
      </c>
      <c r="L3" s="71" t="s">
        <v>1066</v>
      </c>
      <c r="M3" s="71" t="s">
        <v>1066</v>
      </c>
      <c r="N3" s="71" t="s">
        <v>1066</v>
      </c>
      <c r="O3" s="71" t="s">
        <v>1066</v>
      </c>
      <c r="P3" s="71" t="s">
        <v>1066</v>
      </c>
    </row>
    <row r="4" spans="1:16" x14ac:dyDescent="0.3">
      <c r="A4" s="71" t="s">
        <v>1064</v>
      </c>
      <c r="B4" s="71" t="s">
        <v>1066</v>
      </c>
      <c r="C4" s="71" t="s">
        <v>1066</v>
      </c>
      <c r="D4" s="71" t="s">
        <v>1066</v>
      </c>
      <c r="E4" s="71" t="s">
        <v>1066</v>
      </c>
      <c r="F4" s="71" t="s">
        <v>1066</v>
      </c>
      <c r="G4" s="71" t="s">
        <v>1066</v>
      </c>
      <c r="H4" s="71" t="s">
        <v>1066</v>
      </c>
      <c r="I4" s="71" t="s">
        <v>1066</v>
      </c>
      <c r="J4" s="71" t="s">
        <v>1066</v>
      </c>
      <c r="K4" s="71" t="s">
        <v>1064</v>
      </c>
      <c r="L4" s="71" t="s">
        <v>1066</v>
      </c>
      <c r="M4" s="71" t="s">
        <v>1066</v>
      </c>
      <c r="N4" s="71" t="s">
        <v>1066</v>
      </c>
      <c r="O4" s="71" t="s">
        <v>1066</v>
      </c>
      <c r="P4" s="71" t="s">
        <v>1066</v>
      </c>
    </row>
    <row r="5" spans="1:16" x14ac:dyDescent="0.3">
      <c r="A5" s="71" t="s">
        <v>1066</v>
      </c>
      <c r="B5" s="71" t="s">
        <v>1066</v>
      </c>
      <c r="C5" s="71" t="s">
        <v>1066</v>
      </c>
      <c r="D5" s="71" t="s">
        <v>1066</v>
      </c>
      <c r="E5" s="71" t="s">
        <v>1066</v>
      </c>
      <c r="F5" s="71" t="s">
        <v>1066</v>
      </c>
      <c r="G5" s="71" t="s">
        <v>1066</v>
      </c>
      <c r="H5" s="71" t="s">
        <v>1066</v>
      </c>
      <c r="I5" s="71" t="s">
        <v>1066</v>
      </c>
      <c r="J5" s="71" t="s">
        <v>1066</v>
      </c>
      <c r="K5" s="71" t="s">
        <v>1066</v>
      </c>
      <c r="L5" s="71" t="s">
        <v>1066</v>
      </c>
      <c r="M5" s="71" t="s">
        <v>1066</v>
      </c>
      <c r="N5" s="71" t="s">
        <v>1066</v>
      </c>
      <c r="O5" s="71" t="s">
        <v>1066</v>
      </c>
      <c r="P5" s="71" t="s">
        <v>1066</v>
      </c>
    </row>
    <row r="6" spans="1:16" x14ac:dyDescent="0.3">
      <c r="A6" s="71" t="s">
        <v>1066</v>
      </c>
      <c r="B6" s="71" t="s">
        <v>1066</v>
      </c>
      <c r="C6" s="71" t="s">
        <v>1066</v>
      </c>
      <c r="D6" s="71" t="s">
        <v>1066</v>
      </c>
      <c r="E6" s="71" t="s">
        <v>1066</v>
      </c>
      <c r="F6" s="71" t="s">
        <v>1066</v>
      </c>
      <c r="G6" s="71" t="s">
        <v>1066</v>
      </c>
      <c r="H6" s="71" t="s">
        <v>1066</v>
      </c>
      <c r="I6" s="71" t="s">
        <v>1066</v>
      </c>
      <c r="J6" s="71" t="s">
        <v>1066</v>
      </c>
      <c r="K6" s="71" t="s">
        <v>1066</v>
      </c>
      <c r="L6" s="71" t="s">
        <v>1066</v>
      </c>
      <c r="M6" s="71" t="s">
        <v>1066</v>
      </c>
      <c r="N6" s="71" t="s">
        <v>1066</v>
      </c>
      <c r="O6" s="71" t="s">
        <v>1066</v>
      </c>
      <c r="P6" s="71" t="s">
        <v>1066</v>
      </c>
    </row>
    <row r="7" spans="1:16" x14ac:dyDescent="0.3">
      <c r="A7" s="71" t="s">
        <v>1064</v>
      </c>
      <c r="B7" s="71" t="s">
        <v>1066</v>
      </c>
      <c r="C7" s="71" t="s">
        <v>1066</v>
      </c>
      <c r="D7" s="71" t="s">
        <v>1066</v>
      </c>
      <c r="E7" s="71" t="s">
        <v>1066</v>
      </c>
      <c r="F7" s="71" t="s">
        <v>1066</v>
      </c>
      <c r="G7" s="71" t="s">
        <v>1066</v>
      </c>
      <c r="H7" s="71" t="s">
        <v>1066</v>
      </c>
      <c r="I7" s="71" t="s">
        <v>1066</v>
      </c>
      <c r="J7" s="71" t="s">
        <v>1066</v>
      </c>
      <c r="K7" s="71" t="s">
        <v>1064</v>
      </c>
      <c r="L7" s="71" t="s">
        <v>1066</v>
      </c>
      <c r="M7" s="71" t="s">
        <v>1066</v>
      </c>
      <c r="N7" s="71" t="s">
        <v>1064</v>
      </c>
      <c r="O7" s="71" t="s">
        <v>1066</v>
      </c>
      <c r="P7" s="71" t="s">
        <v>1066</v>
      </c>
    </row>
    <row r="8" spans="1:16" x14ac:dyDescent="0.3">
      <c r="A8" s="71" t="s">
        <v>1087</v>
      </c>
      <c r="B8" s="71" t="s">
        <v>1066</v>
      </c>
      <c r="C8" s="71" t="s">
        <v>1064</v>
      </c>
      <c r="D8" s="71" t="s">
        <v>1066</v>
      </c>
      <c r="E8" s="71" t="s">
        <v>1066</v>
      </c>
      <c r="F8" s="71" t="s">
        <v>1066</v>
      </c>
      <c r="G8" s="71" t="s">
        <v>1066</v>
      </c>
      <c r="H8" s="71" t="s">
        <v>1066</v>
      </c>
      <c r="I8" s="71" t="s">
        <v>1066</v>
      </c>
      <c r="J8" s="71" t="s">
        <v>1066</v>
      </c>
      <c r="K8" s="71" t="s">
        <v>1087</v>
      </c>
      <c r="L8" s="71" t="s">
        <v>1072</v>
      </c>
      <c r="M8" s="71" t="s">
        <v>1066</v>
      </c>
      <c r="N8" s="71" t="s">
        <v>1064</v>
      </c>
      <c r="O8" s="71" t="s">
        <v>1150</v>
      </c>
      <c r="P8" s="71" t="s">
        <v>1072</v>
      </c>
    </row>
    <row r="9" spans="1:16" x14ac:dyDescent="0.3">
      <c r="A9" s="71" t="s">
        <v>1072</v>
      </c>
      <c r="B9" s="71" t="s">
        <v>1066</v>
      </c>
      <c r="C9" s="71" t="s">
        <v>1066</v>
      </c>
      <c r="D9" s="71" t="s">
        <v>1066</v>
      </c>
      <c r="E9" s="71" t="s">
        <v>1066</v>
      </c>
      <c r="F9" s="71" t="s">
        <v>1066</v>
      </c>
      <c r="G9" s="71" t="s">
        <v>1066</v>
      </c>
      <c r="H9" s="71" t="s">
        <v>1066</v>
      </c>
      <c r="I9" s="71" t="s">
        <v>1066</v>
      </c>
      <c r="J9" s="71" t="s">
        <v>1066</v>
      </c>
      <c r="K9" s="71" t="s">
        <v>1066</v>
      </c>
      <c r="L9" s="71" t="s">
        <v>1072</v>
      </c>
      <c r="M9" s="71" t="s">
        <v>1066</v>
      </c>
      <c r="N9" s="71" t="s">
        <v>1066</v>
      </c>
      <c r="O9" s="71" t="s">
        <v>1064</v>
      </c>
      <c r="P9" s="71" t="s">
        <v>1064</v>
      </c>
    </row>
    <row r="10" spans="1:16" x14ac:dyDescent="0.3">
      <c r="A10" s="71" t="s">
        <v>1150</v>
      </c>
      <c r="B10" s="71" t="s">
        <v>1064</v>
      </c>
      <c r="C10" s="71" t="s">
        <v>1066</v>
      </c>
      <c r="D10" s="71" t="s">
        <v>1066</v>
      </c>
      <c r="E10" s="71" t="s">
        <v>1066</v>
      </c>
      <c r="F10" s="71" t="s">
        <v>1066</v>
      </c>
      <c r="G10" s="71" t="s">
        <v>1066</v>
      </c>
      <c r="H10" s="71" t="s">
        <v>1066</v>
      </c>
      <c r="I10" s="71" t="s">
        <v>1066</v>
      </c>
      <c r="J10" s="71" t="s">
        <v>1066</v>
      </c>
      <c r="K10" s="71" t="s">
        <v>1150</v>
      </c>
      <c r="L10" s="71" t="s">
        <v>1072</v>
      </c>
      <c r="M10" s="71" t="s">
        <v>1066</v>
      </c>
      <c r="N10" s="71" t="s">
        <v>1066</v>
      </c>
      <c r="O10" s="71" t="s">
        <v>1072</v>
      </c>
      <c r="P10" s="71" t="s">
        <v>1072</v>
      </c>
    </row>
    <row r="11" spans="1:16" x14ac:dyDescent="0.3">
      <c r="A11" s="71" t="s">
        <v>1064</v>
      </c>
      <c r="B11" s="71" t="s">
        <v>1066</v>
      </c>
      <c r="C11" s="71" t="s">
        <v>1066</v>
      </c>
      <c r="D11" s="71" t="s">
        <v>1066</v>
      </c>
      <c r="E11" s="71" t="s">
        <v>1066</v>
      </c>
      <c r="F11" s="71" t="s">
        <v>1066</v>
      </c>
      <c r="G11" s="71" t="s">
        <v>1066</v>
      </c>
      <c r="H11" s="71" t="s">
        <v>1066</v>
      </c>
      <c r="I11" s="71" t="s">
        <v>1066</v>
      </c>
      <c r="J11" s="71" t="s">
        <v>1066</v>
      </c>
      <c r="K11" s="71" t="s">
        <v>1066</v>
      </c>
      <c r="L11" s="71" t="s">
        <v>1064</v>
      </c>
      <c r="M11" s="71" t="s">
        <v>1066</v>
      </c>
      <c r="N11" s="71" t="s">
        <v>1066</v>
      </c>
      <c r="O11" s="71" t="s">
        <v>1066</v>
      </c>
      <c r="P11" s="71" t="s">
        <v>1064</v>
      </c>
    </row>
    <row r="12" spans="1:16" x14ac:dyDescent="0.3">
      <c r="A12" s="71" t="s">
        <v>1066</v>
      </c>
      <c r="B12" s="71" t="s">
        <v>1066</v>
      </c>
      <c r="C12" s="71" t="s">
        <v>1066</v>
      </c>
      <c r="D12" s="71" t="s">
        <v>1066</v>
      </c>
      <c r="E12" s="71" t="s">
        <v>1066</v>
      </c>
      <c r="F12" s="71" t="s">
        <v>1066</v>
      </c>
      <c r="G12" s="71" t="s">
        <v>1066</v>
      </c>
      <c r="H12" s="71" t="s">
        <v>1066</v>
      </c>
      <c r="I12" s="71" t="s">
        <v>1066</v>
      </c>
      <c r="J12" s="71" t="s">
        <v>1066</v>
      </c>
      <c r="K12" s="71" t="s">
        <v>1066</v>
      </c>
      <c r="L12" s="71" t="s">
        <v>1066</v>
      </c>
      <c r="M12" s="71" t="s">
        <v>1066</v>
      </c>
      <c r="N12" s="71" t="s">
        <v>1066</v>
      </c>
      <c r="O12" s="71" t="s">
        <v>1066</v>
      </c>
      <c r="P12" s="71" t="s">
        <v>1066</v>
      </c>
    </row>
    <row r="13" spans="1:16" x14ac:dyDescent="0.3">
      <c r="A13" s="71" t="s">
        <v>1072</v>
      </c>
      <c r="B13" s="71" t="s">
        <v>1066</v>
      </c>
      <c r="C13" s="71" t="s">
        <v>1066</v>
      </c>
      <c r="D13" s="71" t="s">
        <v>1066</v>
      </c>
      <c r="E13" s="71" t="s">
        <v>1066</v>
      </c>
      <c r="F13" s="71" t="s">
        <v>1066</v>
      </c>
      <c r="G13" s="71" t="s">
        <v>1066</v>
      </c>
      <c r="H13" s="71" t="s">
        <v>1066</v>
      </c>
      <c r="I13" s="71" t="s">
        <v>1066</v>
      </c>
      <c r="J13" s="71" t="s">
        <v>1066</v>
      </c>
      <c r="K13" s="71" t="s">
        <v>1064</v>
      </c>
      <c r="L13" s="71" t="s">
        <v>1064</v>
      </c>
      <c r="M13" s="71" t="s">
        <v>1066</v>
      </c>
      <c r="N13" s="71" t="s">
        <v>1064</v>
      </c>
      <c r="O13" s="71" t="s">
        <v>1064</v>
      </c>
      <c r="P13" s="71" t="s">
        <v>1066</v>
      </c>
    </row>
    <row r="14" spans="1:16" x14ac:dyDescent="0.3">
      <c r="A14" s="71" t="s">
        <v>1066</v>
      </c>
      <c r="B14" s="71" t="s">
        <v>1066</v>
      </c>
      <c r="C14" s="71" t="s">
        <v>1066</v>
      </c>
      <c r="D14" s="71" t="s">
        <v>1066</v>
      </c>
      <c r="E14" s="71" t="s">
        <v>1066</v>
      </c>
      <c r="F14" s="71" t="s">
        <v>1066</v>
      </c>
      <c r="G14" s="71" t="s">
        <v>1066</v>
      </c>
      <c r="H14" s="71" t="s">
        <v>1066</v>
      </c>
      <c r="I14" s="71" t="s">
        <v>1066</v>
      </c>
      <c r="J14" s="71" t="s">
        <v>1066</v>
      </c>
      <c r="K14" s="71" t="s">
        <v>1066</v>
      </c>
      <c r="L14" s="71" t="s">
        <v>1066</v>
      </c>
      <c r="M14" s="71" t="s">
        <v>1066</v>
      </c>
      <c r="N14" s="71" t="s">
        <v>1066</v>
      </c>
      <c r="O14" s="71" t="s">
        <v>1066</v>
      </c>
      <c r="P14" s="71" t="s">
        <v>1066</v>
      </c>
    </row>
    <row r="15" spans="1:16" x14ac:dyDescent="0.3">
      <c r="A15" s="71" t="s">
        <v>1087</v>
      </c>
      <c r="B15" s="71" t="s">
        <v>1066</v>
      </c>
      <c r="C15" s="71" t="s">
        <v>1066</v>
      </c>
      <c r="D15" s="71" t="s">
        <v>1066</v>
      </c>
      <c r="E15" s="71" t="s">
        <v>1066</v>
      </c>
      <c r="F15" s="71" t="s">
        <v>1066</v>
      </c>
      <c r="G15" s="71" t="s">
        <v>1066</v>
      </c>
      <c r="H15" s="71" t="s">
        <v>1066</v>
      </c>
      <c r="I15" s="71" t="s">
        <v>1066</v>
      </c>
      <c r="J15" s="71" t="s">
        <v>1066</v>
      </c>
      <c r="K15" s="71" t="s">
        <v>1072</v>
      </c>
      <c r="L15" s="71" t="s">
        <v>1150</v>
      </c>
      <c r="M15" s="71" t="s">
        <v>1066</v>
      </c>
      <c r="N15" s="71" t="s">
        <v>1064</v>
      </c>
      <c r="O15" s="71" t="s">
        <v>1098</v>
      </c>
      <c r="P15" s="71" t="s">
        <v>1064</v>
      </c>
    </row>
    <row r="16" spans="1:16" x14ac:dyDescent="0.3">
      <c r="A16" s="71" t="s">
        <v>1072</v>
      </c>
      <c r="B16" s="71" t="s">
        <v>1066</v>
      </c>
      <c r="C16" s="71" t="s">
        <v>1066</v>
      </c>
      <c r="D16" s="71" t="s">
        <v>1066</v>
      </c>
      <c r="E16" s="71" t="s">
        <v>1066</v>
      </c>
      <c r="F16" s="71" t="s">
        <v>1066</v>
      </c>
      <c r="G16" s="71" t="s">
        <v>1066</v>
      </c>
      <c r="H16" s="71" t="s">
        <v>1066</v>
      </c>
      <c r="I16" s="71" t="s">
        <v>1066</v>
      </c>
      <c r="J16" s="71" t="s">
        <v>1066</v>
      </c>
      <c r="K16" s="71" t="s">
        <v>1066</v>
      </c>
      <c r="L16" s="71" t="s">
        <v>1072</v>
      </c>
      <c r="M16" s="71" t="s">
        <v>1066</v>
      </c>
      <c r="N16" s="71" t="s">
        <v>1066</v>
      </c>
      <c r="O16" s="71" t="s">
        <v>1064</v>
      </c>
      <c r="P16" s="71" t="s">
        <v>1064</v>
      </c>
    </row>
    <row r="17" spans="1:16" x14ac:dyDescent="0.3">
      <c r="A17" s="71" t="s">
        <v>1064</v>
      </c>
      <c r="B17" s="71" t="s">
        <v>1066</v>
      </c>
      <c r="C17" s="71" t="s">
        <v>1066</v>
      </c>
      <c r="D17" s="71" t="s">
        <v>1066</v>
      </c>
      <c r="E17" s="71" t="s">
        <v>1066</v>
      </c>
      <c r="F17" s="71" t="s">
        <v>1066</v>
      </c>
      <c r="G17" s="71" t="s">
        <v>1066</v>
      </c>
      <c r="H17" s="71" t="s">
        <v>1066</v>
      </c>
      <c r="I17" s="71" t="s">
        <v>1066</v>
      </c>
      <c r="J17" s="71" t="s">
        <v>1066</v>
      </c>
      <c r="K17" s="71" t="s">
        <v>1064</v>
      </c>
      <c r="L17" s="71" t="s">
        <v>1066</v>
      </c>
      <c r="M17" s="71" t="s">
        <v>1066</v>
      </c>
      <c r="N17" s="71" t="s">
        <v>1066</v>
      </c>
      <c r="O17" s="71" t="s">
        <v>1066</v>
      </c>
      <c r="P17" s="71" t="s">
        <v>1064</v>
      </c>
    </row>
    <row r="18" spans="1:16" x14ac:dyDescent="0.3">
      <c r="A18" s="71" t="s">
        <v>1105</v>
      </c>
      <c r="B18" s="71" t="s">
        <v>1064</v>
      </c>
      <c r="C18" s="71" t="s">
        <v>1066</v>
      </c>
      <c r="D18" s="71" t="s">
        <v>1098</v>
      </c>
      <c r="E18" s="71" t="s">
        <v>1064</v>
      </c>
      <c r="F18" s="71" t="s">
        <v>1064</v>
      </c>
      <c r="G18" s="71" t="s">
        <v>1064</v>
      </c>
      <c r="H18" s="71" t="s">
        <v>1150</v>
      </c>
      <c r="I18" s="71" t="s">
        <v>1066</v>
      </c>
      <c r="J18" s="71" t="s">
        <v>1179</v>
      </c>
      <c r="K18" s="71" t="s">
        <v>1180</v>
      </c>
      <c r="L18" s="71" t="s">
        <v>1086</v>
      </c>
      <c r="M18" s="71" t="s">
        <v>1066</v>
      </c>
      <c r="N18" s="71" t="s">
        <v>1072</v>
      </c>
      <c r="O18" s="71" t="s">
        <v>1085</v>
      </c>
      <c r="P18" s="71" t="s">
        <v>1064</v>
      </c>
    </row>
    <row r="19" spans="1:16" x14ac:dyDescent="0.3">
      <c r="A19" s="71" t="s">
        <v>1105</v>
      </c>
      <c r="B19" s="71" t="s">
        <v>1072</v>
      </c>
      <c r="C19" s="71" t="s">
        <v>1066</v>
      </c>
      <c r="D19" s="71" t="s">
        <v>1066</v>
      </c>
      <c r="E19" s="71" t="s">
        <v>1064</v>
      </c>
      <c r="F19" s="71" t="s">
        <v>1064</v>
      </c>
      <c r="G19" s="71" t="s">
        <v>1066</v>
      </c>
      <c r="H19" s="71" t="s">
        <v>1064</v>
      </c>
      <c r="I19" s="71" t="s">
        <v>1098</v>
      </c>
      <c r="J19" s="71" t="s">
        <v>1072</v>
      </c>
      <c r="K19" s="71" t="s">
        <v>1181</v>
      </c>
      <c r="L19" s="71" t="s">
        <v>1085</v>
      </c>
      <c r="M19" s="71" t="s">
        <v>1066</v>
      </c>
      <c r="N19" s="71" t="s">
        <v>1150</v>
      </c>
      <c r="O19" s="71" t="s">
        <v>1076</v>
      </c>
      <c r="P19" s="71" t="s">
        <v>1179</v>
      </c>
    </row>
    <row r="20" spans="1:16" x14ac:dyDescent="0.3">
      <c r="A20" s="71" t="s">
        <v>1072</v>
      </c>
      <c r="B20" s="71" t="s">
        <v>1066</v>
      </c>
      <c r="C20" s="71" t="s">
        <v>1066</v>
      </c>
      <c r="D20" s="71" t="s">
        <v>1066</v>
      </c>
      <c r="E20" s="71" t="s">
        <v>1066</v>
      </c>
      <c r="F20" s="71" t="s">
        <v>1066</v>
      </c>
      <c r="G20" s="71" t="s">
        <v>1066</v>
      </c>
      <c r="H20" s="71" t="s">
        <v>1066</v>
      </c>
      <c r="I20" s="71" t="s">
        <v>1066</v>
      </c>
      <c r="J20" s="71" t="s">
        <v>1066</v>
      </c>
      <c r="K20" s="71" t="s">
        <v>1064</v>
      </c>
      <c r="L20" s="71" t="s">
        <v>1064</v>
      </c>
      <c r="M20" s="71" t="s">
        <v>1066</v>
      </c>
      <c r="N20" s="71" t="s">
        <v>1066</v>
      </c>
      <c r="O20" s="71" t="s">
        <v>1064</v>
      </c>
      <c r="P20" s="71" t="s">
        <v>1064</v>
      </c>
    </row>
    <row r="21" spans="1:16" x14ac:dyDescent="0.3">
      <c r="A21" s="71" t="s">
        <v>1066</v>
      </c>
      <c r="B21" s="71" t="s">
        <v>1066</v>
      </c>
      <c r="C21" s="71" t="s">
        <v>1066</v>
      </c>
      <c r="D21" s="71" t="s">
        <v>1066</v>
      </c>
      <c r="E21" s="71" t="s">
        <v>1066</v>
      </c>
      <c r="F21" s="71" t="s">
        <v>1066</v>
      </c>
      <c r="G21" s="71" t="s">
        <v>1066</v>
      </c>
      <c r="H21" s="71" t="s">
        <v>1066</v>
      </c>
      <c r="I21" s="71" t="s">
        <v>1066</v>
      </c>
      <c r="J21" s="71" t="s">
        <v>1066</v>
      </c>
      <c r="K21" s="71" t="s">
        <v>1066</v>
      </c>
      <c r="L21" s="71" t="s">
        <v>1066</v>
      </c>
      <c r="M21" s="71" t="s">
        <v>1066</v>
      </c>
      <c r="N21" s="71" t="s">
        <v>1066</v>
      </c>
      <c r="O21" s="71" t="s">
        <v>1066</v>
      </c>
      <c r="P21" s="71" t="s">
        <v>1066</v>
      </c>
    </row>
    <row r="22" spans="1:16" x14ac:dyDescent="0.3">
      <c r="A22" s="71" t="s">
        <v>1066</v>
      </c>
      <c r="B22" s="71" t="s">
        <v>1066</v>
      </c>
      <c r="C22" s="71" t="s">
        <v>1066</v>
      </c>
      <c r="D22" s="71" t="s">
        <v>1066</v>
      </c>
      <c r="E22" s="71" t="s">
        <v>1066</v>
      </c>
      <c r="F22" s="71" t="s">
        <v>1066</v>
      </c>
      <c r="G22" s="71" t="s">
        <v>1066</v>
      </c>
      <c r="H22" s="71" t="s">
        <v>1066</v>
      </c>
      <c r="I22" s="71" t="s">
        <v>1066</v>
      </c>
      <c r="J22" s="71" t="s">
        <v>1066</v>
      </c>
      <c r="K22" s="71" t="s">
        <v>1066</v>
      </c>
      <c r="L22" s="71" t="s">
        <v>1066</v>
      </c>
      <c r="M22" s="71" t="s">
        <v>1066</v>
      </c>
      <c r="N22" s="71" t="s">
        <v>1066</v>
      </c>
      <c r="O22" s="71" t="s">
        <v>1066</v>
      </c>
      <c r="P22" s="71" t="s">
        <v>1066</v>
      </c>
    </row>
    <row r="23" spans="1:16" x14ac:dyDescent="0.3">
      <c r="A23" s="71" t="s">
        <v>1064</v>
      </c>
      <c r="B23" s="71" t="s">
        <v>1066</v>
      </c>
      <c r="C23" s="71" t="s">
        <v>1066</v>
      </c>
      <c r="D23" s="71" t="s">
        <v>1072</v>
      </c>
      <c r="E23" s="71" t="s">
        <v>1066</v>
      </c>
      <c r="F23" s="71" t="s">
        <v>1064</v>
      </c>
      <c r="G23" s="71" t="s">
        <v>1066</v>
      </c>
      <c r="H23" s="71" t="s">
        <v>1066</v>
      </c>
      <c r="I23" s="71" t="s">
        <v>1066</v>
      </c>
      <c r="J23" s="71" t="s">
        <v>1066</v>
      </c>
      <c r="K23" s="71" t="s">
        <v>1064</v>
      </c>
      <c r="L23" s="71" t="s">
        <v>1098</v>
      </c>
      <c r="M23" s="71" t="s">
        <v>1066</v>
      </c>
      <c r="N23" s="71" t="s">
        <v>1066</v>
      </c>
      <c r="O23" s="71" t="s">
        <v>1098</v>
      </c>
      <c r="P23" s="71" t="s">
        <v>1066</v>
      </c>
    </row>
    <row r="24" spans="1:16" x14ac:dyDescent="0.3">
      <c r="A24" s="71" t="s">
        <v>1066</v>
      </c>
      <c r="B24" s="71" t="s">
        <v>1066</v>
      </c>
      <c r="C24" s="71" t="s">
        <v>1066</v>
      </c>
      <c r="D24" s="71" t="s">
        <v>1066</v>
      </c>
      <c r="E24" s="71" t="s">
        <v>1066</v>
      </c>
      <c r="F24" s="71" t="s">
        <v>1066</v>
      </c>
      <c r="G24" s="71" t="s">
        <v>1066</v>
      </c>
      <c r="H24" s="71" t="s">
        <v>1066</v>
      </c>
      <c r="I24" s="71" t="s">
        <v>1066</v>
      </c>
      <c r="J24" s="71" t="s">
        <v>1066</v>
      </c>
      <c r="K24" s="71" t="s">
        <v>1066</v>
      </c>
      <c r="L24" s="71" t="s">
        <v>1066</v>
      </c>
      <c r="M24" s="71" t="s">
        <v>1066</v>
      </c>
      <c r="N24" s="71" t="s">
        <v>1066</v>
      </c>
      <c r="O24" s="71" t="s">
        <v>1066</v>
      </c>
      <c r="P24" s="71" t="s">
        <v>1066</v>
      </c>
    </row>
    <row r="25" spans="1:16" x14ac:dyDescent="0.3">
      <c r="A25" s="71" t="s">
        <v>1066</v>
      </c>
      <c r="B25" s="71" t="s">
        <v>1066</v>
      </c>
      <c r="C25" s="71" t="s">
        <v>1066</v>
      </c>
      <c r="D25" s="71" t="s">
        <v>1066</v>
      </c>
      <c r="E25" s="71" t="s">
        <v>1066</v>
      </c>
      <c r="F25" s="71" t="s">
        <v>1066</v>
      </c>
      <c r="G25" s="71" t="s">
        <v>1066</v>
      </c>
      <c r="H25" s="71" t="s">
        <v>1066</v>
      </c>
      <c r="I25" s="71" t="s">
        <v>1066</v>
      </c>
      <c r="J25" s="71" t="s">
        <v>1066</v>
      </c>
      <c r="K25" s="71" t="s">
        <v>1072</v>
      </c>
      <c r="L25" s="71" t="s">
        <v>1064</v>
      </c>
      <c r="M25" s="71" t="s">
        <v>1066</v>
      </c>
      <c r="N25" s="71" t="s">
        <v>1064</v>
      </c>
      <c r="O25" s="71" t="s">
        <v>1064</v>
      </c>
      <c r="P25" s="71" t="s">
        <v>1064</v>
      </c>
    </row>
    <row r="26" spans="1:16" x14ac:dyDescent="0.3">
      <c r="A26" s="71" t="s">
        <v>1086</v>
      </c>
      <c r="B26" s="71" t="s">
        <v>1066</v>
      </c>
      <c r="C26" s="71" t="s">
        <v>1066</v>
      </c>
      <c r="D26" s="71" t="s">
        <v>1066</v>
      </c>
      <c r="E26" s="71" t="s">
        <v>1066</v>
      </c>
      <c r="F26" s="71" t="s">
        <v>1066</v>
      </c>
      <c r="G26" s="71" t="s">
        <v>1066</v>
      </c>
      <c r="H26" s="71" t="s">
        <v>1066</v>
      </c>
      <c r="I26" s="71" t="s">
        <v>1066</v>
      </c>
      <c r="J26" s="71" t="s">
        <v>1066</v>
      </c>
      <c r="K26" s="71" t="s">
        <v>1087</v>
      </c>
      <c r="L26" s="71" t="s">
        <v>1064</v>
      </c>
      <c r="M26" s="71" t="s">
        <v>1066</v>
      </c>
      <c r="N26" s="71" t="s">
        <v>1066</v>
      </c>
      <c r="O26" s="71" t="s">
        <v>1072</v>
      </c>
      <c r="P26" s="71" t="s">
        <v>1064</v>
      </c>
    </row>
    <row r="27" spans="1:16" x14ac:dyDescent="0.3">
      <c r="A27" s="71" t="s">
        <v>1066</v>
      </c>
      <c r="B27" s="71" t="s">
        <v>1066</v>
      </c>
      <c r="C27" s="71" t="s">
        <v>1066</v>
      </c>
      <c r="D27" s="71" t="s">
        <v>1066</v>
      </c>
      <c r="E27" s="71" t="s">
        <v>1066</v>
      </c>
      <c r="F27" s="71" t="s">
        <v>1066</v>
      </c>
      <c r="G27" s="71" t="s">
        <v>1066</v>
      </c>
      <c r="H27" s="71" t="s">
        <v>1066</v>
      </c>
      <c r="I27" s="71" t="s">
        <v>1066</v>
      </c>
      <c r="J27" s="71" t="s">
        <v>1066</v>
      </c>
      <c r="K27" s="71" t="s">
        <v>1066</v>
      </c>
      <c r="L27" s="71" t="s">
        <v>1066</v>
      </c>
      <c r="M27" s="71" t="s">
        <v>1066</v>
      </c>
      <c r="N27" s="71" t="s">
        <v>1066</v>
      </c>
      <c r="O27" s="71" t="s">
        <v>1066</v>
      </c>
      <c r="P27" s="71" t="s">
        <v>1066</v>
      </c>
    </row>
    <row r="28" spans="1:16" x14ac:dyDescent="0.3">
      <c r="A28" s="71" t="s">
        <v>1082</v>
      </c>
      <c r="B28" s="71" t="s">
        <v>1066</v>
      </c>
      <c r="C28" s="71" t="s">
        <v>1066</v>
      </c>
      <c r="D28" s="71" t="s">
        <v>1064</v>
      </c>
      <c r="E28" s="71" t="s">
        <v>1066</v>
      </c>
      <c r="F28" s="71" t="s">
        <v>1064</v>
      </c>
      <c r="G28" s="71" t="s">
        <v>1066</v>
      </c>
      <c r="H28" s="71" t="s">
        <v>1066</v>
      </c>
      <c r="I28" s="71" t="s">
        <v>1066</v>
      </c>
      <c r="J28" s="71" t="s">
        <v>1066</v>
      </c>
      <c r="K28" s="71" t="s">
        <v>1150</v>
      </c>
      <c r="L28" s="71" t="s">
        <v>1098</v>
      </c>
      <c r="M28" s="71" t="s">
        <v>1066</v>
      </c>
      <c r="N28" s="71" t="s">
        <v>1098</v>
      </c>
      <c r="O28" s="71" t="s">
        <v>1098</v>
      </c>
      <c r="P28" s="71" t="s">
        <v>1066</v>
      </c>
    </row>
    <row r="29" spans="1:16" x14ac:dyDescent="0.3">
      <c r="A29" s="71" t="s">
        <v>1066</v>
      </c>
      <c r="B29" s="71" t="s">
        <v>1066</v>
      </c>
      <c r="C29" s="71" t="s">
        <v>1066</v>
      </c>
      <c r="D29" s="71" t="s">
        <v>1066</v>
      </c>
      <c r="E29" s="71" t="s">
        <v>1066</v>
      </c>
      <c r="F29" s="71" t="s">
        <v>1066</v>
      </c>
      <c r="G29" s="71" t="s">
        <v>1066</v>
      </c>
      <c r="H29" s="71" t="s">
        <v>1066</v>
      </c>
      <c r="I29" s="71" t="s">
        <v>1066</v>
      </c>
      <c r="J29" s="71" t="s">
        <v>1066</v>
      </c>
      <c r="K29" s="71" t="s">
        <v>1066</v>
      </c>
      <c r="L29" s="71" t="s">
        <v>1066</v>
      </c>
      <c r="M29" s="71" t="s">
        <v>1066</v>
      </c>
      <c r="N29" s="71" t="s">
        <v>1066</v>
      </c>
      <c r="O29" s="71" t="s">
        <v>1066</v>
      </c>
      <c r="P29" s="71" t="s">
        <v>1066</v>
      </c>
    </row>
    <row r="30" spans="1:16" x14ac:dyDescent="0.3">
      <c r="A30" s="71" t="s">
        <v>1066</v>
      </c>
      <c r="B30" s="71" t="s">
        <v>1066</v>
      </c>
      <c r="C30" s="71" t="s">
        <v>1066</v>
      </c>
      <c r="D30" s="71" t="s">
        <v>1066</v>
      </c>
      <c r="E30" s="71" t="s">
        <v>1066</v>
      </c>
      <c r="F30" s="71" t="s">
        <v>1066</v>
      </c>
      <c r="G30" s="71" t="s">
        <v>1066</v>
      </c>
      <c r="H30" s="71" t="s">
        <v>1066</v>
      </c>
      <c r="I30" s="71" t="s">
        <v>1066</v>
      </c>
      <c r="J30" s="71" t="s">
        <v>1066</v>
      </c>
      <c r="K30" s="71" t="s">
        <v>1066</v>
      </c>
      <c r="L30" s="71" t="s">
        <v>1066</v>
      </c>
      <c r="M30" s="71" t="s">
        <v>1066</v>
      </c>
      <c r="N30" s="71" t="s">
        <v>1066</v>
      </c>
      <c r="O30" s="71" t="s">
        <v>1066</v>
      </c>
      <c r="P30" s="71" t="s">
        <v>1066</v>
      </c>
    </row>
    <row r="31" spans="1:16" x14ac:dyDescent="0.3">
      <c r="A31" s="71" t="s">
        <v>1066</v>
      </c>
      <c r="B31" s="71" t="s">
        <v>1066</v>
      </c>
      <c r="C31" s="71" t="s">
        <v>1066</v>
      </c>
      <c r="D31" s="71" t="s">
        <v>1066</v>
      </c>
      <c r="E31" s="71" t="s">
        <v>1066</v>
      </c>
      <c r="F31" s="71" t="s">
        <v>1066</v>
      </c>
      <c r="G31" s="71" t="s">
        <v>1066</v>
      </c>
      <c r="H31" s="71" t="s">
        <v>1066</v>
      </c>
      <c r="I31" s="71" t="s">
        <v>1066</v>
      </c>
      <c r="J31" s="71" t="s">
        <v>1066</v>
      </c>
      <c r="K31" s="71" t="s">
        <v>1066</v>
      </c>
      <c r="L31" s="71" t="s">
        <v>1066</v>
      </c>
      <c r="M31" s="71" t="s">
        <v>1066</v>
      </c>
      <c r="N31" s="71" t="s">
        <v>1066</v>
      </c>
      <c r="O31" s="71" t="s">
        <v>1066</v>
      </c>
      <c r="P31" s="71" t="s">
        <v>1066</v>
      </c>
    </row>
    <row r="32" spans="1:16" x14ac:dyDescent="0.3">
      <c r="A32" s="71" t="s">
        <v>1072</v>
      </c>
      <c r="B32" s="71" t="s">
        <v>1064</v>
      </c>
      <c r="C32" s="71" t="s">
        <v>1066</v>
      </c>
      <c r="D32" s="71" t="s">
        <v>1064</v>
      </c>
      <c r="E32" s="71" t="s">
        <v>1064</v>
      </c>
      <c r="F32" s="71" t="s">
        <v>1150</v>
      </c>
      <c r="G32" s="71" t="s">
        <v>1066</v>
      </c>
      <c r="H32" s="71" t="s">
        <v>1066</v>
      </c>
      <c r="I32" s="71" t="s">
        <v>1064</v>
      </c>
      <c r="J32" s="71" t="s">
        <v>1066</v>
      </c>
      <c r="K32" s="71" t="s">
        <v>1072</v>
      </c>
      <c r="L32" s="71" t="s">
        <v>1136</v>
      </c>
      <c r="M32" s="71" t="s">
        <v>1066</v>
      </c>
      <c r="N32" s="71" t="s">
        <v>1066</v>
      </c>
      <c r="O32" s="71" t="s">
        <v>1179</v>
      </c>
      <c r="P32" s="71" t="s">
        <v>1066</v>
      </c>
    </row>
    <row r="33" spans="1:16" x14ac:dyDescent="0.3">
      <c r="A33" s="71" t="s">
        <v>1066</v>
      </c>
      <c r="B33" s="71" t="s">
        <v>1066</v>
      </c>
      <c r="C33" s="71" t="s">
        <v>1066</v>
      </c>
      <c r="D33" s="71" t="s">
        <v>1066</v>
      </c>
      <c r="E33" s="71" t="s">
        <v>1066</v>
      </c>
      <c r="F33" s="71" t="s">
        <v>1066</v>
      </c>
      <c r="G33" s="71" t="s">
        <v>1066</v>
      </c>
      <c r="H33" s="71" t="s">
        <v>1066</v>
      </c>
      <c r="I33" s="71" t="s">
        <v>1066</v>
      </c>
      <c r="J33" s="71" t="s">
        <v>1066</v>
      </c>
      <c r="K33" s="71" t="s">
        <v>1066</v>
      </c>
      <c r="L33" s="71" t="s">
        <v>1066</v>
      </c>
      <c r="M33" s="71" t="s">
        <v>1066</v>
      </c>
      <c r="N33" s="71" t="s">
        <v>1066</v>
      </c>
      <c r="O33" s="71" t="s">
        <v>1066</v>
      </c>
      <c r="P33" s="71" t="s">
        <v>1066</v>
      </c>
    </row>
    <row r="34" spans="1:16" x14ac:dyDescent="0.3">
      <c r="A34" s="71" t="s">
        <v>1064</v>
      </c>
      <c r="B34" s="71" t="s">
        <v>1066</v>
      </c>
      <c r="C34" s="71" t="s">
        <v>1066</v>
      </c>
      <c r="D34" s="71" t="s">
        <v>1066</v>
      </c>
      <c r="E34" s="71" t="s">
        <v>1066</v>
      </c>
      <c r="F34" s="71" t="s">
        <v>1066</v>
      </c>
      <c r="G34" s="71" t="s">
        <v>1066</v>
      </c>
      <c r="H34" s="71" t="s">
        <v>1066</v>
      </c>
      <c r="I34" s="71" t="s">
        <v>1098</v>
      </c>
      <c r="J34" s="71" t="s">
        <v>1066</v>
      </c>
      <c r="K34" s="71" t="s">
        <v>1072</v>
      </c>
      <c r="L34" s="71" t="s">
        <v>1072</v>
      </c>
      <c r="M34" s="71" t="s">
        <v>1066</v>
      </c>
      <c r="N34" s="71" t="s">
        <v>1064</v>
      </c>
      <c r="O34" s="71" t="s">
        <v>1072</v>
      </c>
      <c r="P34" s="71" t="s">
        <v>1064</v>
      </c>
    </row>
    <row r="35" spans="1:16" x14ac:dyDescent="0.3">
      <c r="A35" s="71" t="s">
        <v>1066</v>
      </c>
      <c r="B35" s="71" t="s">
        <v>1066</v>
      </c>
      <c r="C35" s="71" t="s">
        <v>1066</v>
      </c>
      <c r="D35" s="71" t="s">
        <v>1066</v>
      </c>
      <c r="E35" s="71" t="s">
        <v>1066</v>
      </c>
      <c r="F35" s="71" t="s">
        <v>1066</v>
      </c>
      <c r="G35" s="71" t="s">
        <v>1066</v>
      </c>
      <c r="H35" s="71" t="s">
        <v>1066</v>
      </c>
      <c r="I35" s="71" t="s">
        <v>1066</v>
      </c>
      <c r="J35" s="71" t="s">
        <v>1066</v>
      </c>
      <c r="K35" s="71" t="s">
        <v>1066</v>
      </c>
      <c r="L35" s="71" t="s">
        <v>1066</v>
      </c>
      <c r="M35" s="71" t="s">
        <v>1066</v>
      </c>
      <c r="N35" s="71" t="s">
        <v>1066</v>
      </c>
      <c r="O35" s="71" t="s">
        <v>1066</v>
      </c>
      <c r="P35" s="71" t="s">
        <v>1066</v>
      </c>
    </row>
    <row r="36" spans="1:16" x14ac:dyDescent="0.3">
      <c r="A36" s="71" t="s">
        <v>1064</v>
      </c>
      <c r="B36" s="71" t="s">
        <v>1066</v>
      </c>
      <c r="C36" s="71" t="s">
        <v>1066</v>
      </c>
      <c r="D36" s="71" t="s">
        <v>1064</v>
      </c>
      <c r="E36" s="71" t="s">
        <v>1066</v>
      </c>
      <c r="F36" s="71" t="s">
        <v>1066</v>
      </c>
      <c r="G36" s="71" t="s">
        <v>1066</v>
      </c>
      <c r="H36" s="71" t="s">
        <v>1066</v>
      </c>
      <c r="I36" s="71" t="s">
        <v>1066</v>
      </c>
      <c r="J36" s="71" t="s">
        <v>1066</v>
      </c>
      <c r="K36" s="71" t="s">
        <v>1066</v>
      </c>
      <c r="L36" s="71" t="s">
        <v>1072</v>
      </c>
      <c r="M36" s="71" t="s">
        <v>1066</v>
      </c>
      <c r="N36" s="71" t="s">
        <v>1066</v>
      </c>
      <c r="O36" s="71" t="s">
        <v>1072</v>
      </c>
      <c r="P36" s="71" t="s">
        <v>1066</v>
      </c>
    </row>
    <row r="37" spans="1:16" x14ac:dyDescent="0.3">
      <c r="A37" s="71" t="s">
        <v>1064</v>
      </c>
      <c r="B37" s="71" t="s">
        <v>1066</v>
      </c>
      <c r="C37" s="71" t="s">
        <v>1066</v>
      </c>
      <c r="D37" s="71" t="s">
        <v>1064</v>
      </c>
      <c r="E37" s="71" t="s">
        <v>1066</v>
      </c>
      <c r="F37" s="71" t="s">
        <v>1066</v>
      </c>
      <c r="G37" s="71" t="s">
        <v>1066</v>
      </c>
      <c r="H37" s="71" t="s">
        <v>1066</v>
      </c>
      <c r="I37" s="71" t="s">
        <v>1066</v>
      </c>
      <c r="J37" s="71" t="s">
        <v>1066</v>
      </c>
      <c r="K37" s="71" t="s">
        <v>1064</v>
      </c>
      <c r="L37" s="71" t="s">
        <v>1064</v>
      </c>
      <c r="M37" s="71" t="s">
        <v>1066</v>
      </c>
      <c r="N37" s="71" t="s">
        <v>1066</v>
      </c>
      <c r="O37" s="71" t="s">
        <v>1072</v>
      </c>
      <c r="P37" s="71" t="s">
        <v>1066</v>
      </c>
    </row>
    <row r="38" spans="1:16" x14ac:dyDescent="0.3">
      <c r="A38" s="71" t="s">
        <v>1066</v>
      </c>
      <c r="B38" s="71" t="s">
        <v>1066</v>
      </c>
      <c r="C38" s="71" t="s">
        <v>1066</v>
      </c>
      <c r="D38" s="71" t="s">
        <v>1066</v>
      </c>
      <c r="E38" s="71" t="s">
        <v>1066</v>
      </c>
      <c r="F38" s="71" t="s">
        <v>1066</v>
      </c>
      <c r="G38" s="71" t="s">
        <v>1066</v>
      </c>
      <c r="H38" s="71" t="s">
        <v>1066</v>
      </c>
      <c r="I38" s="71" t="s">
        <v>1064</v>
      </c>
      <c r="J38" s="71" t="s">
        <v>1066</v>
      </c>
      <c r="K38" s="71" t="s">
        <v>1066</v>
      </c>
      <c r="L38" s="71" t="s">
        <v>1064</v>
      </c>
      <c r="M38" s="71" t="s">
        <v>1066</v>
      </c>
      <c r="N38" s="71" t="s">
        <v>1066</v>
      </c>
      <c r="O38" s="71" t="s">
        <v>1066</v>
      </c>
      <c r="P38" s="71" t="s">
        <v>1064</v>
      </c>
    </row>
    <row r="39" spans="1:16" x14ac:dyDescent="0.3">
      <c r="A39" s="71" t="s">
        <v>1066</v>
      </c>
      <c r="B39" s="71" t="s">
        <v>1064</v>
      </c>
      <c r="C39" s="71" t="s">
        <v>1066</v>
      </c>
      <c r="D39" s="71" t="s">
        <v>1072</v>
      </c>
      <c r="E39" s="71" t="s">
        <v>1066</v>
      </c>
      <c r="F39" s="71" t="s">
        <v>1066</v>
      </c>
      <c r="G39" s="71" t="s">
        <v>1066</v>
      </c>
      <c r="H39" s="71" t="s">
        <v>1066</v>
      </c>
      <c r="I39" s="71" t="s">
        <v>1066</v>
      </c>
      <c r="J39" s="71" t="s">
        <v>1066</v>
      </c>
      <c r="K39" s="71" t="s">
        <v>1072</v>
      </c>
      <c r="L39" s="71" t="s">
        <v>1072</v>
      </c>
      <c r="M39" s="71" t="s">
        <v>1066</v>
      </c>
      <c r="N39" s="71" t="s">
        <v>1066</v>
      </c>
      <c r="O39" s="71" t="s">
        <v>1072</v>
      </c>
      <c r="P39" s="71" t="s">
        <v>1064</v>
      </c>
    </row>
    <row r="40" spans="1:16" x14ac:dyDescent="0.3">
      <c r="A40" s="71" t="s">
        <v>1066</v>
      </c>
      <c r="B40" s="71" t="s">
        <v>1066</v>
      </c>
      <c r="C40" s="71" t="s">
        <v>1066</v>
      </c>
      <c r="D40" s="71" t="s">
        <v>1066</v>
      </c>
      <c r="E40" s="71" t="s">
        <v>1066</v>
      </c>
      <c r="F40" s="71" t="s">
        <v>1066</v>
      </c>
      <c r="G40" s="71" t="s">
        <v>1066</v>
      </c>
      <c r="H40" s="71" t="s">
        <v>1066</v>
      </c>
      <c r="I40" s="71" t="s">
        <v>1066</v>
      </c>
      <c r="J40" s="71" t="s">
        <v>1066</v>
      </c>
      <c r="K40" s="71" t="s">
        <v>1066</v>
      </c>
      <c r="L40" s="71" t="s">
        <v>1066</v>
      </c>
      <c r="M40" s="71" t="s">
        <v>1066</v>
      </c>
      <c r="N40" s="71" t="s">
        <v>1066</v>
      </c>
      <c r="O40" s="71" t="s">
        <v>1066</v>
      </c>
      <c r="P40" s="71" t="s">
        <v>1066</v>
      </c>
    </row>
    <row r="41" spans="1:16" x14ac:dyDescent="0.3">
      <c r="A41" s="71" t="s">
        <v>1066</v>
      </c>
      <c r="B41" s="71" t="s">
        <v>1066</v>
      </c>
      <c r="C41" s="71" t="s">
        <v>1066</v>
      </c>
      <c r="D41" s="71" t="s">
        <v>1066</v>
      </c>
      <c r="E41" s="71" t="s">
        <v>1066</v>
      </c>
      <c r="F41" s="71" t="s">
        <v>1064</v>
      </c>
      <c r="G41" s="71" t="s">
        <v>1066</v>
      </c>
      <c r="H41" s="71" t="s">
        <v>1066</v>
      </c>
      <c r="I41" s="71" t="s">
        <v>1066</v>
      </c>
      <c r="J41" s="71" t="s">
        <v>1066</v>
      </c>
      <c r="K41" s="71" t="s">
        <v>1066</v>
      </c>
      <c r="L41" s="71" t="s">
        <v>1064</v>
      </c>
      <c r="M41" s="71" t="s">
        <v>1066</v>
      </c>
      <c r="N41" s="71" t="s">
        <v>1066</v>
      </c>
      <c r="O41" s="71" t="s">
        <v>1064</v>
      </c>
      <c r="P41" s="71" t="s">
        <v>1066</v>
      </c>
    </row>
    <row r="42" spans="1:16" x14ac:dyDescent="0.3">
      <c r="A42" s="71" t="s">
        <v>1066</v>
      </c>
      <c r="B42" s="71" t="s">
        <v>1066</v>
      </c>
      <c r="C42" s="71" t="s">
        <v>1066</v>
      </c>
      <c r="D42" s="71" t="s">
        <v>1066</v>
      </c>
      <c r="E42" s="71" t="s">
        <v>1066</v>
      </c>
      <c r="F42" s="71" t="s">
        <v>1066</v>
      </c>
      <c r="G42" s="71" t="s">
        <v>1066</v>
      </c>
      <c r="H42" s="71" t="s">
        <v>1066</v>
      </c>
      <c r="I42" s="71" t="s">
        <v>1082</v>
      </c>
      <c r="J42" s="71" t="s">
        <v>1066</v>
      </c>
      <c r="K42" s="71" t="s">
        <v>1072</v>
      </c>
      <c r="L42" s="71" t="s">
        <v>1072</v>
      </c>
      <c r="M42" s="71" t="s">
        <v>1064</v>
      </c>
      <c r="N42" s="71" t="s">
        <v>1066</v>
      </c>
      <c r="O42" s="71" t="s">
        <v>1072</v>
      </c>
      <c r="P42" s="71" t="s">
        <v>1072</v>
      </c>
    </row>
    <row r="43" spans="1:16" x14ac:dyDescent="0.3">
      <c r="A43" s="71" t="s">
        <v>1066</v>
      </c>
      <c r="B43" s="71" t="s">
        <v>1066</v>
      </c>
      <c r="C43" s="71" t="s">
        <v>1066</v>
      </c>
      <c r="D43" s="71" t="s">
        <v>1066</v>
      </c>
      <c r="E43" s="71" t="s">
        <v>1066</v>
      </c>
      <c r="F43" s="71" t="s">
        <v>1066</v>
      </c>
      <c r="G43" s="71" t="s">
        <v>1066</v>
      </c>
      <c r="H43" s="71" t="s">
        <v>1066</v>
      </c>
      <c r="I43" s="71" t="s">
        <v>1066</v>
      </c>
      <c r="J43" s="71" t="s">
        <v>1066</v>
      </c>
      <c r="K43" s="71" t="s">
        <v>1066</v>
      </c>
      <c r="L43" s="71" t="s">
        <v>1066</v>
      </c>
      <c r="M43" s="71" t="s">
        <v>1066</v>
      </c>
      <c r="N43" s="71" t="s">
        <v>1066</v>
      </c>
      <c r="O43" s="71" t="s">
        <v>1066</v>
      </c>
      <c r="P43" s="71" t="s">
        <v>1066</v>
      </c>
    </row>
    <row r="44" spans="1:16" x14ac:dyDescent="0.3">
      <c r="A44" s="71" t="s">
        <v>1066</v>
      </c>
      <c r="B44" s="71" t="s">
        <v>1066</v>
      </c>
      <c r="C44" s="71" t="s">
        <v>1066</v>
      </c>
      <c r="D44" s="71" t="s">
        <v>1064</v>
      </c>
      <c r="E44" s="71" t="s">
        <v>1066</v>
      </c>
      <c r="F44" s="71" t="s">
        <v>1066</v>
      </c>
      <c r="G44" s="71" t="s">
        <v>1066</v>
      </c>
      <c r="H44" s="71" t="s">
        <v>1066</v>
      </c>
      <c r="I44" s="71" t="s">
        <v>1066</v>
      </c>
      <c r="J44" s="71" t="s">
        <v>1066</v>
      </c>
      <c r="K44" s="71" t="s">
        <v>1066</v>
      </c>
      <c r="L44" s="71" t="s">
        <v>1064</v>
      </c>
      <c r="M44" s="71" t="s">
        <v>1066</v>
      </c>
      <c r="N44" s="71" t="s">
        <v>1064</v>
      </c>
      <c r="O44" s="71" t="s">
        <v>1066</v>
      </c>
      <c r="P44" s="71" t="s">
        <v>1066</v>
      </c>
    </row>
    <row r="45" spans="1:16" x14ac:dyDescent="0.3">
      <c r="A45" s="71" t="s">
        <v>1066</v>
      </c>
      <c r="B45" s="71" t="s">
        <v>1066</v>
      </c>
      <c r="C45" s="71" t="s">
        <v>1066</v>
      </c>
      <c r="D45" s="71" t="s">
        <v>1066</v>
      </c>
      <c r="E45" s="71" t="s">
        <v>1066</v>
      </c>
      <c r="F45" s="71" t="s">
        <v>1066</v>
      </c>
      <c r="G45" s="71" t="s">
        <v>1066</v>
      </c>
      <c r="H45" s="71" t="s">
        <v>1066</v>
      </c>
      <c r="I45" s="71" t="s">
        <v>1066</v>
      </c>
      <c r="J45" s="71" t="s">
        <v>1066</v>
      </c>
      <c r="K45" s="71" t="s">
        <v>1066</v>
      </c>
      <c r="L45" s="71" t="s">
        <v>1066</v>
      </c>
      <c r="M45" s="71" t="s">
        <v>1066</v>
      </c>
      <c r="N45" s="71" t="s">
        <v>1066</v>
      </c>
      <c r="O45" s="71" t="s">
        <v>1066</v>
      </c>
      <c r="P45" s="71" t="s">
        <v>1066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3262-FF86-4D05-B229-6593D0C910EC}">
  <dimension ref="A1:I45"/>
  <sheetViews>
    <sheetView topLeftCell="A15" workbookViewId="0">
      <selection sqref="A1:I45"/>
    </sheetView>
  </sheetViews>
  <sheetFormatPr defaultRowHeight="14.4" x14ac:dyDescent="0.3"/>
  <cols>
    <col min="1" max="1" width="16.88671875" bestFit="1" customWidth="1"/>
    <col min="2" max="2" width="42.44140625" bestFit="1" customWidth="1"/>
    <col min="3" max="3" width="11.77734375" bestFit="1" customWidth="1"/>
    <col min="4" max="9" width="10.77734375" bestFit="1" customWidth="1"/>
  </cols>
  <sheetData>
    <row r="1" spans="1:9" x14ac:dyDescent="0.3">
      <c r="A1" t="s">
        <v>1051</v>
      </c>
      <c r="B1" t="s">
        <v>1052</v>
      </c>
      <c r="C1" t="s">
        <v>1053</v>
      </c>
      <c r="D1" t="s">
        <v>1054</v>
      </c>
      <c r="E1" t="s">
        <v>1055</v>
      </c>
      <c r="F1" t="s">
        <v>1056</v>
      </c>
      <c r="G1" t="s">
        <v>1057</v>
      </c>
      <c r="H1" t="s">
        <v>1058</v>
      </c>
      <c r="I1" t="s">
        <v>1059</v>
      </c>
    </row>
    <row r="2" spans="1:9" x14ac:dyDescent="0.3">
      <c r="A2" s="71"/>
      <c r="B2" s="71"/>
      <c r="C2" s="71"/>
      <c r="D2" s="71" t="s">
        <v>206</v>
      </c>
      <c r="E2" s="71" t="s">
        <v>1060</v>
      </c>
      <c r="F2" s="71" t="s">
        <v>1061</v>
      </c>
      <c r="G2" s="71" t="s">
        <v>206</v>
      </c>
      <c r="H2" s="71" t="s">
        <v>1060</v>
      </c>
      <c r="I2" s="71" t="s">
        <v>1061</v>
      </c>
    </row>
    <row r="3" spans="1:9" x14ac:dyDescent="0.3">
      <c r="A3" s="71" t="s">
        <v>1062</v>
      </c>
      <c r="B3" s="71" t="s">
        <v>1063</v>
      </c>
      <c r="C3" s="71"/>
      <c r="D3" s="71" t="s">
        <v>1064</v>
      </c>
      <c r="E3" s="71" t="s">
        <v>455</v>
      </c>
      <c r="F3" s="71" t="s">
        <v>1065</v>
      </c>
      <c r="G3" s="71" t="s">
        <v>1066</v>
      </c>
      <c r="H3" s="71" t="s">
        <v>1066</v>
      </c>
      <c r="I3" s="71" t="s">
        <v>1066</v>
      </c>
    </row>
    <row r="4" spans="1:9" x14ac:dyDescent="0.3">
      <c r="A4" s="71" t="s">
        <v>1067</v>
      </c>
      <c r="B4" s="71" t="s">
        <v>1068</v>
      </c>
      <c r="C4" s="71"/>
      <c r="D4" s="71" t="s">
        <v>1064</v>
      </c>
      <c r="E4" s="71" t="s">
        <v>1065</v>
      </c>
      <c r="F4" s="71" t="s">
        <v>1065</v>
      </c>
      <c r="G4" s="71" t="s">
        <v>1064</v>
      </c>
      <c r="H4" s="71" t="s">
        <v>1065</v>
      </c>
      <c r="I4" s="71" t="s">
        <v>1066</v>
      </c>
    </row>
    <row r="5" spans="1:9" x14ac:dyDescent="0.3">
      <c r="A5" s="71"/>
      <c r="B5" s="71" t="s">
        <v>1069</v>
      </c>
      <c r="C5" s="71"/>
      <c r="D5" s="71" t="s">
        <v>1064</v>
      </c>
      <c r="E5" s="71" t="s">
        <v>1065</v>
      </c>
      <c r="F5" s="71" t="s">
        <v>455</v>
      </c>
      <c r="G5" s="71" t="s">
        <v>1066</v>
      </c>
      <c r="H5" s="71" t="s">
        <v>1066</v>
      </c>
      <c r="I5" s="71" t="s">
        <v>1066</v>
      </c>
    </row>
    <row r="6" spans="1:9" x14ac:dyDescent="0.3">
      <c r="A6" s="71" t="s">
        <v>1070</v>
      </c>
      <c r="B6" s="71" t="s">
        <v>1071</v>
      </c>
      <c r="C6" s="71"/>
      <c r="D6" s="71" t="s">
        <v>1072</v>
      </c>
      <c r="E6" s="71" t="s">
        <v>1073</v>
      </c>
      <c r="F6" s="71" t="s">
        <v>1065</v>
      </c>
      <c r="G6" s="71" t="s">
        <v>1066</v>
      </c>
      <c r="H6" s="71" t="s">
        <v>1066</v>
      </c>
      <c r="I6" s="71" t="s">
        <v>1066</v>
      </c>
    </row>
    <row r="7" spans="1:9" x14ac:dyDescent="0.3">
      <c r="A7" s="71"/>
      <c r="B7" s="71" t="s">
        <v>1074</v>
      </c>
      <c r="C7" s="71"/>
      <c r="D7" s="71" t="s">
        <v>1072</v>
      </c>
      <c r="E7" s="71" t="s">
        <v>1065</v>
      </c>
      <c r="F7" s="71" t="s">
        <v>455</v>
      </c>
      <c r="G7" s="71" t="s">
        <v>1064</v>
      </c>
      <c r="H7" s="71" t="s">
        <v>1066</v>
      </c>
      <c r="I7" s="71" t="s">
        <v>1065</v>
      </c>
    </row>
    <row r="8" spans="1:9" x14ac:dyDescent="0.3">
      <c r="A8" s="71"/>
      <c r="B8" s="71" t="s">
        <v>1075</v>
      </c>
      <c r="C8" s="71"/>
      <c r="D8" s="71" t="s">
        <v>1076</v>
      </c>
      <c r="E8" s="71" t="s">
        <v>1065</v>
      </c>
      <c r="F8" s="71" t="s">
        <v>1077</v>
      </c>
      <c r="G8" s="71" t="s">
        <v>1078</v>
      </c>
      <c r="H8" s="71" t="s">
        <v>1079</v>
      </c>
      <c r="I8" s="71" t="s">
        <v>1080</v>
      </c>
    </row>
    <row r="9" spans="1:9" x14ac:dyDescent="0.3">
      <c r="A9" s="71"/>
      <c r="B9" s="71" t="s">
        <v>1081</v>
      </c>
      <c r="C9" s="71"/>
      <c r="D9" s="71" t="s">
        <v>1082</v>
      </c>
      <c r="E9" s="71" t="s">
        <v>1083</v>
      </c>
      <c r="F9" s="71" t="s">
        <v>1065</v>
      </c>
      <c r="G9" s="71" t="s">
        <v>1072</v>
      </c>
      <c r="H9" s="71" t="s">
        <v>1066</v>
      </c>
      <c r="I9" s="71" t="s">
        <v>1065</v>
      </c>
    </row>
    <row r="10" spans="1:9" x14ac:dyDescent="0.3">
      <c r="A10" s="71"/>
      <c r="B10" s="71" t="s">
        <v>1084</v>
      </c>
      <c r="C10" s="71"/>
      <c r="D10" s="71" t="s">
        <v>1085</v>
      </c>
      <c r="E10" s="71" t="s">
        <v>1086</v>
      </c>
      <c r="F10" s="71" t="s">
        <v>1065</v>
      </c>
      <c r="G10" s="71" t="s">
        <v>1087</v>
      </c>
      <c r="H10" s="71" t="s">
        <v>1088</v>
      </c>
      <c r="I10" s="71" t="s">
        <v>1089</v>
      </c>
    </row>
    <row r="11" spans="1:9" x14ac:dyDescent="0.3">
      <c r="A11" s="71"/>
      <c r="B11" s="71" t="s">
        <v>1090</v>
      </c>
      <c r="C11" s="71"/>
      <c r="D11" s="71" t="s">
        <v>1072</v>
      </c>
      <c r="E11" s="71" t="s">
        <v>1065</v>
      </c>
      <c r="F11" s="71" t="s">
        <v>455</v>
      </c>
      <c r="G11" s="71" t="s">
        <v>1064</v>
      </c>
      <c r="H11" s="71" t="s">
        <v>1066</v>
      </c>
      <c r="I11" s="71" t="s">
        <v>1065</v>
      </c>
    </row>
    <row r="12" spans="1:9" x14ac:dyDescent="0.3">
      <c r="A12" s="71"/>
      <c r="B12" s="71" t="s">
        <v>1091</v>
      </c>
      <c r="C12" s="71"/>
      <c r="D12" s="71" t="s">
        <v>1064</v>
      </c>
      <c r="E12" s="71" t="s">
        <v>1065</v>
      </c>
      <c r="F12" s="71" t="s">
        <v>1065</v>
      </c>
      <c r="G12" s="71" t="s">
        <v>1066</v>
      </c>
      <c r="H12" s="71" t="s">
        <v>1066</v>
      </c>
      <c r="I12" s="71" t="s">
        <v>1066</v>
      </c>
    </row>
    <row r="13" spans="1:9" x14ac:dyDescent="0.3">
      <c r="A13" s="71"/>
      <c r="B13" s="71" t="s">
        <v>1092</v>
      </c>
      <c r="C13" s="71"/>
      <c r="D13" s="71" t="s">
        <v>1066</v>
      </c>
      <c r="E13" s="71" t="s">
        <v>1066</v>
      </c>
      <c r="F13" s="71" t="s">
        <v>1066</v>
      </c>
      <c r="G13" s="71" t="s">
        <v>1072</v>
      </c>
      <c r="H13" s="71" t="s">
        <v>1073</v>
      </c>
      <c r="I13" s="71" t="s">
        <v>1073</v>
      </c>
    </row>
    <row r="14" spans="1:9" x14ac:dyDescent="0.3">
      <c r="A14" s="71"/>
      <c r="B14" s="71" t="s">
        <v>1093</v>
      </c>
      <c r="C14" s="71"/>
      <c r="D14" s="71" t="s">
        <v>1087</v>
      </c>
      <c r="E14" s="71" t="s">
        <v>1080</v>
      </c>
      <c r="F14" s="71" t="s">
        <v>1073</v>
      </c>
      <c r="G14" s="71" t="s">
        <v>1066</v>
      </c>
      <c r="H14" s="71" t="s">
        <v>1066</v>
      </c>
      <c r="I14" s="71" t="s">
        <v>1066</v>
      </c>
    </row>
    <row r="15" spans="1:9" x14ac:dyDescent="0.3">
      <c r="A15" s="71"/>
      <c r="B15" s="71" t="s">
        <v>1094</v>
      </c>
      <c r="C15" s="71"/>
      <c r="D15" s="71" t="s">
        <v>1095</v>
      </c>
      <c r="E15" s="71" t="s">
        <v>1076</v>
      </c>
      <c r="F15" s="71" t="s">
        <v>1096</v>
      </c>
      <c r="G15" s="71" t="s">
        <v>1087</v>
      </c>
      <c r="H15" s="71" t="s">
        <v>1079</v>
      </c>
      <c r="I15" s="71" t="s">
        <v>1080</v>
      </c>
    </row>
    <row r="16" spans="1:9" x14ac:dyDescent="0.3">
      <c r="A16" s="71"/>
      <c r="B16" s="71" t="s">
        <v>1097</v>
      </c>
      <c r="C16" s="71"/>
      <c r="D16" s="71" t="s">
        <v>1098</v>
      </c>
      <c r="E16" s="71" t="s">
        <v>1079</v>
      </c>
      <c r="F16" s="71" t="s">
        <v>1065</v>
      </c>
      <c r="G16" s="71" t="s">
        <v>1064</v>
      </c>
      <c r="H16" s="71"/>
      <c r="I16" s="71" t="s">
        <v>1065</v>
      </c>
    </row>
    <row r="17" spans="1:9" x14ac:dyDescent="0.3">
      <c r="A17" s="71"/>
      <c r="B17" s="71" t="s">
        <v>1099</v>
      </c>
      <c r="C17" s="71"/>
      <c r="D17" s="71" t="s">
        <v>1066</v>
      </c>
      <c r="E17" s="71" t="s">
        <v>1066</v>
      </c>
      <c r="F17" s="71" t="s">
        <v>1066</v>
      </c>
      <c r="G17" s="71" t="s">
        <v>1072</v>
      </c>
      <c r="H17" s="71" t="s">
        <v>1073</v>
      </c>
      <c r="I17" s="71" t="s">
        <v>1073</v>
      </c>
    </row>
    <row r="18" spans="1:9" x14ac:dyDescent="0.3">
      <c r="A18" s="71"/>
      <c r="B18" s="71" t="s">
        <v>1100</v>
      </c>
      <c r="C18" s="71"/>
      <c r="D18" s="71" t="s">
        <v>1101</v>
      </c>
      <c r="E18" s="71" t="s">
        <v>1102</v>
      </c>
      <c r="F18" s="71" t="s">
        <v>1103</v>
      </c>
      <c r="G18" s="71" t="s">
        <v>1079</v>
      </c>
      <c r="H18" s="71" t="s">
        <v>1104</v>
      </c>
      <c r="I18" s="71" t="s">
        <v>1105</v>
      </c>
    </row>
    <row r="19" spans="1:9" x14ac:dyDescent="0.3">
      <c r="A19" s="71" t="s">
        <v>1106</v>
      </c>
      <c r="B19" s="71" t="s">
        <v>1107</v>
      </c>
      <c r="C19" s="71"/>
      <c r="D19" s="71" t="s">
        <v>1108</v>
      </c>
      <c r="E19" s="71" t="s">
        <v>1109</v>
      </c>
      <c r="F19" s="71" t="s">
        <v>1110</v>
      </c>
      <c r="G19" s="71" t="s">
        <v>1101</v>
      </c>
      <c r="H19" s="71" t="s">
        <v>1108</v>
      </c>
      <c r="I19" s="71" t="s">
        <v>1111</v>
      </c>
    </row>
    <row r="20" spans="1:9" x14ac:dyDescent="0.3">
      <c r="A20" s="71"/>
      <c r="B20" s="71" t="s">
        <v>1112</v>
      </c>
      <c r="C20" s="71"/>
      <c r="D20" s="71" t="s">
        <v>1066</v>
      </c>
      <c r="E20" s="71" t="s">
        <v>1066</v>
      </c>
      <c r="F20" s="71" t="s">
        <v>1066</v>
      </c>
      <c r="G20" s="71" t="s">
        <v>1072</v>
      </c>
      <c r="H20" s="71" t="s">
        <v>1066</v>
      </c>
      <c r="I20" s="71" t="s">
        <v>1065</v>
      </c>
    </row>
    <row r="21" spans="1:9" x14ac:dyDescent="0.3">
      <c r="A21" s="71" t="s">
        <v>1113</v>
      </c>
      <c r="B21" s="71" t="s">
        <v>1114</v>
      </c>
      <c r="C21" s="71"/>
      <c r="D21" s="71" t="s">
        <v>1095</v>
      </c>
      <c r="E21" s="71" t="s">
        <v>1082</v>
      </c>
      <c r="F21" s="71" t="s">
        <v>1096</v>
      </c>
      <c r="G21" s="71" t="s">
        <v>1066</v>
      </c>
      <c r="H21" s="71" t="s">
        <v>1066</v>
      </c>
      <c r="I21" s="71" t="s">
        <v>1066</v>
      </c>
    </row>
    <row r="22" spans="1:9" x14ac:dyDescent="0.3">
      <c r="A22" s="71"/>
      <c r="B22" s="71" t="s">
        <v>1115</v>
      </c>
      <c r="C22" s="71"/>
      <c r="D22" s="71" t="s">
        <v>1064</v>
      </c>
      <c r="E22" s="71" t="s">
        <v>455</v>
      </c>
      <c r="F22" s="71" t="s">
        <v>1065</v>
      </c>
      <c r="G22" s="71" t="s">
        <v>1066</v>
      </c>
      <c r="H22" s="71" t="s">
        <v>1066</v>
      </c>
      <c r="I22" s="71" t="s">
        <v>1066</v>
      </c>
    </row>
    <row r="23" spans="1:9" x14ac:dyDescent="0.3">
      <c r="A23" s="71"/>
      <c r="B23" s="71" t="s">
        <v>1116</v>
      </c>
      <c r="C23" s="71"/>
      <c r="D23" s="71" t="s">
        <v>1117</v>
      </c>
      <c r="E23" s="71" t="s">
        <v>1118</v>
      </c>
      <c r="F23" s="71" t="s">
        <v>1119</v>
      </c>
      <c r="G23" s="71" t="s">
        <v>1087</v>
      </c>
      <c r="H23" s="71" t="s">
        <v>1066</v>
      </c>
      <c r="I23" s="71" t="s">
        <v>1065</v>
      </c>
    </row>
    <row r="24" spans="1:9" x14ac:dyDescent="0.3">
      <c r="A24" s="71" t="s">
        <v>1120</v>
      </c>
      <c r="B24" s="71" t="s">
        <v>1121</v>
      </c>
      <c r="C24" s="71"/>
      <c r="D24" s="71" t="s">
        <v>1064</v>
      </c>
      <c r="E24" s="71" t="s">
        <v>455</v>
      </c>
      <c r="F24" s="71" t="s">
        <v>1065</v>
      </c>
      <c r="G24" s="71" t="s">
        <v>1066</v>
      </c>
      <c r="H24" s="71" t="s">
        <v>1066</v>
      </c>
      <c r="I24" s="71" t="s">
        <v>1066</v>
      </c>
    </row>
    <row r="25" spans="1:9" x14ac:dyDescent="0.3">
      <c r="A25" s="71"/>
      <c r="B25" s="71" t="s">
        <v>1122</v>
      </c>
      <c r="C25" s="71"/>
      <c r="D25" s="71" t="s">
        <v>1087</v>
      </c>
      <c r="E25" s="71" t="s">
        <v>1065</v>
      </c>
      <c r="F25" s="71" t="s">
        <v>1088</v>
      </c>
      <c r="G25" s="71" t="s">
        <v>1066</v>
      </c>
      <c r="H25" s="71" t="s">
        <v>1066</v>
      </c>
      <c r="I25" s="71" t="s">
        <v>1066</v>
      </c>
    </row>
    <row r="26" spans="1:9" x14ac:dyDescent="0.3">
      <c r="A26" s="71" t="s">
        <v>1123</v>
      </c>
      <c r="B26" s="71" t="s">
        <v>1124</v>
      </c>
      <c r="C26" s="71"/>
      <c r="D26" s="71" t="s">
        <v>1086</v>
      </c>
      <c r="E26" s="71" t="s">
        <v>1065</v>
      </c>
      <c r="F26" s="71" t="s">
        <v>455</v>
      </c>
      <c r="G26" s="71" t="s">
        <v>1087</v>
      </c>
      <c r="H26" s="71" t="s">
        <v>1065</v>
      </c>
      <c r="I26" s="71" t="s">
        <v>1066</v>
      </c>
    </row>
    <row r="27" spans="1:9" x14ac:dyDescent="0.3">
      <c r="A27" s="71" t="s">
        <v>1125</v>
      </c>
      <c r="B27" s="71" t="s">
        <v>1126</v>
      </c>
      <c r="C27" s="71"/>
      <c r="D27" s="71" t="s">
        <v>1087</v>
      </c>
      <c r="E27" s="71" t="s">
        <v>1065</v>
      </c>
      <c r="F27" s="71" t="s">
        <v>455</v>
      </c>
      <c r="G27" s="71" t="s">
        <v>1066</v>
      </c>
      <c r="H27" s="71" t="s">
        <v>1066</v>
      </c>
      <c r="I27" s="71" t="s">
        <v>1066</v>
      </c>
    </row>
    <row r="28" spans="1:9" x14ac:dyDescent="0.3">
      <c r="A28" s="71" t="s">
        <v>1127</v>
      </c>
      <c r="B28" s="71" t="s">
        <v>1128</v>
      </c>
      <c r="C28" s="71"/>
      <c r="D28" s="71" t="s">
        <v>1086</v>
      </c>
      <c r="E28" s="71" t="s">
        <v>1065</v>
      </c>
      <c r="F28" s="71" t="s">
        <v>455</v>
      </c>
      <c r="G28" s="71" t="s">
        <v>1085</v>
      </c>
      <c r="H28" s="71" t="s">
        <v>1065</v>
      </c>
      <c r="I28" s="71" t="s">
        <v>1066</v>
      </c>
    </row>
    <row r="29" spans="1:9" x14ac:dyDescent="0.3">
      <c r="A29" s="71"/>
      <c r="B29" s="71" t="s">
        <v>1129</v>
      </c>
      <c r="C29" s="71"/>
      <c r="D29" s="71" t="s">
        <v>1064</v>
      </c>
      <c r="E29" s="71" t="s">
        <v>455</v>
      </c>
      <c r="F29" s="71" t="s">
        <v>1065</v>
      </c>
      <c r="G29" s="71" t="s">
        <v>1066</v>
      </c>
      <c r="H29" s="71" t="s">
        <v>1066</v>
      </c>
      <c r="I29" s="71" t="s">
        <v>1066</v>
      </c>
    </row>
    <row r="30" spans="1:9" x14ac:dyDescent="0.3">
      <c r="A30" s="71"/>
      <c r="B30" s="71" t="s">
        <v>1130</v>
      </c>
      <c r="C30" s="71"/>
      <c r="D30" s="71" t="s">
        <v>1085</v>
      </c>
      <c r="E30" s="71" t="s">
        <v>1086</v>
      </c>
      <c r="F30" s="71" t="s">
        <v>1131</v>
      </c>
      <c r="G30" s="71" t="s">
        <v>1066</v>
      </c>
      <c r="H30" s="71" t="s">
        <v>1066</v>
      </c>
      <c r="I30" s="71" t="s">
        <v>1066</v>
      </c>
    </row>
    <row r="31" spans="1:9" x14ac:dyDescent="0.3">
      <c r="A31" s="71"/>
      <c r="B31" s="71" t="s">
        <v>1132</v>
      </c>
      <c r="C31" s="71"/>
      <c r="D31" s="71" t="s">
        <v>1072</v>
      </c>
      <c r="E31" s="71" t="s">
        <v>1065</v>
      </c>
      <c r="F31" s="71" t="s">
        <v>1065</v>
      </c>
      <c r="G31" s="71" t="s">
        <v>1066</v>
      </c>
      <c r="H31" s="71" t="s">
        <v>1066</v>
      </c>
      <c r="I31" s="71" t="s">
        <v>1066</v>
      </c>
    </row>
    <row r="32" spans="1:9" x14ac:dyDescent="0.3">
      <c r="A32" s="71"/>
      <c r="B32" s="71" t="s">
        <v>1133</v>
      </c>
      <c r="C32" s="71"/>
      <c r="D32" s="71" t="s">
        <v>1134</v>
      </c>
      <c r="E32" s="71" t="s">
        <v>1105</v>
      </c>
      <c r="F32" s="71" t="s">
        <v>1135</v>
      </c>
      <c r="G32" s="71" t="s">
        <v>1136</v>
      </c>
      <c r="H32" s="71" t="s">
        <v>1137</v>
      </c>
      <c r="I32" s="71" t="s">
        <v>1138</v>
      </c>
    </row>
    <row r="33" spans="1:9" x14ac:dyDescent="0.3">
      <c r="A33" s="71"/>
      <c r="B33" s="71" t="s">
        <v>1139</v>
      </c>
      <c r="C33" s="71"/>
      <c r="D33" s="71" t="s">
        <v>1064</v>
      </c>
      <c r="E33" s="71" t="s">
        <v>455</v>
      </c>
      <c r="F33" s="71" t="s">
        <v>1065</v>
      </c>
      <c r="G33" s="71" t="s">
        <v>1066</v>
      </c>
      <c r="H33" s="71" t="s">
        <v>1066</v>
      </c>
      <c r="I33" s="71" t="s">
        <v>1066</v>
      </c>
    </row>
    <row r="34" spans="1:9" x14ac:dyDescent="0.3">
      <c r="A34" s="71"/>
      <c r="B34" s="71" t="s">
        <v>1140</v>
      </c>
      <c r="C34" s="71"/>
      <c r="D34" s="71" t="s">
        <v>1082</v>
      </c>
      <c r="E34" s="71" t="s">
        <v>1065</v>
      </c>
      <c r="F34" s="71" t="s">
        <v>455</v>
      </c>
      <c r="G34" s="71" t="s">
        <v>1087</v>
      </c>
      <c r="H34" s="71" t="s">
        <v>1065</v>
      </c>
      <c r="I34" s="71" t="s">
        <v>1066</v>
      </c>
    </row>
    <row r="35" spans="1:9" x14ac:dyDescent="0.3">
      <c r="A35" s="71"/>
      <c r="B35" s="71" t="s">
        <v>1141</v>
      </c>
      <c r="C35" s="71"/>
      <c r="D35" s="71" t="s">
        <v>1064</v>
      </c>
      <c r="E35" s="71" t="s">
        <v>1065</v>
      </c>
      <c r="F35" s="71" t="s">
        <v>455</v>
      </c>
      <c r="G35" s="71" t="s">
        <v>1066</v>
      </c>
      <c r="H35" s="71" t="s">
        <v>1066</v>
      </c>
      <c r="I35" s="71" t="s">
        <v>1066</v>
      </c>
    </row>
    <row r="36" spans="1:9" x14ac:dyDescent="0.3">
      <c r="A36" s="71"/>
      <c r="B36" s="71" t="s">
        <v>1142</v>
      </c>
      <c r="C36" s="71"/>
      <c r="D36" s="71" t="s">
        <v>1066</v>
      </c>
      <c r="E36" s="71" t="s">
        <v>1066</v>
      </c>
      <c r="F36" s="71" t="s">
        <v>1066</v>
      </c>
      <c r="G36" s="71" t="s">
        <v>1098</v>
      </c>
      <c r="H36" s="71" t="s">
        <v>1065</v>
      </c>
      <c r="I36" s="71" t="s">
        <v>1066</v>
      </c>
    </row>
    <row r="37" spans="1:9" x14ac:dyDescent="0.3">
      <c r="A37" s="71"/>
      <c r="B37" s="71" t="s">
        <v>1143</v>
      </c>
      <c r="C37" s="71"/>
      <c r="D37" s="71" t="s">
        <v>1064</v>
      </c>
      <c r="E37" s="71" t="s">
        <v>455</v>
      </c>
      <c r="F37" s="71" t="s">
        <v>1065</v>
      </c>
      <c r="G37" s="71" t="s">
        <v>1098</v>
      </c>
      <c r="H37" s="71" t="s">
        <v>1066</v>
      </c>
      <c r="I37" s="71" t="s">
        <v>1065</v>
      </c>
    </row>
    <row r="38" spans="1:9" x14ac:dyDescent="0.3">
      <c r="A38" s="71"/>
      <c r="B38" s="71" t="s">
        <v>1144</v>
      </c>
      <c r="C38" s="71"/>
      <c r="D38" s="71" t="s">
        <v>1064</v>
      </c>
      <c r="E38" s="71" t="s">
        <v>1065</v>
      </c>
      <c r="F38" s="71" t="s">
        <v>455</v>
      </c>
      <c r="G38" s="71" t="s">
        <v>1064</v>
      </c>
      <c r="H38" s="71" t="s">
        <v>1065</v>
      </c>
      <c r="I38" s="71" t="s">
        <v>1066</v>
      </c>
    </row>
    <row r="39" spans="1:9" x14ac:dyDescent="0.3">
      <c r="A39" s="71"/>
      <c r="B39" s="71" t="s">
        <v>1145</v>
      </c>
      <c r="C39" s="71"/>
      <c r="D39" s="71" t="s">
        <v>1098</v>
      </c>
      <c r="E39" s="71" t="s">
        <v>1065</v>
      </c>
      <c r="F39" s="71" t="s">
        <v>455</v>
      </c>
      <c r="G39" s="71" t="s">
        <v>1087</v>
      </c>
      <c r="H39" s="71" t="s">
        <v>1065</v>
      </c>
      <c r="I39" s="71" t="s">
        <v>1066</v>
      </c>
    </row>
    <row r="40" spans="1:9" x14ac:dyDescent="0.3">
      <c r="A40" s="71"/>
      <c r="B40" s="71" t="s">
        <v>1146</v>
      </c>
      <c r="C40" s="71" t="s">
        <v>1147</v>
      </c>
      <c r="D40" s="71" t="s">
        <v>1098</v>
      </c>
      <c r="E40" s="71" t="s">
        <v>1065</v>
      </c>
      <c r="F40" s="71" t="s">
        <v>455</v>
      </c>
      <c r="G40" s="71" t="s">
        <v>1066</v>
      </c>
      <c r="H40" s="71" t="s">
        <v>1066</v>
      </c>
      <c r="I40" s="71" t="s">
        <v>1066</v>
      </c>
    </row>
    <row r="41" spans="1:9" x14ac:dyDescent="0.3">
      <c r="A41" s="71"/>
      <c r="B41" s="71" t="s">
        <v>1148</v>
      </c>
      <c r="C41" s="71"/>
      <c r="D41" s="71" t="s">
        <v>1066</v>
      </c>
      <c r="E41" s="71" t="s">
        <v>1066</v>
      </c>
      <c r="F41" s="71" t="s">
        <v>1066</v>
      </c>
      <c r="G41" s="71" t="s">
        <v>1064</v>
      </c>
      <c r="H41" s="71" t="s">
        <v>1066</v>
      </c>
      <c r="I41" s="71" t="s">
        <v>1065</v>
      </c>
    </row>
    <row r="42" spans="1:9" x14ac:dyDescent="0.3">
      <c r="A42" s="71"/>
      <c r="B42" s="71" t="s">
        <v>1149</v>
      </c>
      <c r="C42" s="71"/>
      <c r="D42" s="71" t="s">
        <v>1150</v>
      </c>
      <c r="E42" s="71" t="s">
        <v>1151</v>
      </c>
      <c r="F42" s="71" t="s">
        <v>1073</v>
      </c>
      <c r="G42" s="71" t="s">
        <v>1150</v>
      </c>
      <c r="H42" s="71" t="s">
        <v>1065</v>
      </c>
      <c r="I42" s="71" t="s">
        <v>1066</v>
      </c>
    </row>
    <row r="43" spans="1:9" x14ac:dyDescent="0.3">
      <c r="A43" s="71" t="s">
        <v>1152</v>
      </c>
      <c r="B43" s="71" t="s">
        <v>1153</v>
      </c>
      <c r="C43" s="71"/>
      <c r="D43" s="71" t="s">
        <v>1064</v>
      </c>
      <c r="E43" s="71" t="s">
        <v>1065</v>
      </c>
      <c r="F43" s="71" t="s">
        <v>455</v>
      </c>
      <c r="G43" s="71" t="s">
        <v>1066</v>
      </c>
      <c r="H43" s="71" t="s">
        <v>1066</v>
      </c>
      <c r="I43" s="71" t="s">
        <v>1066</v>
      </c>
    </row>
    <row r="44" spans="1:9" x14ac:dyDescent="0.3">
      <c r="A44" s="71"/>
      <c r="B44" s="71" t="s">
        <v>1154</v>
      </c>
      <c r="C44" s="71"/>
      <c r="D44" s="71" t="s">
        <v>1066</v>
      </c>
      <c r="E44" s="71" t="s">
        <v>1066</v>
      </c>
      <c r="F44" s="71" t="s">
        <v>1066</v>
      </c>
      <c r="G44" s="71" t="s">
        <v>1064</v>
      </c>
      <c r="H44" s="71" t="s">
        <v>1065</v>
      </c>
      <c r="I44" s="71" t="s">
        <v>1066</v>
      </c>
    </row>
    <row r="45" spans="1:9" x14ac:dyDescent="0.3">
      <c r="A45" s="71" t="s">
        <v>1155</v>
      </c>
      <c r="B45" s="71" t="s">
        <v>1156</v>
      </c>
      <c r="C45" s="71"/>
      <c r="D45" s="71" t="s">
        <v>1157</v>
      </c>
      <c r="E45" s="71" t="s">
        <v>1066</v>
      </c>
      <c r="F45" s="71" t="s">
        <v>1066</v>
      </c>
      <c r="G45" s="71" t="s">
        <v>1158</v>
      </c>
      <c r="H45" s="71" t="s">
        <v>1066</v>
      </c>
      <c r="I45" s="71" t="s">
        <v>1066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tabSelected="1" zoomScale="85" zoomScaleNormal="85" workbookViewId="0">
      <selection activeCell="L7" sqref="L7"/>
    </sheetView>
  </sheetViews>
  <sheetFormatPr defaultRowHeight="14.4" x14ac:dyDescent="0.3"/>
  <sheetData>
    <row r="1" spans="1:25" x14ac:dyDescent="0.3">
      <c r="A1" t="s">
        <v>1051</v>
      </c>
      <c r="B1" t="s">
        <v>1052</v>
      </c>
      <c r="C1" t="s">
        <v>1053</v>
      </c>
      <c r="D1" t="s">
        <v>1054</v>
      </c>
      <c r="E1" t="s">
        <v>1055</v>
      </c>
      <c r="F1" t="s">
        <v>1056</v>
      </c>
      <c r="G1" t="s">
        <v>1057</v>
      </c>
      <c r="H1" t="s">
        <v>1058</v>
      </c>
      <c r="I1" t="s">
        <v>1059</v>
      </c>
      <c r="J1" t="s">
        <v>1051</v>
      </c>
      <c r="K1" t="s">
        <v>1052</v>
      </c>
      <c r="L1" t="s">
        <v>1053</v>
      </c>
      <c r="M1" t="s">
        <v>1054</v>
      </c>
      <c r="N1" t="s">
        <v>1055</v>
      </c>
      <c r="O1" t="s">
        <v>1056</v>
      </c>
      <c r="P1" t="s">
        <v>1057</v>
      </c>
      <c r="Q1" t="s">
        <v>1058</v>
      </c>
      <c r="R1" t="s">
        <v>1059</v>
      </c>
      <c r="S1" t="s">
        <v>1159</v>
      </c>
      <c r="T1" t="s">
        <v>1160</v>
      </c>
      <c r="U1" t="s">
        <v>1161</v>
      </c>
      <c r="V1" t="s">
        <v>1162</v>
      </c>
      <c r="W1" t="s">
        <v>1163</v>
      </c>
      <c r="X1" t="s">
        <v>1164</v>
      </c>
      <c r="Y1" t="s">
        <v>1165</v>
      </c>
    </row>
    <row r="2" spans="1:25" x14ac:dyDescent="0.3">
      <c r="A2" s="71"/>
      <c r="B2" s="71"/>
      <c r="C2" s="71"/>
      <c r="D2" s="71" t="s">
        <v>206</v>
      </c>
      <c r="E2" s="71" t="s">
        <v>1060</v>
      </c>
      <c r="F2" s="71" t="s">
        <v>1061</v>
      </c>
      <c r="G2" s="71" t="s">
        <v>206</v>
      </c>
      <c r="H2" s="71" t="s">
        <v>1060</v>
      </c>
      <c r="I2" s="71" t="s">
        <v>1061</v>
      </c>
      <c r="J2" s="71" t="s">
        <v>246</v>
      </c>
      <c r="K2" s="71" t="s">
        <v>1166</v>
      </c>
      <c r="L2" s="71" t="s">
        <v>1167</v>
      </c>
      <c r="M2" s="71" t="s">
        <v>1168</v>
      </c>
      <c r="N2" s="71" t="s">
        <v>1169</v>
      </c>
      <c r="O2" s="71" t="s">
        <v>1170</v>
      </c>
      <c r="P2" s="71" t="s">
        <v>1171</v>
      </c>
      <c r="Q2" s="71" t="s">
        <v>1172</v>
      </c>
      <c r="R2" s="71" t="s">
        <v>248</v>
      </c>
      <c r="S2" s="71" t="s">
        <v>455</v>
      </c>
      <c r="T2" s="71" t="s">
        <v>1173</v>
      </c>
      <c r="U2" s="71" t="s">
        <v>1174</v>
      </c>
      <c r="V2" s="71" t="s">
        <v>1175</v>
      </c>
      <c r="W2" s="71" t="s">
        <v>1176</v>
      </c>
      <c r="X2" s="71" t="s">
        <v>1177</v>
      </c>
      <c r="Y2" s="71" t="s">
        <v>1178</v>
      </c>
    </row>
    <row r="3" spans="1:25" x14ac:dyDescent="0.3">
      <c r="A3" s="71" t="s">
        <v>1062</v>
      </c>
      <c r="B3" s="71" t="s">
        <v>1063</v>
      </c>
      <c r="C3" s="71"/>
      <c r="D3" s="71" t="s">
        <v>1064</v>
      </c>
      <c r="E3" s="71" t="s">
        <v>455</v>
      </c>
      <c r="F3" s="71" t="s">
        <v>1065</v>
      </c>
      <c r="G3" s="71" t="s">
        <v>1066</v>
      </c>
      <c r="H3" s="71" t="s">
        <v>1066</v>
      </c>
      <c r="I3" s="71" t="s">
        <v>1066</v>
      </c>
      <c r="J3" s="71" t="s">
        <v>1066</v>
      </c>
      <c r="K3" s="71" t="s">
        <v>1066</v>
      </c>
      <c r="L3" s="71" t="s">
        <v>1066</v>
      </c>
      <c r="M3" s="71" t="s">
        <v>1066</v>
      </c>
      <c r="N3" s="71" t="s">
        <v>1066</v>
      </c>
      <c r="O3" s="71" t="s">
        <v>1066</v>
      </c>
      <c r="P3" s="71" t="s">
        <v>1066</v>
      </c>
      <c r="Q3" s="71" t="s">
        <v>1066</v>
      </c>
      <c r="R3" s="71" t="s">
        <v>1066</v>
      </c>
      <c r="S3" s="71" t="s">
        <v>1066</v>
      </c>
      <c r="T3" s="71" t="s">
        <v>1066</v>
      </c>
      <c r="U3" s="71" t="s">
        <v>1066</v>
      </c>
      <c r="V3" s="71" t="s">
        <v>1066</v>
      </c>
      <c r="W3" s="71" t="s">
        <v>1066</v>
      </c>
      <c r="X3" s="71" t="s">
        <v>1066</v>
      </c>
      <c r="Y3" s="71" t="s">
        <v>1066</v>
      </c>
    </row>
    <row r="4" spans="1:25" x14ac:dyDescent="0.3">
      <c r="A4" s="71" t="s">
        <v>1067</v>
      </c>
      <c r="B4" s="71" t="s">
        <v>1068</v>
      </c>
      <c r="C4" s="71"/>
      <c r="D4" s="71" t="s">
        <v>1064</v>
      </c>
      <c r="E4" s="71" t="s">
        <v>1065</v>
      </c>
      <c r="F4" s="71" t="s">
        <v>1065</v>
      </c>
      <c r="G4" s="71" t="s">
        <v>1064</v>
      </c>
      <c r="H4" s="71" t="s">
        <v>1065</v>
      </c>
      <c r="I4" s="71" t="s">
        <v>1066</v>
      </c>
      <c r="J4" s="71" t="s">
        <v>1064</v>
      </c>
      <c r="K4" s="71" t="s">
        <v>1066</v>
      </c>
      <c r="L4" s="71" t="s">
        <v>1066</v>
      </c>
      <c r="M4" s="71" t="s">
        <v>1066</v>
      </c>
      <c r="N4" s="71" t="s">
        <v>1066</v>
      </c>
      <c r="O4" s="71" t="s">
        <v>1066</v>
      </c>
      <c r="P4" s="71" t="s">
        <v>1066</v>
      </c>
      <c r="Q4" s="71" t="s">
        <v>1066</v>
      </c>
      <c r="R4" s="71" t="s">
        <v>1066</v>
      </c>
      <c r="S4" s="71" t="s">
        <v>1066</v>
      </c>
      <c r="T4" s="71" t="s">
        <v>1064</v>
      </c>
      <c r="U4" s="71" t="s">
        <v>1066</v>
      </c>
      <c r="V4" s="71" t="s">
        <v>1066</v>
      </c>
      <c r="W4" s="71" t="s">
        <v>1066</v>
      </c>
      <c r="X4" s="71" t="s">
        <v>1066</v>
      </c>
      <c r="Y4" s="71" t="s">
        <v>1066</v>
      </c>
    </row>
    <row r="5" spans="1:25" x14ac:dyDescent="0.3">
      <c r="A5" s="71"/>
      <c r="B5" s="71" t="s">
        <v>1069</v>
      </c>
      <c r="C5" s="71"/>
      <c r="D5" s="71" t="s">
        <v>1064</v>
      </c>
      <c r="E5" s="71" t="s">
        <v>1065</v>
      </c>
      <c r="F5" s="71" t="s">
        <v>455</v>
      </c>
      <c r="G5" s="71" t="s">
        <v>1066</v>
      </c>
      <c r="H5" s="71" t="s">
        <v>1066</v>
      </c>
      <c r="I5" s="71" t="s">
        <v>1066</v>
      </c>
      <c r="J5" s="71" t="s">
        <v>1066</v>
      </c>
      <c r="K5" s="71" t="s">
        <v>1066</v>
      </c>
      <c r="L5" s="71" t="s">
        <v>1066</v>
      </c>
      <c r="M5" s="71" t="s">
        <v>1066</v>
      </c>
      <c r="N5" s="71" t="s">
        <v>1066</v>
      </c>
      <c r="O5" s="71" t="s">
        <v>1066</v>
      </c>
      <c r="P5" s="71" t="s">
        <v>1066</v>
      </c>
      <c r="Q5" s="71" t="s">
        <v>1066</v>
      </c>
      <c r="R5" s="71" t="s">
        <v>1066</v>
      </c>
      <c r="S5" s="71" t="s">
        <v>1066</v>
      </c>
      <c r="T5" s="71" t="s">
        <v>1066</v>
      </c>
      <c r="U5" s="71" t="s">
        <v>1066</v>
      </c>
      <c r="V5" s="71" t="s">
        <v>1066</v>
      </c>
      <c r="W5" s="71" t="s">
        <v>1066</v>
      </c>
      <c r="X5" s="71" t="s">
        <v>1066</v>
      </c>
      <c r="Y5" s="71" t="s">
        <v>1066</v>
      </c>
    </row>
    <row r="6" spans="1:25" x14ac:dyDescent="0.3">
      <c r="A6" s="71" t="s">
        <v>1070</v>
      </c>
      <c r="B6" s="71" t="s">
        <v>1071</v>
      </c>
      <c r="C6" s="71"/>
      <c r="D6" s="71" t="s">
        <v>1072</v>
      </c>
      <c r="E6" s="71" t="s">
        <v>1073</v>
      </c>
      <c r="F6" s="71" t="s">
        <v>1065</v>
      </c>
      <c r="G6" s="71" t="s">
        <v>1066</v>
      </c>
      <c r="H6" s="71" t="s">
        <v>1066</v>
      </c>
      <c r="I6" s="71" t="s">
        <v>1066</v>
      </c>
      <c r="J6" s="71" t="s">
        <v>1066</v>
      </c>
      <c r="K6" s="71" t="s">
        <v>1066</v>
      </c>
      <c r="L6" s="71" t="s">
        <v>1066</v>
      </c>
      <c r="M6" s="71" t="s">
        <v>1066</v>
      </c>
      <c r="N6" s="71" t="s">
        <v>1066</v>
      </c>
      <c r="O6" s="71" t="s">
        <v>1066</v>
      </c>
      <c r="P6" s="71" t="s">
        <v>1066</v>
      </c>
      <c r="Q6" s="71" t="s">
        <v>1066</v>
      </c>
      <c r="R6" s="71" t="s">
        <v>1066</v>
      </c>
      <c r="S6" s="71" t="s">
        <v>1066</v>
      </c>
      <c r="T6" s="71" t="s">
        <v>1066</v>
      </c>
      <c r="U6" s="71" t="s">
        <v>1066</v>
      </c>
      <c r="V6" s="71" t="s">
        <v>1066</v>
      </c>
      <c r="W6" s="71" t="s">
        <v>1066</v>
      </c>
      <c r="X6" s="71" t="s">
        <v>1066</v>
      </c>
      <c r="Y6" s="71" t="s">
        <v>1066</v>
      </c>
    </row>
    <row r="7" spans="1:25" x14ac:dyDescent="0.3">
      <c r="A7" s="71"/>
      <c r="B7" s="71" t="s">
        <v>1074</v>
      </c>
      <c r="C7" s="71"/>
      <c r="D7" s="71" t="s">
        <v>1072</v>
      </c>
      <c r="E7" s="71" t="s">
        <v>1065</v>
      </c>
      <c r="F7" s="71" t="s">
        <v>455</v>
      </c>
      <c r="G7" s="71" t="s">
        <v>1064</v>
      </c>
      <c r="H7" s="71" t="s">
        <v>1066</v>
      </c>
      <c r="I7" s="71" t="s">
        <v>1065</v>
      </c>
      <c r="J7" s="71" t="s">
        <v>1064</v>
      </c>
      <c r="K7" s="71" t="s">
        <v>1066</v>
      </c>
      <c r="L7" s="71" t="s">
        <v>1066</v>
      </c>
      <c r="M7" s="71" t="s">
        <v>1066</v>
      </c>
      <c r="N7" s="71" t="s">
        <v>1066</v>
      </c>
      <c r="O7" s="71" t="s">
        <v>1066</v>
      </c>
      <c r="P7" s="71" t="s">
        <v>1066</v>
      </c>
      <c r="Q7" s="71" t="s">
        <v>1066</v>
      </c>
      <c r="R7" s="71" t="s">
        <v>1066</v>
      </c>
      <c r="S7" s="71" t="s">
        <v>1066</v>
      </c>
      <c r="T7" s="71" t="s">
        <v>1064</v>
      </c>
      <c r="U7" s="71" t="s">
        <v>1066</v>
      </c>
      <c r="V7" s="71" t="s">
        <v>1066</v>
      </c>
      <c r="W7" s="71" t="s">
        <v>1064</v>
      </c>
      <c r="X7" s="71" t="s">
        <v>1066</v>
      </c>
      <c r="Y7" s="71" t="s">
        <v>1066</v>
      </c>
    </row>
    <row r="8" spans="1:25" x14ac:dyDescent="0.3">
      <c r="A8" s="71"/>
      <c r="B8" s="71" t="s">
        <v>1075</v>
      </c>
      <c r="C8" s="71"/>
      <c r="D8" s="71" t="s">
        <v>1076</v>
      </c>
      <c r="E8" s="71" t="s">
        <v>1065</v>
      </c>
      <c r="F8" s="71" t="s">
        <v>1077</v>
      </c>
      <c r="G8" s="71" t="s">
        <v>1078</v>
      </c>
      <c r="H8" s="71" t="s">
        <v>1079</v>
      </c>
      <c r="I8" s="71" t="s">
        <v>1080</v>
      </c>
      <c r="J8" s="71" t="s">
        <v>1087</v>
      </c>
      <c r="K8" s="71" t="s">
        <v>1066</v>
      </c>
      <c r="L8" s="71" t="s">
        <v>1064</v>
      </c>
      <c r="M8" s="71" t="s">
        <v>1066</v>
      </c>
      <c r="N8" s="71" t="s">
        <v>1066</v>
      </c>
      <c r="O8" s="71" t="s">
        <v>1066</v>
      </c>
      <c r="P8" s="71" t="s">
        <v>1066</v>
      </c>
      <c r="Q8" s="71" t="s">
        <v>1066</v>
      </c>
      <c r="R8" s="71" t="s">
        <v>1066</v>
      </c>
      <c r="S8" s="71" t="s">
        <v>1066</v>
      </c>
      <c r="T8" s="71" t="s">
        <v>1087</v>
      </c>
      <c r="U8" s="71" t="s">
        <v>1072</v>
      </c>
      <c r="V8" s="71" t="s">
        <v>1066</v>
      </c>
      <c r="W8" s="71" t="s">
        <v>1064</v>
      </c>
      <c r="X8" s="71" t="s">
        <v>1150</v>
      </c>
      <c r="Y8" s="71" t="s">
        <v>1072</v>
      </c>
    </row>
    <row r="9" spans="1:25" x14ac:dyDescent="0.3">
      <c r="A9" s="71"/>
      <c r="B9" s="71" t="s">
        <v>1081</v>
      </c>
      <c r="C9" s="71"/>
      <c r="D9" s="71" t="s">
        <v>1082</v>
      </c>
      <c r="E9" s="71" t="s">
        <v>1083</v>
      </c>
      <c r="F9" s="71" t="s">
        <v>1065</v>
      </c>
      <c r="G9" s="71" t="s">
        <v>1072</v>
      </c>
      <c r="H9" s="71" t="s">
        <v>1066</v>
      </c>
      <c r="I9" s="71" t="s">
        <v>1065</v>
      </c>
      <c r="J9" s="71" t="s">
        <v>1072</v>
      </c>
      <c r="K9" s="71" t="s">
        <v>1066</v>
      </c>
      <c r="L9" s="71" t="s">
        <v>1066</v>
      </c>
      <c r="M9" s="71" t="s">
        <v>1066</v>
      </c>
      <c r="N9" s="71" t="s">
        <v>1066</v>
      </c>
      <c r="O9" s="71" t="s">
        <v>1066</v>
      </c>
      <c r="P9" s="71" t="s">
        <v>1066</v>
      </c>
      <c r="Q9" s="71" t="s">
        <v>1066</v>
      </c>
      <c r="R9" s="71" t="s">
        <v>1066</v>
      </c>
      <c r="S9" s="71" t="s">
        <v>1066</v>
      </c>
      <c r="T9" s="71" t="s">
        <v>1066</v>
      </c>
      <c r="U9" s="71" t="s">
        <v>1072</v>
      </c>
      <c r="V9" s="71" t="s">
        <v>1066</v>
      </c>
      <c r="W9" s="71" t="s">
        <v>1066</v>
      </c>
      <c r="X9" s="71" t="s">
        <v>1064</v>
      </c>
      <c r="Y9" s="71" t="s">
        <v>1064</v>
      </c>
    </row>
    <row r="10" spans="1:25" x14ac:dyDescent="0.3">
      <c r="A10" s="71"/>
      <c r="B10" s="71" t="s">
        <v>1084</v>
      </c>
      <c r="C10" s="71"/>
      <c r="D10" s="71" t="s">
        <v>1085</v>
      </c>
      <c r="E10" s="71" t="s">
        <v>1086</v>
      </c>
      <c r="F10" s="71" t="s">
        <v>1065</v>
      </c>
      <c r="G10" s="71" t="s">
        <v>1087</v>
      </c>
      <c r="H10" s="71" t="s">
        <v>1088</v>
      </c>
      <c r="I10" s="71" t="s">
        <v>1089</v>
      </c>
      <c r="J10" s="71" t="s">
        <v>1150</v>
      </c>
      <c r="K10" s="71" t="s">
        <v>1064</v>
      </c>
      <c r="L10" s="71" t="s">
        <v>1066</v>
      </c>
      <c r="M10" s="71" t="s">
        <v>1066</v>
      </c>
      <c r="N10" s="71" t="s">
        <v>1066</v>
      </c>
      <c r="O10" s="71" t="s">
        <v>1066</v>
      </c>
      <c r="P10" s="71" t="s">
        <v>1066</v>
      </c>
      <c r="Q10" s="71" t="s">
        <v>1066</v>
      </c>
      <c r="R10" s="71" t="s">
        <v>1066</v>
      </c>
      <c r="S10" s="71" t="s">
        <v>1066</v>
      </c>
      <c r="T10" s="71" t="s">
        <v>1150</v>
      </c>
      <c r="U10" s="71" t="s">
        <v>1072</v>
      </c>
      <c r="V10" s="71" t="s">
        <v>1066</v>
      </c>
      <c r="W10" s="71" t="s">
        <v>1066</v>
      </c>
      <c r="X10" s="71" t="s">
        <v>1072</v>
      </c>
      <c r="Y10" s="71" t="s">
        <v>1072</v>
      </c>
    </row>
    <row r="11" spans="1:25" x14ac:dyDescent="0.3">
      <c r="A11" s="71"/>
      <c r="B11" s="71" t="s">
        <v>1090</v>
      </c>
      <c r="C11" s="71"/>
      <c r="D11" s="71" t="s">
        <v>1072</v>
      </c>
      <c r="E11" s="71" t="s">
        <v>1065</v>
      </c>
      <c r="F11" s="71" t="s">
        <v>455</v>
      </c>
      <c r="G11" s="71" t="s">
        <v>1064</v>
      </c>
      <c r="H11" s="71" t="s">
        <v>1066</v>
      </c>
      <c r="I11" s="71" t="s">
        <v>1065</v>
      </c>
      <c r="J11" s="71" t="s">
        <v>1064</v>
      </c>
      <c r="K11" s="71" t="s">
        <v>1066</v>
      </c>
      <c r="L11" s="71" t="s">
        <v>1066</v>
      </c>
      <c r="M11" s="71" t="s">
        <v>1066</v>
      </c>
      <c r="N11" s="71" t="s">
        <v>1066</v>
      </c>
      <c r="O11" s="71" t="s">
        <v>1066</v>
      </c>
      <c r="P11" s="71" t="s">
        <v>1066</v>
      </c>
      <c r="Q11" s="71" t="s">
        <v>1066</v>
      </c>
      <c r="R11" s="71" t="s">
        <v>1066</v>
      </c>
      <c r="S11" s="71" t="s">
        <v>1066</v>
      </c>
      <c r="T11" s="71" t="s">
        <v>1066</v>
      </c>
      <c r="U11" s="71" t="s">
        <v>1064</v>
      </c>
      <c r="V11" s="71" t="s">
        <v>1066</v>
      </c>
      <c r="W11" s="71" t="s">
        <v>1066</v>
      </c>
      <c r="X11" s="71" t="s">
        <v>1066</v>
      </c>
      <c r="Y11" s="71" t="s">
        <v>1064</v>
      </c>
    </row>
    <row r="12" spans="1:25" x14ac:dyDescent="0.3">
      <c r="A12" s="71"/>
      <c r="B12" s="71" t="s">
        <v>1091</v>
      </c>
      <c r="C12" s="71"/>
      <c r="D12" s="71" t="s">
        <v>1064</v>
      </c>
      <c r="E12" s="71" t="s">
        <v>1065</v>
      </c>
      <c r="F12" s="71" t="s">
        <v>1065</v>
      </c>
      <c r="G12" s="71" t="s">
        <v>1066</v>
      </c>
      <c r="H12" s="71" t="s">
        <v>1066</v>
      </c>
      <c r="I12" s="71" t="s">
        <v>1066</v>
      </c>
      <c r="J12" s="71" t="s">
        <v>1066</v>
      </c>
      <c r="K12" s="71" t="s">
        <v>1066</v>
      </c>
      <c r="L12" s="71" t="s">
        <v>1066</v>
      </c>
      <c r="M12" s="71" t="s">
        <v>1066</v>
      </c>
      <c r="N12" s="71" t="s">
        <v>1066</v>
      </c>
      <c r="O12" s="71" t="s">
        <v>1066</v>
      </c>
      <c r="P12" s="71" t="s">
        <v>1066</v>
      </c>
      <c r="Q12" s="71" t="s">
        <v>1066</v>
      </c>
      <c r="R12" s="71" t="s">
        <v>1066</v>
      </c>
      <c r="S12" s="71" t="s">
        <v>1066</v>
      </c>
      <c r="T12" s="71" t="s">
        <v>1066</v>
      </c>
      <c r="U12" s="71" t="s">
        <v>1066</v>
      </c>
      <c r="V12" s="71" t="s">
        <v>1066</v>
      </c>
      <c r="W12" s="71" t="s">
        <v>1066</v>
      </c>
      <c r="X12" s="71" t="s">
        <v>1066</v>
      </c>
      <c r="Y12" s="71" t="s">
        <v>1066</v>
      </c>
    </row>
    <row r="13" spans="1:25" x14ac:dyDescent="0.3">
      <c r="A13" s="71"/>
      <c r="B13" s="71" t="s">
        <v>1092</v>
      </c>
      <c r="C13" s="71"/>
      <c r="D13" s="71" t="s">
        <v>1066</v>
      </c>
      <c r="E13" s="71" t="s">
        <v>1066</v>
      </c>
      <c r="F13" s="71" t="s">
        <v>1066</v>
      </c>
      <c r="G13" s="71" t="s">
        <v>1072</v>
      </c>
      <c r="H13" s="71" t="s">
        <v>1073</v>
      </c>
      <c r="I13" s="71" t="s">
        <v>1073</v>
      </c>
      <c r="J13" s="71" t="s">
        <v>1072</v>
      </c>
      <c r="K13" s="71" t="s">
        <v>1066</v>
      </c>
      <c r="L13" s="71" t="s">
        <v>1066</v>
      </c>
      <c r="M13" s="71" t="s">
        <v>1066</v>
      </c>
      <c r="N13" s="71" t="s">
        <v>1066</v>
      </c>
      <c r="O13" s="71" t="s">
        <v>1066</v>
      </c>
      <c r="P13" s="71" t="s">
        <v>1066</v>
      </c>
      <c r="Q13" s="71" t="s">
        <v>1066</v>
      </c>
      <c r="R13" s="71" t="s">
        <v>1066</v>
      </c>
      <c r="S13" s="71" t="s">
        <v>1066</v>
      </c>
      <c r="T13" s="71" t="s">
        <v>1064</v>
      </c>
      <c r="U13" s="71" t="s">
        <v>1064</v>
      </c>
      <c r="V13" s="71" t="s">
        <v>1066</v>
      </c>
      <c r="W13" s="71" t="s">
        <v>1064</v>
      </c>
      <c r="X13" s="71" t="s">
        <v>1064</v>
      </c>
      <c r="Y13" s="71" t="s">
        <v>1066</v>
      </c>
    </row>
    <row r="14" spans="1:25" x14ac:dyDescent="0.3">
      <c r="A14" s="71"/>
      <c r="B14" s="71" t="s">
        <v>1093</v>
      </c>
      <c r="C14" s="71"/>
      <c r="D14" s="71" t="s">
        <v>1087</v>
      </c>
      <c r="E14" s="71" t="s">
        <v>1080</v>
      </c>
      <c r="F14" s="71" t="s">
        <v>1073</v>
      </c>
      <c r="G14" s="71" t="s">
        <v>1066</v>
      </c>
      <c r="H14" s="71" t="s">
        <v>1066</v>
      </c>
      <c r="I14" s="71" t="s">
        <v>1066</v>
      </c>
      <c r="J14" s="71" t="s">
        <v>1066</v>
      </c>
      <c r="K14" s="71" t="s">
        <v>1066</v>
      </c>
      <c r="L14" s="71" t="s">
        <v>1066</v>
      </c>
      <c r="M14" s="71" t="s">
        <v>1066</v>
      </c>
      <c r="N14" s="71" t="s">
        <v>1066</v>
      </c>
      <c r="O14" s="71" t="s">
        <v>1066</v>
      </c>
      <c r="P14" s="71" t="s">
        <v>1066</v>
      </c>
      <c r="Q14" s="71" t="s">
        <v>1066</v>
      </c>
      <c r="R14" s="71" t="s">
        <v>1066</v>
      </c>
      <c r="S14" s="71" t="s">
        <v>1066</v>
      </c>
      <c r="T14" s="71" t="s">
        <v>1066</v>
      </c>
      <c r="U14" s="71" t="s">
        <v>1066</v>
      </c>
      <c r="V14" s="71" t="s">
        <v>1066</v>
      </c>
      <c r="W14" s="71" t="s">
        <v>1066</v>
      </c>
      <c r="X14" s="71" t="s">
        <v>1066</v>
      </c>
      <c r="Y14" s="71" t="s">
        <v>1066</v>
      </c>
    </row>
    <row r="15" spans="1:25" x14ac:dyDescent="0.3">
      <c r="A15" s="71"/>
      <c r="B15" s="71" t="s">
        <v>1094</v>
      </c>
      <c r="C15" s="71"/>
      <c r="D15" s="71" t="s">
        <v>1095</v>
      </c>
      <c r="E15" s="71" t="s">
        <v>1076</v>
      </c>
      <c r="F15" s="71" t="s">
        <v>1096</v>
      </c>
      <c r="G15" s="71" t="s">
        <v>1087</v>
      </c>
      <c r="H15" s="71" t="s">
        <v>1079</v>
      </c>
      <c r="I15" s="71" t="s">
        <v>1080</v>
      </c>
      <c r="J15" s="71" t="s">
        <v>1087</v>
      </c>
      <c r="K15" s="71" t="s">
        <v>1066</v>
      </c>
      <c r="L15" s="71" t="s">
        <v>1066</v>
      </c>
      <c r="M15" s="71" t="s">
        <v>1066</v>
      </c>
      <c r="N15" s="71" t="s">
        <v>1066</v>
      </c>
      <c r="O15" s="71" t="s">
        <v>1066</v>
      </c>
      <c r="P15" s="71" t="s">
        <v>1066</v>
      </c>
      <c r="Q15" s="71" t="s">
        <v>1066</v>
      </c>
      <c r="R15" s="71" t="s">
        <v>1066</v>
      </c>
      <c r="S15" s="71" t="s">
        <v>1066</v>
      </c>
      <c r="T15" s="71" t="s">
        <v>1072</v>
      </c>
      <c r="U15" s="71" t="s">
        <v>1150</v>
      </c>
      <c r="V15" s="71" t="s">
        <v>1066</v>
      </c>
      <c r="W15" s="71" t="s">
        <v>1064</v>
      </c>
      <c r="X15" s="71" t="s">
        <v>1098</v>
      </c>
      <c r="Y15" s="71" t="s">
        <v>1064</v>
      </c>
    </row>
    <row r="16" spans="1:25" x14ac:dyDescent="0.3">
      <c r="A16" s="71"/>
      <c r="B16" s="71" t="s">
        <v>1097</v>
      </c>
      <c r="C16" s="71"/>
      <c r="D16" s="71" t="s">
        <v>1098</v>
      </c>
      <c r="E16" s="71" t="s">
        <v>1079</v>
      </c>
      <c r="F16" s="71" t="s">
        <v>1065</v>
      </c>
      <c r="G16" s="71" t="s">
        <v>1064</v>
      </c>
      <c r="H16" s="71"/>
      <c r="I16" s="71" t="s">
        <v>1065</v>
      </c>
      <c r="J16" s="71" t="s">
        <v>1072</v>
      </c>
      <c r="K16" s="71" t="s">
        <v>1066</v>
      </c>
      <c r="L16" s="71" t="s">
        <v>1066</v>
      </c>
      <c r="M16" s="71" t="s">
        <v>1066</v>
      </c>
      <c r="N16" s="71" t="s">
        <v>1066</v>
      </c>
      <c r="O16" s="71" t="s">
        <v>1066</v>
      </c>
      <c r="P16" s="71" t="s">
        <v>1066</v>
      </c>
      <c r="Q16" s="71" t="s">
        <v>1066</v>
      </c>
      <c r="R16" s="71" t="s">
        <v>1066</v>
      </c>
      <c r="S16" s="71" t="s">
        <v>1066</v>
      </c>
      <c r="T16" s="71" t="s">
        <v>1066</v>
      </c>
      <c r="U16" s="71" t="s">
        <v>1072</v>
      </c>
      <c r="V16" s="71" t="s">
        <v>1066</v>
      </c>
      <c r="W16" s="71" t="s">
        <v>1066</v>
      </c>
      <c r="X16" s="71" t="s">
        <v>1064</v>
      </c>
      <c r="Y16" s="71" t="s">
        <v>1064</v>
      </c>
    </row>
    <row r="17" spans="1:25" x14ac:dyDescent="0.3">
      <c r="A17" s="71"/>
      <c r="B17" s="71" t="s">
        <v>1099</v>
      </c>
      <c r="C17" s="71"/>
      <c r="D17" s="71" t="s">
        <v>1066</v>
      </c>
      <c r="E17" s="71" t="s">
        <v>1066</v>
      </c>
      <c r="F17" s="71" t="s">
        <v>1066</v>
      </c>
      <c r="G17" s="71" t="s">
        <v>1072</v>
      </c>
      <c r="H17" s="71" t="s">
        <v>1073</v>
      </c>
      <c r="I17" s="71" t="s">
        <v>1073</v>
      </c>
      <c r="J17" s="71" t="s">
        <v>1064</v>
      </c>
      <c r="K17" s="71" t="s">
        <v>1066</v>
      </c>
      <c r="L17" s="71" t="s">
        <v>1066</v>
      </c>
      <c r="M17" s="71" t="s">
        <v>1066</v>
      </c>
      <c r="N17" s="71" t="s">
        <v>1066</v>
      </c>
      <c r="O17" s="71" t="s">
        <v>1066</v>
      </c>
      <c r="P17" s="71" t="s">
        <v>1066</v>
      </c>
      <c r="Q17" s="71" t="s">
        <v>1066</v>
      </c>
      <c r="R17" s="71" t="s">
        <v>1066</v>
      </c>
      <c r="S17" s="71" t="s">
        <v>1066</v>
      </c>
      <c r="T17" s="71" t="s">
        <v>1064</v>
      </c>
      <c r="U17" s="71" t="s">
        <v>1066</v>
      </c>
      <c r="V17" s="71" t="s">
        <v>1066</v>
      </c>
      <c r="W17" s="71" t="s">
        <v>1066</v>
      </c>
      <c r="X17" s="71" t="s">
        <v>1066</v>
      </c>
      <c r="Y17" s="71" t="s">
        <v>1064</v>
      </c>
    </row>
    <row r="18" spans="1:25" x14ac:dyDescent="0.3">
      <c r="A18" s="71"/>
      <c r="B18" s="71" t="s">
        <v>1100</v>
      </c>
      <c r="C18" s="71"/>
      <c r="D18" s="71" t="s">
        <v>1101</v>
      </c>
      <c r="E18" s="71" t="s">
        <v>1102</v>
      </c>
      <c r="F18" s="71" t="s">
        <v>1103</v>
      </c>
      <c r="G18" s="71" t="s">
        <v>1079</v>
      </c>
      <c r="H18" s="71" t="s">
        <v>1104</v>
      </c>
      <c r="I18" s="71" t="s">
        <v>1105</v>
      </c>
      <c r="J18" s="71" t="s">
        <v>1105</v>
      </c>
      <c r="K18" s="71" t="s">
        <v>1064</v>
      </c>
      <c r="L18" s="71" t="s">
        <v>1066</v>
      </c>
      <c r="M18" s="71" t="s">
        <v>1098</v>
      </c>
      <c r="N18" s="71" t="s">
        <v>1064</v>
      </c>
      <c r="O18" s="71" t="s">
        <v>1064</v>
      </c>
      <c r="P18" s="71" t="s">
        <v>1064</v>
      </c>
      <c r="Q18" s="71" t="s">
        <v>1150</v>
      </c>
      <c r="R18" s="71" t="s">
        <v>1066</v>
      </c>
      <c r="S18" s="71" t="s">
        <v>1179</v>
      </c>
      <c r="T18" s="71" t="s">
        <v>1180</v>
      </c>
      <c r="U18" s="71" t="s">
        <v>1086</v>
      </c>
      <c r="V18" s="71" t="s">
        <v>1066</v>
      </c>
      <c r="W18" s="71" t="s">
        <v>1072</v>
      </c>
      <c r="X18" s="71" t="s">
        <v>1085</v>
      </c>
      <c r="Y18" s="71" t="s">
        <v>1064</v>
      </c>
    </row>
    <row r="19" spans="1:25" x14ac:dyDescent="0.3">
      <c r="A19" s="71" t="s">
        <v>1106</v>
      </c>
      <c r="B19" s="71" t="s">
        <v>1107</v>
      </c>
      <c r="C19" s="71"/>
      <c r="D19" s="71" t="s">
        <v>1108</v>
      </c>
      <c r="E19" s="71" t="s">
        <v>1109</v>
      </c>
      <c r="F19" s="71" t="s">
        <v>1110</v>
      </c>
      <c r="G19" s="71" t="s">
        <v>1101</v>
      </c>
      <c r="H19" s="71" t="s">
        <v>1108</v>
      </c>
      <c r="I19" s="71" t="s">
        <v>1111</v>
      </c>
      <c r="J19" s="71" t="s">
        <v>1105</v>
      </c>
      <c r="K19" s="71" t="s">
        <v>1072</v>
      </c>
      <c r="L19" s="71" t="s">
        <v>1066</v>
      </c>
      <c r="M19" s="71" t="s">
        <v>1066</v>
      </c>
      <c r="N19" s="71" t="s">
        <v>1064</v>
      </c>
      <c r="O19" s="71" t="s">
        <v>1064</v>
      </c>
      <c r="P19" s="71" t="s">
        <v>1066</v>
      </c>
      <c r="Q19" s="71" t="s">
        <v>1064</v>
      </c>
      <c r="R19" s="71" t="s">
        <v>1098</v>
      </c>
      <c r="S19" s="71" t="s">
        <v>1072</v>
      </c>
      <c r="T19" s="71" t="s">
        <v>1181</v>
      </c>
      <c r="U19" s="71" t="s">
        <v>1085</v>
      </c>
      <c r="V19" s="71" t="s">
        <v>1066</v>
      </c>
      <c r="W19" s="71" t="s">
        <v>1150</v>
      </c>
      <c r="X19" s="71" t="s">
        <v>1076</v>
      </c>
      <c r="Y19" s="71" t="s">
        <v>1179</v>
      </c>
    </row>
    <row r="20" spans="1:25" x14ac:dyDescent="0.3">
      <c r="A20" s="71"/>
      <c r="B20" s="71" t="s">
        <v>1112</v>
      </c>
      <c r="C20" s="71"/>
      <c r="D20" s="71" t="s">
        <v>1066</v>
      </c>
      <c r="E20" s="71" t="s">
        <v>1066</v>
      </c>
      <c r="F20" s="71" t="s">
        <v>1066</v>
      </c>
      <c r="G20" s="71" t="s">
        <v>1072</v>
      </c>
      <c r="H20" s="71" t="s">
        <v>1066</v>
      </c>
      <c r="I20" s="71" t="s">
        <v>1065</v>
      </c>
      <c r="J20" s="71" t="s">
        <v>1072</v>
      </c>
      <c r="K20" s="71" t="s">
        <v>1066</v>
      </c>
      <c r="L20" s="71" t="s">
        <v>1066</v>
      </c>
      <c r="M20" s="71" t="s">
        <v>1066</v>
      </c>
      <c r="N20" s="71" t="s">
        <v>1066</v>
      </c>
      <c r="O20" s="71" t="s">
        <v>1066</v>
      </c>
      <c r="P20" s="71" t="s">
        <v>1066</v>
      </c>
      <c r="Q20" s="71" t="s">
        <v>1066</v>
      </c>
      <c r="R20" s="71" t="s">
        <v>1066</v>
      </c>
      <c r="S20" s="71" t="s">
        <v>1066</v>
      </c>
      <c r="T20" s="71" t="s">
        <v>1064</v>
      </c>
      <c r="U20" s="71" t="s">
        <v>1064</v>
      </c>
      <c r="V20" s="71" t="s">
        <v>1066</v>
      </c>
      <c r="W20" s="71" t="s">
        <v>1066</v>
      </c>
      <c r="X20" s="71" t="s">
        <v>1064</v>
      </c>
      <c r="Y20" s="71" t="s">
        <v>1064</v>
      </c>
    </row>
    <row r="21" spans="1:25" x14ac:dyDescent="0.3">
      <c r="A21" s="71" t="s">
        <v>1113</v>
      </c>
      <c r="B21" s="71" t="s">
        <v>1114</v>
      </c>
      <c r="C21" s="71"/>
      <c r="D21" s="71" t="s">
        <v>1095</v>
      </c>
      <c r="E21" s="71" t="s">
        <v>1082</v>
      </c>
      <c r="F21" s="71" t="s">
        <v>1096</v>
      </c>
      <c r="G21" s="71" t="s">
        <v>1066</v>
      </c>
      <c r="H21" s="71" t="s">
        <v>1066</v>
      </c>
      <c r="I21" s="71" t="s">
        <v>1066</v>
      </c>
      <c r="J21" s="71" t="s">
        <v>1066</v>
      </c>
      <c r="K21" s="71" t="s">
        <v>1066</v>
      </c>
      <c r="L21" s="71" t="s">
        <v>1066</v>
      </c>
      <c r="M21" s="71" t="s">
        <v>1066</v>
      </c>
      <c r="N21" s="71" t="s">
        <v>1066</v>
      </c>
      <c r="O21" s="71" t="s">
        <v>1066</v>
      </c>
      <c r="P21" s="71" t="s">
        <v>1066</v>
      </c>
      <c r="Q21" s="71" t="s">
        <v>1066</v>
      </c>
      <c r="R21" s="71" t="s">
        <v>1066</v>
      </c>
      <c r="S21" s="71" t="s">
        <v>1066</v>
      </c>
      <c r="T21" s="71" t="s">
        <v>1066</v>
      </c>
      <c r="U21" s="71" t="s">
        <v>1066</v>
      </c>
      <c r="V21" s="71" t="s">
        <v>1066</v>
      </c>
      <c r="W21" s="71" t="s">
        <v>1066</v>
      </c>
      <c r="X21" s="71" t="s">
        <v>1066</v>
      </c>
      <c r="Y21" s="71" t="s">
        <v>1066</v>
      </c>
    </row>
    <row r="22" spans="1:25" x14ac:dyDescent="0.3">
      <c r="A22" s="71"/>
      <c r="B22" s="71" t="s">
        <v>1115</v>
      </c>
      <c r="C22" s="71"/>
      <c r="D22" s="71" t="s">
        <v>1064</v>
      </c>
      <c r="E22" s="71" t="s">
        <v>455</v>
      </c>
      <c r="F22" s="71" t="s">
        <v>1065</v>
      </c>
      <c r="G22" s="71" t="s">
        <v>1066</v>
      </c>
      <c r="H22" s="71" t="s">
        <v>1066</v>
      </c>
      <c r="I22" s="71" t="s">
        <v>1066</v>
      </c>
      <c r="J22" s="71" t="s">
        <v>1066</v>
      </c>
      <c r="K22" s="71" t="s">
        <v>1066</v>
      </c>
      <c r="L22" s="71" t="s">
        <v>1066</v>
      </c>
      <c r="M22" s="71" t="s">
        <v>1066</v>
      </c>
      <c r="N22" s="71" t="s">
        <v>1066</v>
      </c>
      <c r="O22" s="71" t="s">
        <v>1066</v>
      </c>
      <c r="P22" s="71" t="s">
        <v>1066</v>
      </c>
      <c r="Q22" s="71" t="s">
        <v>1066</v>
      </c>
      <c r="R22" s="71" t="s">
        <v>1066</v>
      </c>
      <c r="S22" s="71" t="s">
        <v>1066</v>
      </c>
      <c r="T22" s="71" t="s">
        <v>1066</v>
      </c>
      <c r="U22" s="71" t="s">
        <v>1066</v>
      </c>
      <c r="V22" s="71" t="s">
        <v>1066</v>
      </c>
      <c r="W22" s="71" t="s">
        <v>1066</v>
      </c>
      <c r="X22" s="71" t="s">
        <v>1066</v>
      </c>
      <c r="Y22" s="71" t="s">
        <v>1066</v>
      </c>
    </row>
    <row r="23" spans="1:25" x14ac:dyDescent="0.3">
      <c r="A23" s="71"/>
      <c r="B23" s="71" t="s">
        <v>1116</v>
      </c>
      <c r="C23" s="71"/>
      <c r="D23" s="71" t="s">
        <v>1117</v>
      </c>
      <c r="E23" s="71" t="s">
        <v>1118</v>
      </c>
      <c r="F23" s="71" t="s">
        <v>1119</v>
      </c>
      <c r="G23" s="71" t="s">
        <v>1087</v>
      </c>
      <c r="H23" s="71" t="s">
        <v>1066</v>
      </c>
      <c r="I23" s="71" t="s">
        <v>1065</v>
      </c>
      <c r="J23" s="71" t="s">
        <v>1064</v>
      </c>
      <c r="K23" s="71" t="s">
        <v>1066</v>
      </c>
      <c r="L23" s="71" t="s">
        <v>1066</v>
      </c>
      <c r="M23" s="71" t="s">
        <v>1072</v>
      </c>
      <c r="N23" s="71" t="s">
        <v>1066</v>
      </c>
      <c r="O23" s="71" t="s">
        <v>1064</v>
      </c>
      <c r="P23" s="71" t="s">
        <v>1066</v>
      </c>
      <c r="Q23" s="71" t="s">
        <v>1066</v>
      </c>
      <c r="R23" s="71" t="s">
        <v>1066</v>
      </c>
      <c r="S23" s="71" t="s">
        <v>1066</v>
      </c>
      <c r="T23" s="71" t="s">
        <v>1064</v>
      </c>
      <c r="U23" s="71" t="s">
        <v>1098</v>
      </c>
      <c r="V23" s="71" t="s">
        <v>1066</v>
      </c>
      <c r="W23" s="71" t="s">
        <v>1066</v>
      </c>
      <c r="X23" s="71" t="s">
        <v>1098</v>
      </c>
      <c r="Y23" s="71" t="s">
        <v>1066</v>
      </c>
    </row>
    <row r="24" spans="1:25" x14ac:dyDescent="0.3">
      <c r="A24" s="71" t="s">
        <v>1120</v>
      </c>
      <c r="B24" s="71" t="s">
        <v>1121</v>
      </c>
      <c r="C24" s="71"/>
      <c r="D24" s="71" t="s">
        <v>1064</v>
      </c>
      <c r="E24" s="71" t="s">
        <v>455</v>
      </c>
      <c r="F24" s="71" t="s">
        <v>1065</v>
      </c>
      <c r="G24" s="71" t="s">
        <v>1066</v>
      </c>
      <c r="H24" s="71" t="s">
        <v>1066</v>
      </c>
      <c r="I24" s="71" t="s">
        <v>1066</v>
      </c>
      <c r="J24" s="71" t="s">
        <v>1066</v>
      </c>
      <c r="K24" s="71" t="s">
        <v>1066</v>
      </c>
      <c r="L24" s="71" t="s">
        <v>1066</v>
      </c>
      <c r="M24" s="71" t="s">
        <v>1066</v>
      </c>
      <c r="N24" s="71" t="s">
        <v>1066</v>
      </c>
      <c r="O24" s="71" t="s">
        <v>1066</v>
      </c>
      <c r="P24" s="71" t="s">
        <v>1066</v>
      </c>
      <c r="Q24" s="71" t="s">
        <v>1066</v>
      </c>
      <c r="R24" s="71" t="s">
        <v>1066</v>
      </c>
      <c r="S24" s="71" t="s">
        <v>1066</v>
      </c>
      <c r="T24" s="71" t="s">
        <v>1066</v>
      </c>
      <c r="U24" s="71" t="s">
        <v>1066</v>
      </c>
      <c r="V24" s="71" t="s">
        <v>1066</v>
      </c>
      <c r="W24" s="71" t="s">
        <v>1066</v>
      </c>
      <c r="X24" s="71" t="s">
        <v>1066</v>
      </c>
      <c r="Y24" s="71" t="s">
        <v>1066</v>
      </c>
    </row>
    <row r="25" spans="1:25" x14ac:dyDescent="0.3">
      <c r="A25" s="71"/>
      <c r="B25" s="71" t="s">
        <v>1122</v>
      </c>
      <c r="C25" s="71"/>
      <c r="D25" s="71" t="s">
        <v>1087</v>
      </c>
      <c r="E25" s="71" t="s">
        <v>1065</v>
      </c>
      <c r="F25" s="71" t="s">
        <v>1088</v>
      </c>
      <c r="G25" s="71" t="s">
        <v>1066</v>
      </c>
      <c r="H25" s="71" t="s">
        <v>1066</v>
      </c>
      <c r="I25" s="71" t="s">
        <v>1066</v>
      </c>
      <c r="J25" s="71" t="s">
        <v>1066</v>
      </c>
      <c r="K25" s="71" t="s">
        <v>1066</v>
      </c>
      <c r="L25" s="71" t="s">
        <v>1066</v>
      </c>
      <c r="M25" s="71" t="s">
        <v>1066</v>
      </c>
      <c r="N25" s="71" t="s">
        <v>1066</v>
      </c>
      <c r="O25" s="71" t="s">
        <v>1066</v>
      </c>
      <c r="P25" s="71" t="s">
        <v>1066</v>
      </c>
      <c r="Q25" s="71" t="s">
        <v>1066</v>
      </c>
      <c r="R25" s="71" t="s">
        <v>1066</v>
      </c>
      <c r="S25" s="71" t="s">
        <v>1066</v>
      </c>
      <c r="T25" s="71" t="s">
        <v>1072</v>
      </c>
      <c r="U25" s="71" t="s">
        <v>1064</v>
      </c>
      <c r="V25" s="71" t="s">
        <v>1066</v>
      </c>
      <c r="W25" s="71" t="s">
        <v>1064</v>
      </c>
      <c r="X25" s="71" t="s">
        <v>1064</v>
      </c>
      <c r="Y25" s="71" t="s">
        <v>1064</v>
      </c>
    </row>
    <row r="26" spans="1:25" x14ac:dyDescent="0.3">
      <c r="A26" s="71" t="s">
        <v>1123</v>
      </c>
      <c r="B26" s="71" t="s">
        <v>1124</v>
      </c>
      <c r="C26" s="71"/>
      <c r="D26" s="71" t="s">
        <v>1086</v>
      </c>
      <c r="E26" s="71" t="s">
        <v>1065</v>
      </c>
      <c r="F26" s="71" t="s">
        <v>455</v>
      </c>
      <c r="G26" s="71" t="s">
        <v>1087</v>
      </c>
      <c r="H26" s="71" t="s">
        <v>1065</v>
      </c>
      <c r="I26" s="71" t="s">
        <v>1066</v>
      </c>
      <c r="J26" s="71" t="s">
        <v>1086</v>
      </c>
      <c r="K26" s="71" t="s">
        <v>1066</v>
      </c>
      <c r="L26" s="71" t="s">
        <v>1066</v>
      </c>
      <c r="M26" s="71" t="s">
        <v>1066</v>
      </c>
      <c r="N26" s="71" t="s">
        <v>1066</v>
      </c>
      <c r="O26" s="71" t="s">
        <v>1066</v>
      </c>
      <c r="P26" s="71" t="s">
        <v>1066</v>
      </c>
      <c r="Q26" s="71" t="s">
        <v>1066</v>
      </c>
      <c r="R26" s="71" t="s">
        <v>1066</v>
      </c>
      <c r="S26" s="71" t="s">
        <v>1066</v>
      </c>
      <c r="T26" s="71" t="s">
        <v>1087</v>
      </c>
      <c r="U26" s="71" t="s">
        <v>1064</v>
      </c>
      <c r="V26" s="71" t="s">
        <v>1066</v>
      </c>
      <c r="W26" s="71" t="s">
        <v>1066</v>
      </c>
      <c r="X26" s="71" t="s">
        <v>1072</v>
      </c>
      <c r="Y26" s="71" t="s">
        <v>1064</v>
      </c>
    </row>
    <row r="27" spans="1:25" x14ac:dyDescent="0.3">
      <c r="A27" s="71" t="s">
        <v>1125</v>
      </c>
      <c r="B27" s="71" t="s">
        <v>1126</v>
      </c>
      <c r="C27" s="71"/>
      <c r="D27" s="71" t="s">
        <v>1087</v>
      </c>
      <c r="E27" s="71" t="s">
        <v>1065</v>
      </c>
      <c r="F27" s="71" t="s">
        <v>455</v>
      </c>
      <c r="G27" s="71" t="s">
        <v>1066</v>
      </c>
      <c r="H27" s="71" t="s">
        <v>1066</v>
      </c>
      <c r="I27" s="71" t="s">
        <v>1066</v>
      </c>
      <c r="J27" s="71" t="s">
        <v>1066</v>
      </c>
      <c r="K27" s="71" t="s">
        <v>1066</v>
      </c>
      <c r="L27" s="71" t="s">
        <v>1066</v>
      </c>
      <c r="M27" s="71" t="s">
        <v>1066</v>
      </c>
      <c r="N27" s="71" t="s">
        <v>1066</v>
      </c>
      <c r="O27" s="71" t="s">
        <v>1066</v>
      </c>
      <c r="P27" s="71" t="s">
        <v>1066</v>
      </c>
      <c r="Q27" s="71" t="s">
        <v>1066</v>
      </c>
      <c r="R27" s="71" t="s">
        <v>1066</v>
      </c>
      <c r="S27" s="71" t="s">
        <v>1066</v>
      </c>
      <c r="T27" s="71" t="s">
        <v>1066</v>
      </c>
      <c r="U27" s="71" t="s">
        <v>1066</v>
      </c>
      <c r="V27" s="71" t="s">
        <v>1066</v>
      </c>
      <c r="W27" s="71" t="s">
        <v>1066</v>
      </c>
      <c r="X27" s="71" t="s">
        <v>1066</v>
      </c>
      <c r="Y27" s="71" t="s">
        <v>1066</v>
      </c>
    </row>
    <row r="28" spans="1:25" x14ac:dyDescent="0.3">
      <c r="A28" s="71" t="s">
        <v>1127</v>
      </c>
      <c r="B28" s="71" t="s">
        <v>1128</v>
      </c>
      <c r="C28" s="71"/>
      <c r="D28" s="71" t="s">
        <v>1086</v>
      </c>
      <c r="E28" s="71" t="s">
        <v>1065</v>
      </c>
      <c r="F28" s="71" t="s">
        <v>455</v>
      </c>
      <c r="G28" s="71" t="s">
        <v>1085</v>
      </c>
      <c r="H28" s="71" t="s">
        <v>1065</v>
      </c>
      <c r="I28" s="71" t="s">
        <v>1066</v>
      </c>
      <c r="J28" s="71" t="s">
        <v>1082</v>
      </c>
      <c r="K28" s="71" t="s">
        <v>1066</v>
      </c>
      <c r="L28" s="71" t="s">
        <v>1066</v>
      </c>
      <c r="M28" s="71" t="s">
        <v>1064</v>
      </c>
      <c r="N28" s="71" t="s">
        <v>1066</v>
      </c>
      <c r="O28" s="71" t="s">
        <v>1064</v>
      </c>
      <c r="P28" s="71" t="s">
        <v>1066</v>
      </c>
      <c r="Q28" s="71" t="s">
        <v>1066</v>
      </c>
      <c r="R28" s="71" t="s">
        <v>1066</v>
      </c>
      <c r="S28" s="71" t="s">
        <v>1066</v>
      </c>
      <c r="T28" s="71" t="s">
        <v>1150</v>
      </c>
      <c r="U28" s="71" t="s">
        <v>1098</v>
      </c>
      <c r="V28" s="71" t="s">
        <v>1066</v>
      </c>
      <c r="W28" s="71" t="s">
        <v>1098</v>
      </c>
      <c r="X28" s="71" t="s">
        <v>1098</v>
      </c>
      <c r="Y28" s="71" t="s">
        <v>1066</v>
      </c>
    </row>
    <row r="29" spans="1:25" x14ac:dyDescent="0.3">
      <c r="A29" s="71"/>
      <c r="B29" s="71" t="s">
        <v>1129</v>
      </c>
      <c r="C29" s="71"/>
      <c r="D29" s="71" t="s">
        <v>1064</v>
      </c>
      <c r="E29" s="71" t="s">
        <v>455</v>
      </c>
      <c r="F29" s="71" t="s">
        <v>1065</v>
      </c>
      <c r="G29" s="71" t="s">
        <v>1066</v>
      </c>
      <c r="H29" s="71" t="s">
        <v>1066</v>
      </c>
      <c r="I29" s="71" t="s">
        <v>1066</v>
      </c>
      <c r="J29" s="71" t="s">
        <v>1066</v>
      </c>
      <c r="K29" s="71" t="s">
        <v>1066</v>
      </c>
      <c r="L29" s="71" t="s">
        <v>1066</v>
      </c>
      <c r="M29" s="71" t="s">
        <v>1066</v>
      </c>
      <c r="N29" s="71" t="s">
        <v>1066</v>
      </c>
      <c r="O29" s="71" t="s">
        <v>1066</v>
      </c>
      <c r="P29" s="71" t="s">
        <v>1066</v>
      </c>
      <c r="Q29" s="71" t="s">
        <v>1066</v>
      </c>
      <c r="R29" s="71" t="s">
        <v>1066</v>
      </c>
      <c r="S29" s="71" t="s">
        <v>1066</v>
      </c>
      <c r="T29" s="71" t="s">
        <v>1066</v>
      </c>
      <c r="U29" s="71" t="s">
        <v>1066</v>
      </c>
      <c r="V29" s="71" t="s">
        <v>1066</v>
      </c>
      <c r="W29" s="71" t="s">
        <v>1066</v>
      </c>
      <c r="X29" s="71" t="s">
        <v>1066</v>
      </c>
      <c r="Y29" s="71" t="s">
        <v>1066</v>
      </c>
    </row>
    <row r="30" spans="1:25" x14ac:dyDescent="0.3">
      <c r="A30" s="71"/>
      <c r="B30" s="71" t="s">
        <v>1130</v>
      </c>
      <c r="C30" s="71"/>
      <c r="D30" s="71" t="s">
        <v>1085</v>
      </c>
      <c r="E30" s="71" t="s">
        <v>1086</v>
      </c>
      <c r="F30" s="71" t="s">
        <v>1131</v>
      </c>
      <c r="G30" s="71" t="s">
        <v>1066</v>
      </c>
      <c r="H30" s="71" t="s">
        <v>1066</v>
      </c>
      <c r="I30" s="71" t="s">
        <v>1066</v>
      </c>
      <c r="J30" s="71" t="s">
        <v>1066</v>
      </c>
      <c r="K30" s="71" t="s">
        <v>1066</v>
      </c>
      <c r="L30" s="71" t="s">
        <v>1066</v>
      </c>
      <c r="M30" s="71" t="s">
        <v>1066</v>
      </c>
      <c r="N30" s="71" t="s">
        <v>1066</v>
      </c>
      <c r="O30" s="71" t="s">
        <v>1066</v>
      </c>
      <c r="P30" s="71" t="s">
        <v>1066</v>
      </c>
      <c r="Q30" s="71" t="s">
        <v>1066</v>
      </c>
      <c r="R30" s="71" t="s">
        <v>1066</v>
      </c>
      <c r="S30" s="71" t="s">
        <v>1066</v>
      </c>
      <c r="T30" s="71" t="s">
        <v>1066</v>
      </c>
      <c r="U30" s="71" t="s">
        <v>1066</v>
      </c>
      <c r="V30" s="71" t="s">
        <v>1066</v>
      </c>
      <c r="W30" s="71" t="s">
        <v>1066</v>
      </c>
      <c r="X30" s="71" t="s">
        <v>1066</v>
      </c>
      <c r="Y30" s="71" t="s">
        <v>1066</v>
      </c>
    </row>
    <row r="31" spans="1:25" x14ac:dyDescent="0.3">
      <c r="A31" s="71"/>
      <c r="B31" s="71" t="s">
        <v>1132</v>
      </c>
      <c r="C31" s="71"/>
      <c r="D31" s="71" t="s">
        <v>1072</v>
      </c>
      <c r="E31" s="71" t="s">
        <v>1065</v>
      </c>
      <c r="F31" s="71" t="s">
        <v>1065</v>
      </c>
      <c r="G31" s="71" t="s">
        <v>1066</v>
      </c>
      <c r="H31" s="71" t="s">
        <v>1066</v>
      </c>
      <c r="I31" s="71" t="s">
        <v>1066</v>
      </c>
      <c r="J31" s="71" t="s">
        <v>1066</v>
      </c>
      <c r="K31" s="71" t="s">
        <v>1066</v>
      </c>
      <c r="L31" s="71" t="s">
        <v>1066</v>
      </c>
      <c r="M31" s="71" t="s">
        <v>1066</v>
      </c>
      <c r="N31" s="71" t="s">
        <v>1066</v>
      </c>
      <c r="O31" s="71" t="s">
        <v>1066</v>
      </c>
      <c r="P31" s="71" t="s">
        <v>1066</v>
      </c>
      <c r="Q31" s="71" t="s">
        <v>1066</v>
      </c>
      <c r="R31" s="71" t="s">
        <v>1066</v>
      </c>
      <c r="S31" s="71" t="s">
        <v>1066</v>
      </c>
      <c r="T31" s="71" t="s">
        <v>1066</v>
      </c>
      <c r="U31" s="71" t="s">
        <v>1066</v>
      </c>
      <c r="V31" s="71" t="s">
        <v>1066</v>
      </c>
      <c r="W31" s="71" t="s">
        <v>1066</v>
      </c>
      <c r="X31" s="71" t="s">
        <v>1066</v>
      </c>
      <c r="Y31" s="71" t="s">
        <v>1066</v>
      </c>
    </row>
    <row r="32" spans="1:25" x14ac:dyDescent="0.3">
      <c r="A32" s="71"/>
      <c r="B32" s="71" t="s">
        <v>1133</v>
      </c>
      <c r="C32" s="71"/>
      <c r="D32" s="71" t="s">
        <v>1134</v>
      </c>
      <c r="E32" s="71" t="s">
        <v>1105</v>
      </c>
      <c r="F32" s="71" t="s">
        <v>1135</v>
      </c>
      <c r="G32" s="71" t="s">
        <v>1136</v>
      </c>
      <c r="H32" s="71" t="s">
        <v>1137</v>
      </c>
      <c r="I32" s="71" t="s">
        <v>1138</v>
      </c>
      <c r="J32" s="71" t="s">
        <v>1072</v>
      </c>
      <c r="K32" s="71" t="s">
        <v>1064</v>
      </c>
      <c r="L32" s="71" t="s">
        <v>1066</v>
      </c>
      <c r="M32" s="71" t="s">
        <v>1064</v>
      </c>
      <c r="N32" s="71" t="s">
        <v>1064</v>
      </c>
      <c r="O32" s="71" t="s">
        <v>1150</v>
      </c>
      <c r="P32" s="71" t="s">
        <v>1066</v>
      </c>
      <c r="Q32" s="71" t="s">
        <v>1066</v>
      </c>
      <c r="R32" s="71" t="s">
        <v>1064</v>
      </c>
      <c r="S32" s="71" t="s">
        <v>1066</v>
      </c>
      <c r="T32" s="71" t="s">
        <v>1072</v>
      </c>
      <c r="U32" s="71" t="s">
        <v>1136</v>
      </c>
      <c r="V32" s="71" t="s">
        <v>1066</v>
      </c>
      <c r="W32" s="71" t="s">
        <v>1066</v>
      </c>
      <c r="X32" s="71" t="s">
        <v>1179</v>
      </c>
      <c r="Y32" s="71" t="s">
        <v>1066</v>
      </c>
    </row>
    <row r="33" spans="1:25" x14ac:dyDescent="0.3">
      <c r="A33" s="71"/>
      <c r="B33" s="71" t="s">
        <v>1139</v>
      </c>
      <c r="C33" s="71"/>
      <c r="D33" s="71" t="s">
        <v>1064</v>
      </c>
      <c r="E33" s="71" t="s">
        <v>455</v>
      </c>
      <c r="F33" s="71" t="s">
        <v>1065</v>
      </c>
      <c r="G33" s="71" t="s">
        <v>1066</v>
      </c>
      <c r="H33" s="71" t="s">
        <v>1066</v>
      </c>
      <c r="I33" s="71" t="s">
        <v>1066</v>
      </c>
      <c r="J33" s="71" t="s">
        <v>1066</v>
      </c>
      <c r="K33" s="71" t="s">
        <v>1066</v>
      </c>
      <c r="L33" s="71" t="s">
        <v>1066</v>
      </c>
      <c r="M33" s="71" t="s">
        <v>1066</v>
      </c>
      <c r="N33" s="71" t="s">
        <v>1066</v>
      </c>
      <c r="O33" s="71" t="s">
        <v>1066</v>
      </c>
      <c r="P33" s="71" t="s">
        <v>1066</v>
      </c>
      <c r="Q33" s="71" t="s">
        <v>1066</v>
      </c>
      <c r="R33" s="71" t="s">
        <v>1066</v>
      </c>
      <c r="S33" s="71" t="s">
        <v>1066</v>
      </c>
      <c r="T33" s="71" t="s">
        <v>1066</v>
      </c>
      <c r="U33" s="71" t="s">
        <v>1066</v>
      </c>
      <c r="V33" s="71" t="s">
        <v>1066</v>
      </c>
      <c r="W33" s="71" t="s">
        <v>1066</v>
      </c>
      <c r="X33" s="71" t="s">
        <v>1066</v>
      </c>
      <c r="Y33" s="71" t="s">
        <v>1066</v>
      </c>
    </row>
    <row r="34" spans="1:25" x14ac:dyDescent="0.3">
      <c r="A34" s="71"/>
      <c r="B34" s="71" t="s">
        <v>1140</v>
      </c>
      <c r="C34" s="71"/>
      <c r="D34" s="71" t="s">
        <v>1082</v>
      </c>
      <c r="E34" s="71" t="s">
        <v>1065</v>
      </c>
      <c r="F34" s="71" t="s">
        <v>455</v>
      </c>
      <c r="G34" s="71" t="s">
        <v>1087</v>
      </c>
      <c r="H34" s="71" t="s">
        <v>1065</v>
      </c>
      <c r="I34" s="71" t="s">
        <v>1066</v>
      </c>
      <c r="J34" s="71" t="s">
        <v>1064</v>
      </c>
      <c r="K34" s="71" t="s">
        <v>1066</v>
      </c>
      <c r="L34" s="71" t="s">
        <v>1066</v>
      </c>
      <c r="M34" s="71" t="s">
        <v>1066</v>
      </c>
      <c r="N34" s="71" t="s">
        <v>1066</v>
      </c>
      <c r="O34" s="71" t="s">
        <v>1066</v>
      </c>
      <c r="P34" s="71" t="s">
        <v>1066</v>
      </c>
      <c r="Q34" s="71" t="s">
        <v>1066</v>
      </c>
      <c r="R34" s="71" t="s">
        <v>1098</v>
      </c>
      <c r="S34" s="71" t="s">
        <v>1066</v>
      </c>
      <c r="T34" s="71" t="s">
        <v>1072</v>
      </c>
      <c r="U34" s="71" t="s">
        <v>1072</v>
      </c>
      <c r="V34" s="71" t="s">
        <v>1066</v>
      </c>
      <c r="W34" s="71" t="s">
        <v>1064</v>
      </c>
      <c r="X34" s="71" t="s">
        <v>1072</v>
      </c>
      <c r="Y34" s="71" t="s">
        <v>1064</v>
      </c>
    </row>
    <row r="35" spans="1:25" x14ac:dyDescent="0.3">
      <c r="A35" s="71"/>
      <c r="B35" s="71" t="s">
        <v>1141</v>
      </c>
      <c r="C35" s="71"/>
      <c r="D35" s="71" t="s">
        <v>1064</v>
      </c>
      <c r="E35" s="71" t="s">
        <v>1065</v>
      </c>
      <c r="F35" s="71" t="s">
        <v>455</v>
      </c>
      <c r="G35" s="71" t="s">
        <v>1066</v>
      </c>
      <c r="H35" s="71" t="s">
        <v>1066</v>
      </c>
      <c r="I35" s="71" t="s">
        <v>1066</v>
      </c>
      <c r="J35" s="71" t="s">
        <v>1066</v>
      </c>
      <c r="K35" s="71" t="s">
        <v>1066</v>
      </c>
      <c r="L35" s="71" t="s">
        <v>1066</v>
      </c>
      <c r="M35" s="71" t="s">
        <v>1066</v>
      </c>
      <c r="N35" s="71" t="s">
        <v>1066</v>
      </c>
      <c r="O35" s="71" t="s">
        <v>1066</v>
      </c>
      <c r="P35" s="71" t="s">
        <v>1066</v>
      </c>
      <c r="Q35" s="71" t="s">
        <v>1066</v>
      </c>
      <c r="R35" s="71" t="s">
        <v>1066</v>
      </c>
      <c r="S35" s="71" t="s">
        <v>1066</v>
      </c>
      <c r="T35" s="71" t="s">
        <v>1066</v>
      </c>
      <c r="U35" s="71" t="s">
        <v>1066</v>
      </c>
      <c r="V35" s="71" t="s">
        <v>1066</v>
      </c>
      <c r="W35" s="71" t="s">
        <v>1066</v>
      </c>
      <c r="X35" s="71" t="s">
        <v>1066</v>
      </c>
      <c r="Y35" s="71" t="s">
        <v>1066</v>
      </c>
    </row>
    <row r="36" spans="1:25" x14ac:dyDescent="0.3">
      <c r="A36" s="71"/>
      <c r="B36" s="71" t="s">
        <v>1142</v>
      </c>
      <c r="C36" s="71"/>
      <c r="D36" s="71" t="s">
        <v>1066</v>
      </c>
      <c r="E36" s="71" t="s">
        <v>1066</v>
      </c>
      <c r="F36" s="71" t="s">
        <v>1066</v>
      </c>
      <c r="G36" s="71" t="s">
        <v>1098</v>
      </c>
      <c r="H36" s="71" t="s">
        <v>1065</v>
      </c>
      <c r="I36" s="71" t="s">
        <v>1066</v>
      </c>
      <c r="J36" s="71" t="s">
        <v>1064</v>
      </c>
      <c r="K36" s="71" t="s">
        <v>1066</v>
      </c>
      <c r="L36" s="71" t="s">
        <v>1066</v>
      </c>
      <c r="M36" s="71" t="s">
        <v>1064</v>
      </c>
      <c r="N36" s="71" t="s">
        <v>1066</v>
      </c>
      <c r="O36" s="71" t="s">
        <v>1066</v>
      </c>
      <c r="P36" s="71" t="s">
        <v>1066</v>
      </c>
      <c r="Q36" s="71" t="s">
        <v>1066</v>
      </c>
      <c r="R36" s="71" t="s">
        <v>1066</v>
      </c>
      <c r="S36" s="71" t="s">
        <v>1066</v>
      </c>
      <c r="T36" s="71" t="s">
        <v>1066</v>
      </c>
      <c r="U36" s="71" t="s">
        <v>1072</v>
      </c>
      <c r="V36" s="71" t="s">
        <v>1066</v>
      </c>
      <c r="W36" s="71" t="s">
        <v>1066</v>
      </c>
      <c r="X36" s="71" t="s">
        <v>1072</v>
      </c>
      <c r="Y36" s="71" t="s">
        <v>1066</v>
      </c>
    </row>
    <row r="37" spans="1:25" x14ac:dyDescent="0.3">
      <c r="A37" s="71"/>
      <c r="B37" s="71" t="s">
        <v>1143</v>
      </c>
      <c r="C37" s="71"/>
      <c r="D37" s="71" t="s">
        <v>1064</v>
      </c>
      <c r="E37" s="71" t="s">
        <v>455</v>
      </c>
      <c r="F37" s="71" t="s">
        <v>1065</v>
      </c>
      <c r="G37" s="71" t="s">
        <v>1098</v>
      </c>
      <c r="H37" s="71" t="s">
        <v>1066</v>
      </c>
      <c r="I37" s="71" t="s">
        <v>1065</v>
      </c>
      <c r="J37" s="71" t="s">
        <v>1064</v>
      </c>
      <c r="K37" s="71" t="s">
        <v>1066</v>
      </c>
      <c r="L37" s="71" t="s">
        <v>1066</v>
      </c>
      <c r="M37" s="71" t="s">
        <v>1064</v>
      </c>
      <c r="N37" s="71" t="s">
        <v>1066</v>
      </c>
      <c r="O37" s="71" t="s">
        <v>1066</v>
      </c>
      <c r="P37" s="71" t="s">
        <v>1066</v>
      </c>
      <c r="Q37" s="71" t="s">
        <v>1066</v>
      </c>
      <c r="R37" s="71" t="s">
        <v>1066</v>
      </c>
      <c r="S37" s="71" t="s">
        <v>1066</v>
      </c>
      <c r="T37" s="71" t="s">
        <v>1064</v>
      </c>
      <c r="U37" s="71" t="s">
        <v>1064</v>
      </c>
      <c r="V37" s="71" t="s">
        <v>1066</v>
      </c>
      <c r="W37" s="71" t="s">
        <v>1066</v>
      </c>
      <c r="X37" s="71" t="s">
        <v>1072</v>
      </c>
      <c r="Y37" s="71" t="s">
        <v>1066</v>
      </c>
    </row>
    <row r="38" spans="1:25" x14ac:dyDescent="0.3">
      <c r="A38" s="71"/>
      <c r="B38" s="71" t="s">
        <v>1144</v>
      </c>
      <c r="C38" s="71"/>
      <c r="D38" s="71" t="s">
        <v>1064</v>
      </c>
      <c r="E38" s="71" t="s">
        <v>1065</v>
      </c>
      <c r="F38" s="71" t="s">
        <v>455</v>
      </c>
      <c r="G38" s="71" t="s">
        <v>1064</v>
      </c>
      <c r="H38" s="71" t="s">
        <v>1065</v>
      </c>
      <c r="I38" s="71" t="s">
        <v>1066</v>
      </c>
      <c r="J38" s="71" t="s">
        <v>1066</v>
      </c>
      <c r="K38" s="71" t="s">
        <v>1066</v>
      </c>
      <c r="L38" s="71" t="s">
        <v>1066</v>
      </c>
      <c r="M38" s="71" t="s">
        <v>1066</v>
      </c>
      <c r="N38" s="71" t="s">
        <v>1066</v>
      </c>
      <c r="O38" s="71" t="s">
        <v>1066</v>
      </c>
      <c r="P38" s="71" t="s">
        <v>1066</v>
      </c>
      <c r="Q38" s="71" t="s">
        <v>1066</v>
      </c>
      <c r="R38" s="71" t="s">
        <v>1064</v>
      </c>
      <c r="S38" s="71" t="s">
        <v>1066</v>
      </c>
      <c r="T38" s="71" t="s">
        <v>1066</v>
      </c>
      <c r="U38" s="71" t="s">
        <v>1064</v>
      </c>
      <c r="V38" s="71" t="s">
        <v>1066</v>
      </c>
      <c r="W38" s="71" t="s">
        <v>1066</v>
      </c>
      <c r="X38" s="71" t="s">
        <v>1066</v>
      </c>
      <c r="Y38" s="71" t="s">
        <v>1064</v>
      </c>
    </row>
    <row r="39" spans="1:25" x14ac:dyDescent="0.3">
      <c r="A39" s="71"/>
      <c r="B39" s="71" t="s">
        <v>1145</v>
      </c>
      <c r="C39" s="71"/>
      <c r="D39" s="71" t="s">
        <v>1098</v>
      </c>
      <c r="E39" s="71" t="s">
        <v>1065</v>
      </c>
      <c r="F39" s="71" t="s">
        <v>455</v>
      </c>
      <c r="G39" s="71" t="s">
        <v>1087</v>
      </c>
      <c r="H39" s="71" t="s">
        <v>1065</v>
      </c>
      <c r="I39" s="71" t="s">
        <v>1066</v>
      </c>
      <c r="J39" s="71" t="s">
        <v>1066</v>
      </c>
      <c r="K39" s="71" t="s">
        <v>1064</v>
      </c>
      <c r="L39" s="71" t="s">
        <v>1066</v>
      </c>
      <c r="M39" s="71" t="s">
        <v>1072</v>
      </c>
      <c r="N39" s="71" t="s">
        <v>1066</v>
      </c>
      <c r="O39" s="71" t="s">
        <v>1066</v>
      </c>
      <c r="P39" s="71" t="s">
        <v>1066</v>
      </c>
      <c r="Q39" s="71" t="s">
        <v>1066</v>
      </c>
      <c r="R39" s="71" t="s">
        <v>1066</v>
      </c>
      <c r="S39" s="71" t="s">
        <v>1066</v>
      </c>
      <c r="T39" s="71" t="s">
        <v>1072</v>
      </c>
      <c r="U39" s="71" t="s">
        <v>1072</v>
      </c>
      <c r="V39" s="71" t="s">
        <v>1066</v>
      </c>
      <c r="W39" s="71" t="s">
        <v>1066</v>
      </c>
      <c r="X39" s="71" t="s">
        <v>1072</v>
      </c>
      <c r="Y39" s="71" t="s">
        <v>1064</v>
      </c>
    </row>
    <row r="40" spans="1:25" x14ac:dyDescent="0.3">
      <c r="A40" s="71"/>
      <c r="B40" s="71" t="s">
        <v>1146</v>
      </c>
      <c r="C40" s="71" t="s">
        <v>1147</v>
      </c>
      <c r="D40" s="71" t="s">
        <v>1098</v>
      </c>
      <c r="E40" s="71" t="s">
        <v>1065</v>
      </c>
      <c r="F40" s="71" t="s">
        <v>455</v>
      </c>
      <c r="G40" s="71" t="s">
        <v>1066</v>
      </c>
      <c r="H40" s="71" t="s">
        <v>1066</v>
      </c>
      <c r="I40" s="71" t="s">
        <v>1066</v>
      </c>
      <c r="J40" s="71" t="s">
        <v>1066</v>
      </c>
      <c r="K40" s="71" t="s">
        <v>1066</v>
      </c>
      <c r="L40" s="71" t="s">
        <v>1066</v>
      </c>
      <c r="M40" s="71" t="s">
        <v>1066</v>
      </c>
      <c r="N40" s="71" t="s">
        <v>1066</v>
      </c>
      <c r="O40" s="71" t="s">
        <v>1066</v>
      </c>
      <c r="P40" s="71" t="s">
        <v>1066</v>
      </c>
      <c r="Q40" s="71" t="s">
        <v>1066</v>
      </c>
      <c r="R40" s="71" t="s">
        <v>1066</v>
      </c>
      <c r="S40" s="71" t="s">
        <v>1066</v>
      </c>
      <c r="T40" s="71" t="s">
        <v>1066</v>
      </c>
      <c r="U40" s="71" t="s">
        <v>1066</v>
      </c>
      <c r="V40" s="71" t="s">
        <v>1066</v>
      </c>
      <c r="W40" s="71" t="s">
        <v>1066</v>
      </c>
      <c r="X40" s="71" t="s">
        <v>1066</v>
      </c>
      <c r="Y40" s="71" t="s">
        <v>1066</v>
      </c>
    </row>
    <row r="41" spans="1:25" x14ac:dyDescent="0.3">
      <c r="A41" s="71"/>
      <c r="B41" s="71" t="s">
        <v>1148</v>
      </c>
      <c r="C41" s="71"/>
      <c r="D41" s="71" t="s">
        <v>1066</v>
      </c>
      <c r="E41" s="71" t="s">
        <v>1066</v>
      </c>
      <c r="F41" s="71" t="s">
        <v>1066</v>
      </c>
      <c r="G41" s="71" t="s">
        <v>1064</v>
      </c>
      <c r="H41" s="71" t="s">
        <v>1066</v>
      </c>
      <c r="I41" s="71" t="s">
        <v>1065</v>
      </c>
      <c r="J41" s="71" t="s">
        <v>1066</v>
      </c>
      <c r="K41" s="71" t="s">
        <v>1066</v>
      </c>
      <c r="L41" s="71" t="s">
        <v>1066</v>
      </c>
      <c r="M41" s="71" t="s">
        <v>1066</v>
      </c>
      <c r="N41" s="71" t="s">
        <v>1066</v>
      </c>
      <c r="O41" s="71" t="s">
        <v>1064</v>
      </c>
      <c r="P41" s="71" t="s">
        <v>1066</v>
      </c>
      <c r="Q41" s="71" t="s">
        <v>1066</v>
      </c>
      <c r="R41" s="71" t="s">
        <v>1066</v>
      </c>
      <c r="S41" s="71" t="s">
        <v>1066</v>
      </c>
      <c r="T41" s="71" t="s">
        <v>1066</v>
      </c>
      <c r="U41" s="71" t="s">
        <v>1064</v>
      </c>
      <c r="V41" s="71" t="s">
        <v>1066</v>
      </c>
      <c r="W41" s="71" t="s">
        <v>1066</v>
      </c>
      <c r="X41" s="71" t="s">
        <v>1064</v>
      </c>
      <c r="Y41" s="71" t="s">
        <v>1066</v>
      </c>
    </row>
    <row r="42" spans="1:25" x14ac:dyDescent="0.3">
      <c r="A42" s="71"/>
      <c r="B42" s="71" t="s">
        <v>1149</v>
      </c>
      <c r="C42" s="71"/>
      <c r="D42" s="71" t="s">
        <v>1150</v>
      </c>
      <c r="E42" s="71" t="s">
        <v>1151</v>
      </c>
      <c r="F42" s="71" t="s">
        <v>1073</v>
      </c>
      <c r="G42" s="71" t="s">
        <v>1150</v>
      </c>
      <c r="H42" s="71" t="s">
        <v>1065</v>
      </c>
      <c r="I42" s="71" t="s">
        <v>1066</v>
      </c>
      <c r="J42" s="71" t="s">
        <v>1066</v>
      </c>
      <c r="K42" s="71" t="s">
        <v>1066</v>
      </c>
      <c r="L42" s="71" t="s">
        <v>1066</v>
      </c>
      <c r="M42" s="71" t="s">
        <v>1066</v>
      </c>
      <c r="N42" s="71" t="s">
        <v>1066</v>
      </c>
      <c r="O42" s="71" t="s">
        <v>1066</v>
      </c>
      <c r="P42" s="71" t="s">
        <v>1066</v>
      </c>
      <c r="Q42" s="71" t="s">
        <v>1066</v>
      </c>
      <c r="R42" s="71" t="s">
        <v>1082</v>
      </c>
      <c r="S42" s="71" t="s">
        <v>1066</v>
      </c>
      <c r="T42" s="71" t="s">
        <v>1072</v>
      </c>
      <c r="U42" s="71" t="s">
        <v>1072</v>
      </c>
      <c r="V42" s="71" t="s">
        <v>1064</v>
      </c>
      <c r="W42" s="71" t="s">
        <v>1066</v>
      </c>
      <c r="X42" s="71" t="s">
        <v>1072</v>
      </c>
      <c r="Y42" s="71" t="s">
        <v>1072</v>
      </c>
    </row>
    <row r="43" spans="1:25" x14ac:dyDescent="0.3">
      <c r="A43" s="71" t="s">
        <v>1152</v>
      </c>
      <c r="B43" s="71" t="s">
        <v>1153</v>
      </c>
      <c r="C43" s="71"/>
      <c r="D43" s="71" t="s">
        <v>1064</v>
      </c>
      <c r="E43" s="71" t="s">
        <v>1065</v>
      </c>
      <c r="F43" s="71" t="s">
        <v>455</v>
      </c>
      <c r="G43" s="71" t="s">
        <v>1066</v>
      </c>
      <c r="H43" s="71" t="s">
        <v>1066</v>
      </c>
      <c r="I43" s="71" t="s">
        <v>1066</v>
      </c>
      <c r="J43" s="71" t="s">
        <v>1066</v>
      </c>
      <c r="K43" s="71" t="s">
        <v>1066</v>
      </c>
      <c r="L43" s="71" t="s">
        <v>1066</v>
      </c>
      <c r="M43" s="71" t="s">
        <v>1066</v>
      </c>
      <c r="N43" s="71" t="s">
        <v>1066</v>
      </c>
      <c r="O43" s="71" t="s">
        <v>1066</v>
      </c>
      <c r="P43" s="71" t="s">
        <v>1066</v>
      </c>
      <c r="Q43" s="71" t="s">
        <v>1066</v>
      </c>
      <c r="R43" s="71" t="s">
        <v>1066</v>
      </c>
      <c r="S43" s="71" t="s">
        <v>1066</v>
      </c>
      <c r="T43" s="71" t="s">
        <v>1066</v>
      </c>
      <c r="U43" s="71" t="s">
        <v>1066</v>
      </c>
      <c r="V43" s="71" t="s">
        <v>1066</v>
      </c>
      <c r="W43" s="71" t="s">
        <v>1066</v>
      </c>
      <c r="X43" s="71" t="s">
        <v>1066</v>
      </c>
      <c r="Y43" s="71" t="s">
        <v>1066</v>
      </c>
    </row>
    <row r="44" spans="1:25" x14ac:dyDescent="0.3">
      <c r="A44" s="71"/>
      <c r="B44" s="71" t="s">
        <v>1154</v>
      </c>
      <c r="C44" s="71"/>
      <c r="D44" s="71" t="s">
        <v>1066</v>
      </c>
      <c r="E44" s="71" t="s">
        <v>1066</v>
      </c>
      <c r="F44" s="71" t="s">
        <v>1066</v>
      </c>
      <c r="G44" s="71" t="s">
        <v>1064</v>
      </c>
      <c r="H44" s="71" t="s">
        <v>1065</v>
      </c>
      <c r="I44" s="71" t="s">
        <v>1066</v>
      </c>
      <c r="J44" s="71" t="s">
        <v>1066</v>
      </c>
      <c r="K44" s="71" t="s">
        <v>1066</v>
      </c>
      <c r="L44" s="71" t="s">
        <v>1066</v>
      </c>
      <c r="M44" s="71" t="s">
        <v>1064</v>
      </c>
      <c r="N44" s="71" t="s">
        <v>1066</v>
      </c>
      <c r="O44" s="71" t="s">
        <v>1066</v>
      </c>
      <c r="P44" s="71" t="s">
        <v>1066</v>
      </c>
      <c r="Q44" s="71" t="s">
        <v>1066</v>
      </c>
      <c r="R44" s="71" t="s">
        <v>1066</v>
      </c>
      <c r="S44" s="71" t="s">
        <v>1066</v>
      </c>
      <c r="T44" s="71" t="s">
        <v>1066</v>
      </c>
      <c r="U44" s="71" t="s">
        <v>1064</v>
      </c>
      <c r="V44" s="71" t="s">
        <v>1066</v>
      </c>
      <c r="W44" s="71" t="s">
        <v>1064</v>
      </c>
      <c r="X44" s="71" t="s">
        <v>1066</v>
      </c>
      <c r="Y44" s="71" t="s">
        <v>1066</v>
      </c>
    </row>
    <row r="45" spans="1:25" x14ac:dyDescent="0.3">
      <c r="A45" s="71" t="s">
        <v>1155</v>
      </c>
      <c r="B45" s="71" t="s">
        <v>1156</v>
      </c>
      <c r="C45" s="71"/>
      <c r="D45" s="71" t="s">
        <v>1157</v>
      </c>
      <c r="E45" s="71" t="s">
        <v>1066</v>
      </c>
      <c r="F45" s="71" t="s">
        <v>1066</v>
      </c>
      <c r="G45" s="71" t="s">
        <v>1158</v>
      </c>
      <c r="H45" s="71" t="s">
        <v>1066</v>
      </c>
      <c r="I45" s="71" t="s">
        <v>1066</v>
      </c>
      <c r="J45" s="71" t="s">
        <v>1066</v>
      </c>
      <c r="K45" s="71" t="s">
        <v>1066</v>
      </c>
      <c r="L45" s="71" t="s">
        <v>1066</v>
      </c>
      <c r="M45" s="71" t="s">
        <v>1066</v>
      </c>
      <c r="N45" s="71" t="s">
        <v>1066</v>
      </c>
      <c r="O45" s="71" t="s">
        <v>1066</v>
      </c>
      <c r="P45" s="71" t="s">
        <v>1066</v>
      </c>
      <c r="Q45" s="71" t="s">
        <v>1066</v>
      </c>
      <c r="R45" s="71" t="s">
        <v>1066</v>
      </c>
      <c r="S45" s="71" t="s">
        <v>1066</v>
      </c>
      <c r="T45" s="71" t="s">
        <v>1066</v>
      </c>
      <c r="U45" s="71" t="s">
        <v>1066</v>
      </c>
      <c r="V45" s="71" t="s">
        <v>1066</v>
      </c>
      <c r="W45" s="71" t="s">
        <v>1066</v>
      </c>
      <c r="X45" s="71" t="s">
        <v>1066</v>
      </c>
      <c r="Y45" s="71" t="s">
        <v>1066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513</v>
      </c>
      <c r="B1" t="s">
        <v>85</v>
      </c>
      <c r="C1" t="s">
        <v>246</v>
      </c>
      <c r="D1" t="s">
        <v>286</v>
      </c>
      <c r="E1" t="s">
        <v>247</v>
      </c>
      <c r="F1" t="s">
        <v>758</v>
      </c>
      <c r="G1" t="s">
        <v>245</v>
      </c>
      <c r="H1" t="s">
        <v>285</v>
      </c>
      <c r="I1" t="s">
        <v>248</v>
      </c>
      <c r="J1" t="s">
        <v>95</v>
      </c>
      <c r="K1" t="s">
        <v>96</v>
      </c>
      <c r="L1" t="s">
        <v>759</v>
      </c>
      <c r="M1" t="s">
        <v>760</v>
      </c>
      <c r="N1" t="s">
        <v>761</v>
      </c>
      <c r="O1" t="s">
        <v>98</v>
      </c>
      <c r="P1" t="s">
        <v>532</v>
      </c>
      <c r="Q1" t="s">
        <v>250</v>
      </c>
      <c r="R1" t="s">
        <v>252</v>
      </c>
      <c r="S1" s="34" t="s">
        <v>111</v>
      </c>
      <c r="T1" s="34" t="s">
        <v>97</v>
      </c>
      <c r="U1" s="34" t="s">
        <v>533</v>
      </c>
      <c r="V1" s="34" t="s">
        <v>200</v>
      </c>
      <c r="W1" s="34" t="s">
        <v>198</v>
      </c>
      <c r="X1" s="34" t="s">
        <v>98</v>
      </c>
      <c r="Y1" t="s">
        <v>95</v>
      </c>
      <c r="Z1" t="s">
        <v>113</v>
      </c>
    </row>
    <row r="2" spans="1:26" x14ac:dyDescent="0.3">
      <c r="A2" t="s">
        <v>321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4">
        <f t="shared" ref="J2:J37" si="0">1/(C2*C2+D2*D2+E2*E2+F2*F2+G2*G2+H2*H2+I2*I2)</f>
        <v>1.0263378827470551</v>
      </c>
      <c r="K2" s="54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4">
        <f t="shared" ref="Y2:Y37" si="5">1/(S2*S2+T2*T2+U2*U2+V2*V2+W2*W2+X2*X2)</f>
        <v>1.8566275103924728</v>
      </c>
      <c r="Z2" s="54">
        <f t="shared" ref="Z2:Z37" si="6">1-(Y2-1)/(6-1)</f>
        <v>0.82867449792150549</v>
      </c>
    </row>
    <row r="3" spans="1:26" x14ac:dyDescent="0.3">
      <c r="A3" t="s">
        <v>762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4">
        <f t="shared" si="0"/>
        <v>1.7659576346763441</v>
      </c>
      <c r="K3" s="54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4">
        <f t="shared" si="5"/>
        <v>1.2217112754177031</v>
      </c>
      <c r="Z3" s="54">
        <f t="shared" si="6"/>
        <v>0.95565774491645938</v>
      </c>
    </row>
    <row r="4" spans="1:26" x14ac:dyDescent="0.3">
      <c r="A4" t="s">
        <v>763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4">
        <f t="shared" si="0"/>
        <v>1.5440033226951504</v>
      </c>
      <c r="K4" s="54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4">
        <f t="shared" si="5"/>
        <v>1.6089043200689899</v>
      </c>
      <c r="Z4" s="54">
        <f t="shared" si="6"/>
        <v>0.87821913598620205</v>
      </c>
    </row>
    <row r="5" spans="1:26" x14ac:dyDescent="0.3">
      <c r="A5" t="s">
        <v>764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4">
        <f t="shared" si="0"/>
        <v>1.8137792811992708</v>
      </c>
      <c r="K5" s="54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4">
        <f t="shared" si="5"/>
        <v>2.2187166499153559</v>
      </c>
      <c r="Z5" s="54">
        <f t="shared" si="6"/>
        <v>0.75625667001692887</v>
      </c>
    </row>
    <row r="6" spans="1:26" x14ac:dyDescent="0.3">
      <c r="A6" t="s">
        <v>222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4">
        <f t="shared" si="0"/>
        <v>2.0651855156148677</v>
      </c>
      <c r="K6" s="54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4">
        <f t="shared" si="5"/>
        <v>2.1012861972813557</v>
      </c>
      <c r="Z6" s="54">
        <f t="shared" si="6"/>
        <v>0.77974276054372882</v>
      </c>
    </row>
    <row r="7" spans="1:26" x14ac:dyDescent="0.3">
      <c r="A7" t="s">
        <v>765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4">
        <f t="shared" si="0"/>
        <v>2.5169326645004264</v>
      </c>
      <c r="K7" s="54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4">
        <f t="shared" si="5"/>
        <v>2.768687254625092</v>
      </c>
      <c r="Z7" s="54">
        <f t="shared" si="6"/>
        <v>0.6462625490749816</v>
      </c>
    </row>
    <row r="8" spans="1:26" x14ac:dyDescent="0.3">
      <c r="A8" t="s">
        <v>766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4">
        <f t="shared" si="0"/>
        <v>1.9863182399631338</v>
      </c>
      <c r="K8" s="54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4">
        <f t="shared" si="5"/>
        <v>1.9401690663324405</v>
      </c>
      <c r="Z8" s="54">
        <f t="shared" si="6"/>
        <v>0.81196618673351195</v>
      </c>
    </row>
    <row r="9" spans="1:26" x14ac:dyDescent="0.3">
      <c r="A9" t="s">
        <v>767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4">
        <f t="shared" si="0"/>
        <v>1.637599279456317</v>
      </c>
      <c r="K9" s="54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4">
        <f t="shared" si="5"/>
        <v>1.6375992794563172</v>
      </c>
      <c r="Z9" s="54">
        <f t="shared" si="6"/>
        <v>0.87248014410873653</v>
      </c>
    </row>
    <row r="10" spans="1:26" x14ac:dyDescent="0.3">
      <c r="A10" t="s">
        <v>768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4">
        <f t="shared" si="0"/>
        <v>1.658443550727642</v>
      </c>
      <c r="K10" s="54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4">
        <f t="shared" si="5"/>
        <v>1.0181920371273545</v>
      </c>
      <c r="Z10" s="54">
        <f t="shared" si="6"/>
        <v>0.99636159257452905</v>
      </c>
    </row>
    <row r="11" spans="1:26" x14ac:dyDescent="0.3">
      <c r="A11" t="s">
        <v>231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4">
        <f t="shared" si="0"/>
        <v>1.1825460926903277</v>
      </c>
      <c r="K11" s="54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4">
        <f t="shared" si="5"/>
        <v>2.4594558699833255</v>
      </c>
      <c r="Z11" s="54">
        <f t="shared" si="6"/>
        <v>0.70810882600333491</v>
      </c>
    </row>
    <row r="12" spans="1:26" x14ac:dyDescent="0.3">
      <c r="A12" t="s">
        <v>769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4">
        <f t="shared" si="0"/>
        <v>1.4312847354914244</v>
      </c>
      <c r="K12" s="54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4">
        <f t="shared" si="5"/>
        <v>2.1916943550720189</v>
      </c>
      <c r="Z12" s="54">
        <f t="shared" si="6"/>
        <v>0.76166112898559624</v>
      </c>
    </row>
    <row r="13" spans="1:26" x14ac:dyDescent="0.3">
      <c r="A13" t="s">
        <v>770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4">
        <f t="shared" si="0"/>
        <v>1.4483307987544358</v>
      </c>
      <c r="K13" s="54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4">
        <f t="shared" si="5"/>
        <v>1.2333239189607519</v>
      </c>
      <c r="Z13" s="54">
        <f t="shared" si="6"/>
        <v>0.95333521620784967</v>
      </c>
    </row>
    <row r="14" spans="1:26" x14ac:dyDescent="0.3">
      <c r="A14" t="s">
        <v>319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4">
        <f t="shared" si="0"/>
        <v>2.1688492519638931</v>
      </c>
      <c r="K14" s="54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4">
        <f t="shared" si="5"/>
        <v>1.953956958236124</v>
      </c>
      <c r="Z14" s="54">
        <f t="shared" si="6"/>
        <v>0.80920860835277519</v>
      </c>
    </row>
    <row r="15" spans="1:26" x14ac:dyDescent="0.3">
      <c r="A15" t="s">
        <v>771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4">
        <f t="shared" si="0"/>
        <v>1.6452807589351086</v>
      </c>
      <c r="K15" s="54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4">
        <f t="shared" si="5"/>
        <v>1.1966331529608294</v>
      </c>
      <c r="Z15" s="54">
        <f t="shared" si="6"/>
        <v>0.9606733694078341</v>
      </c>
    </row>
    <row r="16" spans="1:26" x14ac:dyDescent="0.3">
      <c r="A16" t="s">
        <v>134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4">
        <f t="shared" si="0"/>
        <v>1.3724989637632825</v>
      </c>
      <c r="K16" s="54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4">
        <f t="shared" si="5"/>
        <v>2.0550169127891924</v>
      </c>
      <c r="Z16" s="54">
        <f t="shared" si="6"/>
        <v>0.78899661744216154</v>
      </c>
    </row>
    <row r="17" spans="1:26" x14ac:dyDescent="0.3">
      <c r="A17" t="s">
        <v>772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4">
        <f t="shared" si="0"/>
        <v>1.0263378827470551</v>
      </c>
      <c r="K17" s="54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4">
        <f t="shared" si="5"/>
        <v>1.2476419567018335</v>
      </c>
      <c r="Z17" s="54">
        <f t="shared" si="6"/>
        <v>0.95047160865963332</v>
      </c>
    </row>
    <row r="18" spans="1:26" x14ac:dyDescent="0.3">
      <c r="A18" t="s">
        <v>773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4">
        <f t="shared" si="0"/>
        <v>2.0503441502656217</v>
      </c>
      <c r="K18" s="54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4">
        <f t="shared" si="5"/>
        <v>2.9662676047982348</v>
      </c>
      <c r="Z18" s="54">
        <f t="shared" si="6"/>
        <v>0.60674647904035306</v>
      </c>
    </row>
    <row r="19" spans="1:26" x14ac:dyDescent="0.3">
      <c r="A19" t="s">
        <v>774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4">
        <f t="shared" si="0"/>
        <v>2.0296161589920114</v>
      </c>
      <c r="K19" s="54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4">
        <f t="shared" si="5"/>
        <v>1.7899205991222227</v>
      </c>
      <c r="Z19" s="54">
        <f t="shared" si="6"/>
        <v>0.84201588017555551</v>
      </c>
    </row>
    <row r="20" spans="1:26" x14ac:dyDescent="0.3">
      <c r="A20" t="s">
        <v>775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4">
        <f t="shared" si="0"/>
        <v>2.3222869882260051</v>
      </c>
      <c r="K20" s="54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4">
        <f t="shared" si="5"/>
        <v>1.1914335924701398</v>
      </c>
      <c r="Z20" s="54">
        <f t="shared" si="6"/>
        <v>0.96171328150597202</v>
      </c>
    </row>
    <row r="21" spans="1:26" x14ac:dyDescent="0.3">
      <c r="A21" t="s">
        <v>776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4">
        <f t="shared" si="0"/>
        <v>1.3854675537353589</v>
      </c>
      <c r="K21" s="54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4">
        <f t="shared" si="5"/>
        <v>1.30969251039241</v>
      </c>
      <c r="Z21" s="54">
        <f t="shared" si="6"/>
        <v>0.93806149792151805</v>
      </c>
    </row>
    <row r="22" spans="1:26" x14ac:dyDescent="0.3">
      <c r="A22" t="s">
        <v>777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4">
        <f t="shared" si="0"/>
        <v>2.1669834074080492</v>
      </c>
      <c r="K22" s="54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4">
        <f t="shared" si="5"/>
        <v>2.4178242000024177</v>
      </c>
      <c r="Z22" s="54">
        <f t="shared" si="6"/>
        <v>0.71643515999951646</v>
      </c>
    </row>
    <row r="23" spans="1:26" x14ac:dyDescent="0.3">
      <c r="A23" t="s">
        <v>313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4">
        <f t="shared" si="0"/>
        <v>1.513644750604322</v>
      </c>
      <c r="K23" s="54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4">
        <f t="shared" si="5"/>
        <v>1.9105298854637331</v>
      </c>
      <c r="Z23" s="54">
        <f t="shared" si="6"/>
        <v>0.81789402290725333</v>
      </c>
    </row>
    <row r="24" spans="1:26" x14ac:dyDescent="0.3">
      <c r="A24" t="s">
        <v>778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4">
        <f t="shared" si="0"/>
        <v>1.2286914190648675</v>
      </c>
      <c r="K24" s="54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4">
        <f t="shared" si="5"/>
        <v>1.2318699539527012</v>
      </c>
      <c r="Z24" s="54">
        <f t="shared" si="6"/>
        <v>0.95362600920945972</v>
      </c>
    </row>
    <row r="25" spans="1:26" x14ac:dyDescent="0.3">
      <c r="A25" t="s">
        <v>779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4">
        <f t="shared" si="0"/>
        <v>1.4066161597690898</v>
      </c>
      <c r="K25" s="54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4">
        <f t="shared" si="5"/>
        <v>1.5616679238093452</v>
      </c>
      <c r="Z25" s="54">
        <f t="shared" si="6"/>
        <v>0.88766641523813095</v>
      </c>
    </row>
    <row r="26" spans="1:26" x14ac:dyDescent="0.3">
      <c r="A26" t="s">
        <v>780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4">
        <f t="shared" si="0"/>
        <v>3.336191337245574</v>
      </c>
      <c r="K26" s="54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4">
        <f t="shared" si="5"/>
        <v>3.3107211081645693</v>
      </c>
      <c r="Z26" s="54">
        <f t="shared" si="6"/>
        <v>0.53785577836708609</v>
      </c>
    </row>
    <row r="27" spans="1:26" x14ac:dyDescent="0.3">
      <c r="A27" t="s">
        <v>781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4">
        <f t="shared" si="0"/>
        <v>1.1781338360037699</v>
      </c>
      <c r="K27" s="54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4">
        <f t="shared" si="5"/>
        <v>1.2291052114060963</v>
      </c>
      <c r="Z27" s="54">
        <f t="shared" si="6"/>
        <v>0.9541789577187807</v>
      </c>
    </row>
    <row r="28" spans="1:26" x14ac:dyDescent="0.3">
      <c r="A28" t="s">
        <v>226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4">
        <f t="shared" si="0"/>
        <v>2.0355529681415607</v>
      </c>
      <c r="K28" s="54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4">
        <f t="shared" si="5"/>
        <v>1.4064163526842157</v>
      </c>
      <c r="Z28" s="54">
        <f t="shared" si="6"/>
        <v>0.91871672946315686</v>
      </c>
    </row>
    <row r="29" spans="1:26" x14ac:dyDescent="0.3">
      <c r="A29" t="s">
        <v>782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4">
        <f t="shared" si="0"/>
        <v>1.6204277605202215</v>
      </c>
      <c r="K29" s="54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4">
        <f t="shared" si="5"/>
        <v>1.4099142349170901</v>
      </c>
      <c r="Z29" s="54">
        <f t="shared" si="6"/>
        <v>0.91801715301658193</v>
      </c>
    </row>
    <row r="30" spans="1:26" x14ac:dyDescent="0.3">
      <c r="A30" t="s">
        <v>783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4">
        <f t="shared" si="0"/>
        <v>1.5681035199219711</v>
      </c>
      <c r="K30" s="54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4">
        <f t="shared" si="5"/>
        <v>1.0944247812792076</v>
      </c>
      <c r="Z30" s="54">
        <f t="shared" si="6"/>
        <v>0.98111504374415848</v>
      </c>
    </row>
    <row r="31" spans="1:26" x14ac:dyDescent="0.3">
      <c r="A31" t="s">
        <v>784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4">
        <f t="shared" si="0"/>
        <v>1.4967863996000583</v>
      </c>
      <c r="K31" s="54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4">
        <f t="shared" si="5"/>
        <v>1.1563300397199368</v>
      </c>
      <c r="Z31" s="54">
        <f t="shared" si="6"/>
        <v>0.96873399205601263</v>
      </c>
    </row>
    <row r="32" spans="1:26" x14ac:dyDescent="0.3">
      <c r="A32" t="s">
        <v>309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4">
        <f t="shared" si="0"/>
        <v>2.8281022868035084</v>
      </c>
      <c r="K32" s="54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4">
        <f t="shared" si="5"/>
        <v>3.3485356853447978</v>
      </c>
      <c r="Z32" s="54">
        <f t="shared" si="6"/>
        <v>0.53029286293104039</v>
      </c>
    </row>
    <row r="33" spans="1:26" x14ac:dyDescent="0.3">
      <c r="A33" t="s">
        <v>785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4">
        <f t="shared" si="0"/>
        <v>2.6303675938712434</v>
      </c>
      <c r="K33" s="54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4">
        <f t="shared" si="5"/>
        <v>2.4388459381020895</v>
      </c>
      <c r="Z33" s="54">
        <f t="shared" si="6"/>
        <v>0.71223081237958208</v>
      </c>
    </row>
    <row r="34" spans="1:26" x14ac:dyDescent="0.3">
      <c r="A34" t="s">
        <v>158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4">
        <f t="shared" si="0"/>
        <v>1.5702284682421292</v>
      </c>
      <c r="K34" s="54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4">
        <f t="shared" si="5"/>
        <v>1.5724209937071711</v>
      </c>
      <c r="Z34" s="54">
        <f t="shared" si="6"/>
        <v>0.88551580125856577</v>
      </c>
    </row>
    <row r="35" spans="1:26" x14ac:dyDescent="0.3">
      <c r="A35" t="s">
        <v>317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4">
        <f t="shared" si="0"/>
        <v>2.191401379268028</v>
      </c>
      <c r="K35" s="54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4">
        <f t="shared" si="5"/>
        <v>2.0669399161235784</v>
      </c>
      <c r="Z35" s="54">
        <f t="shared" si="6"/>
        <v>0.78661201677528436</v>
      </c>
    </row>
    <row r="36" spans="1:26" x14ac:dyDescent="0.3">
      <c r="A36" t="s">
        <v>786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4">
        <f t="shared" si="0"/>
        <v>1.223053082949906</v>
      </c>
      <c r="K36" s="54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4">
        <f t="shared" si="5"/>
        <v>2.2037401878468135</v>
      </c>
      <c r="Z36" s="54">
        <f t="shared" si="6"/>
        <v>0.75925196243063731</v>
      </c>
    </row>
    <row r="37" spans="1:26" x14ac:dyDescent="0.3">
      <c r="A37" t="s">
        <v>175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4">
        <f t="shared" si="0"/>
        <v>1.0767299281390448</v>
      </c>
      <c r="K37" s="54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4">
        <f t="shared" si="5"/>
        <v>1.7947843566595476</v>
      </c>
      <c r="Z37" s="54">
        <f t="shared" si="6"/>
        <v>0.8410431286680905</v>
      </c>
    </row>
    <row r="38" spans="1:26" x14ac:dyDescent="0.3">
      <c r="A38" t="s">
        <v>787</v>
      </c>
      <c r="B38" s="55">
        <f>SUM(B2:B37)</f>
        <v>9512</v>
      </c>
      <c r="K38" t="s">
        <v>788</v>
      </c>
      <c r="Z38" t="s">
        <v>788</v>
      </c>
    </row>
    <row r="39" spans="1:26" x14ac:dyDescent="0.3">
      <c r="K39" s="56">
        <f>AVERAGE(K2:K37)</f>
        <v>0.87431289349676822</v>
      </c>
      <c r="Z39" s="56">
        <f>AVERAGE(Z2:Z37)</f>
        <v>0.83266110115951397</v>
      </c>
    </row>
    <row r="40" spans="1:26" x14ac:dyDescent="0.3">
      <c r="A40" t="s">
        <v>789</v>
      </c>
    </row>
    <row r="41" spans="1:26" x14ac:dyDescent="0.3">
      <c r="J41" t="s">
        <v>264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5" t="s">
        <v>790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5" t="s">
        <v>790</v>
      </c>
    </row>
    <row r="79" spans="2:25" x14ac:dyDescent="0.3">
      <c r="B79" s="55" t="s">
        <v>787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5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5">
        <f>SUM(S79:X79)</f>
        <v>9511.2649999999994</v>
      </c>
    </row>
    <row r="80" spans="2:25" x14ac:dyDescent="0.3">
      <c r="B80" s="57" t="s">
        <v>791</v>
      </c>
      <c r="C80" s="34">
        <f t="shared" ref="C80:I80" si="22">C79/$B$38</f>
        <v>0.5925824222035323</v>
      </c>
      <c r="D80" s="34">
        <f t="shared" si="22"/>
        <v>0.14714486963835158</v>
      </c>
      <c r="E80" s="34">
        <f t="shared" si="22"/>
        <v>0.1162640874684609</v>
      </c>
      <c r="F80" s="34">
        <f t="shared" si="22"/>
        <v>2.7324747687132039E-2</v>
      </c>
      <c r="G80" s="34">
        <f t="shared" si="22"/>
        <v>1.3171783010933557E-2</v>
      </c>
      <c r="H80" s="34">
        <f t="shared" si="22"/>
        <v>3.0736333052985707E-2</v>
      </c>
      <c r="I80" s="34">
        <f t="shared" si="22"/>
        <v>7.3520185029436511E-2</v>
      </c>
      <c r="J80" s="57">
        <f>SUM(C80:I80)</f>
        <v>1.0007444280908326</v>
      </c>
      <c r="S80" s="34">
        <f t="shared" ref="S80:X80" si="23">S79/$B$38</f>
        <v>7.6115958788898222E-2</v>
      </c>
      <c r="T80" s="34">
        <f t="shared" si="23"/>
        <v>7.2874158957106805E-2</v>
      </c>
      <c r="U80" s="34">
        <f t="shared" si="23"/>
        <v>6.5645500420521445E-3</v>
      </c>
      <c r="V80" s="34">
        <f t="shared" si="23"/>
        <v>6.6569386038687964E-2</v>
      </c>
      <c r="W80" s="34">
        <f t="shared" si="23"/>
        <v>0.24384724558452475</v>
      </c>
      <c r="X80" s="34">
        <f t="shared" si="23"/>
        <v>0.53395142977291854</v>
      </c>
      <c r="Y80" s="57">
        <f>SUM(S80:X80)</f>
        <v>0.99992272918418834</v>
      </c>
    </row>
    <row r="82" spans="2:25" x14ac:dyDescent="0.3">
      <c r="B82" t="s">
        <v>792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7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7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513</v>
      </c>
      <c r="B1" t="s">
        <v>85</v>
      </c>
      <c r="C1" t="s">
        <v>285</v>
      </c>
      <c r="D1" t="s">
        <v>793</v>
      </c>
      <c r="E1" t="s">
        <v>246</v>
      </c>
      <c r="F1" t="s">
        <v>794</v>
      </c>
      <c r="G1" t="s">
        <v>245</v>
      </c>
      <c r="H1" t="s">
        <v>286</v>
      </c>
      <c r="I1" t="s">
        <v>248</v>
      </c>
      <c r="J1" t="s">
        <v>95</v>
      </c>
      <c r="K1" t="s">
        <v>96</v>
      </c>
      <c r="L1" s="34" t="s">
        <v>200</v>
      </c>
      <c r="M1" t="s">
        <v>795</v>
      </c>
      <c r="N1" t="s">
        <v>796</v>
      </c>
      <c r="O1" t="s">
        <v>797</v>
      </c>
      <c r="P1" s="34" t="s">
        <v>330</v>
      </c>
      <c r="Q1" s="34" t="s">
        <v>97</v>
      </c>
      <c r="R1" s="34" t="s">
        <v>111</v>
      </c>
      <c r="S1" s="34" t="s">
        <v>198</v>
      </c>
      <c r="T1" t="s">
        <v>95</v>
      </c>
      <c r="U1" t="s">
        <v>113</v>
      </c>
    </row>
    <row r="2" spans="1:21" x14ac:dyDescent="0.3">
      <c r="A2" t="s">
        <v>321</v>
      </c>
      <c r="B2">
        <v>378</v>
      </c>
      <c r="E2">
        <v>98</v>
      </c>
      <c r="H2">
        <v>1</v>
      </c>
      <c r="I2">
        <v>1</v>
      </c>
      <c r="J2" s="54">
        <f t="shared" ref="J2:J39" si="0">1/(C44*C44+D44*D44+E44*E44+F44*F44+G44*G44+H44*H44+I44*I44)</f>
        <v>1.0410160316468875</v>
      </c>
      <c r="K2" s="54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4">
        <f t="shared" ref="T2:T39" si="3">1/(L44*L44+P44*P44+Q44*Q44+R44*R44+S44*S44)</f>
        <v>1.1536686663590214</v>
      </c>
      <c r="U2" s="54">
        <f t="shared" ref="U2:U39" si="4">1-(T2-1)/(5-1)</f>
        <v>0.96158283341024464</v>
      </c>
    </row>
    <row r="3" spans="1:21" x14ac:dyDescent="0.3">
      <c r="A3" t="s">
        <v>762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4">
        <f t="shared" si="0"/>
        <v>2.2421524663677128</v>
      </c>
      <c r="K3" s="54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4">
        <f t="shared" si="3"/>
        <v>1.4522218995062444</v>
      </c>
      <c r="U3" s="54">
        <f t="shared" si="4"/>
        <v>0.88694452512343891</v>
      </c>
    </row>
    <row r="4" spans="1:21" x14ac:dyDescent="0.3">
      <c r="A4" t="s">
        <v>763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4">
        <f t="shared" si="0"/>
        <v>1.7229496898690557</v>
      </c>
      <c r="K4" s="54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4">
        <f t="shared" si="3"/>
        <v>2.0712510356255174</v>
      </c>
      <c r="U4" s="54">
        <f t="shared" si="4"/>
        <v>0.73218724109362066</v>
      </c>
    </row>
    <row r="5" spans="1:21" x14ac:dyDescent="0.3">
      <c r="A5" t="s">
        <v>764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4">
        <f t="shared" si="0"/>
        <v>1.2045290291496025</v>
      </c>
      <c r="K5" s="54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4">
        <f t="shared" si="3"/>
        <v>2.3551577955723033</v>
      </c>
      <c r="U5" s="54">
        <f t="shared" si="4"/>
        <v>0.66121055110692417</v>
      </c>
    </row>
    <row r="6" spans="1:21" x14ac:dyDescent="0.3">
      <c r="A6" t="s">
        <v>222</v>
      </c>
      <c r="B6">
        <v>157</v>
      </c>
      <c r="D6">
        <v>83</v>
      </c>
      <c r="E6">
        <v>13</v>
      </c>
      <c r="H6">
        <v>2</v>
      </c>
      <c r="I6">
        <v>2</v>
      </c>
      <c r="J6" s="54">
        <f t="shared" si="0"/>
        <v>1.4152278516841215</v>
      </c>
      <c r="K6" s="54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4">
        <f t="shared" si="3"/>
        <v>1.4236902050113898</v>
      </c>
      <c r="U6" s="54">
        <f t="shared" si="4"/>
        <v>0.89407744874715256</v>
      </c>
    </row>
    <row r="7" spans="1:21" x14ac:dyDescent="0.3">
      <c r="A7" t="s">
        <v>765</v>
      </c>
      <c r="B7">
        <v>254</v>
      </c>
      <c r="D7">
        <v>65</v>
      </c>
      <c r="E7">
        <v>25</v>
      </c>
      <c r="H7">
        <v>8</v>
      </c>
      <c r="I7">
        <v>2</v>
      </c>
      <c r="J7" s="54">
        <f t="shared" si="0"/>
        <v>2.0333468889792594</v>
      </c>
      <c r="K7" s="54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4">
        <f t="shared" si="3"/>
        <v>2.0584602717167555</v>
      </c>
      <c r="U7" s="54">
        <f t="shared" si="4"/>
        <v>0.73538493207081113</v>
      </c>
    </row>
    <row r="8" spans="1:21" x14ac:dyDescent="0.3">
      <c r="A8" t="s">
        <v>766</v>
      </c>
      <c r="B8">
        <v>145</v>
      </c>
      <c r="C8">
        <v>15</v>
      </c>
      <c r="E8">
        <v>4</v>
      </c>
      <c r="H8">
        <v>12</v>
      </c>
      <c r="I8">
        <v>69</v>
      </c>
      <c r="J8" s="54">
        <f t="shared" si="0"/>
        <v>1.94325689856199</v>
      </c>
      <c r="K8" s="54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4">
        <f t="shared" si="3"/>
        <v>1.9801980198019797</v>
      </c>
      <c r="U8" s="54">
        <f t="shared" si="4"/>
        <v>0.75495049504950507</v>
      </c>
    </row>
    <row r="9" spans="1:21" x14ac:dyDescent="0.3">
      <c r="A9" t="s">
        <v>798</v>
      </c>
      <c r="B9">
        <v>1238</v>
      </c>
      <c r="D9">
        <v>19</v>
      </c>
      <c r="E9">
        <v>80</v>
      </c>
      <c r="F9">
        <v>1</v>
      </c>
      <c r="J9" s="54">
        <f t="shared" si="0"/>
        <v>1.478852410529429</v>
      </c>
      <c r="K9" s="54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4">
        <f t="shared" si="3"/>
        <v>1.0407993338884265</v>
      </c>
      <c r="U9" s="54">
        <f t="shared" si="4"/>
        <v>0.98980016652789338</v>
      </c>
    </row>
    <row r="10" spans="1:21" x14ac:dyDescent="0.3">
      <c r="A10" t="s">
        <v>768</v>
      </c>
      <c r="B10">
        <v>1224</v>
      </c>
      <c r="D10">
        <v>11</v>
      </c>
      <c r="E10">
        <v>88</v>
      </c>
      <c r="F10">
        <v>1</v>
      </c>
      <c r="J10" s="54">
        <f t="shared" si="0"/>
        <v>1.2712941774726672</v>
      </c>
      <c r="K10" s="54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4">
        <f t="shared" si="3"/>
        <v>1.0622477161674104</v>
      </c>
      <c r="U10" s="54">
        <f t="shared" si="4"/>
        <v>0.98443807095814739</v>
      </c>
    </row>
    <row r="11" spans="1:21" x14ac:dyDescent="0.3">
      <c r="A11" t="s">
        <v>769</v>
      </c>
      <c r="B11">
        <v>258</v>
      </c>
      <c r="C11">
        <v>1</v>
      </c>
      <c r="D11">
        <v>18</v>
      </c>
      <c r="E11">
        <v>61</v>
      </c>
      <c r="H11">
        <v>20</v>
      </c>
      <c r="J11" s="54">
        <f t="shared" si="0"/>
        <v>2.2492127755285649</v>
      </c>
      <c r="K11" s="54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4">
        <f t="shared" si="3"/>
        <v>2.478929102627665</v>
      </c>
      <c r="U11" s="54">
        <f t="shared" si="4"/>
        <v>0.63026772434308376</v>
      </c>
    </row>
    <row r="12" spans="1:21" x14ac:dyDescent="0.3">
      <c r="A12" t="s">
        <v>770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4">
        <f t="shared" si="0"/>
        <v>1.7525411847178409</v>
      </c>
      <c r="K12" s="54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4">
        <f t="shared" si="3"/>
        <v>2.3419203747072599</v>
      </c>
      <c r="U12" s="54">
        <f t="shared" si="4"/>
        <v>0.66451990632318503</v>
      </c>
    </row>
    <row r="13" spans="1:21" x14ac:dyDescent="0.3">
      <c r="A13" t="s">
        <v>319</v>
      </c>
      <c r="B13">
        <v>250</v>
      </c>
      <c r="D13">
        <v>70</v>
      </c>
      <c r="E13">
        <v>30</v>
      </c>
      <c r="J13" s="54">
        <f t="shared" si="0"/>
        <v>1.7241379310344829</v>
      </c>
      <c r="K13" s="54">
        <f t="shared" si="1"/>
        <v>0.87931034482758619</v>
      </c>
      <c r="L13">
        <v>100</v>
      </c>
      <c r="S13">
        <f t="shared" si="2"/>
        <v>0</v>
      </c>
      <c r="T13" s="54">
        <f t="shared" si="3"/>
        <v>1</v>
      </c>
      <c r="U13" s="54">
        <f t="shared" si="4"/>
        <v>1</v>
      </c>
    </row>
    <row r="14" spans="1:21" x14ac:dyDescent="0.3">
      <c r="A14" t="s">
        <v>773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4">
        <f t="shared" si="0"/>
        <v>1.7076502732240437</v>
      </c>
      <c r="K14" s="54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4">
        <f t="shared" si="3"/>
        <v>1.6329196603527107</v>
      </c>
      <c r="U14" s="54">
        <f t="shared" si="4"/>
        <v>0.84177008491182237</v>
      </c>
    </row>
    <row r="15" spans="1:21" x14ac:dyDescent="0.3">
      <c r="A15" t="s">
        <v>774</v>
      </c>
      <c r="B15">
        <v>518</v>
      </c>
      <c r="D15">
        <v>90</v>
      </c>
      <c r="E15">
        <v>8</v>
      </c>
      <c r="F15">
        <v>1</v>
      </c>
      <c r="H15">
        <v>1</v>
      </c>
      <c r="J15" s="54">
        <f t="shared" si="0"/>
        <v>1.2245897624295861</v>
      </c>
      <c r="K15" s="54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4">
        <f t="shared" si="3"/>
        <v>1.0831889081455806</v>
      </c>
      <c r="U15" s="54">
        <f t="shared" si="4"/>
        <v>0.97920277296360481</v>
      </c>
    </row>
    <row r="16" spans="1:21" x14ac:dyDescent="0.3">
      <c r="A16" t="s">
        <v>776</v>
      </c>
      <c r="B16">
        <v>622</v>
      </c>
      <c r="D16">
        <v>43</v>
      </c>
      <c r="E16">
        <v>56</v>
      </c>
      <c r="I16">
        <v>1</v>
      </c>
      <c r="J16" s="54">
        <f t="shared" si="0"/>
        <v>2.0056157240272761</v>
      </c>
      <c r="K16" s="54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4">
        <f t="shared" si="3"/>
        <v>1.0410160316468875</v>
      </c>
      <c r="U16" s="54">
        <f t="shared" si="4"/>
        <v>0.98974599208827807</v>
      </c>
    </row>
    <row r="17" spans="1:21" x14ac:dyDescent="0.3">
      <c r="A17" t="s">
        <v>313</v>
      </c>
      <c r="B17">
        <v>803</v>
      </c>
      <c r="E17">
        <v>92</v>
      </c>
      <c r="H17">
        <v>4</v>
      </c>
      <c r="I17">
        <v>4</v>
      </c>
      <c r="J17" s="54">
        <f t="shared" si="0"/>
        <v>1.1770244821092277</v>
      </c>
      <c r="K17" s="54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4">
        <f t="shared" si="3"/>
        <v>1.3650013650013653</v>
      </c>
      <c r="U17" s="54">
        <f t="shared" si="4"/>
        <v>0.90874965874965863</v>
      </c>
    </row>
    <row r="18" spans="1:21" x14ac:dyDescent="0.3">
      <c r="A18" t="s">
        <v>799</v>
      </c>
      <c r="B18">
        <v>909</v>
      </c>
      <c r="D18">
        <v>22</v>
      </c>
      <c r="E18">
        <v>72</v>
      </c>
      <c r="H18">
        <v>4</v>
      </c>
      <c r="I18">
        <v>2</v>
      </c>
      <c r="J18" s="54">
        <f t="shared" si="0"/>
        <v>1.7580872011251758</v>
      </c>
      <c r="K18" s="54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4">
        <f t="shared" si="3"/>
        <v>2.0483408439164275</v>
      </c>
      <c r="U18" s="54">
        <f t="shared" si="4"/>
        <v>0.73791478902089314</v>
      </c>
    </row>
    <row r="19" spans="1:21" x14ac:dyDescent="0.3">
      <c r="A19" t="s">
        <v>800</v>
      </c>
      <c r="B19">
        <v>614</v>
      </c>
      <c r="D19">
        <v>59</v>
      </c>
      <c r="E19">
        <v>36</v>
      </c>
      <c r="H19">
        <v>2</v>
      </c>
      <c r="I19">
        <v>3</v>
      </c>
      <c r="J19" s="54">
        <f t="shared" si="0"/>
        <v>2.0876826722338206</v>
      </c>
      <c r="K19" s="54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4">
        <f t="shared" si="3"/>
        <v>1.5873015873015872</v>
      </c>
      <c r="U19" s="54">
        <f t="shared" si="4"/>
        <v>0.85317460317460325</v>
      </c>
    </row>
    <row r="20" spans="1:21" x14ac:dyDescent="0.3">
      <c r="A20" t="s">
        <v>778</v>
      </c>
      <c r="B20">
        <v>235</v>
      </c>
      <c r="D20">
        <v>18</v>
      </c>
      <c r="E20">
        <v>82</v>
      </c>
      <c r="J20" s="54">
        <f t="shared" si="0"/>
        <v>1.4188422247446086</v>
      </c>
      <c r="K20" s="54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4">
        <f t="shared" si="3"/>
        <v>2.1231422505307855</v>
      </c>
      <c r="U20" s="54">
        <f t="shared" si="4"/>
        <v>0.71921443736730362</v>
      </c>
    </row>
    <row r="21" spans="1:21" x14ac:dyDescent="0.3">
      <c r="A21" t="s">
        <v>779</v>
      </c>
      <c r="B21">
        <v>2805</v>
      </c>
      <c r="D21">
        <v>9</v>
      </c>
      <c r="E21">
        <v>90</v>
      </c>
      <c r="H21">
        <v>1</v>
      </c>
      <c r="J21" s="54">
        <f t="shared" si="0"/>
        <v>1.2221950623319482</v>
      </c>
      <c r="K21" s="54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4">
        <f t="shared" si="3"/>
        <v>1.5857913098636218</v>
      </c>
      <c r="U21" s="54">
        <f t="shared" si="4"/>
        <v>0.85355217253409454</v>
      </c>
    </row>
    <row r="22" spans="1:21" x14ac:dyDescent="0.3">
      <c r="A22" t="s">
        <v>801</v>
      </c>
      <c r="B22">
        <v>62</v>
      </c>
      <c r="D22">
        <v>100</v>
      </c>
      <c r="J22" s="54">
        <f t="shared" si="0"/>
        <v>1</v>
      </c>
      <c r="K22" s="54">
        <f t="shared" si="1"/>
        <v>1</v>
      </c>
      <c r="L22">
        <v>100</v>
      </c>
      <c r="S22">
        <f t="shared" si="2"/>
        <v>0</v>
      </c>
      <c r="T22" s="54">
        <f t="shared" si="3"/>
        <v>1</v>
      </c>
      <c r="U22" s="54">
        <f t="shared" si="4"/>
        <v>1</v>
      </c>
    </row>
    <row r="23" spans="1:21" x14ac:dyDescent="0.3">
      <c r="A23" t="s">
        <v>802</v>
      </c>
      <c r="B23">
        <v>283</v>
      </c>
      <c r="E23">
        <v>8</v>
      </c>
      <c r="G23">
        <v>3</v>
      </c>
      <c r="H23">
        <v>68</v>
      </c>
      <c r="I23">
        <v>21</v>
      </c>
      <c r="J23" s="54">
        <f t="shared" si="0"/>
        <v>1.9462826002335538</v>
      </c>
      <c r="K23" s="54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4">
        <f t="shared" si="3"/>
        <v>2.0678246484698097</v>
      </c>
      <c r="U23" s="54">
        <f t="shared" si="4"/>
        <v>0.73304383788254757</v>
      </c>
    </row>
    <row r="24" spans="1:21" x14ac:dyDescent="0.3">
      <c r="A24" t="s">
        <v>803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4">
        <f t="shared" si="0"/>
        <v>2.0399836801305589</v>
      </c>
      <c r="K24" s="54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4">
        <f t="shared" si="3"/>
        <v>2.0911752404851525</v>
      </c>
      <c r="U24" s="54">
        <f t="shared" si="4"/>
        <v>0.72720618987871188</v>
      </c>
    </row>
    <row r="25" spans="1:21" x14ac:dyDescent="0.3">
      <c r="A25" t="s">
        <v>804</v>
      </c>
      <c r="B25">
        <v>454</v>
      </c>
      <c r="E25">
        <v>99</v>
      </c>
      <c r="F25">
        <v>1</v>
      </c>
      <c r="J25" s="54">
        <f t="shared" si="0"/>
        <v>1.0201999591920017</v>
      </c>
      <c r="K25" s="54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4">
        <f t="shared" si="3"/>
        <v>1</v>
      </c>
      <c r="U25" s="54">
        <f t="shared" si="4"/>
        <v>1</v>
      </c>
    </row>
    <row r="26" spans="1:21" x14ac:dyDescent="0.3">
      <c r="A26" t="s">
        <v>226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4">
        <f t="shared" si="0"/>
        <v>1.8518518518518516</v>
      </c>
      <c r="K26" s="54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4">
        <f t="shared" si="3"/>
        <v>1.9864918553833926</v>
      </c>
      <c r="U26" s="54">
        <f t="shared" si="4"/>
        <v>0.75337703615415186</v>
      </c>
    </row>
    <row r="27" spans="1:21" x14ac:dyDescent="0.3">
      <c r="A27" t="s">
        <v>782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4">
        <f t="shared" si="0"/>
        <v>2.3020257826887662</v>
      </c>
      <c r="K27" s="54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4">
        <f t="shared" si="3"/>
        <v>2.3223409196470044</v>
      </c>
      <c r="U27" s="54">
        <f t="shared" si="4"/>
        <v>0.6694147700882489</v>
      </c>
    </row>
    <row r="28" spans="1:21" x14ac:dyDescent="0.3">
      <c r="A28" t="s">
        <v>783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4">
        <f t="shared" si="0"/>
        <v>1.3698630136986301</v>
      </c>
      <c r="K28" s="54">
        <f t="shared" si="1"/>
        <v>0.93835616438356162</v>
      </c>
      <c r="N28">
        <v>10</v>
      </c>
      <c r="P28">
        <v>90</v>
      </c>
      <c r="S28">
        <f t="shared" si="2"/>
        <v>10</v>
      </c>
      <c r="T28" s="54">
        <f t="shared" si="3"/>
        <v>1.2195121951219512</v>
      </c>
      <c r="U28" s="54">
        <f t="shared" si="4"/>
        <v>0.94512195121951215</v>
      </c>
    </row>
    <row r="29" spans="1:21" x14ac:dyDescent="0.3">
      <c r="A29" t="s">
        <v>784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4">
        <f t="shared" si="0"/>
        <v>1.339764201500536</v>
      </c>
      <c r="K29" s="54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4">
        <f t="shared" si="3"/>
        <v>1.1759172154280337</v>
      </c>
      <c r="U29" s="54">
        <f t="shared" si="4"/>
        <v>0.95602069614299157</v>
      </c>
    </row>
    <row r="30" spans="1:21" x14ac:dyDescent="0.3">
      <c r="A30" t="s">
        <v>309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4">
        <f t="shared" si="0"/>
        <v>1.9864918553833926</v>
      </c>
      <c r="K30" s="54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4">
        <f t="shared" si="3"/>
        <v>1.9770660340055353</v>
      </c>
      <c r="U30" s="54">
        <f t="shared" si="4"/>
        <v>0.75573349149861624</v>
      </c>
    </row>
    <row r="31" spans="1:21" x14ac:dyDescent="0.3">
      <c r="A31" t="s">
        <v>805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4">
        <f t="shared" si="0"/>
        <v>2.8901734104046235</v>
      </c>
      <c r="K31" s="54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4">
        <f t="shared" si="3"/>
        <v>2.1673168617251841</v>
      </c>
      <c r="U31" s="54">
        <f t="shared" si="4"/>
        <v>0.70817078456870397</v>
      </c>
    </row>
    <row r="32" spans="1:21" x14ac:dyDescent="0.3">
      <c r="A32" t="s">
        <v>806</v>
      </c>
      <c r="B32">
        <v>195</v>
      </c>
      <c r="C32">
        <v>10</v>
      </c>
      <c r="E32">
        <v>5</v>
      </c>
      <c r="H32">
        <v>59</v>
      </c>
      <c r="I32">
        <v>26</v>
      </c>
      <c r="J32" s="54">
        <f t="shared" si="0"/>
        <v>2.3353573096683795</v>
      </c>
      <c r="K32" s="54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4">
        <f t="shared" si="3"/>
        <v>3.4891835310537331</v>
      </c>
      <c r="U32" s="54">
        <f t="shared" si="4"/>
        <v>0.37770411723656672</v>
      </c>
    </row>
    <row r="33" spans="1:21" x14ac:dyDescent="0.3">
      <c r="A33" t="s">
        <v>807</v>
      </c>
      <c r="B33">
        <v>177</v>
      </c>
      <c r="D33">
        <v>92</v>
      </c>
      <c r="E33">
        <v>3</v>
      </c>
      <c r="H33">
        <v>4</v>
      </c>
      <c r="I33">
        <v>1</v>
      </c>
      <c r="J33" s="54">
        <f t="shared" si="0"/>
        <v>1.1778563015312131</v>
      </c>
      <c r="K33" s="54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4">
        <f t="shared" si="3"/>
        <v>1.3923698134224451</v>
      </c>
      <c r="U33" s="54">
        <f t="shared" si="4"/>
        <v>0.90190754664438866</v>
      </c>
    </row>
    <row r="34" spans="1:21" x14ac:dyDescent="0.3">
      <c r="A34" t="s">
        <v>236</v>
      </c>
      <c r="B34">
        <v>133</v>
      </c>
      <c r="D34">
        <v>34</v>
      </c>
      <c r="E34">
        <v>64</v>
      </c>
      <c r="H34">
        <v>2</v>
      </c>
      <c r="J34" s="54">
        <f t="shared" si="0"/>
        <v>1.9025875190258754</v>
      </c>
      <c r="K34" s="54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4">
        <f t="shared" si="3"/>
        <v>2.1034917963819941</v>
      </c>
      <c r="U34" s="54">
        <f t="shared" si="4"/>
        <v>0.72412705090450147</v>
      </c>
    </row>
    <row r="35" spans="1:21" x14ac:dyDescent="0.3">
      <c r="A35" t="s">
        <v>158</v>
      </c>
      <c r="B35">
        <v>2354</v>
      </c>
      <c r="E35">
        <v>8</v>
      </c>
      <c r="G35">
        <v>1</v>
      </c>
      <c r="H35">
        <v>13</v>
      </c>
      <c r="I35">
        <v>78</v>
      </c>
      <c r="J35" s="54">
        <f t="shared" si="0"/>
        <v>1.5827793605571383</v>
      </c>
      <c r="K35" s="54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4">
        <f t="shared" si="3"/>
        <v>1.5842839036755385</v>
      </c>
      <c r="U35" s="54">
        <f t="shared" si="4"/>
        <v>0.85392902408111537</v>
      </c>
    </row>
    <row r="36" spans="1:21" x14ac:dyDescent="0.3">
      <c r="A36" t="s">
        <v>161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4">
        <f t="shared" si="0"/>
        <v>2.5188916876574305</v>
      </c>
      <c r="K36" s="54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4">
        <f t="shared" si="3"/>
        <v>2.5419420437214026</v>
      </c>
      <c r="U36" s="54">
        <f t="shared" si="4"/>
        <v>0.61451448906964934</v>
      </c>
    </row>
    <row r="37" spans="1:21" x14ac:dyDescent="0.3">
      <c r="A37" t="s">
        <v>808</v>
      </c>
      <c r="B37">
        <v>711</v>
      </c>
      <c r="D37">
        <v>1</v>
      </c>
      <c r="E37">
        <v>97</v>
      </c>
      <c r="H37">
        <v>2</v>
      </c>
      <c r="J37" s="54">
        <f t="shared" si="0"/>
        <v>1.0622477161674104</v>
      </c>
      <c r="K37" s="54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4">
        <f t="shared" si="3"/>
        <v>1.4505366985784742</v>
      </c>
      <c r="U37" s="54">
        <f t="shared" si="4"/>
        <v>0.88736582535538144</v>
      </c>
    </row>
    <row r="38" spans="1:21" x14ac:dyDescent="0.3">
      <c r="A38" t="s">
        <v>809</v>
      </c>
      <c r="B38">
        <v>225</v>
      </c>
      <c r="C38">
        <v>1</v>
      </c>
      <c r="D38">
        <v>76</v>
      </c>
      <c r="E38">
        <v>23</v>
      </c>
      <c r="J38" s="54">
        <f t="shared" si="0"/>
        <v>1.5857913098636218</v>
      </c>
      <c r="K38" s="54">
        <f t="shared" si="1"/>
        <v>0.90236811502272973</v>
      </c>
      <c r="L38">
        <v>98</v>
      </c>
      <c r="M38">
        <v>2</v>
      </c>
      <c r="S38">
        <f t="shared" si="2"/>
        <v>2</v>
      </c>
      <c r="T38" s="54">
        <f t="shared" si="3"/>
        <v>1.0407993338884265</v>
      </c>
      <c r="U38" s="54">
        <f t="shared" si="4"/>
        <v>0.98980016652789338</v>
      </c>
    </row>
    <row r="39" spans="1:21" x14ac:dyDescent="0.3">
      <c r="A39" t="s">
        <v>175</v>
      </c>
      <c r="B39">
        <v>530</v>
      </c>
      <c r="D39">
        <v>25</v>
      </c>
      <c r="E39">
        <v>75</v>
      </c>
      <c r="J39" s="54">
        <f t="shared" si="0"/>
        <v>1.6</v>
      </c>
      <c r="K39" s="54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4">
        <f t="shared" si="3"/>
        <v>3.1525851197982346</v>
      </c>
      <c r="U39" s="54">
        <f t="shared" si="4"/>
        <v>0.46185372005044134</v>
      </c>
    </row>
    <row r="40" spans="1:21" x14ac:dyDescent="0.3">
      <c r="A40" t="s">
        <v>787</v>
      </c>
      <c r="B40" s="55">
        <f>SUM(B2:B39)</f>
        <v>25447</v>
      </c>
      <c r="J40" s="54"/>
      <c r="K40" s="54" t="s">
        <v>788</v>
      </c>
      <c r="T40" s="54"/>
      <c r="U40" s="54" t="s">
        <v>788</v>
      </c>
    </row>
    <row r="41" spans="1:21" x14ac:dyDescent="0.3">
      <c r="J41" s="54"/>
      <c r="K41" s="56">
        <f>AVERAGE(K2:K39)</f>
        <v>0.88512126185384954</v>
      </c>
      <c r="T41" s="54"/>
      <c r="U41" s="56">
        <f>AVERAGE(U2:U39)</f>
        <v>0.8115257658649393</v>
      </c>
    </row>
    <row r="42" spans="1:21" x14ac:dyDescent="0.3">
      <c r="A42" t="s">
        <v>810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787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5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5">
        <f>SUM(L122:S122)</f>
        <v>25447</v>
      </c>
    </row>
    <row r="123" spans="2:20" x14ac:dyDescent="0.3">
      <c r="B123" s="55" t="s">
        <v>791</v>
      </c>
      <c r="C123" s="34">
        <f t="shared" ref="C123:I123" si="25">C122/$B$40</f>
        <v>4.4943608283884155E-2</v>
      </c>
      <c r="D123" s="34">
        <f t="shared" si="25"/>
        <v>0.12375447007505798</v>
      </c>
      <c r="E123" s="34">
        <f t="shared" si="25"/>
        <v>0.55599638464259049</v>
      </c>
      <c r="F123" s="34">
        <f t="shared" si="25"/>
        <v>2.7605218689825909E-2</v>
      </c>
      <c r="G123" s="34">
        <f t="shared" si="25"/>
        <v>1.5581011514127401E-2</v>
      </c>
      <c r="H123" s="34">
        <f t="shared" si="25"/>
        <v>0.10954061382481234</v>
      </c>
      <c r="I123" s="34">
        <f t="shared" si="25"/>
        <v>0.12257869296970174</v>
      </c>
      <c r="J123" s="34">
        <f>SUM(C123:I123)</f>
        <v>1</v>
      </c>
      <c r="L123" s="34">
        <f>L122/$B$40</f>
        <v>0.19032066648327897</v>
      </c>
      <c r="M123" s="34"/>
      <c r="N123" s="34"/>
      <c r="O123" s="34"/>
      <c r="P123" s="34">
        <f>P122/$B$40</f>
        <v>0.37908987306951697</v>
      </c>
      <c r="Q123" s="34">
        <f>Q122/$B$40</f>
        <v>0.1239910402012025</v>
      </c>
      <c r="R123" s="34">
        <f>R122/$B$40</f>
        <v>3.1330608716155145E-2</v>
      </c>
      <c r="S123" s="34">
        <f>S122/$B$40</f>
        <v>0.27526781152984636</v>
      </c>
      <c r="T123" s="34">
        <f>SUM(L123:S123)</f>
        <v>1</v>
      </c>
    </row>
    <row r="125" spans="2:20" x14ac:dyDescent="0.3">
      <c r="B125" t="s">
        <v>792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4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4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513</v>
      </c>
      <c r="B1" t="s">
        <v>811</v>
      </c>
      <c r="C1" t="s">
        <v>285</v>
      </c>
      <c r="D1" t="s">
        <v>247</v>
      </c>
      <c r="E1" t="s">
        <v>246</v>
      </c>
      <c r="F1" t="s">
        <v>245</v>
      </c>
      <c r="G1" t="s">
        <v>286</v>
      </c>
      <c r="H1" t="s">
        <v>248</v>
      </c>
      <c r="I1" t="s">
        <v>95</v>
      </c>
      <c r="J1" t="s">
        <v>96</v>
      </c>
      <c r="K1" t="s">
        <v>812</v>
      </c>
      <c r="L1" s="34" t="s">
        <v>200</v>
      </c>
      <c r="M1" t="s">
        <v>813</v>
      </c>
      <c r="N1" t="s">
        <v>814</v>
      </c>
      <c r="O1" s="34" t="s">
        <v>330</v>
      </c>
      <c r="P1" s="34" t="s">
        <v>97</v>
      </c>
      <c r="Q1" s="34" t="s">
        <v>199</v>
      </c>
      <c r="R1" s="34" t="s">
        <v>198</v>
      </c>
      <c r="S1" t="s">
        <v>95</v>
      </c>
      <c r="T1" t="s">
        <v>113</v>
      </c>
    </row>
    <row r="2" spans="1:20" x14ac:dyDescent="0.3">
      <c r="A2" t="s">
        <v>321</v>
      </c>
      <c r="B2">
        <v>131</v>
      </c>
      <c r="E2">
        <v>89</v>
      </c>
      <c r="H2">
        <v>11</v>
      </c>
      <c r="I2" s="54">
        <f t="shared" ref="I2:I32" si="0">1/(C38*C38+D38*D38+E38*E38+F38*F38+G38*G38+H38*H38)</f>
        <v>1.2434717731907485</v>
      </c>
      <c r="J2" s="54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4">
        <f t="shared" ref="S2:S32" si="3">1/(L38*L38+O38*O38+P38*P38+Q38*Q38+R38*R38)</f>
        <v>1.3885031935573455</v>
      </c>
      <c r="T2" s="54">
        <f t="shared" ref="T2:T32" si="4">1-(S2-1)/(5-1)</f>
        <v>0.90287420161066367</v>
      </c>
    </row>
    <row r="3" spans="1:20" x14ac:dyDescent="0.3">
      <c r="A3" t="s">
        <v>815</v>
      </c>
      <c r="B3" s="34">
        <v>14</v>
      </c>
      <c r="D3">
        <v>15</v>
      </c>
      <c r="E3">
        <v>21</v>
      </c>
      <c r="F3">
        <v>21</v>
      </c>
      <c r="H3">
        <v>43</v>
      </c>
      <c r="I3" s="54">
        <f t="shared" si="0"/>
        <v>3.3829499323410017</v>
      </c>
      <c r="J3" s="54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4">
        <f t="shared" si="3"/>
        <v>2.9498525073746311</v>
      </c>
      <c r="T3" s="54">
        <f t="shared" si="4"/>
        <v>0.51253687315634222</v>
      </c>
    </row>
    <row r="4" spans="1:20" x14ac:dyDescent="0.3">
      <c r="A4" t="s">
        <v>816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4">
        <f t="shared" si="0"/>
        <v>2.0016012810248198</v>
      </c>
      <c r="J4" s="54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4">
        <f t="shared" si="3"/>
        <v>1.7467248908296944</v>
      </c>
      <c r="T4" s="54">
        <f t="shared" si="4"/>
        <v>0.8133187772925764</v>
      </c>
    </row>
    <row r="5" spans="1:20" x14ac:dyDescent="0.3">
      <c r="A5" t="s">
        <v>817</v>
      </c>
      <c r="B5">
        <v>178</v>
      </c>
      <c r="D5">
        <v>4</v>
      </c>
      <c r="E5">
        <v>88</v>
      </c>
      <c r="F5">
        <v>6</v>
      </c>
      <c r="G5">
        <v>2</v>
      </c>
      <c r="I5" s="54">
        <f t="shared" si="0"/>
        <v>1.2820512820512819</v>
      </c>
      <c r="J5" s="54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4">
        <f t="shared" si="3"/>
        <v>2.1440823327615779</v>
      </c>
      <c r="T5" s="54">
        <f t="shared" si="4"/>
        <v>0.71397941680960553</v>
      </c>
    </row>
    <row r="6" spans="1:20" x14ac:dyDescent="0.3">
      <c r="A6" t="s">
        <v>818</v>
      </c>
      <c r="B6" s="34">
        <v>10</v>
      </c>
      <c r="D6">
        <v>100</v>
      </c>
      <c r="I6" s="54">
        <f t="shared" si="0"/>
        <v>1</v>
      </c>
      <c r="J6" s="54">
        <f t="shared" si="1"/>
        <v>1</v>
      </c>
      <c r="K6">
        <v>10</v>
      </c>
      <c r="Q6">
        <v>100</v>
      </c>
      <c r="R6">
        <f t="shared" si="2"/>
        <v>0</v>
      </c>
      <c r="S6" s="54">
        <f t="shared" si="3"/>
        <v>1</v>
      </c>
      <c r="T6" s="54">
        <f t="shared" si="4"/>
        <v>1</v>
      </c>
    </row>
    <row r="7" spans="1:20" x14ac:dyDescent="0.3">
      <c r="A7" t="s">
        <v>766</v>
      </c>
      <c r="B7">
        <v>101</v>
      </c>
      <c r="C7">
        <v>90</v>
      </c>
      <c r="F7">
        <v>1</v>
      </c>
      <c r="G7">
        <v>1</v>
      </c>
      <c r="H7">
        <v>8</v>
      </c>
      <c r="I7" s="54">
        <f t="shared" si="0"/>
        <v>1.2245897624295861</v>
      </c>
      <c r="J7" s="54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4">
        <f t="shared" si="3"/>
        <v>1.2245897624295861</v>
      </c>
      <c r="T7" s="54">
        <f t="shared" si="4"/>
        <v>0.94385255939260349</v>
      </c>
    </row>
    <row r="8" spans="1:20" x14ac:dyDescent="0.3">
      <c r="A8" t="s">
        <v>819</v>
      </c>
      <c r="B8">
        <v>362</v>
      </c>
      <c r="D8">
        <v>22</v>
      </c>
      <c r="E8">
        <v>78</v>
      </c>
      <c r="I8" s="54">
        <f t="shared" si="0"/>
        <v>1.5225334957369061</v>
      </c>
      <c r="J8" s="54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4">
        <f t="shared" si="3"/>
        <v>1.7415534656913967</v>
      </c>
      <c r="T8" s="54">
        <f t="shared" si="4"/>
        <v>0.81461163357715083</v>
      </c>
    </row>
    <row r="9" spans="1:20" x14ac:dyDescent="0.3">
      <c r="A9" t="s">
        <v>769</v>
      </c>
      <c r="B9">
        <v>85</v>
      </c>
      <c r="D9">
        <v>11</v>
      </c>
      <c r="E9">
        <v>82</v>
      </c>
      <c r="F9">
        <v>1</v>
      </c>
      <c r="G9">
        <v>6</v>
      </c>
      <c r="I9" s="54">
        <f t="shared" si="0"/>
        <v>1.4530659691950012</v>
      </c>
      <c r="J9" s="54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4">
        <f t="shared" si="3"/>
        <v>2.5290844714213447</v>
      </c>
      <c r="T9" s="54">
        <f t="shared" si="4"/>
        <v>0.61772888214466382</v>
      </c>
    </row>
    <row r="10" spans="1:20" x14ac:dyDescent="0.3">
      <c r="A10" t="s">
        <v>820</v>
      </c>
      <c r="B10">
        <v>114</v>
      </c>
      <c r="D10">
        <v>47</v>
      </c>
      <c r="E10">
        <v>53</v>
      </c>
      <c r="I10" s="54">
        <f t="shared" si="0"/>
        <v>1.9928258270227182</v>
      </c>
      <c r="J10" s="54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4">
        <f t="shared" si="3"/>
        <v>1</v>
      </c>
      <c r="T10" s="54">
        <f t="shared" si="4"/>
        <v>1</v>
      </c>
    </row>
    <row r="11" spans="1:20" x14ac:dyDescent="0.3">
      <c r="A11" t="s">
        <v>821</v>
      </c>
      <c r="B11">
        <v>109</v>
      </c>
      <c r="C11">
        <v>97</v>
      </c>
      <c r="G11">
        <v>3</v>
      </c>
      <c r="I11" s="54">
        <f t="shared" si="0"/>
        <v>1.0617965597791463</v>
      </c>
      <c r="J11" s="54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4">
        <f t="shared" si="3"/>
        <v>1.0831889081455806</v>
      </c>
      <c r="T11" s="54">
        <f t="shared" si="4"/>
        <v>0.97920277296360481</v>
      </c>
    </row>
    <row r="12" spans="1:20" x14ac:dyDescent="0.3">
      <c r="A12" t="s">
        <v>822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4">
        <f t="shared" si="0"/>
        <v>3.9714058776806986</v>
      </c>
      <c r="J12" s="54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4">
        <f t="shared" si="3"/>
        <v>2.1862702229995628</v>
      </c>
      <c r="T12" s="54">
        <f t="shared" si="4"/>
        <v>0.70343244425010931</v>
      </c>
    </row>
    <row r="13" spans="1:20" x14ac:dyDescent="0.3">
      <c r="A13" t="s">
        <v>823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4">
        <f t="shared" si="0"/>
        <v>3.0599755201958376</v>
      </c>
      <c r="J13" s="54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4">
        <f t="shared" si="3"/>
        <v>2.6143790849673199</v>
      </c>
      <c r="T13" s="54">
        <f t="shared" si="4"/>
        <v>0.59640522875817004</v>
      </c>
    </row>
    <row r="14" spans="1:20" x14ac:dyDescent="0.3">
      <c r="A14" t="s">
        <v>362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4">
        <f t="shared" si="0"/>
        <v>1.9638648860958363</v>
      </c>
      <c r="J14" s="54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4">
        <f t="shared" si="3"/>
        <v>1.4484356894553878</v>
      </c>
      <c r="T14" s="54">
        <f t="shared" si="4"/>
        <v>0.88789107763615305</v>
      </c>
    </row>
    <row r="15" spans="1:20" x14ac:dyDescent="0.3">
      <c r="A15" t="s">
        <v>824</v>
      </c>
      <c r="B15">
        <v>82</v>
      </c>
      <c r="E15">
        <v>83</v>
      </c>
      <c r="G15">
        <v>17</v>
      </c>
      <c r="I15" s="54">
        <f t="shared" si="0"/>
        <v>1.3931457230426301</v>
      </c>
      <c r="J15" s="54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4">
        <f t="shared" si="3"/>
        <v>1.7001020061203673</v>
      </c>
      <c r="T15" s="54">
        <f t="shared" si="4"/>
        <v>0.82497449846990811</v>
      </c>
    </row>
    <row r="16" spans="1:20" x14ac:dyDescent="0.3">
      <c r="A16" t="s">
        <v>825</v>
      </c>
      <c r="B16">
        <v>12</v>
      </c>
      <c r="E16">
        <v>100</v>
      </c>
      <c r="I16" s="54">
        <f t="shared" si="0"/>
        <v>1</v>
      </c>
      <c r="J16" s="54">
        <f t="shared" si="1"/>
        <v>1</v>
      </c>
      <c r="K16">
        <v>12</v>
      </c>
      <c r="L16">
        <v>100</v>
      </c>
      <c r="R16">
        <f t="shared" si="2"/>
        <v>0</v>
      </c>
      <c r="S16" s="54">
        <f t="shared" si="3"/>
        <v>1</v>
      </c>
      <c r="T16" s="54">
        <f t="shared" si="4"/>
        <v>1</v>
      </c>
    </row>
    <row r="17" spans="1:20" x14ac:dyDescent="0.3">
      <c r="A17" t="s">
        <v>303</v>
      </c>
      <c r="B17">
        <v>41</v>
      </c>
      <c r="C17">
        <v>80</v>
      </c>
      <c r="E17">
        <v>15</v>
      </c>
      <c r="G17">
        <v>5</v>
      </c>
      <c r="I17" s="54">
        <f t="shared" si="0"/>
        <v>1.5037593984962405</v>
      </c>
      <c r="J17" s="54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4">
        <f t="shared" si="3"/>
        <v>1.5037593984962405</v>
      </c>
      <c r="T17" s="54">
        <f t="shared" si="4"/>
        <v>0.87406015037593987</v>
      </c>
    </row>
    <row r="18" spans="1:20" x14ac:dyDescent="0.3">
      <c r="A18" t="s">
        <v>779</v>
      </c>
      <c r="B18">
        <v>59</v>
      </c>
      <c r="D18">
        <v>57</v>
      </c>
      <c r="E18">
        <v>41</v>
      </c>
      <c r="G18">
        <v>2</v>
      </c>
      <c r="I18" s="54">
        <f t="shared" si="0"/>
        <v>2.0267531414673687</v>
      </c>
      <c r="J18" s="54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4">
        <f t="shared" si="3"/>
        <v>2.300966405890474</v>
      </c>
      <c r="T18" s="54">
        <f t="shared" si="4"/>
        <v>0.67475839852738151</v>
      </c>
    </row>
    <row r="19" spans="1:20" x14ac:dyDescent="0.3">
      <c r="A19" t="s">
        <v>826</v>
      </c>
      <c r="B19">
        <v>100</v>
      </c>
      <c r="C19">
        <v>66</v>
      </c>
      <c r="G19">
        <v>8</v>
      </c>
      <c r="H19">
        <v>26</v>
      </c>
      <c r="I19" s="54">
        <f t="shared" si="0"/>
        <v>1.9623233908948192</v>
      </c>
      <c r="J19" s="54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4">
        <f t="shared" si="3"/>
        <v>1.9623233908948192</v>
      </c>
      <c r="T19" s="54">
        <f t="shared" si="4"/>
        <v>0.7594191522762952</v>
      </c>
    </row>
    <row r="20" spans="1:20" x14ac:dyDescent="0.3">
      <c r="A20" t="s">
        <v>780</v>
      </c>
      <c r="B20">
        <v>39</v>
      </c>
      <c r="C20">
        <v>21</v>
      </c>
      <c r="F20">
        <v>26</v>
      </c>
      <c r="G20">
        <v>32</v>
      </c>
      <c r="H20">
        <v>21</v>
      </c>
      <c r="I20" s="54">
        <f t="shared" si="0"/>
        <v>3.872966692486445</v>
      </c>
      <c r="J20" s="54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4">
        <f t="shared" si="3"/>
        <v>3.2509752925877766</v>
      </c>
      <c r="T20" s="54">
        <f t="shared" si="4"/>
        <v>0.43725617685305584</v>
      </c>
    </row>
    <row r="21" spans="1:20" x14ac:dyDescent="0.3">
      <c r="A21" t="s">
        <v>226</v>
      </c>
      <c r="B21">
        <v>111</v>
      </c>
      <c r="D21">
        <v>4</v>
      </c>
      <c r="E21">
        <v>56</v>
      </c>
      <c r="G21">
        <v>39</v>
      </c>
      <c r="H21">
        <v>1</v>
      </c>
      <c r="I21" s="54">
        <f t="shared" si="0"/>
        <v>2.1394950791613176</v>
      </c>
      <c r="J21" s="54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4">
        <f t="shared" si="3"/>
        <v>2.7100271002710028</v>
      </c>
      <c r="T21" s="54">
        <f t="shared" si="4"/>
        <v>0.5724932249322493</v>
      </c>
    </row>
    <row r="22" spans="1:20" x14ac:dyDescent="0.3">
      <c r="A22" t="s">
        <v>782</v>
      </c>
      <c r="B22">
        <v>18</v>
      </c>
      <c r="E22">
        <v>72</v>
      </c>
      <c r="G22">
        <v>22</v>
      </c>
      <c r="H22">
        <v>6</v>
      </c>
      <c r="I22" s="54">
        <f t="shared" si="0"/>
        <v>1.7531556802244039</v>
      </c>
      <c r="J22" s="54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4">
        <f t="shared" si="3"/>
        <v>3.0864197530864197</v>
      </c>
      <c r="T22" s="54">
        <f t="shared" si="4"/>
        <v>0.47839506172839508</v>
      </c>
    </row>
    <row r="23" spans="1:20" x14ac:dyDescent="0.3">
      <c r="A23" t="s">
        <v>784</v>
      </c>
      <c r="B23">
        <v>56</v>
      </c>
      <c r="E23">
        <v>100</v>
      </c>
      <c r="I23" s="54">
        <f t="shared" si="0"/>
        <v>1</v>
      </c>
      <c r="J23" s="54">
        <f t="shared" si="1"/>
        <v>1</v>
      </c>
      <c r="K23">
        <v>56</v>
      </c>
      <c r="O23">
        <v>100</v>
      </c>
      <c r="R23">
        <f t="shared" si="2"/>
        <v>0</v>
      </c>
      <c r="S23" s="54">
        <f t="shared" si="3"/>
        <v>1</v>
      </c>
      <c r="T23" s="54">
        <f t="shared" si="4"/>
        <v>1</v>
      </c>
    </row>
    <row r="24" spans="1:20" x14ac:dyDescent="0.3">
      <c r="A24" t="s">
        <v>309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4">
        <f t="shared" si="0"/>
        <v>2.3912003825920611</v>
      </c>
      <c r="J24" s="54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4">
        <f t="shared" si="3"/>
        <v>1.6396130513198888</v>
      </c>
      <c r="T24" s="54">
        <f t="shared" si="4"/>
        <v>0.84009673717002786</v>
      </c>
    </row>
    <row r="25" spans="1:20" x14ac:dyDescent="0.3">
      <c r="A25" t="s">
        <v>827</v>
      </c>
      <c r="B25">
        <v>38</v>
      </c>
      <c r="D25">
        <v>66</v>
      </c>
      <c r="G25">
        <v>13</v>
      </c>
      <c r="H25">
        <v>21</v>
      </c>
      <c r="I25" s="54">
        <f t="shared" si="0"/>
        <v>2.0136931131695528</v>
      </c>
      <c r="J25" s="54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4">
        <f t="shared" si="3"/>
        <v>2.0136931131695528</v>
      </c>
      <c r="T25" s="54">
        <f t="shared" si="4"/>
        <v>0.7465767217076118</v>
      </c>
    </row>
    <row r="26" spans="1:20" x14ac:dyDescent="0.3">
      <c r="A26" t="s">
        <v>315</v>
      </c>
      <c r="B26">
        <v>161</v>
      </c>
      <c r="D26">
        <v>21</v>
      </c>
      <c r="E26">
        <v>79</v>
      </c>
      <c r="I26" s="54">
        <f t="shared" si="0"/>
        <v>1.4965579167913796</v>
      </c>
      <c r="J26" s="54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4">
        <f t="shared" si="3"/>
        <v>1.4188422247446082</v>
      </c>
      <c r="T26" s="54">
        <f t="shared" si="4"/>
        <v>0.8952894438138479</v>
      </c>
    </row>
    <row r="27" spans="1:20" x14ac:dyDescent="0.3">
      <c r="A27" t="s">
        <v>158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4">
        <f t="shared" si="0"/>
        <v>1.6191709844559585</v>
      </c>
      <c r="J27" s="54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4">
        <f t="shared" si="3"/>
        <v>1.6186468112657821</v>
      </c>
      <c r="T27" s="54">
        <f t="shared" si="4"/>
        <v>0.84533829718355447</v>
      </c>
    </row>
    <row r="28" spans="1:20" x14ac:dyDescent="0.3">
      <c r="A28" t="s">
        <v>317</v>
      </c>
      <c r="B28">
        <v>71</v>
      </c>
      <c r="C28">
        <v>3</v>
      </c>
      <c r="E28">
        <v>55</v>
      </c>
      <c r="G28">
        <v>3</v>
      </c>
      <c r="H28">
        <v>39</v>
      </c>
      <c r="I28" s="54">
        <f t="shared" si="0"/>
        <v>2.1910604732690619</v>
      </c>
      <c r="J28" s="54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4">
        <f t="shared" si="3"/>
        <v>2.6695141484249865</v>
      </c>
      <c r="T28" s="54">
        <f t="shared" si="4"/>
        <v>0.58262146289375338</v>
      </c>
    </row>
    <row r="29" spans="1:20" x14ac:dyDescent="0.3">
      <c r="A29" t="s">
        <v>828</v>
      </c>
      <c r="B29">
        <v>53</v>
      </c>
      <c r="E29">
        <v>100</v>
      </c>
      <c r="I29" s="54">
        <f t="shared" si="0"/>
        <v>1</v>
      </c>
      <c r="J29" s="54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4">
        <f t="shared" si="3"/>
        <v>1.2000480019200765</v>
      </c>
      <c r="T29" s="54">
        <f t="shared" si="4"/>
        <v>0.94998799951998092</v>
      </c>
    </row>
    <row r="30" spans="1:20" x14ac:dyDescent="0.3">
      <c r="A30" t="s">
        <v>829</v>
      </c>
      <c r="B30">
        <v>265</v>
      </c>
      <c r="E30">
        <v>45</v>
      </c>
      <c r="F30">
        <v>45</v>
      </c>
      <c r="G30">
        <v>10</v>
      </c>
      <c r="I30" s="54">
        <f t="shared" si="0"/>
        <v>2.4096385542168672</v>
      </c>
      <c r="J30" s="54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4">
        <f t="shared" si="3"/>
        <v>1.3422818791946312</v>
      </c>
      <c r="T30" s="54">
        <f t="shared" si="4"/>
        <v>0.91442953020134221</v>
      </c>
    </row>
    <row r="31" spans="1:20" x14ac:dyDescent="0.3">
      <c r="A31" t="s">
        <v>830</v>
      </c>
      <c r="B31" s="34">
        <v>19</v>
      </c>
      <c r="E31">
        <v>100</v>
      </c>
      <c r="I31" s="54">
        <f t="shared" si="0"/>
        <v>1</v>
      </c>
      <c r="J31" s="54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4">
        <f t="shared" si="3"/>
        <v>1.4965579167913796</v>
      </c>
      <c r="T31" s="54">
        <f t="shared" si="4"/>
        <v>0.87586052080215504</v>
      </c>
    </row>
    <row r="32" spans="1:20" x14ac:dyDescent="0.3">
      <c r="A32" t="s">
        <v>175</v>
      </c>
      <c r="B32">
        <v>78</v>
      </c>
      <c r="D32">
        <v>18</v>
      </c>
      <c r="E32">
        <v>76</v>
      </c>
      <c r="F32">
        <v>6</v>
      </c>
      <c r="I32" s="54">
        <f t="shared" si="0"/>
        <v>1.6297262059973923</v>
      </c>
      <c r="J32" s="54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4">
        <f t="shared" si="3"/>
        <v>2.9112081513828238</v>
      </c>
      <c r="T32" s="54">
        <f t="shared" si="4"/>
        <v>0.52219796215429404</v>
      </c>
    </row>
    <row r="33" spans="1:20" x14ac:dyDescent="0.3">
      <c r="A33" t="s">
        <v>787</v>
      </c>
      <c r="B33" s="55">
        <f>SUM(B2:B32)</f>
        <v>3094</v>
      </c>
      <c r="J33" t="s">
        <v>788</v>
      </c>
      <c r="K33" s="55">
        <f>SUM(K2:K32)</f>
        <v>3148</v>
      </c>
      <c r="T33" t="s">
        <v>788</v>
      </c>
    </row>
    <row r="34" spans="1:20" x14ac:dyDescent="0.3">
      <c r="J34" s="56">
        <f>AVERAGE(J2:J32)</f>
        <v>0.82862723288381257</v>
      </c>
      <c r="T34" s="56">
        <f>AVERAGE(T2:T32)</f>
        <v>0.7832125550387562</v>
      </c>
    </row>
    <row r="36" spans="1:20" x14ac:dyDescent="0.3">
      <c r="A36" t="s">
        <v>831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787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5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5">
        <f>SUM(L102:R102)</f>
        <v>3089.3</v>
      </c>
    </row>
    <row r="103" spans="2:19" x14ac:dyDescent="0.3">
      <c r="B103" s="55" t="s">
        <v>791</v>
      </c>
      <c r="C103" s="34">
        <f t="shared" ref="C103:H103" si="23">C102/$B$33</f>
        <v>0.11163219133807369</v>
      </c>
      <c r="D103" s="34">
        <f t="shared" si="23"/>
        <v>0.13696186166774402</v>
      </c>
      <c r="E103" s="34">
        <f t="shared" si="23"/>
        <v>0.5028829993535876</v>
      </c>
      <c r="F103" s="34">
        <f t="shared" si="23"/>
        <v>7.2999353587588883E-2</v>
      </c>
      <c r="G103" s="34">
        <f t="shared" si="23"/>
        <v>7.5798319327731081E-2</v>
      </c>
      <c r="H103" s="34">
        <f t="shared" si="23"/>
        <v>9.9725274725274732E-2</v>
      </c>
      <c r="I103" s="57">
        <f>SUM(C103:H103)</f>
        <v>1</v>
      </c>
      <c r="L103" s="34">
        <f>L102/$B$33</f>
        <v>0.40188106011635427</v>
      </c>
      <c r="M103" s="34"/>
      <c r="N103" s="34"/>
      <c r="O103" s="34">
        <f>O102/$B$33</f>
        <v>0.24605688429217848</v>
      </c>
      <c r="P103" s="34">
        <f>P102/$B$33</f>
        <v>0.10397220426632191</v>
      </c>
      <c r="Q103" s="34">
        <f>Q102/$B$33</f>
        <v>3.1376858435681963E-2</v>
      </c>
      <c r="R103" s="34">
        <f>R102/$B$33</f>
        <v>0.21519392372333551</v>
      </c>
      <c r="S103" s="57">
        <f>SUM(L103:R103)</f>
        <v>0.99848093083387202</v>
      </c>
    </row>
    <row r="105" spans="2:19" x14ac:dyDescent="0.3">
      <c r="B105" t="s">
        <v>792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7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7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B40" zoomScaleNormal="100" workbookViewId="0">
      <selection activeCell="P61" sqref="P61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94</v>
      </c>
      <c r="AG1" t="s">
        <v>95</v>
      </c>
      <c r="AH1" t="s">
        <v>113</v>
      </c>
      <c r="AJ1" t="s">
        <v>114</v>
      </c>
    </row>
    <row r="2" spans="1:36" x14ac:dyDescent="0.3">
      <c r="A2" s="5" t="s">
        <v>115</v>
      </c>
      <c r="B2" t="s">
        <v>116</v>
      </c>
      <c r="C2" t="s">
        <v>117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6" t="s">
        <v>118</v>
      </c>
      <c r="B3" t="s">
        <v>118</v>
      </c>
      <c r="C3" t="s">
        <v>119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120</v>
      </c>
      <c r="B4" t="s">
        <v>120</v>
      </c>
      <c r="C4" t="s">
        <v>121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122</v>
      </c>
      <c r="B5" t="s">
        <v>122</v>
      </c>
      <c r="C5" t="s">
        <v>123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124</v>
      </c>
      <c r="B6" t="s">
        <v>125</v>
      </c>
      <c r="C6" t="s">
        <v>126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7" t="s">
        <v>127</v>
      </c>
      <c r="B7" t="s">
        <v>127</v>
      </c>
      <c r="C7" t="s">
        <v>128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129</v>
      </c>
      <c r="B8" t="s">
        <v>129</v>
      </c>
      <c r="C8" t="s">
        <v>130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7" t="s">
        <v>131</v>
      </c>
      <c r="B9" t="s">
        <v>132</v>
      </c>
      <c r="C9" t="s">
        <v>133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134</v>
      </c>
      <c r="B10" t="s">
        <v>134</v>
      </c>
      <c r="C10" t="s">
        <v>135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136</v>
      </c>
      <c r="B11" t="s">
        <v>136</v>
      </c>
      <c r="C11" t="s">
        <v>137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138</v>
      </c>
      <c r="B12" t="s">
        <v>138</v>
      </c>
      <c r="C12" t="s">
        <v>139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6" t="s">
        <v>140</v>
      </c>
      <c r="B13" t="s">
        <v>140</v>
      </c>
      <c r="C13" t="s">
        <v>141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142</v>
      </c>
      <c r="B14" t="s">
        <v>143</v>
      </c>
      <c r="C14" t="s">
        <v>144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145</v>
      </c>
      <c r="B15" t="s">
        <v>145</v>
      </c>
      <c r="C15" t="s">
        <v>146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147</v>
      </c>
      <c r="B16" t="s">
        <v>148</v>
      </c>
      <c r="C16" t="s">
        <v>149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150</v>
      </c>
      <c r="B17" t="s">
        <v>150</v>
      </c>
      <c r="C17" t="s">
        <v>151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152</v>
      </c>
      <c r="B18" t="s">
        <v>152</v>
      </c>
      <c r="C18" t="s">
        <v>153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154</v>
      </c>
      <c r="B19" t="s">
        <v>154</v>
      </c>
      <c r="C19" t="s">
        <v>155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156</v>
      </c>
      <c r="B20" t="s">
        <v>156</v>
      </c>
      <c r="C20" t="s">
        <v>157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158</v>
      </c>
      <c r="B21" t="s">
        <v>159</v>
      </c>
      <c r="C21" t="s">
        <v>160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161</v>
      </c>
      <c r="B22" t="s">
        <v>161</v>
      </c>
      <c r="C22" t="s">
        <v>162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163</v>
      </c>
      <c r="B23" t="s">
        <v>163</v>
      </c>
      <c r="C23" t="s">
        <v>164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165</v>
      </c>
      <c r="B24" t="s">
        <v>166</v>
      </c>
      <c r="C24" t="s">
        <v>167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168</v>
      </c>
      <c r="B25" t="s">
        <v>169</v>
      </c>
      <c r="C25" t="s">
        <v>170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171</v>
      </c>
      <c r="B26" t="s">
        <v>171</v>
      </c>
      <c r="C26" t="s">
        <v>172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173</v>
      </c>
      <c r="B27" t="s">
        <v>173</v>
      </c>
      <c r="C27" t="s">
        <v>174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175</v>
      </c>
      <c r="B28" t="s">
        <v>175</v>
      </c>
      <c r="C28" t="s">
        <v>176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177</v>
      </c>
      <c r="D29">
        <f>SUM(D2:D28)</f>
        <v>3109</v>
      </c>
      <c r="N29" t="s">
        <v>178</v>
      </c>
      <c r="O29">
        <f>AVERAGE(O2:O28)</f>
        <v>0.95618295988264412</v>
      </c>
      <c r="AG29" t="s">
        <v>178</v>
      </c>
      <c r="AH29">
        <f>AVERAGE(AH2:AH28)</f>
        <v>0.92431101189544052</v>
      </c>
    </row>
    <row r="30" spans="1:34" x14ac:dyDescent="0.3">
      <c r="B30" t="s">
        <v>83</v>
      </c>
      <c r="C30" t="s">
        <v>84</v>
      </c>
      <c r="E30" t="s">
        <v>86</v>
      </c>
      <c r="F30" t="s">
        <v>87</v>
      </c>
      <c r="G30" t="s">
        <v>88</v>
      </c>
      <c r="H30" t="s">
        <v>89</v>
      </c>
      <c r="I30" t="s">
        <v>90</v>
      </c>
      <c r="J30" t="s">
        <v>91</v>
      </c>
      <c r="K30" t="s">
        <v>92</v>
      </c>
      <c r="L30" t="s">
        <v>93</v>
      </c>
      <c r="P30" t="s">
        <v>97</v>
      </c>
      <c r="Q30" t="s">
        <v>98</v>
      </c>
      <c r="R30" t="s">
        <v>99</v>
      </c>
      <c r="S30" t="s">
        <v>100</v>
      </c>
      <c r="T30" t="s">
        <v>101</v>
      </c>
      <c r="U30" t="s">
        <v>102</v>
      </c>
      <c r="V30" t="s">
        <v>103</v>
      </c>
      <c r="W30" t="s">
        <v>104</v>
      </c>
      <c r="X30" t="s">
        <v>105</v>
      </c>
      <c r="Y30" t="s">
        <v>106</v>
      </c>
      <c r="Z30" t="s">
        <v>107</v>
      </c>
      <c r="AA30" t="s">
        <v>108</v>
      </c>
      <c r="AB30" t="s">
        <v>109</v>
      </c>
      <c r="AC30" t="s">
        <v>110</v>
      </c>
      <c r="AD30" t="s">
        <v>111</v>
      </c>
      <c r="AE30" t="s">
        <v>112</v>
      </c>
    </row>
    <row r="31" spans="1:34" x14ac:dyDescent="0.3">
      <c r="B31" t="s">
        <v>116</v>
      </c>
      <c r="C31" t="s">
        <v>117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118</v>
      </c>
      <c r="C32" t="s">
        <v>119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120</v>
      </c>
      <c r="C33" t="s">
        <v>121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122</v>
      </c>
      <c r="C34" t="s">
        <v>123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125</v>
      </c>
      <c r="C35" t="s">
        <v>126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127</v>
      </c>
      <c r="C36" t="s">
        <v>128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129</v>
      </c>
      <c r="C37" t="s">
        <v>130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132</v>
      </c>
      <c r="C38" t="s">
        <v>133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134</v>
      </c>
      <c r="C39" t="s">
        <v>135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136</v>
      </c>
      <c r="C40" t="s">
        <v>137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138</v>
      </c>
      <c r="C41" t="s">
        <v>139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140</v>
      </c>
      <c r="C42" t="s">
        <v>141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143</v>
      </c>
      <c r="C43" t="s">
        <v>144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145</v>
      </c>
      <c r="C44" t="s">
        <v>146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148</v>
      </c>
      <c r="C45" t="s">
        <v>149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150</v>
      </c>
      <c r="C46" t="s">
        <v>151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152</v>
      </c>
      <c r="C47" t="s">
        <v>153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154</v>
      </c>
      <c r="C48" t="s">
        <v>155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156</v>
      </c>
      <c r="C49" t="s">
        <v>157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159</v>
      </c>
      <c r="C50" t="s">
        <v>160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161</v>
      </c>
      <c r="C51" t="s">
        <v>162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163</v>
      </c>
      <c r="C52" t="s">
        <v>164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166</v>
      </c>
      <c r="C53" t="s">
        <v>167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169</v>
      </c>
      <c r="C54" t="s">
        <v>170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171</v>
      </c>
      <c r="C55" t="s">
        <v>172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173</v>
      </c>
      <c r="C56" t="s">
        <v>174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175</v>
      </c>
      <c r="C57" t="s">
        <v>176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8" t="s">
        <v>179</v>
      </c>
      <c r="F58" t="s">
        <v>180</v>
      </c>
      <c r="G58" t="s">
        <v>181</v>
      </c>
      <c r="H58" t="s">
        <v>182</v>
      </c>
      <c r="I58" s="9" t="s">
        <v>183</v>
      </c>
      <c r="J58" s="10" t="s">
        <v>184</v>
      </c>
      <c r="K58" t="s">
        <v>185</v>
      </c>
      <c r="L58" t="s">
        <v>180</v>
      </c>
      <c r="P58" t="s">
        <v>186</v>
      </c>
      <c r="Q58" s="11" t="s">
        <v>187</v>
      </c>
      <c r="R58" t="s">
        <v>188</v>
      </c>
      <c r="S58" t="s">
        <v>188</v>
      </c>
      <c r="T58" t="s">
        <v>189</v>
      </c>
      <c r="U58" t="s">
        <v>190</v>
      </c>
      <c r="V58" t="s">
        <v>188</v>
      </c>
      <c r="W58" t="s">
        <v>189</v>
      </c>
      <c r="X58" t="s">
        <v>190</v>
      </c>
      <c r="Y58" t="s">
        <v>188</v>
      </c>
      <c r="Z58" t="s">
        <v>189</v>
      </c>
      <c r="AA58" t="s">
        <v>190</v>
      </c>
      <c r="AB58" t="s">
        <v>191</v>
      </c>
      <c r="AC58" t="s">
        <v>189</v>
      </c>
      <c r="AD58" t="s">
        <v>192</v>
      </c>
      <c r="AE58" t="s">
        <v>190</v>
      </c>
    </row>
    <row r="60" spans="1:31" x14ac:dyDescent="0.3">
      <c r="A60" t="s">
        <v>82</v>
      </c>
      <c r="B60" t="s">
        <v>83</v>
      </c>
      <c r="C60" t="s">
        <v>84</v>
      </c>
      <c r="E60" s="12" t="s">
        <v>193</v>
      </c>
      <c r="F60" s="13" t="s">
        <v>194</v>
      </c>
      <c r="G60" s="13" t="s">
        <v>88</v>
      </c>
      <c r="H60" s="13" t="s">
        <v>195</v>
      </c>
      <c r="I60" s="13" t="s">
        <v>92</v>
      </c>
      <c r="J60" s="14" t="s">
        <v>196</v>
      </c>
      <c r="K60" s="15" t="s">
        <v>197</v>
      </c>
      <c r="P60" s="16" t="s">
        <v>97</v>
      </c>
      <c r="Q60" s="17" t="s">
        <v>198</v>
      </c>
      <c r="R60" s="17" t="s">
        <v>199</v>
      </c>
      <c r="S60" s="17" t="s">
        <v>200</v>
      </c>
      <c r="T60" s="17" t="s">
        <v>201</v>
      </c>
      <c r="U60" s="18" t="s">
        <v>202</v>
      </c>
      <c r="V60" s="15" t="s">
        <v>203</v>
      </c>
    </row>
    <row r="61" spans="1:31" x14ac:dyDescent="0.3">
      <c r="A61" s="5" t="s">
        <v>115</v>
      </c>
      <c r="B61" t="s">
        <v>116</v>
      </c>
      <c r="C61" t="s">
        <v>117</v>
      </c>
      <c r="E61" s="19">
        <v>0</v>
      </c>
      <c r="F61" s="20">
        <f t="shared" ref="F61:F87" si="41">SUM(E31+F31+L31)</f>
        <v>21</v>
      </c>
      <c r="G61" s="20">
        <v>0</v>
      </c>
      <c r="H61" s="20">
        <v>0</v>
      </c>
      <c r="I61" s="20">
        <v>0</v>
      </c>
      <c r="J61" s="21">
        <v>0</v>
      </c>
      <c r="K61">
        <f t="shared" ref="K61:K87" si="42">SUM(E61:J61)</f>
        <v>21</v>
      </c>
      <c r="P61" s="22">
        <v>0</v>
      </c>
      <c r="Q61" s="20">
        <f t="shared" ref="Q61:Q87" si="43">SUM(R31+S31+V31+Y31)</f>
        <v>0</v>
      </c>
      <c r="R61" s="20">
        <v>0</v>
      </c>
      <c r="S61" s="20">
        <v>0</v>
      </c>
      <c r="T61" s="20">
        <f t="shared" ref="T61:T87" si="44">SUM(T31+W31+Z31+AC31)</f>
        <v>0</v>
      </c>
      <c r="U61" s="23">
        <f t="shared" ref="U61:U87" si="45">SUM(U31+X31+AA31+AE31)</f>
        <v>19.950000000000003</v>
      </c>
      <c r="V61">
        <f t="shared" ref="V61:V87" si="46">SUM(D2-Q31)</f>
        <v>19.95</v>
      </c>
    </row>
    <row r="62" spans="1:31" x14ac:dyDescent="0.3">
      <c r="A62" s="6" t="s">
        <v>118</v>
      </c>
      <c r="B62" t="s">
        <v>118</v>
      </c>
      <c r="C62" t="s">
        <v>119</v>
      </c>
      <c r="E62" s="19">
        <v>0</v>
      </c>
      <c r="F62" s="20">
        <f t="shared" si="41"/>
        <v>400</v>
      </c>
      <c r="G62" s="20">
        <v>0</v>
      </c>
      <c r="H62" s="20">
        <v>0</v>
      </c>
      <c r="I62" s="20">
        <v>0</v>
      </c>
      <c r="J62" s="21">
        <v>0</v>
      </c>
      <c r="K62">
        <f t="shared" si="42"/>
        <v>400</v>
      </c>
      <c r="P62" s="22">
        <v>0</v>
      </c>
      <c r="Q62" s="20">
        <f t="shared" si="43"/>
        <v>0</v>
      </c>
      <c r="R62" s="20">
        <v>0</v>
      </c>
      <c r="S62" s="20">
        <v>0</v>
      </c>
      <c r="T62" s="20">
        <f t="shared" si="44"/>
        <v>0</v>
      </c>
      <c r="U62" s="23">
        <f t="shared" si="45"/>
        <v>380</v>
      </c>
      <c r="V62">
        <f t="shared" si="46"/>
        <v>380</v>
      </c>
    </row>
    <row r="63" spans="1:31" x14ac:dyDescent="0.3">
      <c r="A63" t="s">
        <v>120</v>
      </c>
      <c r="B63" t="s">
        <v>120</v>
      </c>
      <c r="C63" t="s">
        <v>121</v>
      </c>
      <c r="E63" s="19">
        <v>0.88</v>
      </c>
      <c r="F63" s="20">
        <f t="shared" si="41"/>
        <v>0</v>
      </c>
      <c r="G63" s="20">
        <v>0</v>
      </c>
      <c r="H63" s="20">
        <v>0</v>
      </c>
      <c r="I63" s="20">
        <v>0</v>
      </c>
      <c r="J63" s="21">
        <v>87.12</v>
      </c>
      <c r="K63">
        <f t="shared" si="42"/>
        <v>88</v>
      </c>
      <c r="P63" s="22">
        <v>0.88</v>
      </c>
      <c r="Q63" s="20">
        <f t="shared" si="43"/>
        <v>81.84</v>
      </c>
      <c r="R63" s="20">
        <v>0</v>
      </c>
      <c r="S63" s="20">
        <v>0</v>
      </c>
      <c r="T63" s="20">
        <f t="shared" si="44"/>
        <v>5.2799999999999994</v>
      </c>
      <c r="U63" s="23">
        <f t="shared" si="45"/>
        <v>0</v>
      </c>
      <c r="V63">
        <f t="shared" si="46"/>
        <v>88</v>
      </c>
    </row>
    <row r="64" spans="1:31" x14ac:dyDescent="0.3">
      <c r="A64" t="s">
        <v>122</v>
      </c>
      <c r="B64" t="s">
        <v>122</v>
      </c>
      <c r="C64" t="s">
        <v>123</v>
      </c>
      <c r="E64" s="19">
        <v>0</v>
      </c>
      <c r="F64" s="20">
        <f t="shared" si="41"/>
        <v>93</v>
      </c>
      <c r="G64" s="20">
        <v>0</v>
      </c>
      <c r="H64" s="20">
        <v>0</v>
      </c>
      <c r="I64" s="20">
        <v>0</v>
      </c>
      <c r="J64" s="21">
        <v>0</v>
      </c>
      <c r="K64">
        <f t="shared" si="42"/>
        <v>93</v>
      </c>
      <c r="P64" s="22">
        <v>0</v>
      </c>
      <c r="Q64" s="20">
        <f t="shared" si="43"/>
        <v>0</v>
      </c>
      <c r="R64" s="20">
        <v>0</v>
      </c>
      <c r="S64" s="20">
        <v>0</v>
      </c>
      <c r="T64" s="20">
        <f t="shared" si="44"/>
        <v>0</v>
      </c>
      <c r="U64" s="23">
        <f t="shared" si="45"/>
        <v>93</v>
      </c>
      <c r="V64">
        <f t="shared" si="46"/>
        <v>93</v>
      </c>
    </row>
    <row r="65" spans="1:22" x14ac:dyDescent="0.3">
      <c r="A65" t="s">
        <v>124</v>
      </c>
      <c r="B65" t="s">
        <v>125</v>
      </c>
      <c r="C65" t="s">
        <v>126</v>
      </c>
      <c r="E65" s="19">
        <v>1.5</v>
      </c>
      <c r="F65" s="20">
        <f t="shared" si="41"/>
        <v>28.5</v>
      </c>
      <c r="G65" s="20">
        <v>0</v>
      </c>
      <c r="H65" s="20">
        <v>0</v>
      </c>
      <c r="I65" s="20">
        <v>0</v>
      </c>
      <c r="J65" s="21">
        <v>0</v>
      </c>
      <c r="K65">
        <f t="shared" si="42"/>
        <v>30</v>
      </c>
      <c r="P65" s="22">
        <v>1.5</v>
      </c>
      <c r="Q65" s="20">
        <f t="shared" si="43"/>
        <v>0</v>
      </c>
      <c r="R65" s="20">
        <v>0</v>
      </c>
      <c r="S65" s="20">
        <v>0</v>
      </c>
      <c r="T65" s="20">
        <f t="shared" si="44"/>
        <v>0</v>
      </c>
      <c r="U65" s="23">
        <f t="shared" si="45"/>
        <v>0</v>
      </c>
      <c r="V65">
        <f t="shared" si="46"/>
        <v>1.5</v>
      </c>
    </row>
    <row r="66" spans="1:22" x14ac:dyDescent="0.3">
      <c r="A66" s="7" t="s">
        <v>127</v>
      </c>
      <c r="B66" t="s">
        <v>127</v>
      </c>
      <c r="C66" t="s">
        <v>128</v>
      </c>
      <c r="E66" s="19">
        <v>5.6</v>
      </c>
      <c r="F66" s="20">
        <f t="shared" si="41"/>
        <v>134.4</v>
      </c>
      <c r="G66" s="20">
        <v>0</v>
      </c>
      <c r="H66" s="20">
        <v>0</v>
      </c>
      <c r="I66" s="20">
        <v>0</v>
      </c>
      <c r="J66" s="21">
        <v>0</v>
      </c>
      <c r="K66">
        <f t="shared" si="42"/>
        <v>140</v>
      </c>
      <c r="P66" s="22">
        <v>5.6</v>
      </c>
      <c r="Q66" s="20">
        <f t="shared" si="43"/>
        <v>44.8</v>
      </c>
      <c r="R66" s="20">
        <v>0</v>
      </c>
      <c r="S66" s="20">
        <v>14</v>
      </c>
      <c r="T66" s="20">
        <f t="shared" si="44"/>
        <v>11.200000000000001</v>
      </c>
      <c r="U66" s="23">
        <f t="shared" si="45"/>
        <v>19.600000000000001</v>
      </c>
      <c r="V66">
        <f t="shared" si="46"/>
        <v>95.199999999999989</v>
      </c>
    </row>
    <row r="67" spans="1:22" x14ac:dyDescent="0.3">
      <c r="A67" t="s">
        <v>129</v>
      </c>
      <c r="B67" t="s">
        <v>129</v>
      </c>
      <c r="C67" t="s">
        <v>130</v>
      </c>
      <c r="E67" s="19">
        <v>0</v>
      </c>
      <c r="F67" s="20">
        <f t="shared" si="41"/>
        <v>41</v>
      </c>
      <c r="G67" s="20">
        <v>0</v>
      </c>
      <c r="H67" s="20">
        <v>0</v>
      </c>
      <c r="I67" s="20">
        <v>0</v>
      </c>
      <c r="J67" s="21">
        <v>0</v>
      </c>
      <c r="K67">
        <f t="shared" si="42"/>
        <v>41</v>
      </c>
      <c r="P67" s="22">
        <v>0</v>
      </c>
      <c r="Q67" s="20">
        <f t="shared" si="43"/>
        <v>0</v>
      </c>
      <c r="R67" s="20">
        <v>0</v>
      </c>
      <c r="S67" s="20">
        <v>0</v>
      </c>
      <c r="T67" s="20">
        <f t="shared" si="44"/>
        <v>0</v>
      </c>
      <c r="U67" s="23">
        <f t="shared" si="45"/>
        <v>36.9</v>
      </c>
      <c r="V67">
        <f t="shared" si="46"/>
        <v>36.9</v>
      </c>
    </row>
    <row r="68" spans="1:22" x14ac:dyDescent="0.3">
      <c r="A68" s="7" t="s">
        <v>131</v>
      </c>
      <c r="B68" t="s">
        <v>132</v>
      </c>
      <c r="C68" t="s">
        <v>133</v>
      </c>
      <c r="E68" s="19">
        <v>0</v>
      </c>
      <c r="F68" s="20">
        <f t="shared" si="41"/>
        <v>21</v>
      </c>
      <c r="G68" s="20">
        <v>0</v>
      </c>
      <c r="H68" s="20">
        <v>0</v>
      </c>
      <c r="I68" s="20">
        <v>0</v>
      </c>
      <c r="J68" s="21">
        <v>0</v>
      </c>
      <c r="K68">
        <f t="shared" si="42"/>
        <v>21</v>
      </c>
      <c r="P68" s="22">
        <v>0</v>
      </c>
      <c r="Q68" s="20">
        <f t="shared" si="43"/>
        <v>0</v>
      </c>
      <c r="R68" s="20">
        <v>0</v>
      </c>
      <c r="S68" s="20">
        <v>0</v>
      </c>
      <c r="T68" s="20">
        <f t="shared" si="44"/>
        <v>0</v>
      </c>
      <c r="U68" s="23">
        <f t="shared" si="45"/>
        <v>21</v>
      </c>
      <c r="V68">
        <f t="shared" si="46"/>
        <v>21</v>
      </c>
    </row>
    <row r="69" spans="1:22" x14ac:dyDescent="0.3">
      <c r="A69" t="s">
        <v>134</v>
      </c>
      <c r="B69" t="s">
        <v>134</v>
      </c>
      <c r="C69" t="s">
        <v>135</v>
      </c>
      <c r="E69" s="19">
        <v>0.88</v>
      </c>
      <c r="F69" s="20">
        <f t="shared" si="41"/>
        <v>35.64</v>
      </c>
      <c r="G69" s="20">
        <v>7.48</v>
      </c>
      <c r="H69" s="20">
        <v>0</v>
      </c>
      <c r="I69" s="20">
        <v>0</v>
      </c>
      <c r="J69" s="21">
        <v>0</v>
      </c>
      <c r="K69">
        <f t="shared" si="42"/>
        <v>44</v>
      </c>
      <c r="P69" s="22">
        <v>0.88</v>
      </c>
      <c r="Q69" s="20">
        <f t="shared" si="43"/>
        <v>2.2000000000000002</v>
      </c>
      <c r="R69" s="20">
        <v>0</v>
      </c>
      <c r="S69" s="20">
        <v>0</v>
      </c>
      <c r="T69" s="20">
        <f t="shared" si="44"/>
        <v>3.08</v>
      </c>
      <c r="U69" s="23">
        <f t="shared" si="45"/>
        <v>21.999999999999996</v>
      </c>
      <c r="V69">
        <f t="shared" si="46"/>
        <v>28.16</v>
      </c>
    </row>
    <row r="70" spans="1:22" x14ac:dyDescent="0.3">
      <c r="A70" t="s">
        <v>136</v>
      </c>
      <c r="B70" t="s">
        <v>136</v>
      </c>
      <c r="C70" t="s">
        <v>137</v>
      </c>
      <c r="E70" s="19">
        <v>0</v>
      </c>
      <c r="F70" s="20">
        <f t="shared" si="41"/>
        <v>21</v>
      </c>
      <c r="G70" s="20">
        <v>0</v>
      </c>
      <c r="H70" s="20">
        <v>0</v>
      </c>
      <c r="I70" s="20">
        <v>0</v>
      </c>
      <c r="J70" s="21">
        <v>0</v>
      </c>
      <c r="K70">
        <f t="shared" si="42"/>
        <v>21</v>
      </c>
      <c r="P70" s="22">
        <v>0</v>
      </c>
      <c r="Q70" s="20">
        <f t="shared" si="43"/>
        <v>0</v>
      </c>
      <c r="R70" s="20">
        <v>0</v>
      </c>
      <c r="S70" s="20">
        <v>0</v>
      </c>
      <c r="T70" s="20">
        <f t="shared" si="44"/>
        <v>0</v>
      </c>
      <c r="U70" s="23">
        <f t="shared" si="45"/>
        <v>21</v>
      </c>
      <c r="V70">
        <f t="shared" si="46"/>
        <v>21</v>
      </c>
    </row>
    <row r="71" spans="1:22" x14ac:dyDescent="0.3">
      <c r="A71" t="s">
        <v>138</v>
      </c>
      <c r="B71" t="s">
        <v>138</v>
      </c>
      <c r="C71" t="s">
        <v>139</v>
      </c>
      <c r="E71" s="19">
        <v>0.8</v>
      </c>
      <c r="F71" s="20">
        <f t="shared" si="41"/>
        <v>78.400000000000006</v>
      </c>
      <c r="G71" s="20">
        <v>0.8</v>
      </c>
      <c r="H71" s="20">
        <v>0</v>
      </c>
      <c r="I71" s="20">
        <v>0</v>
      </c>
      <c r="J71" s="21">
        <v>0</v>
      </c>
      <c r="K71">
        <f t="shared" si="42"/>
        <v>80</v>
      </c>
      <c r="P71" s="22">
        <v>0.8</v>
      </c>
      <c r="Q71" s="20">
        <f t="shared" si="43"/>
        <v>2.4</v>
      </c>
      <c r="R71" s="20">
        <v>0</v>
      </c>
      <c r="S71" s="20">
        <v>0</v>
      </c>
      <c r="T71" s="20">
        <f t="shared" si="44"/>
        <v>4.8</v>
      </c>
      <c r="U71" s="23">
        <f t="shared" si="45"/>
        <v>1.6</v>
      </c>
      <c r="V71">
        <f t="shared" si="46"/>
        <v>9.5999999999999943</v>
      </c>
    </row>
    <row r="72" spans="1:22" x14ac:dyDescent="0.3">
      <c r="A72" s="6" t="s">
        <v>140</v>
      </c>
      <c r="B72" t="s">
        <v>140</v>
      </c>
      <c r="C72" t="s">
        <v>141</v>
      </c>
      <c r="E72" s="19">
        <v>0</v>
      </c>
      <c r="F72" s="20">
        <f t="shared" si="41"/>
        <v>72.999999999999986</v>
      </c>
      <c r="G72" s="20">
        <v>0</v>
      </c>
      <c r="H72" s="20">
        <v>0</v>
      </c>
      <c r="I72" s="20">
        <v>0</v>
      </c>
      <c r="J72" s="21">
        <v>0</v>
      </c>
      <c r="K72">
        <f t="shared" si="42"/>
        <v>72.999999999999986</v>
      </c>
      <c r="P72" s="22">
        <v>0</v>
      </c>
      <c r="Q72" s="20">
        <f t="shared" si="43"/>
        <v>8.76</v>
      </c>
      <c r="R72" s="20">
        <v>0</v>
      </c>
      <c r="S72" s="20">
        <v>0</v>
      </c>
      <c r="T72" s="20">
        <f t="shared" si="44"/>
        <v>2.19</v>
      </c>
      <c r="U72" s="23">
        <f t="shared" si="45"/>
        <v>28.47</v>
      </c>
      <c r="V72">
        <f t="shared" si="46"/>
        <v>39.42</v>
      </c>
    </row>
    <row r="73" spans="1:22" x14ac:dyDescent="0.3">
      <c r="A73" t="s">
        <v>142</v>
      </c>
      <c r="B73" t="s">
        <v>143</v>
      </c>
      <c r="C73" t="s">
        <v>144</v>
      </c>
      <c r="E73" s="19">
        <v>0</v>
      </c>
      <c r="F73" s="20">
        <f t="shared" si="41"/>
        <v>32.25</v>
      </c>
      <c r="G73" s="20">
        <v>0</v>
      </c>
      <c r="H73" s="20">
        <v>0</v>
      </c>
      <c r="I73" s="20">
        <v>10.75</v>
      </c>
      <c r="J73" s="21">
        <v>0</v>
      </c>
      <c r="K73">
        <f t="shared" si="42"/>
        <v>43</v>
      </c>
      <c r="P73" s="22">
        <v>0</v>
      </c>
      <c r="Q73" s="20">
        <f t="shared" si="43"/>
        <v>20.64</v>
      </c>
      <c r="R73" s="20">
        <v>0</v>
      </c>
      <c r="S73" s="20">
        <v>0</v>
      </c>
      <c r="T73" s="20">
        <f t="shared" si="44"/>
        <v>3.01</v>
      </c>
      <c r="U73" s="23">
        <f t="shared" si="45"/>
        <v>17.200000000000003</v>
      </c>
      <c r="V73">
        <f t="shared" si="46"/>
        <v>40.85</v>
      </c>
    </row>
    <row r="74" spans="1:22" x14ac:dyDescent="0.3">
      <c r="A74" t="s">
        <v>145</v>
      </c>
      <c r="B74" t="s">
        <v>145</v>
      </c>
      <c r="C74" t="s">
        <v>146</v>
      </c>
      <c r="E74" s="19">
        <v>3</v>
      </c>
      <c r="F74" s="20">
        <f t="shared" si="41"/>
        <v>45</v>
      </c>
      <c r="G74" s="20">
        <v>0.75</v>
      </c>
      <c r="H74" s="20">
        <v>26.25</v>
      </c>
      <c r="I74" s="20">
        <v>0</v>
      </c>
      <c r="J74" s="21">
        <v>0</v>
      </c>
      <c r="K74">
        <f t="shared" si="42"/>
        <v>75</v>
      </c>
      <c r="P74" s="22">
        <v>3</v>
      </c>
      <c r="Q74" s="20">
        <f t="shared" si="43"/>
        <v>0</v>
      </c>
      <c r="R74" s="20">
        <v>0</v>
      </c>
      <c r="S74" s="20">
        <v>0</v>
      </c>
      <c r="T74" s="20">
        <f t="shared" si="44"/>
        <v>0</v>
      </c>
      <c r="U74" s="23">
        <f t="shared" si="45"/>
        <v>0.75</v>
      </c>
      <c r="V74">
        <f t="shared" si="46"/>
        <v>3.75</v>
      </c>
    </row>
    <row r="75" spans="1:22" x14ac:dyDescent="0.3">
      <c r="A75" t="s">
        <v>147</v>
      </c>
      <c r="B75" t="s">
        <v>148</v>
      </c>
      <c r="C75" t="s">
        <v>149</v>
      </c>
      <c r="E75" s="19">
        <v>0</v>
      </c>
      <c r="F75" s="20">
        <f t="shared" si="41"/>
        <v>201.6</v>
      </c>
      <c r="G75" s="20">
        <v>0</v>
      </c>
      <c r="H75" s="20">
        <v>0</v>
      </c>
      <c r="I75" s="20">
        <v>0</v>
      </c>
      <c r="J75" s="21">
        <v>8.4</v>
      </c>
      <c r="K75">
        <f t="shared" si="42"/>
        <v>210</v>
      </c>
      <c r="P75" s="22">
        <v>0</v>
      </c>
      <c r="Q75" s="20">
        <f t="shared" si="43"/>
        <v>4.2</v>
      </c>
      <c r="R75" s="20">
        <v>37.799999999999997</v>
      </c>
      <c r="S75" s="20">
        <v>0</v>
      </c>
      <c r="T75" s="20">
        <f t="shared" si="44"/>
        <v>12.6</v>
      </c>
      <c r="U75" s="23">
        <f t="shared" si="45"/>
        <v>63</v>
      </c>
      <c r="V75">
        <f t="shared" si="46"/>
        <v>117.6</v>
      </c>
    </row>
    <row r="76" spans="1:22" x14ac:dyDescent="0.3">
      <c r="A76" t="s">
        <v>150</v>
      </c>
      <c r="B76" t="s">
        <v>150</v>
      </c>
      <c r="C76" t="s">
        <v>151</v>
      </c>
      <c r="E76" s="19">
        <v>0</v>
      </c>
      <c r="F76" s="20">
        <f t="shared" si="41"/>
        <v>122.83999999999999</v>
      </c>
      <c r="G76" s="20">
        <v>25.16</v>
      </c>
      <c r="H76" s="20">
        <v>0</v>
      </c>
      <c r="I76" s="20">
        <v>0</v>
      </c>
      <c r="J76" s="21">
        <v>0</v>
      </c>
      <c r="K76">
        <f t="shared" si="42"/>
        <v>148</v>
      </c>
      <c r="P76" s="22">
        <v>0</v>
      </c>
      <c r="Q76" s="20">
        <f t="shared" si="43"/>
        <v>1.48</v>
      </c>
      <c r="R76" s="20">
        <v>38.479999999999997</v>
      </c>
      <c r="S76" s="20">
        <v>0</v>
      </c>
      <c r="T76" s="20">
        <f t="shared" si="44"/>
        <v>8.879999999999999</v>
      </c>
      <c r="U76" s="23">
        <f t="shared" si="45"/>
        <v>4.4399999999999995</v>
      </c>
      <c r="V76">
        <f t="shared" si="46"/>
        <v>53.28</v>
      </c>
    </row>
    <row r="77" spans="1:22" x14ac:dyDescent="0.3">
      <c r="A77" t="s">
        <v>152</v>
      </c>
      <c r="B77" t="s">
        <v>152</v>
      </c>
      <c r="C77" t="s">
        <v>153</v>
      </c>
      <c r="E77" s="19">
        <v>0</v>
      </c>
      <c r="F77" s="20">
        <f t="shared" si="41"/>
        <v>64</v>
      </c>
      <c r="G77" s="20">
        <v>0</v>
      </c>
      <c r="H77" s="20">
        <v>0</v>
      </c>
      <c r="I77" s="20">
        <v>0</v>
      </c>
      <c r="J77" s="21">
        <v>0</v>
      </c>
      <c r="K77">
        <f t="shared" si="42"/>
        <v>64</v>
      </c>
      <c r="P77" s="22">
        <v>0</v>
      </c>
      <c r="Q77" s="20">
        <f t="shared" si="43"/>
        <v>0</v>
      </c>
      <c r="R77" s="20">
        <v>0</v>
      </c>
      <c r="S77" s="20">
        <v>57.6</v>
      </c>
      <c r="T77" s="20">
        <f t="shared" si="44"/>
        <v>0</v>
      </c>
      <c r="U77" s="23">
        <f t="shared" si="45"/>
        <v>5.12</v>
      </c>
      <c r="V77">
        <f t="shared" si="46"/>
        <v>62.72</v>
      </c>
    </row>
    <row r="78" spans="1:22" x14ac:dyDescent="0.3">
      <c r="A78" t="s">
        <v>154</v>
      </c>
      <c r="B78" t="s">
        <v>154</v>
      </c>
      <c r="C78" t="s">
        <v>155</v>
      </c>
      <c r="E78" s="19">
        <v>1.33</v>
      </c>
      <c r="F78" s="20">
        <f t="shared" si="41"/>
        <v>118.36999999999999</v>
      </c>
      <c r="G78" s="20">
        <v>3.99</v>
      </c>
      <c r="H78" s="20">
        <v>9.31</v>
      </c>
      <c r="I78" s="20">
        <v>0</v>
      </c>
      <c r="J78" s="21">
        <v>0</v>
      </c>
      <c r="K78">
        <f t="shared" si="42"/>
        <v>132.99999999999997</v>
      </c>
      <c r="P78" s="22">
        <v>1.33</v>
      </c>
      <c r="Q78" s="20">
        <f t="shared" si="43"/>
        <v>11.97</v>
      </c>
      <c r="R78" s="20">
        <v>1.33</v>
      </c>
      <c r="S78" s="20">
        <v>0</v>
      </c>
      <c r="T78" s="20">
        <f t="shared" si="44"/>
        <v>7.98</v>
      </c>
      <c r="U78" s="23">
        <f t="shared" si="45"/>
        <v>3.99</v>
      </c>
      <c r="V78">
        <f t="shared" si="46"/>
        <v>26.599999999999994</v>
      </c>
    </row>
    <row r="79" spans="1:22" x14ac:dyDescent="0.3">
      <c r="A79" t="s">
        <v>156</v>
      </c>
      <c r="B79" t="s">
        <v>156</v>
      </c>
      <c r="C79" t="s">
        <v>157</v>
      </c>
      <c r="E79" s="19">
        <v>0</v>
      </c>
      <c r="F79" s="20">
        <f t="shared" si="41"/>
        <v>63</v>
      </c>
      <c r="G79" s="20">
        <v>0</v>
      </c>
      <c r="H79" s="20">
        <v>0</v>
      </c>
      <c r="I79" s="20">
        <v>0</v>
      </c>
      <c r="J79" s="21">
        <v>0</v>
      </c>
      <c r="K79">
        <f t="shared" si="42"/>
        <v>63</v>
      </c>
      <c r="P79" s="22">
        <v>0</v>
      </c>
      <c r="Q79" s="20">
        <f t="shared" si="43"/>
        <v>0</v>
      </c>
      <c r="R79" s="20">
        <v>0</v>
      </c>
      <c r="S79" s="20">
        <v>63</v>
      </c>
      <c r="T79" s="20">
        <f t="shared" si="44"/>
        <v>0</v>
      </c>
      <c r="U79" s="23">
        <f t="shared" si="45"/>
        <v>0</v>
      </c>
      <c r="V79">
        <f t="shared" si="46"/>
        <v>63</v>
      </c>
    </row>
    <row r="80" spans="1:22" x14ac:dyDescent="0.3">
      <c r="A80" t="s">
        <v>158</v>
      </c>
      <c r="B80" t="s">
        <v>159</v>
      </c>
      <c r="C80" t="s">
        <v>160</v>
      </c>
      <c r="E80" s="19">
        <v>17.82</v>
      </c>
      <c r="F80" s="20">
        <f t="shared" si="41"/>
        <v>59.94</v>
      </c>
      <c r="G80" s="20">
        <v>0</v>
      </c>
      <c r="H80" s="20">
        <v>0</v>
      </c>
      <c r="I80" s="20">
        <v>0</v>
      </c>
      <c r="J80" s="21">
        <v>3.24</v>
      </c>
      <c r="K80">
        <f t="shared" si="42"/>
        <v>80.999999999999986</v>
      </c>
      <c r="P80" s="22">
        <v>17.82</v>
      </c>
      <c r="Q80" s="20">
        <f t="shared" si="43"/>
        <v>3.24</v>
      </c>
      <c r="R80" s="20">
        <v>0</v>
      </c>
      <c r="S80" s="20">
        <v>0</v>
      </c>
      <c r="T80" s="20">
        <f t="shared" si="44"/>
        <v>0</v>
      </c>
      <c r="U80" s="23">
        <f t="shared" si="45"/>
        <v>0</v>
      </c>
      <c r="V80">
        <f t="shared" si="46"/>
        <v>21.060000000000002</v>
      </c>
    </row>
    <row r="81" spans="1:22" x14ac:dyDescent="0.3">
      <c r="A81" t="s">
        <v>161</v>
      </c>
      <c r="B81" t="s">
        <v>161</v>
      </c>
      <c r="C81" t="s">
        <v>162</v>
      </c>
      <c r="E81" s="19">
        <v>7.76</v>
      </c>
      <c r="F81" s="20">
        <f t="shared" si="41"/>
        <v>178.48</v>
      </c>
      <c r="G81" s="20">
        <v>7.76</v>
      </c>
      <c r="H81" s="20">
        <v>0</v>
      </c>
      <c r="I81" s="20">
        <v>0</v>
      </c>
      <c r="J81" s="21">
        <v>0</v>
      </c>
      <c r="K81">
        <f t="shared" si="42"/>
        <v>193.99999999999997</v>
      </c>
      <c r="P81" s="22">
        <v>7.76</v>
      </c>
      <c r="Q81" s="20">
        <f t="shared" si="43"/>
        <v>9.6999999999999993</v>
      </c>
      <c r="R81" s="20">
        <v>0</v>
      </c>
      <c r="S81" s="20">
        <v>31.04</v>
      </c>
      <c r="T81" s="20">
        <f t="shared" si="44"/>
        <v>1.94</v>
      </c>
      <c r="U81" s="23">
        <f t="shared" si="45"/>
        <v>7.76</v>
      </c>
      <c r="V81">
        <f t="shared" si="46"/>
        <v>58.200000000000017</v>
      </c>
    </row>
    <row r="82" spans="1:22" x14ac:dyDescent="0.3">
      <c r="A82" t="s">
        <v>163</v>
      </c>
      <c r="B82" t="s">
        <v>163</v>
      </c>
      <c r="C82" t="s">
        <v>164</v>
      </c>
      <c r="E82" s="19">
        <v>0</v>
      </c>
      <c r="F82" s="20">
        <f t="shared" si="41"/>
        <v>151</v>
      </c>
      <c r="G82" s="20">
        <v>0</v>
      </c>
      <c r="H82" s="20">
        <v>0</v>
      </c>
      <c r="I82" s="20">
        <v>0</v>
      </c>
      <c r="J82" s="21">
        <v>0</v>
      </c>
      <c r="K82">
        <f t="shared" si="42"/>
        <v>151</v>
      </c>
      <c r="P82" s="22">
        <v>0</v>
      </c>
      <c r="Q82" s="20">
        <f t="shared" si="43"/>
        <v>34.730000000000004</v>
      </c>
      <c r="R82" s="20">
        <v>0</v>
      </c>
      <c r="S82" s="20">
        <v>1.51</v>
      </c>
      <c r="T82" s="20">
        <f t="shared" si="44"/>
        <v>21.14</v>
      </c>
      <c r="U82" s="23">
        <f t="shared" si="45"/>
        <v>31.71</v>
      </c>
      <c r="V82">
        <f t="shared" si="46"/>
        <v>89.09</v>
      </c>
    </row>
    <row r="83" spans="1:22" x14ac:dyDescent="0.3">
      <c r="A83" t="s">
        <v>165</v>
      </c>
      <c r="B83" t="s">
        <v>166</v>
      </c>
      <c r="C83" t="s">
        <v>167</v>
      </c>
      <c r="E83" s="19">
        <v>0</v>
      </c>
      <c r="F83" s="20">
        <f t="shared" si="41"/>
        <v>480</v>
      </c>
      <c r="G83" s="20">
        <v>0</v>
      </c>
      <c r="H83" s="20">
        <v>0</v>
      </c>
      <c r="I83" s="20">
        <v>0</v>
      </c>
      <c r="J83" s="21">
        <v>0</v>
      </c>
      <c r="K83">
        <f t="shared" si="42"/>
        <v>480</v>
      </c>
      <c r="P83" s="22">
        <v>0</v>
      </c>
      <c r="Q83" s="20">
        <f t="shared" si="43"/>
        <v>0</v>
      </c>
      <c r="R83" s="20">
        <v>0</v>
      </c>
      <c r="S83" s="20">
        <v>0</v>
      </c>
      <c r="T83" s="20">
        <f t="shared" si="44"/>
        <v>0</v>
      </c>
      <c r="U83" s="23">
        <f t="shared" si="45"/>
        <v>446.40000000000003</v>
      </c>
      <c r="V83">
        <f t="shared" si="46"/>
        <v>446.4</v>
      </c>
    </row>
    <row r="84" spans="1:22" x14ac:dyDescent="0.3">
      <c r="A84" t="s">
        <v>168</v>
      </c>
      <c r="B84" t="s">
        <v>169</v>
      </c>
      <c r="C84" t="s">
        <v>170</v>
      </c>
      <c r="E84" s="19">
        <v>4.08</v>
      </c>
      <c r="F84" s="20">
        <f t="shared" si="41"/>
        <v>195.84</v>
      </c>
      <c r="G84" s="20">
        <v>0</v>
      </c>
      <c r="H84" s="20">
        <v>4.08</v>
      </c>
      <c r="I84" s="20">
        <v>0</v>
      </c>
      <c r="J84" s="21">
        <v>0</v>
      </c>
      <c r="K84">
        <f t="shared" si="42"/>
        <v>204.00000000000003</v>
      </c>
      <c r="P84" s="22">
        <v>4.08</v>
      </c>
      <c r="Q84" s="20">
        <f t="shared" si="43"/>
        <v>20.400000000000002</v>
      </c>
      <c r="R84" s="20">
        <v>0</v>
      </c>
      <c r="S84" s="20">
        <v>0</v>
      </c>
      <c r="T84" s="20">
        <f t="shared" si="44"/>
        <v>18.36</v>
      </c>
      <c r="U84" s="23">
        <f t="shared" si="45"/>
        <v>8.16</v>
      </c>
      <c r="V84">
        <f t="shared" si="46"/>
        <v>51</v>
      </c>
    </row>
    <row r="85" spans="1:22" x14ac:dyDescent="0.3">
      <c r="A85" t="s">
        <v>171</v>
      </c>
      <c r="B85" t="s">
        <v>171</v>
      </c>
      <c r="C85" t="s">
        <v>172</v>
      </c>
      <c r="E85" s="19">
        <v>2.67</v>
      </c>
      <c r="F85" s="20">
        <f t="shared" si="41"/>
        <v>30.26</v>
      </c>
      <c r="G85" s="20">
        <v>0</v>
      </c>
      <c r="H85" s="20">
        <v>56.07</v>
      </c>
      <c r="I85" s="20">
        <v>0</v>
      </c>
      <c r="J85" s="21">
        <v>0</v>
      </c>
      <c r="K85">
        <f t="shared" si="42"/>
        <v>89</v>
      </c>
      <c r="P85" s="22">
        <v>2.67</v>
      </c>
      <c r="Q85" s="20">
        <f t="shared" si="43"/>
        <v>6.2299999999999995</v>
      </c>
      <c r="R85" s="20">
        <v>0</v>
      </c>
      <c r="S85" s="20">
        <v>10.68</v>
      </c>
      <c r="T85" s="20">
        <f t="shared" si="44"/>
        <v>0</v>
      </c>
      <c r="U85" s="23">
        <f t="shared" si="45"/>
        <v>0.89</v>
      </c>
      <c r="V85">
        <f t="shared" si="46"/>
        <v>20.47</v>
      </c>
    </row>
    <row r="86" spans="1:22" x14ac:dyDescent="0.3">
      <c r="A86" t="s">
        <v>173</v>
      </c>
      <c r="B86" t="s">
        <v>173</v>
      </c>
      <c r="C86" t="s">
        <v>174</v>
      </c>
      <c r="E86" s="19">
        <v>2.25</v>
      </c>
      <c r="F86" s="20">
        <f t="shared" si="41"/>
        <v>57.75</v>
      </c>
      <c r="G86" s="20">
        <v>0</v>
      </c>
      <c r="H86" s="20">
        <v>0</v>
      </c>
      <c r="I86" s="20">
        <v>15</v>
      </c>
      <c r="J86" s="21">
        <v>0</v>
      </c>
      <c r="K86">
        <f t="shared" si="42"/>
        <v>75</v>
      </c>
      <c r="P86" s="22">
        <v>2.25</v>
      </c>
      <c r="Q86" s="20">
        <f t="shared" si="43"/>
        <v>6</v>
      </c>
      <c r="R86" s="20">
        <v>12</v>
      </c>
      <c r="S86" s="20">
        <v>0</v>
      </c>
      <c r="T86" s="20">
        <f t="shared" si="44"/>
        <v>16.5</v>
      </c>
      <c r="U86" s="23">
        <f t="shared" si="45"/>
        <v>33</v>
      </c>
      <c r="V86">
        <f t="shared" si="46"/>
        <v>69.75</v>
      </c>
    </row>
    <row r="87" spans="1:22" x14ac:dyDescent="0.3">
      <c r="A87" t="s">
        <v>175</v>
      </c>
      <c r="B87" t="s">
        <v>175</v>
      </c>
      <c r="C87" t="s">
        <v>176</v>
      </c>
      <c r="E87" s="24">
        <v>0</v>
      </c>
      <c r="F87" s="25">
        <f t="shared" si="41"/>
        <v>47</v>
      </c>
      <c r="G87" s="25">
        <v>0</v>
      </c>
      <c r="H87" s="25">
        <v>0</v>
      </c>
      <c r="I87" s="25">
        <v>0</v>
      </c>
      <c r="J87" s="26">
        <v>0</v>
      </c>
      <c r="K87">
        <f t="shared" si="42"/>
        <v>47</v>
      </c>
      <c r="P87" s="27">
        <v>0</v>
      </c>
      <c r="Q87" s="28">
        <f t="shared" si="43"/>
        <v>0</v>
      </c>
      <c r="R87" s="28">
        <v>0</v>
      </c>
      <c r="S87" s="28">
        <v>0</v>
      </c>
      <c r="T87" s="28">
        <f t="shared" si="44"/>
        <v>3.29</v>
      </c>
      <c r="U87" s="29">
        <f t="shared" si="45"/>
        <v>5.64</v>
      </c>
      <c r="V87">
        <f t="shared" si="46"/>
        <v>8.93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513</v>
      </c>
      <c r="B1" t="s">
        <v>811</v>
      </c>
      <c r="C1" t="s">
        <v>195</v>
      </c>
      <c r="D1" t="s">
        <v>832</v>
      </c>
      <c r="E1" t="s">
        <v>88</v>
      </c>
      <c r="F1" t="s">
        <v>196</v>
      </c>
      <c r="G1" t="s">
        <v>90</v>
      </c>
      <c r="H1" t="s">
        <v>95</v>
      </c>
      <c r="I1" t="s">
        <v>96</v>
      </c>
      <c r="J1" t="s">
        <v>812</v>
      </c>
      <c r="K1" s="34" t="s">
        <v>200</v>
      </c>
      <c r="L1" t="s">
        <v>796</v>
      </c>
      <c r="M1" t="s">
        <v>833</v>
      </c>
      <c r="N1" s="34" t="s">
        <v>330</v>
      </c>
      <c r="O1" s="34" t="s">
        <v>97</v>
      </c>
      <c r="P1" s="34" t="s">
        <v>834</v>
      </c>
      <c r="Q1" s="34" t="s">
        <v>198</v>
      </c>
      <c r="R1" t="s">
        <v>95</v>
      </c>
      <c r="S1" t="s">
        <v>113</v>
      </c>
    </row>
    <row r="2" spans="1:19" x14ac:dyDescent="0.3">
      <c r="A2" t="s">
        <v>835</v>
      </c>
      <c r="B2">
        <v>53</v>
      </c>
      <c r="D2">
        <v>99</v>
      </c>
      <c r="F2">
        <v>1</v>
      </c>
      <c r="H2" s="54">
        <f t="shared" ref="H2:H22" si="0">1/(C38*C38+D38*D38+E38*E38+F38*F38+G38*G38)</f>
        <v>1.0201999591920017</v>
      </c>
      <c r="I2" s="54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4">
        <f t="shared" ref="R2:R22" si="3">1/(K38*K38+N38*N38+O38*O38+P38*P38+Q38*Q38)</f>
        <v>2.0399836801305589</v>
      </c>
      <c r="S2" s="54">
        <f t="shared" ref="S2:S22" si="4">1-(R2-1)/(5-1)</f>
        <v>0.74000407996736028</v>
      </c>
    </row>
    <row r="3" spans="1:19" x14ac:dyDescent="0.3">
      <c r="A3" t="s">
        <v>816</v>
      </c>
      <c r="B3">
        <v>60</v>
      </c>
      <c r="D3">
        <v>83</v>
      </c>
      <c r="E3">
        <v>7</v>
      </c>
      <c r="F3">
        <v>3</v>
      </c>
      <c r="G3">
        <v>7</v>
      </c>
      <c r="H3" s="54">
        <f t="shared" si="0"/>
        <v>1.4293882218410519</v>
      </c>
      <c r="I3" s="54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4">
        <f t="shared" si="3"/>
        <v>1.1759172154280337</v>
      </c>
      <c r="S3" s="54">
        <f t="shared" si="4"/>
        <v>0.95602069614299157</v>
      </c>
    </row>
    <row r="4" spans="1:19" x14ac:dyDescent="0.3">
      <c r="A4" t="s">
        <v>321</v>
      </c>
      <c r="B4">
        <v>93</v>
      </c>
      <c r="D4">
        <v>84</v>
      </c>
      <c r="E4">
        <v>4</v>
      </c>
      <c r="F4">
        <v>4</v>
      </c>
      <c r="G4">
        <v>8</v>
      </c>
      <c r="H4" s="54">
        <f t="shared" si="0"/>
        <v>1.3982102908277405</v>
      </c>
      <c r="I4" s="54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4">
        <f t="shared" si="3"/>
        <v>2.7886224205242609</v>
      </c>
      <c r="S4" s="54">
        <f t="shared" si="4"/>
        <v>0.55284439486893477</v>
      </c>
    </row>
    <row r="5" spans="1:19" x14ac:dyDescent="0.3">
      <c r="A5" t="s">
        <v>836</v>
      </c>
      <c r="B5">
        <v>133</v>
      </c>
      <c r="D5">
        <v>54</v>
      </c>
      <c r="E5">
        <v>13</v>
      </c>
      <c r="F5">
        <v>33</v>
      </c>
      <c r="H5" s="54">
        <f t="shared" si="0"/>
        <v>2.395783421178725</v>
      </c>
      <c r="I5" s="54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4">
        <f t="shared" si="3"/>
        <v>1.3171759747102214</v>
      </c>
      <c r="S5" s="54">
        <f t="shared" si="4"/>
        <v>0.92070600632244459</v>
      </c>
    </row>
    <row r="6" spans="1:19" x14ac:dyDescent="0.3">
      <c r="A6" t="s">
        <v>298</v>
      </c>
      <c r="B6">
        <v>117</v>
      </c>
      <c r="D6">
        <v>65</v>
      </c>
      <c r="E6">
        <v>17</v>
      </c>
      <c r="F6">
        <v>9</v>
      </c>
      <c r="G6">
        <v>9</v>
      </c>
      <c r="H6" s="54">
        <f t="shared" si="0"/>
        <v>2.1385799828913599</v>
      </c>
      <c r="I6" s="54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4">
        <f t="shared" si="3"/>
        <v>1.7439832577607257</v>
      </c>
      <c r="S6" s="54">
        <f t="shared" si="4"/>
        <v>0.81400418555981857</v>
      </c>
    </row>
    <row r="7" spans="1:19" x14ac:dyDescent="0.3">
      <c r="A7" t="s">
        <v>311</v>
      </c>
      <c r="B7">
        <v>128</v>
      </c>
      <c r="D7">
        <v>100</v>
      </c>
      <c r="H7" s="54">
        <f t="shared" si="0"/>
        <v>1</v>
      </c>
      <c r="I7" s="54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4">
        <f t="shared" si="3"/>
        <v>1.0201999591920017</v>
      </c>
      <c r="S7" s="54">
        <f t="shared" si="4"/>
        <v>0.99495001020199958</v>
      </c>
    </row>
    <row r="8" spans="1:19" x14ac:dyDescent="0.3">
      <c r="A8" t="s">
        <v>837</v>
      </c>
      <c r="B8" s="34">
        <v>24</v>
      </c>
      <c r="D8">
        <v>100</v>
      </c>
      <c r="H8" s="54">
        <f t="shared" si="0"/>
        <v>1</v>
      </c>
      <c r="I8" s="54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4">
        <f t="shared" si="3"/>
        <v>1.3931457230426301</v>
      </c>
      <c r="S8" s="54">
        <f t="shared" si="4"/>
        <v>0.90171356923934254</v>
      </c>
    </row>
    <row r="9" spans="1:19" x14ac:dyDescent="0.3">
      <c r="A9" t="s">
        <v>769</v>
      </c>
      <c r="B9">
        <v>16</v>
      </c>
      <c r="D9">
        <v>87</v>
      </c>
      <c r="F9">
        <v>13</v>
      </c>
      <c r="H9" s="54">
        <f t="shared" si="0"/>
        <v>1.2923235978288963</v>
      </c>
      <c r="I9" s="54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4">
        <f t="shared" si="3"/>
        <v>1.4484356894553878</v>
      </c>
      <c r="S9" s="54">
        <f t="shared" si="4"/>
        <v>0.88789107763615305</v>
      </c>
    </row>
    <row r="10" spans="1:19" x14ac:dyDescent="0.3">
      <c r="A10" t="s">
        <v>820</v>
      </c>
      <c r="B10">
        <v>43</v>
      </c>
      <c r="D10">
        <v>100</v>
      </c>
      <c r="H10" s="54">
        <f t="shared" si="0"/>
        <v>1</v>
      </c>
      <c r="I10" s="54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4">
        <f t="shared" si="3"/>
        <v>1.4318442153493698</v>
      </c>
      <c r="S10" s="54">
        <f t="shared" si="4"/>
        <v>0.89203894616265755</v>
      </c>
    </row>
    <row r="11" spans="1:19" x14ac:dyDescent="0.3">
      <c r="A11" t="s">
        <v>838</v>
      </c>
      <c r="B11">
        <v>259</v>
      </c>
      <c r="D11">
        <v>94</v>
      </c>
      <c r="E11">
        <v>3</v>
      </c>
      <c r="F11">
        <v>2</v>
      </c>
      <c r="G11">
        <v>1</v>
      </c>
      <c r="H11" s="54">
        <f t="shared" si="0"/>
        <v>1.1299435028248586</v>
      </c>
      <c r="I11" s="54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4">
        <f t="shared" si="3"/>
        <v>1.4257199885942398</v>
      </c>
      <c r="S11" s="54">
        <f t="shared" si="4"/>
        <v>0.89357000285144006</v>
      </c>
    </row>
    <row r="12" spans="1:19" x14ac:dyDescent="0.3">
      <c r="A12" t="s">
        <v>822</v>
      </c>
      <c r="B12">
        <v>85</v>
      </c>
      <c r="D12">
        <v>58</v>
      </c>
      <c r="E12">
        <v>16</v>
      </c>
      <c r="F12">
        <v>20</v>
      </c>
      <c r="G12">
        <v>6</v>
      </c>
      <c r="H12" s="54">
        <f t="shared" si="0"/>
        <v>2.4654832347140037</v>
      </c>
      <c r="I12" s="54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4">
        <f t="shared" si="3"/>
        <v>1.2528188423953897</v>
      </c>
      <c r="S12" s="54">
        <f t="shared" si="4"/>
        <v>0.93679528940115264</v>
      </c>
    </row>
    <row r="13" spans="1:19" x14ac:dyDescent="0.3">
      <c r="A13" t="s">
        <v>825</v>
      </c>
      <c r="B13">
        <v>160</v>
      </c>
      <c r="D13">
        <v>92</v>
      </c>
      <c r="F13">
        <v>7</v>
      </c>
      <c r="G13">
        <v>1</v>
      </c>
      <c r="H13" s="54">
        <f t="shared" si="0"/>
        <v>1.1745360582569884</v>
      </c>
      <c r="I13" s="54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4">
        <f t="shared" si="3"/>
        <v>1.7844396859386153</v>
      </c>
      <c r="S13" s="54">
        <f t="shared" si="4"/>
        <v>0.80389007851534622</v>
      </c>
    </row>
    <row r="14" spans="1:19" x14ac:dyDescent="0.3">
      <c r="A14" t="s">
        <v>303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4">
        <f t="shared" si="0"/>
        <v>1.905487804878049</v>
      </c>
      <c r="I14" s="54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4">
        <f t="shared" si="3"/>
        <v>1.3873473917869039</v>
      </c>
      <c r="S14" s="54">
        <f t="shared" si="4"/>
        <v>0.90316315205327402</v>
      </c>
    </row>
    <row r="15" spans="1:19" x14ac:dyDescent="0.3">
      <c r="A15" t="s">
        <v>839</v>
      </c>
      <c r="B15">
        <v>74</v>
      </c>
      <c r="D15">
        <v>99</v>
      </c>
      <c r="F15">
        <v>1</v>
      </c>
      <c r="H15" s="54">
        <f t="shared" si="0"/>
        <v>1.0201999591920017</v>
      </c>
      <c r="I15" s="54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4">
        <f t="shared" si="3"/>
        <v>1.9936204146730461</v>
      </c>
      <c r="S15" s="54">
        <f t="shared" si="4"/>
        <v>0.75159489633173848</v>
      </c>
    </row>
    <row r="16" spans="1:19" x14ac:dyDescent="0.3">
      <c r="A16" t="s">
        <v>840</v>
      </c>
      <c r="B16" s="34">
        <v>16</v>
      </c>
      <c r="D16">
        <v>100</v>
      </c>
      <c r="H16" s="54">
        <f t="shared" si="0"/>
        <v>1</v>
      </c>
      <c r="I16" s="54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4">
        <f t="shared" si="3"/>
        <v>2</v>
      </c>
      <c r="S16" s="54">
        <f t="shared" si="4"/>
        <v>0.75</v>
      </c>
    </row>
    <row r="17" spans="1:19" x14ac:dyDescent="0.3">
      <c r="A17" t="s">
        <v>782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4">
        <f t="shared" si="0"/>
        <v>2.3156044062943359</v>
      </c>
      <c r="I17" s="54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4">
        <f t="shared" si="3"/>
        <v>1.4281903438298751</v>
      </c>
      <c r="S17" s="54">
        <f t="shared" si="4"/>
        <v>0.89295241404253123</v>
      </c>
    </row>
    <row r="18" spans="1:19" x14ac:dyDescent="0.3">
      <c r="A18" t="s">
        <v>307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4">
        <f t="shared" si="0"/>
        <v>1.6051364365971108</v>
      </c>
      <c r="I18" s="54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4">
        <f t="shared" si="3"/>
        <v>1.5878056525881228</v>
      </c>
      <c r="S18" s="54">
        <f t="shared" si="4"/>
        <v>0.85304858685296936</v>
      </c>
    </row>
    <row r="19" spans="1:19" x14ac:dyDescent="0.3">
      <c r="A19" t="s">
        <v>315</v>
      </c>
      <c r="B19">
        <v>69</v>
      </c>
      <c r="D19">
        <v>100</v>
      </c>
      <c r="H19" s="54">
        <f t="shared" si="0"/>
        <v>1</v>
      </c>
      <c r="I19" s="54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4">
        <f t="shared" si="3"/>
        <v>2.95159386068477</v>
      </c>
      <c r="S19" s="54">
        <f t="shared" si="4"/>
        <v>0.51210153482880749</v>
      </c>
    </row>
    <row r="20" spans="1:19" x14ac:dyDescent="0.3">
      <c r="A20" t="s">
        <v>158</v>
      </c>
      <c r="B20">
        <v>12</v>
      </c>
      <c r="E20">
        <v>8</v>
      </c>
      <c r="F20">
        <v>8</v>
      </c>
      <c r="G20">
        <v>84</v>
      </c>
      <c r="H20" s="54">
        <f t="shared" si="0"/>
        <v>1.3919821826280625</v>
      </c>
      <c r="I20" s="54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4">
        <f t="shared" si="3"/>
        <v>1.3676148796498908</v>
      </c>
      <c r="S20" s="54">
        <f t="shared" si="4"/>
        <v>0.9080962800875273</v>
      </c>
    </row>
    <row r="21" spans="1:19" x14ac:dyDescent="0.3">
      <c r="A21" t="s">
        <v>317</v>
      </c>
      <c r="B21">
        <v>44</v>
      </c>
      <c r="D21">
        <v>82</v>
      </c>
      <c r="G21">
        <v>18</v>
      </c>
      <c r="H21" s="54">
        <f t="shared" si="0"/>
        <v>1.4188422247446082</v>
      </c>
      <c r="I21" s="54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4">
        <f t="shared" si="3"/>
        <v>1.4188422247446082</v>
      </c>
      <c r="S21" s="54">
        <f t="shared" si="4"/>
        <v>0.8952894438138479</v>
      </c>
    </row>
    <row r="22" spans="1:19" x14ac:dyDescent="0.3">
      <c r="A22" t="s">
        <v>841</v>
      </c>
      <c r="B22">
        <v>934</v>
      </c>
      <c r="D22">
        <v>100</v>
      </c>
      <c r="H22" s="54">
        <f t="shared" si="0"/>
        <v>1</v>
      </c>
      <c r="I22" s="54">
        <f t="shared" si="1"/>
        <v>1</v>
      </c>
      <c r="J22">
        <v>934</v>
      </c>
      <c r="K22">
        <v>100</v>
      </c>
      <c r="Q22">
        <f t="shared" si="2"/>
        <v>0</v>
      </c>
      <c r="R22" s="54">
        <f t="shared" si="3"/>
        <v>1</v>
      </c>
      <c r="S22" s="54">
        <f t="shared" si="4"/>
        <v>1</v>
      </c>
    </row>
    <row r="23" spans="1:19" x14ac:dyDescent="0.3">
      <c r="B23" s="55">
        <f>SUM(B2:B22)</f>
        <v>2572</v>
      </c>
      <c r="I23" t="s">
        <v>788</v>
      </c>
      <c r="S23" t="s">
        <v>788</v>
      </c>
    </row>
    <row r="24" spans="1:19" x14ac:dyDescent="0.3">
      <c r="I24" s="56">
        <f>AVERAGE(I2:I22)</f>
        <v>0.89164641328702621</v>
      </c>
      <c r="S24" s="56">
        <f>AVERAGE(S2:S22)</f>
        <v>0.84574641166096853</v>
      </c>
    </row>
    <row r="25" spans="1:19" x14ac:dyDescent="0.3">
      <c r="A25" t="s">
        <v>842</v>
      </c>
    </row>
    <row r="27" spans="1:19" x14ac:dyDescent="0.3">
      <c r="A27" s="58" t="s">
        <v>782</v>
      </c>
      <c r="B27" t="s">
        <v>843</v>
      </c>
      <c r="C27">
        <v>0</v>
      </c>
      <c r="D27">
        <v>41</v>
      </c>
      <c r="E27">
        <v>9</v>
      </c>
      <c r="F27">
        <v>50</v>
      </c>
      <c r="J27" t="s">
        <v>843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8" t="s">
        <v>782</v>
      </c>
      <c r="B28" t="s">
        <v>844</v>
      </c>
      <c r="C28">
        <v>5</v>
      </c>
      <c r="D28">
        <v>58</v>
      </c>
      <c r="E28">
        <v>3</v>
      </c>
      <c r="F28">
        <v>34</v>
      </c>
      <c r="J28" t="s">
        <v>844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845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 t="shared" ref="C58:G58" si="9">0.01*C22</f>
        <v>0</v>
      </c>
      <c r="D58">
        <f t="shared" si="9"/>
        <v>1</v>
      </c>
      <c r="E58">
        <f t="shared" si="9"/>
        <v>0</v>
      </c>
      <c r="F58">
        <f t="shared" si="9"/>
        <v>0</v>
      </c>
      <c r="G58">
        <f t="shared" si="9"/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10">C38*B2</f>
        <v>0</v>
      </c>
      <c r="D61">
        <f t="shared" ref="D61:D81" si="11">D38*B2</f>
        <v>52.47</v>
      </c>
      <c r="E61">
        <f t="shared" ref="E61:E81" si="12">E38*B2</f>
        <v>0</v>
      </c>
      <c r="F61">
        <f t="shared" ref="F61:F81" si="13">F38*B2</f>
        <v>0.53</v>
      </c>
      <c r="G61">
        <f t="shared" ref="G61:G81" si="14">G38*B2</f>
        <v>0</v>
      </c>
      <c r="K61">
        <f t="shared" ref="K61:K81" si="15">K38*B2</f>
        <v>0</v>
      </c>
      <c r="N61">
        <f t="shared" ref="N61:N81" si="16">N38*B2</f>
        <v>25.97</v>
      </c>
      <c r="O61">
        <f t="shared" ref="O61:O81" si="17">O38*B2</f>
        <v>0</v>
      </c>
      <c r="P61">
        <f t="shared" ref="P61:P81" si="18">P38*B2</f>
        <v>26.5</v>
      </c>
      <c r="Q61">
        <f t="shared" ref="Q61:Q81" si="19">Q38*B2</f>
        <v>0.53</v>
      </c>
    </row>
    <row r="62" spans="3:17" x14ac:dyDescent="0.3">
      <c r="C62">
        <f t="shared" si="10"/>
        <v>0</v>
      </c>
      <c r="D62">
        <f t="shared" si="11"/>
        <v>49.800000000000004</v>
      </c>
      <c r="E62">
        <f t="shared" si="12"/>
        <v>4.2</v>
      </c>
      <c r="F62">
        <f t="shared" si="13"/>
        <v>1.7999999999999998</v>
      </c>
      <c r="G62">
        <f t="shared" si="14"/>
        <v>4.2</v>
      </c>
      <c r="K62">
        <f t="shared" si="15"/>
        <v>0</v>
      </c>
      <c r="N62">
        <f t="shared" si="16"/>
        <v>55.2</v>
      </c>
      <c r="O62">
        <f t="shared" si="17"/>
        <v>3.5999999999999996</v>
      </c>
      <c r="P62">
        <f t="shared" si="18"/>
        <v>0</v>
      </c>
      <c r="Q62">
        <f t="shared" si="19"/>
        <v>1.2</v>
      </c>
    </row>
    <row r="63" spans="3:17" x14ac:dyDescent="0.3">
      <c r="C63">
        <f t="shared" si="10"/>
        <v>0</v>
      </c>
      <c r="D63">
        <f t="shared" si="11"/>
        <v>78.11999999999999</v>
      </c>
      <c r="E63">
        <f t="shared" si="12"/>
        <v>3.72</v>
      </c>
      <c r="F63">
        <f t="shared" si="13"/>
        <v>3.72</v>
      </c>
      <c r="G63">
        <f t="shared" si="14"/>
        <v>7.44</v>
      </c>
      <c r="K63">
        <f t="shared" si="15"/>
        <v>41.85</v>
      </c>
      <c r="N63">
        <f t="shared" si="16"/>
        <v>35.340000000000003</v>
      </c>
      <c r="O63">
        <f t="shared" si="17"/>
        <v>7.44</v>
      </c>
      <c r="P63">
        <f t="shared" si="18"/>
        <v>1.86</v>
      </c>
      <c r="Q63">
        <f t="shared" si="19"/>
        <v>6.5100000000000007</v>
      </c>
    </row>
    <row r="64" spans="3:17" x14ac:dyDescent="0.3">
      <c r="C64">
        <f t="shared" si="10"/>
        <v>0</v>
      </c>
      <c r="D64">
        <f t="shared" si="11"/>
        <v>71.820000000000007</v>
      </c>
      <c r="E64">
        <f t="shared" si="12"/>
        <v>17.29</v>
      </c>
      <c r="F64">
        <f t="shared" si="13"/>
        <v>43.89</v>
      </c>
      <c r="G64">
        <f t="shared" si="14"/>
        <v>0</v>
      </c>
      <c r="K64">
        <f t="shared" si="15"/>
        <v>0</v>
      </c>
      <c r="N64">
        <f t="shared" si="16"/>
        <v>114.38</v>
      </c>
      <c r="O64">
        <f t="shared" si="17"/>
        <v>0</v>
      </c>
      <c r="P64">
        <f t="shared" si="18"/>
        <v>0</v>
      </c>
      <c r="Q64">
        <f t="shared" si="19"/>
        <v>18.62</v>
      </c>
    </row>
    <row r="65" spans="3:17" x14ac:dyDescent="0.3">
      <c r="C65">
        <f t="shared" si="10"/>
        <v>0</v>
      </c>
      <c r="D65">
        <f t="shared" si="11"/>
        <v>76.05</v>
      </c>
      <c r="E65">
        <f t="shared" si="12"/>
        <v>19.89</v>
      </c>
      <c r="F65">
        <f t="shared" si="13"/>
        <v>10.53</v>
      </c>
      <c r="G65">
        <f t="shared" si="14"/>
        <v>10.53</v>
      </c>
      <c r="K65">
        <f t="shared" si="15"/>
        <v>0</v>
      </c>
      <c r="N65">
        <f t="shared" si="16"/>
        <v>85.41</v>
      </c>
      <c r="O65">
        <f t="shared" si="17"/>
        <v>10.53</v>
      </c>
      <c r="P65">
        <f t="shared" si="18"/>
        <v>0</v>
      </c>
      <c r="Q65">
        <f t="shared" si="19"/>
        <v>21.06</v>
      </c>
    </row>
    <row r="66" spans="3:17" x14ac:dyDescent="0.3">
      <c r="C66">
        <f t="shared" si="10"/>
        <v>0</v>
      </c>
      <c r="D66">
        <f t="shared" si="11"/>
        <v>128</v>
      </c>
      <c r="E66">
        <f t="shared" si="12"/>
        <v>0</v>
      </c>
      <c r="F66">
        <f t="shared" si="13"/>
        <v>0</v>
      </c>
      <c r="G66">
        <f t="shared" si="14"/>
        <v>0</v>
      </c>
      <c r="K66">
        <f t="shared" si="15"/>
        <v>126.72</v>
      </c>
      <c r="N66">
        <f t="shared" si="16"/>
        <v>1.28</v>
      </c>
      <c r="O66">
        <f t="shared" si="17"/>
        <v>0</v>
      </c>
      <c r="P66">
        <f t="shared" si="18"/>
        <v>0</v>
      </c>
      <c r="Q66">
        <f t="shared" si="19"/>
        <v>0</v>
      </c>
    </row>
    <row r="67" spans="3:17" x14ac:dyDescent="0.3">
      <c r="C67">
        <f t="shared" si="10"/>
        <v>0</v>
      </c>
      <c r="D67">
        <f t="shared" si="11"/>
        <v>24</v>
      </c>
      <c r="E67">
        <f t="shared" si="12"/>
        <v>0</v>
      </c>
      <c r="F67">
        <f t="shared" si="13"/>
        <v>0</v>
      </c>
      <c r="G67">
        <f t="shared" si="14"/>
        <v>0</v>
      </c>
      <c r="K67">
        <f t="shared" si="15"/>
        <v>4.08</v>
      </c>
      <c r="N67">
        <f t="shared" si="16"/>
        <v>0</v>
      </c>
      <c r="O67">
        <f t="shared" si="17"/>
        <v>0</v>
      </c>
      <c r="P67">
        <f t="shared" si="18"/>
        <v>0</v>
      </c>
      <c r="Q67">
        <f t="shared" si="19"/>
        <v>19.920000000000002</v>
      </c>
    </row>
    <row r="68" spans="3:17" x14ac:dyDescent="0.3">
      <c r="C68">
        <f t="shared" si="10"/>
        <v>0</v>
      </c>
      <c r="D68">
        <f t="shared" si="11"/>
        <v>13.92</v>
      </c>
      <c r="E68">
        <f t="shared" si="12"/>
        <v>0</v>
      </c>
      <c r="F68">
        <f t="shared" si="13"/>
        <v>2.08</v>
      </c>
      <c r="G68">
        <f t="shared" si="14"/>
        <v>0</v>
      </c>
      <c r="K68">
        <f t="shared" si="15"/>
        <v>0.96</v>
      </c>
      <c r="N68">
        <f t="shared" si="16"/>
        <v>13.120000000000001</v>
      </c>
      <c r="O68">
        <f t="shared" si="17"/>
        <v>0</v>
      </c>
      <c r="P68">
        <f t="shared" si="18"/>
        <v>0</v>
      </c>
      <c r="Q68">
        <f t="shared" si="19"/>
        <v>1.92</v>
      </c>
    </row>
    <row r="69" spans="3:17" x14ac:dyDescent="0.3">
      <c r="C69">
        <f t="shared" si="10"/>
        <v>0</v>
      </c>
      <c r="D69">
        <f t="shared" si="11"/>
        <v>43</v>
      </c>
      <c r="E69">
        <f t="shared" si="12"/>
        <v>0</v>
      </c>
      <c r="F69">
        <f t="shared" si="13"/>
        <v>0</v>
      </c>
      <c r="G69">
        <f t="shared" si="14"/>
        <v>0</v>
      </c>
      <c r="K69">
        <f t="shared" si="15"/>
        <v>0.86</v>
      </c>
      <c r="N69">
        <f t="shared" si="16"/>
        <v>6.88</v>
      </c>
      <c r="O69">
        <f t="shared" si="17"/>
        <v>0</v>
      </c>
      <c r="P69">
        <f t="shared" si="18"/>
        <v>0</v>
      </c>
      <c r="Q69">
        <f t="shared" si="19"/>
        <v>35.260000000000005</v>
      </c>
    </row>
    <row r="70" spans="3:17" x14ac:dyDescent="0.3">
      <c r="C70">
        <f t="shared" si="10"/>
        <v>0</v>
      </c>
      <c r="D70">
        <f t="shared" si="11"/>
        <v>243.46</v>
      </c>
      <c r="E70">
        <f t="shared" si="12"/>
        <v>7.77</v>
      </c>
      <c r="F70">
        <f t="shared" si="13"/>
        <v>5.18</v>
      </c>
      <c r="G70">
        <f t="shared" si="14"/>
        <v>2.59</v>
      </c>
      <c r="K70">
        <f t="shared" si="15"/>
        <v>212.38000000000002</v>
      </c>
      <c r="N70">
        <f t="shared" si="16"/>
        <v>44.03</v>
      </c>
      <c r="O70">
        <f t="shared" si="17"/>
        <v>2.59</v>
      </c>
      <c r="P70">
        <f t="shared" si="18"/>
        <v>0</v>
      </c>
      <c r="Q70">
        <f t="shared" si="19"/>
        <v>0</v>
      </c>
    </row>
    <row r="71" spans="3:17" x14ac:dyDescent="0.3">
      <c r="C71">
        <f t="shared" si="10"/>
        <v>0</v>
      </c>
      <c r="D71">
        <f t="shared" si="11"/>
        <v>49.3</v>
      </c>
      <c r="E71">
        <f t="shared" si="12"/>
        <v>13.6</v>
      </c>
      <c r="F71">
        <f t="shared" si="13"/>
        <v>17</v>
      </c>
      <c r="G71">
        <f t="shared" si="14"/>
        <v>5.0999999999999996</v>
      </c>
      <c r="K71">
        <f t="shared" si="15"/>
        <v>0</v>
      </c>
      <c r="N71">
        <f t="shared" si="16"/>
        <v>75.650000000000006</v>
      </c>
      <c r="O71">
        <f t="shared" si="17"/>
        <v>5.0999999999999996</v>
      </c>
      <c r="P71">
        <f t="shared" si="18"/>
        <v>0</v>
      </c>
      <c r="Q71">
        <f t="shared" si="19"/>
        <v>4.25</v>
      </c>
    </row>
    <row r="72" spans="3:17" x14ac:dyDescent="0.3">
      <c r="C72">
        <f t="shared" si="10"/>
        <v>0</v>
      </c>
      <c r="D72">
        <f t="shared" si="11"/>
        <v>147.20000000000002</v>
      </c>
      <c r="E72">
        <f t="shared" si="12"/>
        <v>0</v>
      </c>
      <c r="F72">
        <f t="shared" si="13"/>
        <v>11.200000000000001</v>
      </c>
      <c r="G72">
        <f t="shared" si="14"/>
        <v>1.6</v>
      </c>
      <c r="K72">
        <f t="shared" si="15"/>
        <v>110.4</v>
      </c>
      <c r="N72">
        <f t="shared" si="16"/>
        <v>46.4</v>
      </c>
      <c r="O72">
        <f t="shared" si="17"/>
        <v>1.6</v>
      </c>
      <c r="P72">
        <f t="shared" si="18"/>
        <v>0</v>
      </c>
      <c r="Q72">
        <f t="shared" si="19"/>
        <v>1.6</v>
      </c>
    </row>
    <row r="73" spans="3:17" x14ac:dyDescent="0.3">
      <c r="C73">
        <f t="shared" si="10"/>
        <v>40.6</v>
      </c>
      <c r="D73">
        <f t="shared" si="11"/>
        <v>8.120000000000001</v>
      </c>
      <c r="E73">
        <f t="shared" si="12"/>
        <v>1.1599999999999999</v>
      </c>
      <c r="F73">
        <f t="shared" si="13"/>
        <v>6.96</v>
      </c>
      <c r="G73">
        <f t="shared" si="14"/>
        <v>1.1599999999999999</v>
      </c>
      <c r="K73">
        <f t="shared" si="15"/>
        <v>48.72</v>
      </c>
      <c r="N73">
        <f t="shared" si="16"/>
        <v>6.96</v>
      </c>
      <c r="O73">
        <f t="shared" si="17"/>
        <v>1.1599999999999999</v>
      </c>
      <c r="P73">
        <f t="shared" si="18"/>
        <v>0</v>
      </c>
      <c r="Q73">
        <f t="shared" si="19"/>
        <v>1.1599999999999999</v>
      </c>
    </row>
    <row r="74" spans="3:17" x14ac:dyDescent="0.3">
      <c r="C74">
        <f t="shared" si="10"/>
        <v>0</v>
      </c>
      <c r="D74">
        <f t="shared" si="11"/>
        <v>73.260000000000005</v>
      </c>
      <c r="E74">
        <f t="shared" si="12"/>
        <v>0</v>
      </c>
      <c r="F74">
        <f t="shared" si="13"/>
        <v>0.74</v>
      </c>
      <c r="G74">
        <f t="shared" si="14"/>
        <v>0</v>
      </c>
      <c r="K74">
        <f t="shared" si="15"/>
        <v>0</v>
      </c>
      <c r="N74">
        <f t="shared" si="16"/>
        <v>25.16</v>
      </c>
      <c r="O74">
        <f t="shared" si="17"/>
        <v>0</v>
      </c>
      <c r="P74">
        <f t="shared" si="18"/>
        <v>45.88</v>
      </c>
      <c r="Q74">
        <f t="shared" si="19"/>
        <v>2.96</v>
      </c>
    </row>
    <row r="75" spans="3:17" x14ac:dyDescent="0.3">
      <c r="C75">
        <f t="shared" si="10"/>
        <v>0</v>
      </c>
      <c r="D75">
        <f t="shared" si="11"/>
        <v>16</v>
      </c>
      <c r="E75">
        <f t="shared" si="12"/>
        <v>0</v>
      </c>
      <c r="F75">
        <f t="shared" si="13"/>
        <v>0</v>
      </c>
      <c r="G75">
        <f t="shared" si="14"/>
        <v>0</v>
      </c>
      <c r="K75">
        <f t="shared" si="15"/>
        <v>8</v>
      </c>
      <c r="N75">
        <f t="shared" si="16"/>
        <v>8</v>
      </c>
      <c r="O75">
        <f t="shared" si="17"/>
        <v>0</v>
      </c>
      <c r="P75">
        <f t="shared" si="18"/>
        <v>0</v>
      </c>
      <c r="Q75">
        <f t="shared" si="19"/>
        <v>0</v>
      </c>
    </row>
    <row r="76" spans="3:17" x14ac:dyDescent="0.3">
      <c r="C76">
        <f t="shared" si="10"/>
        <v>3.0999999999999979</v>
      </c>
      <c r="D76">
        <f t="shared" si="11"/>
        <v>49.079999999999984</v>
      </c>
      <c r="E76">
        <f t="shared" si="12"/>
        <v>4.7399999999999984</v>
      </c>
      <c r="F76">
        <f t="shared" si="13"/>
        <v>37.08</v>
      </c>
      <c r="G76">
        <f t="shared" si="14"/>
        <v>0</v>
      </c>
      <c r="K76">
        <f t="shared" si="15"/>
        <v>8.0599999999999969</v>
      </c>
      <c r="N76">
        <f t="shared" si="16"/>
        <v>77.820000000000007</v>
      </c>
      <c r="O76">
        <f t="shared" si="17"/>
        <v>0</v>
      </c>
      <c r="P76">
        <f t="shared" si="18"/>
        <v>0</v>
      </c>
      <c r="Q76">
        <f t="shared" si="19"/>
        <v>8.1199999999999939</v>
      </c>
    </row>
    <row r="77" spans="3:17" x14ac:dyDescent="0.3">
      <c r="C77">
        <f t="shared" si="10"/>
        <v>78</v>
      </c>
      <c r="D77">
        <f t="shared" si="11"/>
        <v>3</v>
      </c>
      <c r="E77">
        <f t="shared" si="12"/>
        <v>8</v>
      </c>
      <c r="F77">
        <f t="shared" si="13"/>
        <v>8</v>
      </c>
      <c r="G77">
        <f t="shared" si="14"/>
        <v>3</v>
      </c>
      <c r="K77">
        <f t="shared" si="15"/>
        <v>78</v>
      </c>
      <c r="N77">
        <f t="shared" si="16"/>
        <v>13</v>
      </c>
      <c r="O77">
        <f t="shared" si="17"/>
        <v>3</v>
      </c>
      <c r="P77">
        <f t="shared" si="18"/>
        <v>0</v>
      </c>
      <c r="Q77">
        <f t="shared" si="19"/>
        <v>6</v>
      </c>
    </row>
    <row r="78" spans="3:17" x14ac:dyDescent="0.3">
      <c r="C78">
        <f t="shared" si="10"/>
        <v>0</v>
      </c>
      <c r="D78">
        <f t="shared" si="11"/>
        <v>69</v>
      </c>
      <c r="E78">
        <f t="shared" si="12"/>
        <v>0</v>
      </c>
      <c r="F78">
        <f t="shared" si="13"/>
        <v>0</v>
      </c>
      <c r="G78">
        <f t="shared" si="14"/>
        <v>0</v>
      </c>
      <c r="K78">
        <f t="shared" si="15"/>
        <v>31.05</v>
      </c>
      <c r="N78">
        <f t="shared" si="16"/>
        <v>4.83</v>
      </c>
      <c r="O78">
        <f t="shared" si="17"/>
        <v>0</v>
      </c>
      <c r="P78">
        <f t="shared" si="18"/>
        <v>10.35</v>
      </c>
      <c r="Q78">
        <f t="shared" si="19"/>
        <v>22.77</v>
      </c>
    </row>
    <row r="79" spans="3:17" x14ac:dyDescent="0.3">
      <c r="C79">
        <f t="shared" si="10"/>
        <v>0</v>
      </c>
      <c r="D79">
        <f t="shared" si="11"/>
        <v>0</v>
      </c>
      <c r="E79">
        <f t="shared" si="12"/>
        <v>0.96</v>
      </c>
      <c r="F79">
        <f t="shared" si="13"/>
        <v>0.96</v>
      </c>
      <c r="G79">
        <f t="shared" si="14"/>
        <v>10.08</v>
      </c>
      <c r="K79">
        <f t="shared" si="15"/>
        <v>0</v>
      </c>
      <c r="N79">
        <f t="shared" si="16"/>
        <v>1.92</v>
      </c>
      <c r="O79">
        <f t="shared" si="17"/>
        <v>10.08</v>
      </c>
      <c r="P79">
        <f t="shared" si="18"/>
        <v>0</v>
      </c>
      <c r="Q79">
        <f t="shared" si="19"/>
        <v>0</v>
      </c>
    </row>
    <row r="80" spans="3:17" x14ac:dyDescent="0.3">
      <c r="C80">
        <f t="shared" si="10"/>
        <v>0</v>
      </c>
      <c r="D80">
        <f t="shared" si="11"/>
        <v>36.080000000000005</v>
      </c>
      <c r="E80">
        <f t="shared" si="12"/>
        <v>0</v>
      </c>
      <c r="F80">
        <f t="shared" si="13"/>
        <v>0</v>
      </c>
      <c r="G80">
        <f t="shared" si="14"/>
        <v>7.92</v>
      </c>
      <c r="K80">
        <f t="shared" si="15"/>
        <v>36.080000000000005</v>
      </c>
      <c r="N80">
        <f t="shared" si="16"/>
        <v>0</v>
      </c>
      <c r="O80">
        <f t="shared" si="17"/>
        <v>7.92</v>
      </c>
      <c r="P80">
        <f t="shared" si="18"/>
        <v>0</v>
      </c>
      <c r="Q80">
        <f t="shared" si="19"/>
        <v>0</v>
      </c>
    </row>
    <row r="81" spans="2:18" x14ac:dyDescent="0.3">
      <c r="C81">
        <f t="shared" si="10"/>
        <v>0</v>
      </c>
      <c r="D81">
        <f t="shared" si="11"/>
        <v>934</v>
      </c>
      <c r="E81">
        <f t="shared" si="12"/>
        <v>0</v>
      </c>
      <c r="F81">
        <f t="shared" si="13"/>
        <v>0</v>
      </c>
      <c r="G81">
        <f t="shared" si="14"/>
        <v>0</v>
      </c>
      <c r="K81">
        <f t="shared" si="15"/>
        <v>934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</row>
    <row r="82" spans="2:18" x14ac:dyDescent="0.3">
      <c r="B82" t="s">
        <v>787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5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5">
        <f>SUM(K82:Q82)</f>
        <v>2572</v>
      </c>
    </row>
    <row r="83" spans="2:18" x14ac:dyDescent="0.3">
      <c r="B83" s="55" t="s">
        <v>791</v>
      </c>
      <c r="C83" s="34">
        <f>C82/$B$23</f>
        <v>4.7317262830482119E-2</v>
      </c>
      <c r="D83" s="34">
        <f>D82/$B$23</f>
        <v>0.84202177293934688</v>
      </c>
      <c r="E83" s="34">
        <f>E82/$B$23</f>
        <v>3.1621306376360805E-2</v>
      </c>
      <c r="F83" s="34">
        <f>F82/$B$23</f>
        <v>5.8192068429237943E-2</v>
      </c>
      <c r="G83" s="34">
        <f>G82/$B$23</f>
        <v>2.0847589424572318E-2</v>
      </c>
      <c r="H83" s="55">
        <f>SUM(C83:G83)</f>
        <v>1</v>
      </c>
      <c r="K83" s="34">
        <f>K82/$B$23</f>
        <v>0.6380870917573872</v>
      </c>
      <c r="N83" s="34">
        <f>N82/$B$23</f>
        <v>0.2493584758942457</v>
      </c>
      <c r="O83" s="34">
        <f>O82/$B$23</f>
        <v>2.061430793157076E-2</v>
      </c>
      <c r="P83" s="34">
        <f>P82/$B$23</f>
        <v>3.2888802488335929E-2</v>
      </c>
      <c r="Q83" s="34">
        <f>Q82/$B$23</f>
        <v>5.905132192846034E-2</v>
      </c>
      <c r="R83" s="55">
        <f>SUM(K83:Q83)</f>
        <v>0.99999999999999978</v>
      </c>
    </row>
    <row r="85" spans="2:18" x14ac:dyDescent="0.3">
      <c r="B85" t="s">
        <v>792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5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5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846</v>
      </c>
      <c r="C1" s="34" t="s">
        <v>847</v>
      </c>
      <c r="D1" s="34" t="s">
        <v>848</v>
      </c>
      <c r="E1" s="34" t="s">
        <v>849</v>
      </c>
      <c r="F1" s="34" t="s">
        <v>850</v>
      </c>
      <c r="G1" s="34" t="s">
        <v>851</v>
      </c>
      <c r="H1" s="34" t="s">
        <v>852</v>
      </c>
      <c r="I1" s="34" t="s">
        <v>853</v>
      </c>
      <c r="J1" s="34" t="s">
        <v>854</v>
      </c>
      <c r="K1" s="33" t="s">
        <v>855</v>
      </c>
      <c r="L1" s="33" t="s">
        <v>856</v>
      </c>
      <c r="M1" s="33" t="s">
        <v>857</v>
      </c>
      <c r="N1" s="33" t="s">
        <v>858</v>
      </c>
      <c r="O1" s="33" t="s">
        <v>859</v>
      </c>
      <c r="P1" s="33" t="s">
        <v>860</v>
      </c>
      <c r="Q1" s="33" t="s">
        <v>861</v>
      </c>
      <c r="R1" s="33" t="s">
        <v>862</v>
      </c>
      <c r="S1" s="34" t="s">
        <v>96</v>
      </c>
      <c r="T1" s="33" t="s">
        <v>113</v>
      </c>
      <c r="V1" s="2" t="s">
        <v>206</v>
      </c>
    </row>
    <row r="2" spans="1:23" x14ac:dyDescent="0.3">
      <c r="A2" t="s">
        <v>762</v>
      </c>
      <c r="B2" t="s">
        <v>762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863</v>
      </c>
      <c r="B3" t="s">
        <v>863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763</v>
      </c>
      <c r="B4" t="s">
        <v>763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764</v>
      </c>
      <c r="B5" t="s">
        <v>764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222</v>
      </c>
      <c r="B6" t="s">
        <v>222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765</v>
      </c>
      <c r="B7" t="s">
        <v>765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769</v>
      </c>
      <c r="B8" t="s">
        <v>769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864</v>
      </c>
      <c r="B9" t="s">
        <v>864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865</v>
      </c>
      <c r="B10" t="s">
        <v>865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771</v>
      </c>
      <c r="B11" t="s">
        <v>771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134</v>
      </c>
      <c r="B12" t="s">
        <v>134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866</v>
      </c>
      <c r="B13" t="s">
        <v>866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773</v>
      </c>
      <c r="B14" t="s">
        <v>773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777</v>
      </c>
      <c r="B15" t="s">
        <v>777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867</v>
      </c>
      <c r="B16" t="s">
        <v>867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868</v>
      </c>
      <c r="B17" t="s">
        <v>868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869</v>
      </c>
      <c r="B18" t="s">
        <v>869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870</v>
      </c>
      <c r="B19" t="s">
        <v>870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362</v>
      </c>
      <c r="B20" t="s">
        <v>362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871</v>
      </c>
      <c r="B21" t="s">
        <v>871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220</v>
      </c>
      <c r="B22" t="s">
        <v>220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872</v>
      </c>
      <c r="B23" t="s">
        <v>872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778</v>
      </c>
      <c r="B24" t="s">
        <v>778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779</v>
      </c>
      <c r="B25" t="s">
        <v>779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529</v>
      </c>
      <c r="B26" t="s">
        <v>529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150</v>
      </c>
      <c r="B27" t="s">
        <v>150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781</v>
      </c>
      <c r="B28" t="s">
        <v>781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223</v>
      </c>
      <c r="B29" t="s">
        <v>223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226</v>
      </c>
      <c r="B30" t="s">
        <v>226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782</v>
      </c>
      <c r="B31" t="s">
        <v>782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783</v>
      </c>
      <c r="B32" t="s">
        <v>783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784</v>
      </c>
      <c r="B33" t="s">
        <v>784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307</v>
      </c>
      <c r="B34" t="s">
        <v>307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873</v>
      </c>
      <c r="B35" t="s">
        <v>873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785</v>
      </c>
      <c r="B36" t="s">
        <v>785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827</v>
      </c>
      <c r="B37" t="s">
        <v>827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159</v>
      </c>
      <c r="B38" t="s">
        <v>159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808</v>
      </c>
      <c r="B39" t="s">
        <v>808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829</v>
      </c>
      <c r="B40" t="s">
        <v>829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874</v>
      </c>
      <c r="B41" t="s">
        <v>874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175</v>
      </c>
      <c r="B42" t="s">
        <v>175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875</v>
      </c>
    </row>
    <row r="44" spans="1:23" x14ac:dyDescent="0.3">
      <c r="S44" s="55">
        <f>AVERAGE(S2:S42)</f>
        <v>0.80465121927833305</v>
      </c>
      <c r="T44" s="55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513</v>
      </c>
      <c r="B1" t="s">
        <v>876</v>
      </c>
      <c r="C1" t="s">
        <v>877</v>
      </c>
      <c r="D1" t="s">
        <v>878</v>
      </c>
      <c r="E1" t="s">
        <v>879</v>
      </c>
      <c r="F1" t="s">
        <v>880</v>
      </c>
      <c r="G1" t="s">
        <v>881</v>
      </c>
      <c r="H1" t="s">
        <v>882</v>
      </c>
      <c r="I1" t="s">
        <v>883</v>
      </c>
      <c r="K1" t="s">
        <v>884</v>
      </c>
      <c r="L1" t="s">
        <v>96</v>
      </c>
      <c r="M1" t="s">
        <v>113</v>
      </c>
      <c r="N1" t="s">
        <v>885</v>
      </c>
      <c r="O1" t="s">
        <v>96</v>
      </c>
      <c r="P1" t="s">
        <v>113</v>
      </c>
      <c r="Q1" t="s">
        <v>886</v>
      </c>
      <c r="R1" t="s">
        <v>96</v>
      </c>
      <c r="S1" t="s">
        <v>113</v>
      </c>
    </row>
    <row r="2" spans="1:19" x14ac:dyDescent="0.3">
      <c r="A2" t="s">
        <v>762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3" t="s">
        <v>321</v>
      </c>
      <c r="N2" t="s">
        <v>321</v>
      </c>
      <c r="Q2" t="s">
        <v>321</v>
      </c>
    </row>
    <row r="3" spans="1:19" x14ac:dyDescent="0.3">
      <c r="A3" t="s">
        <v>863</v>
      </c>
      <c r="B3" s="34">
        <v>0.72667493611107004</v>
      </c>
      <c r="C3" s="34">
        <v>0.986003233056027</v>
      </c>
      <c r="K3" t="s">
        <v>815</v>
      </c>
      <c r="L3">
        <v>0.52341001353179994</v>
      </c>
      <c r="M3">
        <v>0.512536873156342</v>
      </c>
      <c r="N3" t="s">
        <v>762</v>
      </c>
      <c r="Q3" t="s">
        <v>762</v>
      </c>
    </row>
    <row r="4" spans="1:19" x14ac:dyDescent="0.3">
      <c r="A4" t="s">
        <v>763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887</v>
      </c>
      <c r="L4">
        <v>0.79967974379503604</v>
      </c>
      <c r="M4">
        <v>0.81331877729257596</v>
      </c>
      <c r="N4" t="s">
        <v>763</v>
      </c>
      <c r="Q4" t="s">
        <v>763</v>
      </c>
    </row>
    <row r="5" spans="1:19" x14ac:dyDescent="0.3">
      <c r="A5" t="s">
        <v>764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817</v>
      </c>
      <c r="L5">
        <v>0.94358974358974401</v>
      </c>
      <c r="M5">
        <v>0.71397941680960597</v>
      </c>
      <c r="N5" t="s">
        <v>764</v>
      </c>
      <c r="Q5" t="s">
        <v>764</v>
      </c>
    </row>
    <row r="6" spans="1:19" x14ac:dyDescent="0.3">
      <c r="A6" t="s">
        <v>222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818</v>
      </c>
      <c r="L6">
        <v>1</v>
      </c>
      <c r="M6">
        <v>1</v>
      </c>
      <c r="N6" t="s">
        <v>222</v>
      </c>
      <c r="Q6" t="s">
        <v>888</v>
      </c>
    </row>
    <row r="7" spans="1:19" x14ac:dyDescent="0.3">
      <c r="A7" t="s">
        <v>765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3" t="s">
        <v>766</v>
      </c>
      <c r="N7" t="s">
        <v>765</v>
      </c>
      <c r="Q7" t="s">
        <v>765</v>
      </c>
    </row>
    <row r="8" spans="1:19" x14ac:dyDescent="0.3">
      <c r="A8" t="s">
        <v>769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819</v>
      </c>
      <c r="L8">
        <v>0.89549330085261902</v>
      </c>
      <c r="M8">
        <v>0.81461163357715105</v>
      </c>
      <c r="N8" t="s">
        <v>766</v>
      </c>
      <c r="Q8" t="s">
        <v>766</v>
      </c>
    </row>
    <row r="9" spans="1:19" x14ac:dyDescent="0.3">
      <c r="A9" t="s">
        <v>864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769</v>
      </c>
      <c r="N9" t="s">
        <v>767</v>
      </c>
      <c r="O9">
        <v>0.89373345342394706</v>
      </c>
      <c r="P9">
        <v>0.87248014410873698</v>
      </c>
      <c r="Q9" t="s">
        <v>798</v>
      </c>
      <c r="R9">
        <v>0.92019126491176195</v>
      </c>
      <c r="S9">
        <v>0.98980016652789304</v>
      </c>
    </row>
    <row r="10" spans="1:19" x14ac:dyDescent="0.3">
      <c r="A10" t="s">
        <v>865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820</v>
      </c>
      <c r="N10" t="s">
        <v>768</v>
      </c>
      <c r="Q10" t="s">
        <v>768</v>
      </c>
    </row>
    <row r="11" spans="1:19" x14ac:dyDescent="0.3">
      <c r="A11" t="s">
        <v>771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821</v>
      </c>
      <c r="L11">
        <v>0.98764068804417104</v>
      </c>
      <c r="M11">
        <v>0.97920277296360503</v>
      </c>
      <c r="N11" t="s">
        <v>231</v>
      </c>
      <c r="O11">
        <v>0.96957565121827904</v>
      </c>
      <c r="P11">
        <v>0.70810882600333502</v>
      </c>
      <c r="Q11" t="s">
        <v>769</v>
      </c>
    </row>
    <row r="12" spans="1:19" x14ac:dyDescent="0.3">
      <c r="A12" t="s">
        <v>134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822</v>
      </c>
      <c r="L12">
        <v>0.40571882446385998</v>
      </c>
      <c r="M12">
        <v>0.70343244425010898</v>
      </c>
      <c r="N12" t="s">
        <v>769</v>
      </c>
      <c r="Q12" t="s">
        <v>770</v>
      </c>
    </row>
    <row r="13" spans="1:19" x14ac:dyDescent="0.3">
      <c r="A13" t="s">
        <v>866</v>
      </c>
      <c r="B13" s="34">
        <v>0.81611170784103104</v>
      </c>
      <c r="C13" s="34">
        <v>0.74562548968399101</v>
      </c>
      <c r="K13" t="s">
        <v>823</v>
      </c>
      <c r="L13">
        <v>0.58800489596083205</v>
      </c>
      <c r="M13">
        <v>0.59640522875817004</v>
      </c>
      <c r="N13" s="33" t="s">
        <v>770</v>
      </c>
      <c r="Q13" t="s">
        <v>319</v>
      </c>
    </row>
    <row r="14" spans="1:19" x14ac:dyDescent="0.3">
      <c r="A14" t="s">
        <v>773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362</v>
      </c>
      <c r="N14" s="33" t="s">
        <v>319</v>
      </c>
      <c r="Q14" t="s">
        <v>773</v>
      </c>
    </row>
    <row r="15" spans="1:19" x14ac:dyDescent="0.3">
      <c r="A15" t="s">
        <v>777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824</v>
      </c>
      <c r="L15">
        <v>0.92137085539147401</v>
      </c>
      <c r="M15">
        <v>0.824974498469908</v>
      </c>
      <c r="N15" t="s">
        <v>771</v>
      </c>
      <c r="Q15" t="s">
        <v>889</v>
      </c>
    </row>
    <row r="16" spans="1:19" x14ac:dyDescent="0.3">
      <c r="A16" t="s">
        <v>867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825</v>
      </c>
      <c r="L16">
        <v>1</v>
      </c>
      <c r="M16">
        <v>1</v>
      </c>
      <c r="N16" t="s">
        <v>134</v>
      </c>
      <c r="Q16" t="s">
        <v>776</v>
      </c>
    </row>
    <row r="17" spans="1:19" x14ac:dyDescent="0.3">
      <c r="A17" t="s">
        <v>868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303</v>
      </c>
      <c r="L17">
        <v>0.89924812030075196</v>
      </c>
      <c r="M17">
        <v>0.87406015037593998</v>
      </c>
      <c r="N17" t="s">
        <v>772</v>
      </c>
      <c r="O17">
        <v>0.99561035287549104</v>
      </c>
      <c r="P17">
        <v>0.95047160865963298</v>
      </c>
      <c r="Q17" t="s">
        <v>313</v>
      </c>
    </row>
    <row r="18" spans="1:19" x14ac:dyDescent="0.3">
      <c r="A18" t="s">
        <v>869</v>
      </c>
      <c r="B18" s="34">
        <v>0.67962184873949605</v>
      </c>
      <c r="C18" s="34">
        <v>0.91500904159132002</v>
      </c>
      <c r="K18" t="s">
        <v>779</v>
      </c>
      <c r="N18" t="s">
        <v>773</v>
      </c>
      <c r="Q18" t="s">
        <v>799</v>
      </c>
    </row>
    <row r="19" spans="1:19" x14ac:dyDescent="0.3">
      <c r="A19" t="s">
        <v>870</v>
      </c>
      <c r="B19" s="34">
        <v>0.80332323126763505</v>
      </c>
      <c r="C19" s="34">
        <v>0.99489958559132896</v>
      </c>
      <c r="K19" t="s">
        <v>826</v>
      </c>
      <c r="L19">
        <v>0.80753532182103605</v>
      </c>
      <c r="M19">
        <v>0.75941915227629497</v>
      </c>
      <c r="N19" s="33" t="s">
        <v>774</v>
      </c>
      <c r="Q19" t="s">
        <v>800</v>
      </c>
    </row>
    <row r="20" spans="1:19" x14ac:dyDescent="0.3">
      <c r="A20" t="s">
        <v>362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780</v>
      </c>
      <c r="N20" t="s">
        <v>775</v>
      </c>
      <c r="O20">
        <v>0.779618835295666</v>
      </c>
      <c r="P20">
        <v>0.96171328150597202</v>
      </c>
      <c r="Q20" t="s">
        <v>778</v>
      </c>
    </row>
    <row r="21" spans="1:19" x14ac:dyDescent="0.3">
      <c r="A21" t="s">
        <v>871</v>
      </c>
      <c r="B21" s="34">
        <v>0.852287153982069</v>
      </c>
      <c r="C21" s="34">
        <v>0.85529059751564096</v>
      </c>
      <c r="K21" t="s">
        <v>226</v>
      </c>
      <c r="N21" t="s">
        <v>776</v>
      </c>
      <c r="Q21" t="s">
        <v>779</v>
      </c>
    </row>
    <row r="22" spans="1:19" x14ac:dyDescent="0.3">
      <c r="A22" t="s">
        <v>220</v>
      </c>
      <c r="B22" s="34">
        <v>0.77282582510238496</v>
      </c>
      <c r="C22" s="34">
        <v>0.832491412406547</v>
      </c>
      <c r="K22" t="s">
        <v>782</v>
      </c>
      <c r="N22" t="s">
        <v>777</v>
      </c>
      <c r="Q22" t="s">
        <v>801</v>
      </c>
      <c r="R22">
        <v>1</v>
      </c>
      <c r="S22">
        <v>1</v>
      </c>
    </row>
    <row r="23" spans="1:19" x14ac:dyDescent="0.3">
      <c r="A23" t="s">
        <v>872</v>
      </c>
      <c r="B23" s="34">
        <v>0.77333965949089101</v>
      </c>
      <c r="C23" s="34">
        <v>0.86741567488875904</v>
      </c>
      <c r="K23" t="s">
        <v>784</v>
      </c>
      <c r="N23" s="33" t="s">
        <v>313</v>
      </c>
      <c r="Q23" t="s">
        <v>802</v>
      </c>
      <c r="R23">
        <v>0.84228623329440799</v>
      </c>
      <c r="S23">
        <v>0.73304383788254801</v>
      </c>
    </row>
    <row r="24" spans="1:19" x14ac:dyDescent="0.3">
      <c r="A24" t="s">
        <v>778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890</v>
      </c>
      <c r="N24" t="s">
        <v>778</v>
      </c>
      <c r="Q24" t="s">
        <v>803</v>
      </c>
      <c r="R24">
        <v>0.82666938664490697</v>
      </c>
      <c r="S24">
        <v>0.72720618987871199</v>
      </c>
    </row>
    <row r="25" spans="1:19" x14ac:dyDescent="0.3">
      <c r="A25" t="s">
        <v>779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827</v>
      </c>
      <c r="N25" t="s">
        <v>779</v>
      </c>
      <c r="Q25" t="s">
        <v>804</v>
      </c>
    </row>
    <row r="26" spans="1:19" x14ac:dyDescent="0.3">
      <c r="A26" t="s">
        <v>529</v>
      </c>
      <c r="B26" s="34">
        <v>0.70388033817472395</v>
      </c>
      <c r="C26" s="34">
        <v>0.74273858921161795</v>
      </c>
      <c r="K26" t="s">
        <v>315</v>
      </c>
      <c r="L26">
        <v>0.90068841664172405</v>
      </c>
      <c r="M26">
        <v>0.89528944381384801</v>
      </c>
      <c r="N26" s="33" t="s">
        <v>891</v>
      </c>
      <c r="Q26" t="s">
        <v>226</v>
      </c>
    </row>
    <row r="27" spans="1:19" x14ac:dyDescent="0.3">
      <c r="A27" t="s">
        <v>150</v>
      </c>
      <c r="B27" s="34">
        <v>0.79856630824372798</v>
      </c>
      <c r="C27" s="34">
        <v>0.83907111231589404</v>
      </c>
      <c r="K27" t="s">
        <v>158</v>
      </c>
      <c r="N27" t="s">
        <v>781</v>
      </c>
      <c r="Q27" t="s">
        <v>782</v>
      </c>
    </row>
    <row r="28" spans="1:19" x14ac:dyDescent="0.3">
      <c r="A28" t="s">
        <v>781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317</v>
      </c>
      <c r="N28" t="s">
        <v>226</v>
      </c>
      <c r="Q28" t="s">
        <v>783</v>
      </c>
    </row>
    <row r="29" spans="1:19" x14ac:dyDescent="0.3">
      <c r="A29" t="s">
        <v>223</v>
      </c>
      <c r="B29" s="34">
        <v>0.70748299319727903</v>
      </c>
      <c r="C29" s="34">
        <v>0.80699708454810504</v>
      </c>
      <c r="K29" t="s">
        <v>828</v>
      </c>
      <c r="N29" t="s">
        <v>782</v>
      </c>
      <c r="Q29" t="s">
        <v>784</v>
      </c>
    </row>
    <row r="30" spans="1:19" x14ac:dyDescent="0.3">
      <c r="A30" t="s">
        <v>226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829</v>
      </c>
      <c r="N30" t="s">
        <v>783</v>
      </c>
      <c r="Q30" s="2" t="s">
        <v>890</v>
      </c>
    </row>
    <row r="31" spans="1:19" x14ac:dyDescent="0.3">
      <c r="A31" t="s">
        <v>782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830</v>
      </c>
      <c r="L31">
        <v>1</v>
      </c>
      <c r="M31">
        <v>0.87586052080215504</v>
      </c>
      <c r="N31" t="s">
        <v>784</v>
      </c>
      <c r="Q31" t="s">
        <v>805</v>
      </c>
      <c r="R31">
        <v>0.68497109826589597</v>
      </c>
      <c r="S31">
        <v>0.70817078456870397</v>
      </c>
    </row>
    <row r="32" spans="1:19" x14ac:dyDescent="0.3">
      <c r="A32" t="s">
        <v>783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175</v>
      </c>
      <c r="N32" s="2" t="s">
        <v>890</v>
      </c>
      <c r="Q32" t="s">
        <v>806</v>
      </c>
      <c r="R32">
        <v>0.77744044838860304</v>
      </c>
      <c r="S32">
        <v>0.37770411723656699</v>
      </c>
    </row>
    <row r="33" spans="1:19" x14ac:dyDescent="0.3">
      <c r="A33" t="s">
        <v>784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785</v>
      </c>
      <c r="Q33" t="s">
        <v>807</v>
      </c>
      <c r="R33">
        <v>0.97035728307813096</v>
      </c>
      <c r="S33">
        <v>0.90190754664438899</v>
      </c>
    </row>
    <row r="34" spans="1:19" x14ac:dyDescent="0.3">
      <c r="A34" t="s">
        <v>307</v>
      </c>
      <c r="B34" s="34">
        <v>0.58525345622119795</v>
      </c>
      <c r="C34" s="34">
        <v>0.67567567567567599</v>
      </c>
      <c r="N34" t="s">
        <v>158</v>
      </c>
      <c r="Q34" t="s">
        <v>236</v>
      </c>
      <c r="R34">
        <v>0.84956874682902095</v>
      </c>
      <c r="S34">
        <v>0.72412705090450102</v>
      </c>
    </row>
    <row r="35" spans="1:19" x14ac:dyDescent="0.3">
      <c r="A35" t="s">
        <v>873</v>
      </c>
      <c r="B35" s="34">
        <v>0.85149313962873296</v>
      </c>
      <c r="C35" s="34">
        <v>0.88341451728818998</v>
      </c>
      <c r="N35" s="33" t="s">
        <v>317</v>
      </c>
      <c r="Q35" t="s">
        <v>158</v>
      </c>
    </row>
    <row r="36" spans="1:19" x14ac:dyDescent="0.3">
      <c r="A36" t="s">
        <v>785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786</v>
      </c>
      <c r="O36">
        <v>0.96282448617501604</v>
      </c>
      <c r="P36">
        <v>0.75925196243063697</v>
      </c>
      <c r="Q36" t="s">
        <v>161</v>
      </c>
      <c r="R36">
        <v>0.74685138539042795</v>
      </c>
      <c r="S36">
        <v>0.61451448906964901</v>
      </c>
    </row>
    <row r="37" spans="1:19" x14ac:dyDescent="0.3">
      <c r="A37" t="s">
        <v>827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175</v>
      </c>
      <c r="Q37" t="s">
        <v>808</v>
      </c>
    </row>
    <row r="38" spans="1:19" x14ac:dyDescent="0.3">
      <c r="A38" t="s">
        <v>159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809</v>
      </c>
      <c r="R38">
        <v>0.90236811502272996</v>
      </c>
      <c r="S38">
        <v>0.98980016652789304</v>
      </c>
    </row>
    <row r="39" spans="1:19" x14ac:dyDescent="0.3">
      <c r="A39" t="s">
        <v>808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175</v>
      </c>
    </row>
    <row r="40" spans="1:19" x14ac:dyDescent="0.3">
      <c r="A40" t="s">
        <v>829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874</v>
      </c>
      <c r="B41" s="34">
        <v>0.95485510930350803</v>
      </c>
      <c r="C41" s="34">
        <v>0.92652392652392601</v>
      </c>
    </row>
    <row r="42" spans="1:19" x14ac:dyDescent="0.3">
      <c r="A42" t="s">
        <v>175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3" t="s">
        <v>321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3" t="s">
        <v>766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3" t="s">
        <v>770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3" t="s">
        <v>319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3" t="s">
        <v>774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3" t="s">
        <v>313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890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3" t="s">
        <v>317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3" t="s">
        <v>780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513</v>
      </c>
      <c r="B1" t="s">
        <v>96</v>
      </c>
      <c r="C1" t="s">
        <v>113</v>
      </c>
      <c r="D1" t="s">
        <v>892</v>
      </c>
    </row>
    <row r="2" spans="1:4" x14ac:dyDescent="0.3">
      <c r="A2" t="s">
        <v>762</v>
      </c>
      <c r="B2" s="54">
        <v>0.76154002026342504</v>
      </c>
      <c r="C2" s="54">
        <v>0.980775524969423</v>
      </c>
      <c r="D2" t="s">
        <v>893</v>
      </c>
    </row>
    <row r="3" spans="1:4" x14ac:dyDescent="0.3">
      <c r="A3" t="s">
        <v>863</v>
      </c>
      <c r="B3" s="59"/>
      <c r="C3" s="59"/>
      <c r="D3" t="s">
        <v>893</v>
      </c>
    </row>
    <row r="4" spans="1:4" x14ac:dyDescent="0.3">
      <c r="A4" t="s">
        <v>763</v>
      </c>
      <c r="B4" s="54">
        <v>0.72700330941635505</v>
      </c>
      <c r="C4" s="54">
        <v>0.92346330117903797</v>
      </c>
      <c r="D4" t="s">
        <v>893</v>
      </c>
    </row>
    <row r="5" spans="1:4" x14ac:dyDescent="0.3">
      <c r="A5" t="s">
        <v>764</v>
      </c>
      <c r="B5" s="54">
        <v>0.74769585253456206</v>
      </c>
      <c r="C5" s="54">
        <v>0.92624836483377704</v>
      </c>
      <c r="D5" t="s">
        <v>893</v>
      </c>
    </row>
    <row r="6" spans="1:4" x14ac:dyDescent="0.3">
      <c r="A6" t="s">
        <v>222</v>
      </c>
      <c r="B6" s="54">
        <v>0.95192662634523095</v>
      </c>
      <c r="C6" s="54">
        <v>0.95345135984000196</v>
      </c>
      <c r="D6" t="s">
        <v>893</v>
      </c>
    </row>
    <row r="7" spans="1:4" x14ac:dyDescent="0.3">
      <c r="A7" t="s">
        <v>765</v>
      </c>
      <c r="B7" s="54">
        <v>0.81420118343195302</v>
      </c>
      <c r="C7" s="54">
        <v>0.78234530506274302</v>
      </c>
      <c r="D7" t="s">
        <v>893</v>
      </c>
    </row>
    <row r="8" spans="1:4" x14ac:dyDescent="0.3">
      <c r="A8" t="s">
        <v>769</v>
      </c>
      <c r="B8" s="54">
        <v>0.75739509286860796</v>
      </c>
      <c r="C8" s="54">
        <v>0.81524069382186704</v>
      </c>
      <c r="D8" t="s">
        <v>893</v>
      </c>
    </row>
    <row r="9" spans="1:4" x14ac:dyDescent="0.3">
      <c r="A9" t="s">
        <v>864</v>
      </c>
      <c r="B9" s="54">
        <v>0.86456165990423595</v>
      </c>
      <c r="C9" s="54">
        <v>0.99346360699059599</v>
      </c>
      <c r="D9" t="s">
        <v>893</v>
      </c>
    </row>
    <row r="10" spans="1:4" x14ac:dyDescent="0.3">
      <c r="A10" t="s">
        <v>865</v>
      </c>
      <c r="B10" s="54">
        <v>0.83959899749373401</v>
      </c>
      <c r="C10" s="54">
        <v>1</v>
      </c>
      <c r="D10" t="s">
        <v>893</v>
      </c>
    </row>
    <row r="11" spans="1:4" x14ac:dyDescent="0.3">
      <c r="A11" t="s">
        <v>771</v>
      </c>
      <c r="B11" s="54">
        <v>0.95736034497031197</v>
      </c>
      <c r="C11" s="54">
        <v>1</v>
      </c>
      <c r="D11" t="s">
        <v>893</v>
      </c>
    </row>
    <row r="12" spans="1:4" x14ac:dyDescent="0.3">
      <c r="A12" t="s">
        <v>134</v>
      </c>
      <c r="B12" s="54">
        <v>0.77889447236180898</v>
      </c>
      <c r="C12" s="54">
        <v>0.845612663670119</v>
      </c>
      <c r="D12" t="s">
        <v>893</v>
      </c>
    </row>
    <row r="13" spans="1:4" x14ac:dyDescent="0.3">
      <c r="A13" t="s">
        <v>866</v>
      </c>
      <c r="B13" s="59"/>
      <c r="C13" s="59"/>
      <c r="D13" t="s">
        <v>893</v>
      </c>
    </row>
    <row r="14" spans="1:4" x14ac:dyDescent="0.3">
      <c r="A14" t="s">
        <v>773</v>
      </c>
      <c r="B14" s="54">
        <v>0.53571428571428603</v>
      </c>
      <c r="C14" s="54">
        <v>0.65714285714285703</v>
      </c>
      <c r="D14" t="s">
        <v>893</v>
      </c>
    </row>
    <row r="15" spans="1:4" x14ac:dyDescent="0.3">
      <c r="A15" t="s">
        <v>777</v>
      </c>
      <c r="B15" s="54">
        <v>0.892573262076653</v>
      </c>
      <c r="C15" s="54">
        <v>0.93561465404953104</v>
      </c>
      <c r="D15" t="s">
        <v>893</v>
      </c>
    </row>
    <row r="16" spans="1:4" x14ac:dyDescent="0.3">
      <c r="A16" t="s">
        <v>867</v>
      </c>
      <c r="B16" s="54">
        <v>0.72413858465924397</v>
      </c>
      <c r="C16" s="54">
        <v>0.82913666510445505</v>
      </c>
      <c r="D16" t="s">
        <v>893</v>
      </c>
    </row>
    <row r="17" spans="1:4" x14ac:dyDescent="0.3">
      <c r="A17" t="s">
        <v>868</v>
      </c>
      <c r="B17" s="54">
        <v>0.732059542323928</v>
      </c>
      <c r="C17" s="54">
        <v>0.72819017716976897</v>
      </c>
      <c r="D17" t="s">
        <v>893</v>
      </c>
    </row>
    <row r="18" spans="1:4" x14ac:dyDescent="0.3">
      <c r="A18" t="s">
        <v>869</v>
      </c>
      <c r="B18" s="59"/>
      <c r="C18" s="59"/>
      <c r="D18" t="s">
        <v>893</v>
      </c>
    </row>
    <row r="19" spans="1:4" x14ac:dyDescent="0.3">
      <c r="A19" t="s">
        <v>870</v>
      </c>
      <c r="B19" s="59"/>
      <c r="C19" s="59"/>
      <c r="D19" t="s">
        <v>893</v>
      </c>
    </row>
    <row r="20" spans="1:4" x14ac:dyDescent="0.3">
      <c r="A20" t="s">
        <v>362</v>
      </c>
      <c r="B20" s="54">
        <v>0.92948903699410801</v>
      </c>
      <c r="C20" s="54">
        <v>0.94793964528368502</v>
      </c>
      <c r="D20" t="s">
        <v>893</v>
      </c>
    </row>
    <row r="21" spans="1:4" x14ac:dyDescent="0.3">
      <c r="A21" t="s">
        <v>871</v>
      </c>
      <c r="B21" s="59"/>
      <c r="C21" s="59"/>
      <c r="D21" t="s">
        <v>893</v>
      </c>
    </row>
    <row r="22" spans="1:4" x14ac:dyDescent="0.3">
      <c r="A22" t="s">
        <v>220</v>
      </c>
      <c r="B22" s="59"/>
      <c r="C22" s="59"/>
      <c r="D22" t="s">
        <v>893</v>
      </c>
    </row>
    <row r="23" spans="1:4" x14ac:dyDescent="0.3">
      <c r="A23" t="s">
        <v>872</v>
      </c>
      <c r="B23" s="59"/>
      <c r="C23" s="59"/>
      <c r="D23" t="s">
        <v>893</v>
      </c>
    </row>
    <row r="24" spans="1:4" x14ac:dyDescent="0.3">
      <c r="A24" t="s">
        <v>778</v>
      </c>
      <c r="B24" s="54">
        <v>0.81010719754977001</v>
      </c>
      <c r="C24" s="54">
        <v>0.96776792908944398</v>
      </c>
      <c r="D24" t="s">
        <v>893</v>
      </c>
    </row>
    <row r="25" spans="1:4" x14ac:dyDescent="0.3">
      <c r="A25" t="s">
        <v>779</v>
      </c>
      <c r="B25" s="54">
        <v>0.74205703519739696</v>
      </c>
      <c r="C25" s="54">
        <v>0.71781465287958801</v>
      </c>
      <c r="D25" t="s">
        <v>893</v>
      </c>
    </row>
    <row r="26" spans="1:4" x14ac:dyDescent="0.3">
      <c r="A26" t="s">
        <v>529</v>
      </c>
      <c r="B26" s="59"/>
      <c r="C26" s="59"/>
      <c r="D26" t="s">
        <v>893</v>
      </c>
    </row>
    <row r="27" spans="1:4" x14ac:dyDescent="0.3">
      <c r="A27" t="s">
        <v>150</v>
      </c>
      <c r="B27" s="59"/>
      <c r="C27" s="59"/>
      <c r="D27" t="s">
        <v>893</v>
      </c>
    </row>
    <row r="28" spans="1:4" x14ac:dyDescent="0.3">
      <c r="A28" t="s">
        <v>781</v>
      </c>
      <c r="B28" s="54">
        <v>0.884908195253023</v>
      </c>
      <c r="C28" s="54">
        <v>0.894925630111435</v>
      </c>
      <c r="D28" t="s">
        <v>893</v>
      </c>
    </row>
    <row r="29" spans="1:4" x14ac:dyDescent="0.3">
      <c r="A29" t="s">
        <v>223</v>
      </c>
      <c r="B29" s="59"/>
      <c r="C29" s="59"/>
      <c r="D29" t="s">
        <v>893</v>
      </c>
    </row>
    <row r="30" spans="1:4" x14ac:dyDescent="0.3">
      <c r="A30" t="s">
        <v>226</v>
      </c>
      <c r="B30" s="54">
        <v>0.88371919898756801</v>
      </c>
      <c r="C30" s="54">
        <v>0.92291653503506699</v>
      </c>
      <c r="D30" t="s">
        <v>893</v>
      </c>
    </row>
    <row r="31" spans="1:4" x14ac:dyDescent="0.3">
      <c r="A31" t="s">
        <v>782</v>
      </c>
      <c r="B31" s="54">
        <v>0.86881446014446095</v>
      </c>
      <c r="C31" s="54">
        <v>0.91954209396613396</v>
      </c>
      <c r="D31" t="s">
        <v>893</v>
      </c>
    </row>
    <row r="32" spans="1:4" x14ac:dyDescent="0.3">
      <c r="A32" t="s">
        <v>783</v>
      </c>
      <c r="B32" s="54">
        <v>0.86900594154480204</v>
      </c>
      <c r="C32" s="54">
        <v>0.99753712884425505</v>
      </c>
      <c r="D32" t="s">
        <v>893</v>
      </c>
    </row>
    <row r="33" spans="1:4" x14ac:dyDescent="0.3">
      <c r="A33" t="s">
        <v>784</v>
      </c>
      <c r="B33" s="54">
        <v>0.85777636997149198</v>
      </c>
      <c r="C33" s="54">
        <v>0.95706028075970295</v>
      </c>
      <c r="D33" t="s">
        <v>893</v>
      </c>
    </row>
    <row r="34" spans="1:4" x14ac:dyDescent="0.3">
      <c r="A34" t="s">
        <v>307</v>
      </c>
      <c r="B34" s="59"/>
      <c r="C34" s="59"/>
      <c r="D34" t="s">
        <v>893</v>
      </c>
    </row>
    <row r="35" spans="1:4" x14ac:dyDescent="0.3">
      <c r="A35" t="s">
        <v>873</v>
      </c>
      <c r="B35" s="59"/>
      <c r="C35" s="59"/>
      <c r="D35" t="s">
        <v>893</v>
      </c>
    </row>
    <row r="36" spans="1:4" x14ac:dyDescent="0.3">
      <c r="A36" t="s">
        <v>785</v>
      </c>
      <c r="B36" s="54">
        <v>0.82522676630128999</v>
      </c>
      <c r="C36" s="54">
        <v>0.62044200940287997</v>
      </c>
      <c r="D36" t="s">
        <v>893</v>
      </c>
    </row>
    <row r="37" spans="1:4" x14ac:dyDescent="0.3">
      <c r="A37" t="s">
        <v>827</v>
      </c>
      <c r="B37" s="54">
        <v>0.95378311013476402</v>
      </c>
      <c r="C37" s="54">
        <v>0.95336684146540596</v>
      </c>
      <c r="D37" t="s">
        <v>893</v>
      </c>
    </row>
    <row r="38" spans="1:4" x14ac:dyDescent="0.3">
      <c r="A38" t="s">
        <v>159</v>
      </c>
      <c r="B38" s="54">
        <v>0.87880836728763001</v>
      </c>
      <c r="C38" s="54">
        <v>0.87380418557710304</v>
      </c>
      <c r="D38" t="s">
        <v>893</v>
      </c>
    </row>
    <row r="39" spans="1:4" x14ac:dyDescent="0.3">
      <c r="A39" t="s">
        <v>808</v>
      </c>
      <c r="B39" s="54">
        <v>0.91669454667112704</v>
      </c>
      <c r="C39" s="54">
        <v>0.72206660441954595</v>
      </c>
      <c r="D39" t="s">
        <v>893</v>
      </c>
    </row>
    <row r="40" spans="1:4" x14ac:dyDescent="0.3">
      <c r="A40" t="s">
        <v>829</v>
      </c>
      <c r="B40" s="54">
        <v>0.726485635576545</v>
      </c>
      <c r="C40" s="54">
        <v>0.98223774100501005</v>
      </c>
      <c r="D40" t="s">
        <v>893</v>
      </c>
    </row>
    <row r="41" spans="1:4" x14ac:dyDescent="0.3">
      <c r="A41" t="s">
        <v>874</v>
      </c>
      <c r="B41" s="59"/>
      <c r="C41" s="59"/>
      <c r="D41" t="s">
        <v>893</v>
      </c>
    </row>
    <row r="42" spans="1:4" x14ac:dyDescent="0.3">
      <c r="A42" t="s">
        <v>175</v>
      </c>
      <c r="B42" s="54">
        <v>0.73344518712959705</v>
      </c>
      <c r="C42" s="54">
        <v>0.883679098213215</v>
      </c>
      <c r="D42" t="s">
        <v>893</v>
      </c>
    </row>
    <row r="43" spans="1:4" x14ac:dyDescent="0.3">
      <c r="A43" s="33" t="s">
        <v>321</v>
      </c>
      <c r="D43" t="s">
        <v>893</v>
      </c>
    </row>
    <row r="44" spans="1:4" x14ac:dyDescent="0.3">
      <c r="A44" s="33" t="s">
        <v>766</v>
      </c>
      <c r="D44" t="s">
        <v>893</v>
      </c>
    </row>
    <row r="45" spans="1:4" x14ac:dyDescent="0.3">
      <c r="A45" s="33" t="s">
        <v>770</v>
      </c>
      <c r="D45" t="s">
        <v>893</v>
      </c>
    </row>
    <row r="46" spans="1:4" x14ac:dyDescent="0.3">
      <c r="A46" s="33" t="s">
        <v>319</v>
      </c>
      <c r="D46" t="s">
        <v>893</v>
      </c>
    </row>
    <row r="47" spans="1:4" x14ac:dyDescent="0.3">
      <c r="A47" s="33" t="s">
        <v>774</v>
      </c>
      <c r="D47" t="s">
        <v>893</v>
      </c>
    </row>
    <row r="48" spans="1:4" x14ac:dyDescent="0.3">
      <c r="A48" s="33" t="s">
        <v>313</v>
      </c>
      <c r="D48" t="s">
        <v>893</v>
      </c>
    </row>
    <row r="49" spans="1:4" x14ac:dyDescent="0.3">
      <c r="A49" s="2" t="s">
        <v>309</v>
      </c>
      <c r="D49" t="s">
        <v>893</v>
      </c>
    </row>
    <row r="50" spans="1:4" x14ac:dyDescent="0.3">
      <c r="A50" s="33" t="s">
        <v>317</v>
      </c>
      <c r="D50" t="s">
        <v>893</v>
      </c>
    </row>
    <row r="51" spans="1:4" x14ac:dyDescent="0.3">
      <c r="A51" s="33" t="s">
        <v>780</v>
      </c>
      <c r="D51" t="s">
        <v>893</v>
      </c>
    </row>
    <row r="52" spans="1:4" x14ac:dyDescent="0.3">
      <c r="A52" t="s">
        <v>762</v>
      </c>
      <c r="B52" s="54">
        <v>0.87234039422060905</v>
      </c>
      <c r="C52" s="54">
        <v>0.95565774491645905</v>
      </c>
      <c r="D52" t="s">
        <v>894</v>
      </c>
    </row>
    <row r="53" spans="1:4" x14ac:dyDescent="0.3">
      <c r="A53" t="s">
        <v>863</v>
      </c>
      <c r="D53" t="s">
        <v>894</v>
      </c>
    </row>
    <row r="54" spans="1:4" x14ac:dyDescent="0.3">
      <c r="A54" t="s">
        <v>763</v>
      </c>
      <c r="B54" s="54">
        <v>0.90933277955080805</v>
      </c>
      <c r="C54" s="54">
        <v>0.87821913598620205</v>
      </c>
      <c r="D54" t="s">
        <v>894</v>
      </c>
    </row>
    <row r="55" spans="1:4" x14ac:dyDescent="0.3">
      <c r="A55" t="s">
        <v>764</v>
      </c>
      <c r="B55" s="54">
        <v>0.86437011980012202</v>
      </c>
      <c r="C55" s="54">
        <v>0.75625667001692898</v>
      </c>
      <c r="D55" t="s">
        <v>894</v>
      </c>
    </row>
    <row r="56" spans="1:4" x14ac:dyDescent="0.3">
      <c r="A56" t="s">
        <v>222</v>
      </c>
      <c r="B56" s="54">
        <v>0.82246908073085501</v>
      </c>
      <c r="C56" s="54">
        <v>0.77974276054372904</v>
      </c>
      <c r="D56" t="s">
        <v>894</v>
      </c>
    </row>
    <row r="57" spans="1:4" x14ac:dyDescent="0.3">
      <c r="A57" t="s">
        <v>765</v>
      </c>
      <c r="B57" s="54">
        <v>0.74717788924992901</v>
      </c>
      <c r="C57" s="54">
        <v>0.64626254907498204</v>
      </c>
      <c r="D57" t="s">
        <v>894</v>
      </c>
    </row>
    <row r="58" spans="1:4" x14ac:dyDescent="0.3">
      <c r="A58" t="s">
        <v>769</v>
      </c>
      <c r="B58" s="54">
        <v>0.928119210751429</v>
      </c>
      <c r="C58" s="54">
        <v>0.76166112898559601</v>
      </c>
      <c r="D58" t="s">
        <v>894</v>
      </c>
    </row>
    <row r="59" spans="1:4" x14ac:dyDescent="0.3">
      <c r="A59" t="s">
        <v>864</v>
      </c>
      <c r="B59" s="54">
        <v>0.89025940821205996</v>
      </c>
      <c r="C59" s="54">
        <v>0.99636159257452905</v>
      </c>
      <c r="D59" t="s">
        <v>894</v>
      </c>
    </row>
    <row r="60" spans="1:4" x14ac:dyDescent="0.3">
      <c r="A60" t="s">
        <v>865</v>
      </c>
      <c r="B60" s="54">
        <v>0.93575540771077403</v>
      </c>
      <c r="C60" s="54">
        <v>0.93806149792151805</v>
      </c>
      <c r="D60" t="s">
        <v>894</v>
      </c>
    </row>
    <row r="61" spans="1:4" x14ac:dyDescent="0.3">
      <c r="A61" t="s">
        <v>771</v>
      </c>
      <c r="B61" s="54">
        <v>0.89245320684414897</v>
      </c>
      <c r="C61" s="54">
        <v>0.96067336940783399</v>
      </c>
      <c r="D61" t="s">
        <v>894</v>
      </c>
    </row>
    <row r="62" spans="1:4" x14ac:dyDescent="0.3">
      <c r="A62" t="s">
        <v>134</v>
      </c>
      <c r="B62" s="54">
        <v>0.93791683937278603</v>
      </c>
      <c r="C62" s="54">
        <v>0.78899661744216198</v>
      </c>
      <c r="D62" t="s">
        <v>894</v>
      </c>
    </row>
    <row r="63" spans="1:4" x14ac:dyDescent="0.3">
      <c r="A63" t="s">
        <v>866</v>
      </c>
      <c r="D63" t="s">
        <v>894</v>
      </c>
    </row>
    <row r="64" spans="1:4" x14ac:dyDescent="0.3">
      <c r="A64" t="s">
        <v>773</v>
      </c>
      <c r="B64" s="54">
        <v>0.82494264162239594</v>
      </c>
      <c r="C64" s="54">
        <v>0.60674647904035295</v>
      </c>
      <c r="D64" t="s">
        <v>894</v>
      </c>
    </row>
    <row r="65" spans="1:4" x14ac:dyDescent="0.3">
      <c r="A65" t="s">
        <v>777</v>
      </c>
      <c r="B65" s="54">
        <v>0.80550276543199195</v>
      </c>
      <c r="C65" s="54">
        <v>0.71643515999951701</v>
      </c>
      <c r="D65" t="s">
        <v>894</v>
      </c>
    </row>
    <row r="66" spans="1:4" x14ac:dyDescent="0.3">
      <c r="A66" t="s">
        <v>867</v>
      </c>
      <c r="D66" t="s">
        <v>894</v>
      </c>
    </row>
    <row r="67" spans="1:4" x14ac:dyDescent="0.3">
      <c r="A67" t="s">
        <v>868</v>
      </c>
      <c r="D67" t="s">
        <v>894</v>
      </c>
    </row>
    <row r="68" spans="1:4" x14ac:dyDescent="0.3">
      <c r="A68" t="s">
        <v>869</v>
      </c>
      <c r="D68" t="s">
        <v>894</v>
      </c>
    </row>
    <row r="69" spans="1:4" x14ac:dyDescent="0.3">
      <c r="A69" t="s">
        <v>870</v>
      </c>
      <c r="D69" t="s">
        <v>894</v>
      </c>
    </row>
    <row r="70" spans="1:4" x14ac:dyDescent="0.3">
      <c r="A70" t="s">
        <v>362</v>
      </c>
      <c r="D70" t="s">
        <v>894</v>
      </c>
    </row>
    <row r="71" spans="1:4" x14ac:dyDescent="0.3">
      <c r="A71" t="s">
        <v>871</v>
      </c>
      <c r="D71" t="s">
        <v>894</v>
      </c>
    </row>
    <row r="72" spans="1:4" x14ac:dyDescent="0.3">
      <c r="A72" t="s">
        <v>220</v>
      </c>
      <c r="D72" t="s">
        <v>894</v>
      </c>
    </row>
    <row r="73" spans="1:4" x14ac:dyDescent="0.3">
      <c r="A73" t="s">
        <v>872</v>
      </c>
      <c r="D73" t="s">
        <v>894</v>
      </c>
    </row>
    <row r="74" spans="1:4" x14ac:dyDescent="0.3">
      <c r="A74" t="s">
        <v>778</v>
      </c>
      <c r="B74" s="54">
        <v>0.96188476348918905</v>
      </c>
      <c r="C74" s="54">
        <v>0.95362600920945995</v>
      </c>
      <c r="D74" t="s">
        <v>894</v>
      </c>
    </row>
    <row r="75" spans="1:4" x14ac:dyDescent="0.3">
      <c r="A75" t="s">
        <v>779</v>
      </c>
      <c r="B75" s="54">
        <v>0.93223064003848499</v>
      </c>
      <c r="C75" s="54">
        <v>0.88766641523813095</v>
      </c>
      <c r="D75" t="s">
        <v>894</v>
      </c>
    </row>
    <row r="76" spans="1:4" x14ac:dyDescent="0.3">
      <c r="A76" t="s">
        <v>529</v>
      </c>
      <c r="D76" t="s">
        <v>894</v>
      </c>
    </row>
    <row r="77" spans="1:4" x14ac:dyDescent="0.3">
      <c r="A77" t="s">
        <v>150</v>
      </c>
      <c r="D77" t="s">
        <v>894</v>
      </c>
    </row>
    <row r="78" spans="1:4" x14ac:dyDescent="0.3">
      <c r="A78" t="s">
        <v>781</v>
      </c>
      <c r="B78" s="54">
        <v>0.97031102733270502</v>
      </c>
      <c r="C78" s="54">
        <v>0.95417895771878103</v>
      </c>
      <c r="D78" t="s">
        <v>894</v>
      </c>
    </row>
    <row r="79" spans="1:4" x14ac:dyDescent="0.3">
      <c r="A79" t="s">
        <v>223</v>
      </c>
      <c r="D79" t="s">
        <v>894</v>
      </c>
    </row>
    <row r="80" spans="1:4" x14ac:dyDescent="0.3">
      <c r="A80" t="s">
        <v>226</v>
      </c>
      <c r="B80" s="54">
        <v>0.82740783864307299</v>
      </c>
      <c r="C80" s="54">
        <v>0.91871672946315697</v>
      </c>
      <c r="D80" t="s">
        <v>894</v>
      </c>
    </row>
    <row r="81" spans="1:4" x14ac:dyDescent="0.3">
      <c r="A81" t="s">
        <v>782</v>
      </c>
      <c r="B81" s="54">
        <v>0.89659537324662997</v>
      </c>
      <c r="C81" s="54">
        <v>0.91801715301658204</v>
      </c>
      <c r="D81" t="s">
        <v>894</v>
      </c>
    </row>
    <row r="82" spans="1:4" x14ac:dyDescent="0.3">
      <c r="A82" t="s">
        <v>783</v>
      </c>
      <c r="B82" s="54">
        <v>0.90531608001300501</v>
      </c>
      <c r="C82" s="54">
        <v>0.98111504374415903</v>
      </c>
      <c r="D82" t="s">
        <v>894</v>
      </c>
    </row>
    <row r="83" spans="1:4" x14ac:dyDescent="0.3">
      <c r="A83" t="s">
        <v>784</v>
      </c>
      <c r="B83" s="54">
        <v>0.91720226673332395</v>
      </c>
      <c r="C83" s="54">
        <v>0.96873399205601296</v>
      </c>
      <c r="D83" t="s">
        <v>894</v>
      </c>
    </row>
    <row r="84" spans="1:4" x14ac:dyDescent="0.3">
      <c r="A84" t="s">
        <v>307</v>
      </c>
      <c r="D84" t="s">
        <v>894</v>
      </c>
    </row>
    <row r="85" spans="1:4" x14ac:dyDescent="0.3">
      <c r="A85" t="s">
        <v>873</v>
      </c>
      <c r="D85" t="s">
        <v>894</v>
      </c>
    </row>
    <row r="86" spans="1:4" x14ac:dyDescent="0.3">
      <c r="A86" t="s">
        <v>785</v>
      </c>
      <c r="B86" s="54">
        <v>0.72827206768812602</v>
      </c>
      <c r="C86" s="54">
        <v>0.71223081237958197</v>
      </c>
      <c r="D86" t="s">
        <v>894</v>
      </c>
    </row>
    <row r="87" spans="1:4" x14ac:dyDescent="0.3">
      <c r="A87" t="s">
        <v>827</v>
      </c>
      <c r="D87" t="s">
        <v>894</v>
      </c>
    </row>
    <row r="88" spans="1:4" x14ac:dyDescent="0.3">
      <c r="A88" t="s">
        <v>159</v>
      </c>
      <c r="B88" s="54">
        <v>0.90496192195964498</v>
      </c>
      <c r="C88" s="54">
        <v>0.88551580125856599</v>
      </c>
      <c r="D88" t="s">
        <v>894</v>
      </c>
    </row>
    <row r="89" spans="1:4" x14ac:dyDescent="0.3">
      <c r="A89" t="s">
        <v>808</v>
      </c>
      <c r="D89" t="s">
        <v>894</v>
      </c>
    </row>
    <row r="90" spans="1:4" x14ac:dyDescent="0.3">
      <c r="A90" t="s">
        <v>829</v>
      </c>
      <c r="D90" t="s">
        <v>894</v>
      </c>
    </row>
    <row r="91" spans="1:4" x14ac:dyDescent="0.3">
      <c r="A91" t="s">
        <v>874</v>
      </c>
      <c r="D91" t="s">
        <v>894</v>
      </c>
    </row>
    <row r="92" spans="1:4" x14ac:dyDescent="0.3">
      <c r="A92" t="s">
        <v>175</v>
      </c>
      <c r="B92" s="54">
        <v>0.98721167864349302</v>
      </c>
      <c r="C92" s="54">
        <v>0.84104312866809094</v>
      </c>
      <c r="D92" t="s">
        <v>894</v>
      </c>
    </row>
    <row r="93" spans="1:4" x14ac:dyDescent="0.3">
      <c r="A93" s="33" t="s">
        <v>321</v>
      </c>
      <c r="B93" s="54">
        <v>0.99561035287549104</v>
      </c>
      <c r="C93" s="54">
        <v>0.82867449792150605</v>
      </c>
      <c r="D93" t="s">
        <v>894</v>
      </c>
    </row>
    <row r="94" spans="1:4" x14ac:dyDescent="0.3">
      <c r="A94" s="33" t="s">
        <v>766</v>
      </c>
      <c r="B94" s="54">
        <v>0.83561362667281103</v>
      </c>
      <c r="C94" s="54">
        <v>0.81196618673351195</v>
      </c>
      <c r="D94" t="s">
        <v>894</v>
      </c>
    </row>
    <row r="95" spans="1:4" x14ac:dyDescent="0.3">
      <c r="A95" s="33" t="s">
        <v>770</v>
      </c>
      <c r="B95" s="54">
        <v>0.92527820020759399</v>
      </c>
      <c r="C95" s="54">
        <v>0.95333521620785</v>
      </c>
      <c r="D95" t="s">
        <v>894</v>
      </c>
    </row>
    <row r="96" spans="1:4" x14ac:dyDescent="0.3">
      <c r="A96" s="33" t="s">
        <v>319</v>
      </c>
      <c r="B96" s="54">
        <v>0.80519179133935104</v>
      </c>
      <c r="C96" s="54">
        <v>0.80920860835277497</v>
      </c>
      <c r="D96" t="s">
        <v>894</v>
      </c>
    </row>
    <row r="97" spans="1:4" x14ac:dyDescent="0.3">
      <c r="A97" s="33" t="s">
        <v>774</v>
      </c>
      <c r="B97" s="54">
        <v>0.82839730683466495</v>
      </c>
      <c r="C97" s="54">
        <v>0.84201588017555595</v>
      </c>
      <c r="D97" t="s">
        <v>894</v>
      </c>
    </row>
    <row r="98" spans="1:4" x14ac:dyDescent="0.3">
      <c r="A98" s="33" t="s">
        <v>313</v>
      </c>
      <c r="B98" s="54">
        <v>0.91439254156594596</v>
      </c>
      <c r="C98" s="54">
        <v>0.81789402290725299</v>
      </c>
      <c r="D98" t="s">
        <v>894</v>
      </c>
    </row>
    <row r="99" spans="1:4" x14ac:dyDescent="0.3">
      <c r="A99" s="2" t="s">
        <v>309</v>
      </c>
      <c r="B99" s="54">
        <v>0.69531628553274905</v>
      </c>
      <c r="C99" s="54">
        <v>0.53029286293104005</v>
      </c>
      <c r="D99" t="s">
        <v>894</v>
      </c>
    </row>
    <row r="100" spans="1:4" x14ac:dyDescent="0.3">
      <c r="A100" s="33" t="s">
        <v>317</v>
      </c>
      <c r="B100" s="54">
        <v>0.80143310345532903</v>
      </c>
      <c r="C100" s="54">
        <v>0.78661201677528403</v>
      </c>
      <c r="D100" t="s">
        <v>894</v>
      </c>
    </row>
    <row r="101" spans="1:4" x14ac:dyDescent="0.3">
      <c r="A101" s="33" t="s">
        <v>780</v>
      </c>
      <c r="B101" s="54">
        <v>0.61063477712573799</v>
      </c>
      <c r="C101" s="54">
        <v>0.53785577836708598</v>
      </c>
      <c r="D101" t="s">
        <v>894</v>
      </c>
    </row>
    <row r="102" spans="1:4" x14ac:dyDescent="0.3">
      <c r="A102" t="s">
        <v>762</v>
      </c>
      <c r="B102" s="54">
        <v>0.79297458893871497</v>
      </c>
      <c r="C102" s="54">
        <v>0.88694452512343902</v>
      </c>
      <c r="D102" t="s">
        <v>895</v>
      </c>
    </row>
    <row r="103" spans="1:4" x14ac:dyDescent="0.3">
      <c r="A103" t="s">
        <v>863</v>
      </c>
      <c r="D103" t="s">
        <v>895</v>
      </c>
    </row>
    <row r="104" spans="1:4" x14ac:dyDescent="0.3">
      <c r="A104" t="s">
        <v>763</v>
      </c>
      <c r="B104" s="54">
        <v>0.87950838502182405</v>
      </c>
      <c r="C104" s="54">
        <v>0.73218724109362099</v>
      </c>
      <c r="D104" t="s">
        <v>895</v>
      </c>
    </row>
    <row r="105" spans="1:4" x14ac:dyDescent="0.3">
      <c r="A105" t="s">
        <v>764</v>
      </c>
      <c r="B105" s="54">
        <v>0.96591182847506596</v>
      </c>
      <c r="C105" s="54">
        <v>0.66121055110692395</v>
      </c>
      <c r="D105" t="s">
        <v>895</v>
      </c>
    </row>
    <row r="106" spans="1:4" x14ac:dyDescent="0.3">
      <c r="A106" t="s">
        <v>222</v>
      </c>
      <c r="B106" s="54">
        <v>0.93079535805264701</v>
      </c>
      <c r="C106" s="54">
        <v>0.894077448747153</v>
      </c>
      <c r="D106" t="s">
        <v>895</v>
      </c>
    </row>
    <row r="107" spans="1:4" x14ac:dyDescent="0.3">
      <c r="A107" t="s">
        <v>765</v>
      </c>
      <c r="B107" s="54">
        <v>0.82777551850345699</v>
      </c>
      <c r="C107" s="54">
        <v>0.73538493207081101</v>
      </c>
      <c r="D107" t="s">
        <v>895</v>
      </c>
    </row>
    <row r="108" spans="1:4" x14ac:dyDescent="0.3">
      <c r="A108" t="s">
        <v>769</v>
      </c>
      <c r="B108" s="54">
        <v>0.791797870745239</v>
      </c>
      <c r="C108" s="54">
        <v>0.63026772434308398</v>
      </c>
      <c r="D108" t="s">
        <v>895</v>
      </c>
    </row>
    <row r="109" spans="1:4" x14ac:dyDescent="0.3">
      <c r="A109" t="s">
        <v>864</v>
      </c>
      <c r="B109" s="54">
        <v>0.95478430375455603</v>
      </c>
      <c r="C109" s="54">
        <v>0.98443807095814695</v>
      </c>
      <c r="D109" t="s">
        <v>895</v>
      </c>
    </row>
    <row r="110" spans="1:4" x14ac:dyDescent="0.3">
      <c r="A110" t="s">
        <v>865</v>
      </c>
      <c r="B110" s="54">
        <v>0.83239737932878699</v>
      </c>
      <c r="C110" s="54">
        <v>0.98974599208827796</v>
      </c>
      <c r="D110" t="s">
        <v>895</v>
      </c>
    </row>
    <row r="111" spans="1:4" x14ac:dyDescent="0.3">
      <c r="A111" t="s">
        <v>771</v>
      </c>
      <c r="B111" s="54">
        <v>0.99663334013466598</v>
      </c>
      <c r="C111" s="54">
        <v>1</v>
      </c>
      <c r="D111" t="s">
        <v>895</v>
      </c>
    </row>
    <row r="112" spans="1:4" x14ac:dyDescent="0.3">
      <c r="A112" t="s">
        <v>134</v>
      </c>
      <c r="D112" t="s">
        <v>895</v>
      </c>
    </row>
    <row r="113" spans="1:4" x14ac:dyDescent="0.3">
      <c r="A113" t="s">
        <v>866</v>
      </c>
      <c r="D113" t="s">
        <v>895</v>
      </c>
    </row>
    <row r="114" spans="1:4" x14ac:dyDescent="0.3">
      <c r="A114" t="s">
        <v>773</v>
      </c>
      <c r="B114" s="54">
        <v>0.88205828779599305</v>
      </c>
      <c r="C114" s="54">
        <v>0.84177008491182204</v>
      </c>
      <c r="D114" t="s">
        <v>895</v>
      </c>
    </row>
    <row r="115" spans="1:4" x14ac:dyDescent="0.3">
      <c r="A115" t="s">
        <v>777</v>
      </c>
      <c r="D115" t="s">
        <v>895</v>
      </c>
    </row>
    <row r="116" spans="1:4" x14ac:dyDescent="0.3">
      <c r="A116" t="s">
        <v>867</v>
      </c>
      <c r="B116" s="54">
        <v>0.87365213314580403</v>
      </c>
      <c r="C116" s="54">
        <v>0.73791478902089302</v>
      </c>
      <c r="D116" t="s">
        <v>895</v>
      </c>
    </row>
    <row r="117" spans="1:4" x14ac:dyDescent="0.3">
      <c r="A117" t="s">
        <v>868</v>
      </c>
      <c r="B117" s="54">
        <v>0.81871955462769697</v>
      </c>
      <c r="C117" s="54">
        <v>0.85317460317460303</v>
      </c>
      <c r="D117" t="s">
        <v>895</v>
      </c>
    </row>
    <row r="118" spans="1:4" x14ac:dyDescent="0.3">
      <c r="A118" t="s">
        <v>869</v>
      </c>
      <c r="D118" t="s">
        <v>895</v>
      </c>
    </row>
    <row r="119" spans="1:4" x14ac:dyDescent="0.3">
      <c r="A119" t="s">
        <v>870</v>
      </c>
      <c r="D119" t="s">
        <v>895</v>
      </c>
    </row>
    <row r="120" spans="1:4" x14ac:dyDescent="0.3">
      <c r="A120" t="s">
        <v>362</v>
      </c>
      <c r="D120" t="s">
        <v>895</v>
      </c>
    </row>
    <row r="121" spans="1:4" x14ac:dyDescent="0.3">
      <c r="A121" t="s">
        <v>871</v>
      </c>
      <c r="D121" t="s">
        <v>895</v>
      </c>
    </row>
    <row r="122" spans="1:4" x14ac:dyDescent="0.3">
      <c r="A122" t="s">
        <v>220</v>
      </c>
      <c r="D122" t="s">
        <v>895</v>
      </c>
    </row>
    <row r="123" spans="1:4" x14ac:dyDescent="0.3">
      <c r="A123" t="s">
        <v>872</v>
      </c>
      <c r="D123" t="s">
        <v>895</v>
      </c>
    </row>
    <row r="124" spans="1:4" x14ac:dyDescent="0.3">
      <c r="A124" t="s">
        <v>778</v>
      </c>
      <c r="B124" s="54">
        <v>0.93019296254256501</v>
      </c>
      <c r="C124" s="54">
        <v>0.71921443736730395</v>
      </c>
      <c r="D124" t="s">
        <v>895</v>
      </c>
    </row>
    <row r="125" spans="1:4" x14ac:dyDescent="0.3">
      <c r="A125" t="s">
        <v>779</v>
      </c>
      <c r="B125" s="54">
        <v>0.96296748961134204</v>
      </c>
      <c r="C125" s="54">
        <v>0.85355217253409499</v>
      </c>
      <c r="D125" t="s">
        <v>895</v>
      </c>
    </row>
    <row r="126" spans="1:4" x14ac:dyDescent="0.3">
      <c r="A126" t="s">
        <v>529</v>
      </c>
      <c r="D126" t="s">
        <v>895</v>
      </c>
    </row>
    <row r="127" spans="1:4" x14ac:dyDescent="0.3">
      <c r="A127" t="s">
        <v>150</v>
      </c>
      <c r="D127" t="s">
        <v>895</v>
      </c>
    </row>
    <row r="128" spans="1:4" x14ac:dyDescent="0.3">
      <c r="A128" t="s">
        <v>781</v>
      </c>
      <c r="D128" t="s">
        <v>895</v>
      </c>
    </row>
    <row r="129" spans="1:4" x14ac:dyDescent="0.3">
      <c r="A129" t="s">
        <v>223</v>
      </c>
      <c r="D129" t="s">
        <v>895</v>
      </c>
    </row>
    <row r="130" spans="1:4" x14ac:dyDescent="0.3">
      <c r="A130" t="s">
        <v>226</v>
      </c>
      <c r="B130" s="54">
        <v>0.85802469135802495</v>
      </c>
      <c r="C130" s="54">
        <v>0.75337703615415197</v>
      </c>
      <c r="D130" t="s">
        <v>895</v>
      </c>
    </row>
    <row r="131" spans="1:4" x14ac:dyDescent="0.3">
      <c r="A131" t="s">
        <v>782</v>
      </c>
      <c r="B131" s="54">
        <v>0.78299570288520604</v>
      </c>
      <c r="C131" s="54">
        <v>0.66941477008824901</v>
      </c>
      <c r="D131" t="s">
        <v>895</v>
      </c>
    </row>
    <row r="132" spans="1:4" x14ac:dyDescent="0.3">
      <c r="A132" t="s">
        <v>783</v>
      </c>
      <c r="B132" s="54">
        <v>0.93835616438356195</v>
      </c>
      <c r="C132" s="54">
        <v>0.94512195121951204</v>
      </c>
      <c r="D132" t="s">
        <v>895</v>
      </c>
    </row>
    <row r="133" spans="1:4" x14ac:dyDescent="0.3">
      <c r="A133" t="s">
        <v>784</v>
      </c>
      <c r="B133" s="54">
        <v>0.94337263308324404</v>
      </c>
      <c r="C133" s="54">
        <v>0.95602069614299201</v>
      </c>
      <c r="D133" t="s">
        <v>895</v>
      </c>
    </row>
    <row r="134" spans="1:4" x14ac:dyDescent="0.3">
      <c r="A134" t="s">
        <v>307</v>
      </c>
      <c r="D134" t="s">
        <v>895</v>
      </c>
    </row>
    <row r="135" spans="1:4" x14ac:dyDescent="0.3">
      <c r="A135" t="s">
        <v>873</v>
      </c>
      <c r="D135" t="s">
        <v>895</v>
      </c>
    </row>
    <row r="136" spans="1:4" x14ac:dyDescent="0.3">
      <c r="A136" t="s">
        <v>785</v>
      </c>
      <c r="D136" t="s">
        <v>895</v>
      </c>
    </row>
    <row r="137" spans="1:4" x14ac:dyDescent="0.3">
      <c r="A137" t="s">
        <v>827</v>
      </c>
      <c r="D137" t="s">
        <v>895</v>
      </c>
    </row>
    <row r="138" spans="1:4" x14ac:dyDescent="0.3">
      <c r="A138" t="s">
        <v>159</v>
      </c>
      <c r="B138" s="54">
        <v>0.90287010657380995</v>
      </c>
      <c r="C138" s="54">
        <v>0.85392902408111504</v>
      </c>
      <c r="D138" t="s">
        <v>895</v>
      </c>
    </row>
    <row r="139" spans="1:4" x14ac:dyDescent="0.3">
      <c r="A139" t="s">
        <v>808</v>
      </c>
      <c r="B139" s="54">
        <v>0.98962538063876504</v>
      </c>
      <c r="C139" s="54">
        <v>0.887365825355381</v>
      </c>
      <c r="D139" t="s">
        <v>895</v>
      </c>
    </row>
    <row r="140" spans="1:4" x14ac:dyDescent="0.3">
      <c r="A140" t="s">
        <v>829</v>
      </c>
      <c r="D140" t="s">
        <v>895</v>
      </c>
    </row>
    <row r="141" spans="1:4" x14ac:dyDescent="0.3">
      <c r="A141" t="s">
        <v>874</v>
      </c>
      <c r="D141" t="s">
        <v>895</v>
      </c>
    </row>
    <row r="142" spans="1:4" x14ac:dyDescent="0.3">
      <c r="A142" t="s">
        <v>175</v>
      </c>
      <c r="B142" s="54">
        <v>0.9</v>
      </c>
      <c r="C142" s="54">
        <v>0.46185372005044101</v>
      </c>
      <c r="D142" t="s">
        <v>895</v>
      </c>
    </row>
    <row r="143" spans="1:4" x14ac:dyDescent="0.3">
      <c r="A143" s="33" t="s">
        <v>321</v>
      </c>
      <c r="B143" s="54">
        <v>0.99316399472551897</v>
      </c>
      <c r="C143" s="54">
        <v>0.96158283341024497</v>
      </c>
      <c r="D143" t="s">
        <v>895</v>
      </c>
    </row>
    <row r="144" spans="1:4" x14ac:dyDescent="0.3">
      <c r="A144" s="33" t="s">
        <v>766</v>
      </c>
      <c r="B144" s="54">
        <v>0.842790516906335</v>
      </c>
      <c r="C144" s="54">
        <v>0.75495049504950495</v>
      </c>
      <c r="D144" t="s">
        <v>895</v>
      </c>
    </row>
    <row r="145" spans="1:4" x14ac:dyDescent="0.3">
      <c r="A145" s="33" t="s">
        <v>770</v>
      </c>
      <c r="B145" s="54">
        <v>0.87457646921369303</v>
      </c>
      <c r="C145" s="54">
        <v>0.66451990632318503</v>
      </c>
      <c r="D145" t="s">
        <v>895</v>
      </c>
    </row>
    <row r="146" spans="1:4" x14ac:dyDescent="0.3">
      <c r="A146" s="33" t="s">
        <v>319</v>
      </c>
      <c r="B146" s="54">
        <v>0.87931034482758597</v>
      </c>
      <c r="C146" s="54">
        <v>1</v>
      </c>
      <c r="D146" t="s">
        <v>895</v>
      </c>
    </row>
    <row r="147" spans="1:4" x14ac:dyDescent="0.3">
      <c r="A147" s="33" t="s">
        <v>774</v>
      </c>
      <c r="B147" s="54">
        <v>0.96256837292840203</v>
      </c>
      <c r="C147" s="54">
        <v>0.97920277296360503</v>
      </c>
      <c r="D147" t="s">
        <v>895</v>
      </c>
    </row>
    <row r="148" spans="1:4" x14ac:dyDescent="0.3">
      <c r="A148" s="33" t="s">
        <v>313</v>
      </c>
      <c r="B148" s="54">
        <v>0.97049591964846205</v>
      </c>
      <c r="C148" s="54">
        <v>0.90874965874965896</v>
      </c>
      <c r="D148" t="s">
        <v>895</v>
      </c>
    </row>
    <row r="149" spans="1:4" x14ac:dyDescent="0.3">
      <c r="A149" s="2" t="s">
        <v>309</v>
      </c>
      <c r="B149" s="54">
        <v>0.83558469076943498</v>
      </c>
      <c r="C149" s="54">
        <v>0.75573349149861602</v>
      </c>
      <c r="D149" t="s">
        <v>895</v>
      </c>
    </row>
    <row r="150" spans="1:4" x14ac:dyDescent="0.3">
      <c r="A150" s="33" t="s">
        <v>317</v>
      </c>
      <c r="D150" t="s">
        <v>895</v>
      </c>
    </row>
    <row r="151" spans="1:4" x14ac:dyDescent="0.3">
      <c r="A151" s="33" t="s">
        <v>780</v>
      </c>
      <c r="D151" t="s">
        <v>895</v>
      </c>
    </row>
    <row r="152" spans="1:4" x14ac:dyDescent="0.3">
      <c r="A152" t="s">
        <v>762</v>
      </c>
      <c r="D152" t="s">
        <v>896</v>
      </c>
    </row>
    <row r="153" spans="1:4" x14ac:dyDescent="0.3">
      <c r="A153" t="s">
        <v>863</v>
      </c>
      <c r="D153" t="s">
        <v>896</v>
      </c>
    </row>
    <row r="154" spans="1:4" x14ac:dyDescent="0.3">
      <c r="A154" t="s">
        <v>763</v>
      </c>
      <c r="D154" t="s">
        <v>896</v>
      </c>
    </row>
    <row r="155" spans="1:4" x14ac:dyDescent="0.3">
      <c r="A155" t="s">
        <v>764</v>
      </c>
      <c r="D155" t="s">
        <v>896</v>
      </c>
    </row>
    <row r="156" spans="1:4" x14ac:dyDescent="0.3">
      <c r="A156" t="s">
        <v>222</v>
      </c>
      <c r="D156" t="s">
        <v>896</v>
      </c>
    </row>
    <row r="157" spans="1:4" x14ac:dyDescent="0.3">
      <c r="A157" t="s">
        <v>765</v>
      </c>
      <c r="D157" t="s">
        <v>896</v>
      </c>
    </row>
    <row r="158" spans="1:4" x14ac:dyDescent="0.3">
      <c r="A158" t="s">
        <v>769</v>
      </c>
      <c r="B158" s="54">
        <v>0.90938680616099998</v>
      </c>
      <c r="C158" s="54">
        <v>0.61772888214466404</v>
      </c>
      <c r="D158" t="s">
        <v>896</v>
      </c>
    </row>
    <row r="159" spans="1:4" x14ac:dyDescent="0.3">
      <c r="A159" t="s">
        <v>864</v>
      </c>
      <c r="D159" t="s">
        <v>896</v>
      </c>
    </row>
    <row r="160" spans="1:4" x14ac:dyDescent="0.3">
      <c r="A160" t="s">
        <v>865</v>
      </c>
      <c r="D160" t="s">
        <v>896</v>
      </c>
    </row>
    <row r="161" spans="1:4" x14ac:dyDescent="0.3">
      <c r="A161" t="s">
        <v>771</v>
      </c>
      <c r="B161" s="54">
        <v>0.80143483459545595</v>
      </c>
      <c r="C161" s="54">
        <v>1</v>
      </c>
      <c r="D161" t="s">
        <v>896</v>
      </c>
    </row>
    <row r="162" spans="1:4" x14ac:dyDescent="0.3">
      <c r="A162" t="s">
        <v>134</v>
      </c>
      <c r="D162" t="s">
        <v>896</v>
      </c>
    </row>
    <row r="163" spans="1:4" x14ac:dyDescent="0.3">
      <c r="A163" t="s">
        <v>866</v>
      </c>
      <c r="D163" t="s">
        <v>896</v>
      </c>
    </row>
    <row r="164" spans="1:4" x14ac:dyDescent="0.3">
      <c r="A164" t="s">
        <v>773</v>
      </c>
      <c r="D164" t="s">
        <v>896</v>
      </c>
    </row>
    <row r="165" spans="1:4" x14ac:dyDescent="0.3">
      <c r="A165" t="s">
        <v>777</v>
      </c>
      <c r="D165" t="s">
        <v>896</v>
      </c>
    </row>
    <row r="166" spans="1:4" x14ac:dyDescent="0.3">
      <c r="A166" t="s">
        <v>867</v>
      </c>
      <c r="D166" t="s">
        <v>896</v>
      </c>
    </row>
    <row r="167" spans="1:4" x14ac:dyDescent="0.3">
      <c r="A167" t="s">
        <v>868</v>
      </c>
      <c r="D167" t="s">
        <v>896</v>
      </c>
    </row>
    <row r="168" spans="1:4" x14ac:dyDescent="0.3">
      <c r="A168" t="s">
        <v>869</v>
      </c>
      <c r="D168" t="s">
        <v>896</v>
      </c>
    </row>
    <row r="169" spans="1:4" x14ac:dyDescent="0.3">
      <c r="A169" t="s">
        <v>870</v>
      </c>
      <c r="D169" t="s">
        <v>896</v>
      </c>
    </row>
    <row r="170" spans="1:4" x14ac:dyDescent="0.3">
      <c r="A170" t="s">
        <v>362</v>
      </c>
      <c r="B170" s="54">
        <v>0.80722702278083303</v>
      </c>
      <c r="C170" s="54">
        <v>0.88789107763615305</v>
      </c>
      <c r="D170" t="s">
        <v>896</v>
      </c>
    </row>
    <row r="171" spans="1:4" x14ac:dyDescent="0.3">
      <c r="A171" t="s">
        <v>871</v>
      </c>
      <c r="D171" t="s">
        <v>896</v>
      </c>
    </row>
    <row r="172" spans="1:4" x14ac:dyDescent="0.3">
      <c r="A172" t="s">
        <v>220</v>
      </c>
      <c r="D172" t="s">
        <v>896</v>
      </c>
    </row>
    <row r="173" spans="1:4" x14ac:dyDescent="0.3">
      <c r="A173" t="s">
        <v>872</v>
      </c>
      <c r="D173" t="s">
        <v>896</v>
      </c>
    </row>
    <row r="174" spans="1:4" x14ac:dyDescent="0.3">
      <c r="A174" t="s">
        <v>778</v>
      </c>
      <c r="D174" t="s">
        <v>896</v>
      </c>
    </row>
    <row r="175" spans="1:4" x14ac:dyDescent="0.3">
      <c r="A175" t="s">
        <v>779</v>
      </c>
      <c r="B175" s="54">
        <v>0.79464937170652605</v>
      </c>
      <c r="C175" s="54">
        <v>0.67475839852738195</v>
      </c>
      <c r="D175" t="s">
        <v>896</v>
      </c>
    </row>
    <row r="176" spans="1:4" x14ac:dyDescent="0.3">
      <c r="A176" t="s">
        <v>529</v>
      </c>
      <c r="D176" t="s">
        <v>896</v>
      </c>
    </row>
    <row r="177" spans="1:4" x14ac:dyDescent="0.3">
      <c r="A177" t="s">
        <v>150</v>
      </c>
      <c r="D177" t="s">
        <v>896</v>
      </c>
    </row>
    <row r="178" spans="1:4" x14ac:dyDescent="0.3">
      <c r="A178" t="s">
        <v>781</v>
      </c>
      <c r="D178" t="s">
        <v>896</v>
      </c>
    </row>
    <row r="179" spans="1:4" x14ac:dyDescent="0.3">
      <c r="A179" t="s">
        <v>223</v>
      </c>
      <c r="D179" t="s">
        <v>896</v>
      </c>
    </row>
    <row r="180" spans="1:4" x14ac:dyDescent="0.3">
      <c r="A180" t="s">
        <v>226</v>
      </c>
      <c r="B180" s="54">
        <v>0.77210098416773598</v>
      </c>
      <c r="C180" s="54">
        <v>0.57249322493224897</v>
      </c>
      <c r="D180" t="s">
        <v>896</v>
      </c>
    </row>
    <row r="181" spans="1:4" x14ac:dyDescent="0.3">
      <c r="A181" t="s">
        <v>782</v>
      </c>
      <c r="B181" s="54">
        <v>0.84936886395511901</v>
      </c>
      <c r="C181" s="54">
        <v>0.47839506172839502</v>
      </c>
      <c r="D181" t="s">
        <v>896</v>
      </c>
    </row>
    <row r="182" spans="1:4" x14ac:dyDescent="0.3">
      <c r="A182" t="s">
        <v>783</v>
      </c>
      <c r="D182" t="s">
        <v>896</v>
      </c>
    </row>
    <row r="183" spans="1:4" x14ac:dyDescent="0.3">
      <c r="A183" t="s">
        <v>784</v>
      </c>
      <c r="B183" s="54">
        <v>1</v>
      </c>
      <c r="C183" s="54">
        <v>1</v>
      </c>
      <c r="D183" t="s">
        <v>896</v>
      </c>
    </row>
    <row r="184" spans="1:4" x14ac:dyDescent="0.3">
      <c r="A184" t="s">
        <v>307</v>
      </c>
      <c r="D184" t="s">
        <v>896</v>
      </c>
    </row>
    <row r="185" spans="1:4" x14ac:dyDescent="0.3">
      <c r="A185" t="s">
        <v>873</v>
      </c>
      <c r="D185" t="s">
        <v>896</v>
      </c>
    </row>
    <row r="186" spans="1:4" x14ac:dyDescent="0.3">
      <c r="A186" t="s">
        <v>785</v>
      </c>
      <c r="D186" t="s">
        <v>896</v>
      </c>
    </row>
    <row r="187" spans="1:4" x14ac:dyDescent="0.3">
      <c r="A187" t="s">
        <v>827</v>
      </c>
      <c r="B187" s="54">
        <v>0.79726137736609004</v>
      </c>
      <c r="C187" s="54">
        <v>0.74657672170761202</v>
      </c>
      <c r="D187" t="s">
        <v>896</v>
      </c>
    </row>
    <row r="188" spans="1:4" x14ac:dyDescent="0.3">
      <c r="A188" t="s">
        <v>159</v>
      </c>
      <c r="B188" s="54">
        <v>0.87616580310880798</v>
      </c>
      <c r="C188" s="54">
        <v>0.84533829718355502</v>
      </c>
      <c r="D188" t="s">
        <v>896</v>
      </c>
    </row>
    <row r="189" spans="1:4" x14ac:dyDescent="0.3">
      <c r="A189" t="s">
        <v>808</v>
      </c>
      <c r="B189" s="54">
        <v>1</v>
      </c>
      <c r="C189" s="54">
        <v>0.94998799951998103</v>
      </c>
      <c r="D189" t="s">
        <v>896</v>
      </c>
    </row>
    <row r="190" spans="1:4" x14ac:dyDescent="0.3">
      <c r="A190" t="s">
        <v>829</v>
      </c>
      <c r="B190" s="54">
        <v>0.71807228915662702</v>
      </c>
      <c r="C190" s="54">
        <v>0.91442953020134199</v>
      </c>
      <c r="D190" t="s">
        <v>896</v>
      </c>
    </row>
    <row r="191" spans="1:4" x14ac:dyDescent="0.3">
      <c r="A191" t="s">
        <v>874</v>
      </c>
      <c r="D191" t="s">
        <v>896</v>
      </c>
    </row>
    <row r="192" spans="1:4" x14ac:dyDescent="0.3">
      <c r="A192" t="s">
        <v>175</v>
      </c>
      <c r="B192" s="54">
        <v>0.87405475880052197</v>
      </c>
      <c r="C192" s="54">
        <v>0.52219796215429404</v>
      </c>
      <c r="D192" t="s">
        <v>896</v>
      </c>
    </row>
    <row r="193" spans="1:4" x14ac:dyDescent="0.3">
      <c r="A193" s="33" t="s">
        <v>321</v>
      </c>
      <c r="B193" s="54">
        <v>0.95130564536185003</v>
      </c>
      <c r="C193" s="54">
        <v>0.90287420161066401</v>
      </c>
      <c r="D193" t="s">
        <v>896</v>
      </c>
    </row>
    <row r="194" spans="1:4" x14ac:dyDescent="0.3">
      <c r="A194" s="33" t="s">
        <v>766</v>
      </c>
      <c r="B194" s="54">
        <v>0.95508204751408299</v>
      </c>
      <c r="C194" s="54">
        <v>0.94385255939260404</v>
      </c>
      <c r="D194" t="s">
        <v>896</v>
      </c>
    </row>
    <row r="195" spans="1:4" x14ac:dyDescent="0.3">
      <c r="A195" s="33" t="s">
        <v>770</v>
      </c>
      <c r="D195" t="s">
        <v>896</v>
      </c>
    </row>
    <row r="196" spans="1:4" x14ac:dyDescent="0.3">
      <c r="A196" s="33" t="s">
        <v>319</v>
      </c>
      <c r="D196" t="s">
        <v>896</v>
      </c>
    </row>
    <row r="197" spans="1:4" x14ac:dyDescent="0.3">
      <c r="A197" s="33" t="s">
        <v>774</v>
      </c>
      <c r="D197" t="s">
        <v>896</v>
      </c>
    </row>
    <row r="198" spans="1:4" x14ac:dyDescent="0.3">
      <c r="A198" s="33" t="s">
        <v>313</v>
      </c>
      <c r="D198" t="s">
        <v>896</v>
      </c>
    </row>
    <row r="199" spans="1:4" x14ac:dyDescent="0.3">
      <c r="A199" s="2" t="s">
        <v>309</v>
      </c>
      <c r="B199" s="54">
        <v>0.72175992348158802</v>
      </c>
      <c r="C199" s="54">
        <v>0.84009673717002797</v>
      </c>
      <c r="D199" t="s">
        <v>896</v>
      </c>
    </row>
    <row r="200" spans="1:4" x14ac:dyDescent="0.3">
      <c r="A200" s="33" t="s">
        <v>317</v>
      </c>
      <c r="B200" s="54">
        <v>0.76178790534618801</v>
      </c>
      <c r="C200" s="54">
        <v>0.58262146289375305</v>
      </c>
      <c r="D200" t="s">
        <v>896</v>
      </c>
    </row>
    <row r="201" spans="1:4" x14ac:dyDescent="0.3">
      <c r="A201" s="33" t="s">
        <v>780</v>
      </c>
      <c r="B201" s="54">
        <v>0.425406661502711</v>
      </c>
      <c r="C201" s="54">
        <v>0.43725617685305601</v>
      </c>
      <c r="D201" t="s">
        <v>896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897</v>
      </c>
      <c r="B1" s="34" t="s">
        <v>96</v>
      </c>
      <c r="C1" s="33" t="s">
        <v>113</v>
      </c>
      <c r="D1" t="s">
        <v>898</v>
      </c>
    </row>
    <row r="2" spans="1:4" x14ac:dyDescent="0.3">
      <c r="A2" t="s">
        <v>762</v>
      </c>
      <c r="B2">
        <v>0.76154002026342504</v>
      </c>
      <c r="C2">
        <v>0.980775524969423</v>
      </c>
      <c r="D2" t="s">
        <v>893</v>
      </c>
    </row>
    <row r="3" spans="1:4" x14ac:dyDescent="0.3">
      <c r="A3" t="s">
        <v>863</v>
      </c>
      <c r="B3">
        <v>0.72667493611107004</v>
      </c>
      <c r="C3">
        <v>0.986003233056027</v>
      </c>
      <c r="D3" t="s">
        <v>893</v>
      </c>
    </row>
    <row r="4" spans="1:4" x14ac:dyDescent="0.3">
      <c r="A4" t="s">
        <v>763</v>
      </c>
      <c r="B4">
        <v>0.72700330941635505</v>
      </c>
      <c r="C4">
        <v>0.92346330117903797</v>
      </c>
      <c r="D4" t="s">
        <v>893</v>
      </c>
    </row>
    <row r="5" spans="1:4" x14ac:dyDescent="0.3">
      <c r="A5" t="s">
        <v>764</v>
      </c>
      <c r="B5">
        <v>0.74769585253456206</v>
      </c>
      <c r="C5">
        <v>0.92624836483377704</v>
      </c>
      <c r="D5" t="s">
        <v>893</v>
      </c>
    </row>
    <row r="6" spans="1:4" x14ac:dyDescent="0.3">
      <c r="A6" t="s">
        <v>222</v>
      </c>
      <c r="B6">
        <v>0.95192662634523095</v>
      </c>
      <c r="C6">
        <v>0.95345135984000196</v>
      </c>
      <c r="D6" t="s">
        <v>893</v>
      </c>
    </row>
    <row r="7" spans="1:4" x14ac:dyDescent="0.3">
      <c r="A7" t="s">
        <v>765</v>
      </c>
      <c r="B7">
        <v>0.81420118343195302</v>
      </c>
      <c r="C7">
        <v>0.78234530506274302</v>
      </c>
      <c r="D7" t="s">
        <v>893</v>
      </c>
    </row>
    <row r="8" spans="1:4" x14ac:dyDescent="0.3">
      <c r="A8" t="s">
        <v>769</v>
      </c>
      <c r="B8">
        <v>0.75739509286860796</v>
      </c>
      <c r="C8">
        <v>0.81524069382186704</v>
      </c>
      <c r="D8" t="s">
        <v>893</v>
      </c>
    </row>
    <row r="9" spans="1:4" x14ac:dyDescent="0.3">
      <c r="A9" t="s">
        <v>864</v>
      </c>
      <c r="B9">
        <v>0.86456165990423595</v>
      </c>
      <c r="C9">
        <v>0.99346360699059599</v>
      </c>
      <c r="D9" t="s">
        <v>893</v>
      </c>
    </row>
    <row r="10" spans="1:4" x14ac:dyDescent="0.3">
      <c r="A10" t="s">
        <v>865</v>
      </c>
      <c r="B10">
        <v>0.83959899749373401</v>
      </c>
      <c r="C10">
        <v>1</v>
      </c>
      <c r="D10" t="s">
        <v>893</v>
      </c>
    </row>
    <row r="11" spans="1:4" x14ac:dyDescent="0.3">
      <c r="A11" t="s">
        <v>771</v>
      </c>
      <c r="B11">
        <v>0.95736034497031197</v>
      </c>
      <c r="C11">
        <v>1</v>
      </c>
      <c r="D11" t="s">
        <v>893</v>
      </c>
    </row>
    <row r="12" spans="1:4" x14ac:dyDescent="0.3">
      <c r="A12" t="s">
        <v>134</v>
      </c>
      <c r="B12">
        <v>0.77889447236180898</v>
      </c>
      <c r="C12">
        <v>0.845612663670119</v>
      </c>
      <c r="D12" t="s">
        <v>893</v>
      </c>
    </row>
    <row r="13" spans="1:4" x14ac:dyDescent="0.3">
      <c r="A13" t="s">
        <v>866</v>
      </c>
      <c r="B13">
        <v>0.81611170784103104</v>
      </c>
      <c r="C13">
        <v>0.74562548968399101</v>
      </c>
      <c r="D13" t="s">
        <v>893</v>
      </c>
    </row>
    <row r="14" spans="1:4" x14ac:dyDescent="0.3">
      <c r="A14" t="s">
        <v>773</v>
      </c>
      <c r="B14">
        <v>0.53571428571428603</v>
      </c>
      <c r="C14">
        <v>0.65714285714285703</v>
      </c>
      <c r="D14" t="s">
        <v>893</v>
      </c>
    </row>
    <row r="15" spans="1:4" x14ac:dyDescent="0.3">
      <c r="A15" t="s">
        <v>777</v>
      </c>
      <c r="B15">
        <v>0.892573262076653</v>
      </c>
      <c r="C15">
        <v>0.93561465404953104</v>
      </c>
      <c r="D15" t="s">
        <v>893</v>
      </c>
    </row>
    <row r="16" spans="1:4" x14ac:dyDescent="0.3">
      <c r="A16" t="s">
        <v>867</v>
      </c>
      <c r="B16">
        <v>0.72413858465924397</v>
      </c>
      <c r="C16">
        <v>0.82913666510445505</v>
      </c>
      <c r="D16" t="s">
        <v>893</v>
      </c>
    </row>
    <row r="17" spans="1:4" x14ac:dyDescent="0.3">
      <c r="A17" t="s">
        <v>868</v>
      </c>
      <c r="B17">
        <v>0.732059542323928</v>
      </c>
      <c r="C17">
        <v>0.72819017716976897</v>
      </c>
      <c r="D17" t="s">
        <v>893</v>
      </c>
    </row>
    <row r="18" spans="1:4" x14ac:dyDescent="0.3">
      <c r="A18" t="s">
        <v>869</v>
      </c>
      <c r="B18">
        <v>0.67962184873949605</v>
      </c>
      <c r="C18">
        <v>0.91500904159132002</v>
      </c>
      <c r="D18" t="s">
        <v>893</v>
      </c>
    </row>
    <row r="19" spans="1:4" x14ac:dyDescent="0.3">
      <c r="A19" t="s">
        <v>870</v>
      </c>
      <c r="B19">
        <v>0.80332323126763505</v>
      </c>
      <c r="C19">
        <v>0.99489958559132896</v>
      </c>
      <c r="D19" t="s">
        <v>893</v>
      </c>
    </row>
    <row r="20" spans="1:4" x14ac:dyDescent="0.3">
      <c r="A20" t="s">
        <v>362</v>
      </c>
      <c r="B20">
        <v>0.92948903699410801</v>
      </c>
      <c r="C20">
        <v>0.94793964528368502</v>
      </c>
      <c r="D20" t="s">
        <v>893</v>
      </c>
    </row>
    <row r="21" spans="1:4" x14ac:dyDescent="0.3">
      <c r="A21" t="s">
        <v>871</v>
      </c>
      <c r="B21">
        <v>0.852287153982069</v>
      </c>
      <c r="C21">
        <v>0.85529059751564096</v>
      </c>
      <c r="D21" t="s">
        <v>893</v>
      </c>
    </row>
    <row r="22" spans="1:4" x14ac:dyDescent="0.3">
      <c r="A22" t="s">
        <v>220</v>
      </c>
      <c r="B22">
        <v>0.77282582510238496</v>
      </c>
      <c r="C22">
        <v>0.832491412406547</v>
      </c>
      <c r="D22" t="s">
        <v>893</v>
      </c>
    </row>
    <row r="23" spans="1:4" x14ac:dyDescent="0.3">
      <c r="A23" t="s">
        <v>872</v>
      </c>
      <c r="B23">
        <v>0.77333965949089101</v>
      </c>
      <c r="C23">
        <v>0.86741567488875904</v>
      </c>
      <c r="D23" t="s">
        <v>893</v>
      </c>
    </row>
    <row r="24" spans="1:4" x14ac:dyDescent="0.3">
      <c r="A24" t="s">
        <v>778</v>
      </c>
      <c r="B24">
        <v>0.81010719754977001</v>
      </c>
      <c r="C24">
        <v>0.96776792908944398</v>
      </c>
      <c r="D24" t="s">
        <v>893</v>
      </c>
    </row>
    <row r="25" spans="1:4" x14ac:dyDescent="0.3">
      <c r="A25" t="s">
        <v>779</v>
      </c>
      <c r="B25">
        <v>0.74205703519739696</v>
      </c>
      <c r="C25">
        <v>0.71781465287958801</v>
      </c>
      <c r="D25" t="s">
        <v>893</v>
      </c>
    </row>
    <row r="26" spans="1:4" x14ac:dyDescent="0.3">
      <c r="A26" t="s">
        <v>529</v>
      </c>
      <c r="B26">
        <v>0.70388033817472395</v>
      </c>
      <c r="C26">
        <v>0.74273858921161795</v>
      </c>
      <c r="D26" t="s">
        <v>893</v>
      </c>
    </row>
    <row r="27" spans="1:4" x14ac:dyDescent="0.3">
      <c r="A27" t="s">
        <v>150</v>
      </c>
      <c r="B27">
        <v>0.79856630824372798</v>
      </c>
      <c r="C27">
        <v>0.83907111231589404</v>
      </c>
      <c r="D27" t="s">
        <v>893</v>
      </c>
    </row>
    <row r="28" spans="1:4" x14ac:dyDescent="0.3">
      <c r="A28" t="s">
        <v>781</v>
      </c>
      <c r="B28">
        <v>0.884908195253023</v>
      </c>
      <c r="C28">
        <v>0.894925630111435</v>
      </c>
      <c r="D28" t="s">
        <v>893</v>
      </c>
    </row>
    <row r="29" spans="1:4" x14ac:dyDescent="0.3">
      <c r="A29" t="s">
        <v>223</v>
      </c>
      <c r="B29">
        <v>0.70748299319727903</v>
      </c>
      <c r="C29">
        <v>0.80699708454810504</v>
      </c>
      <c r="D29" t="s">
        <v>893</v>
      </c>
    </row>
    <row r="30" spans="1:4" x14ac:dyDescent="0.3">
      <c r="A30" t="s">
        <v>226</v>
      </c>
      <c r="B30">
        <v>0.88371919898756801</v>
      </c>
      <c r="C30">
        <v>0.92291653503506699</v>
      </c>
      <c r="D30" t="s">
        <v>893</v>
      </c>
    </row>
    <row r="31" spans="1:4" x14ac:dyDescent="0.3">
      <c r="A31" t="s">
        <v>782</v>
      </c>
      <c r="B31">
        <v>0.86881446014446095</v>
      </c>
      <c r="C31">
        <v>0.91954209396613396</v>
      </c>
      <c r="D31" t="s">
        <v>893</v>
      </c>
    </row>
    <row r="32" spans="1:4" x14ac:dyDescent="0.3">
      <c r="A32" t="s">
        <v>783</v>
      </c>
      <c r="B32">
        <v>0.86900594154480204</v>
      </c>
      <c r="C32">
        <v>0.99753712884425505</v>
      </c>
      <c r="D32" t="s">
        <v>893</v>
      </c>
    </row>
    <row r="33" spans="1:4" x14ac:dyDescent="0.3">
      <c r="A33" t="s">
        <v>784</v>
      </c>
      <c r="B33">
        <v>0.85777636997149198</v>
      </c>
      <c r="C33">
        <v>0.95706028075970295</v>
      </c>
      <c r="D33" t="s">
        <v>893</v>
      </c>
    </row>
    <row r="34" spans="1:4" x14ac:dyDescent="0.3">
      <c r="A34" t="s">
        <v>307</v>
      </c>
      <c r="B34">
        <v>0.58525345622119795</v>
      </c>
      <c r="C34">
        <v>0.67567567567567599</v>
      </c>
      <c r="D34" t="s">
        <v>893</v>
      </c>
    </row>
    <row r="35" spans="1:4" x14ac:dyDescent="0.3">
      <c r="A35" t="s">
        <v>873</v>
      </c>
      <c r="B35">
        <v>0.85149313962873296</v>
      </c>
      <c r="C35">
        <v>0.88341451728818998</v>
      </c>
      <c r="D35" t="s">
        <v>893</v>
      </c>
    </row>
    <row r="36" spans="1:4" x14ac:dyDescent="0.3">
      <c r="A36" t="s">
        <v>785</v>
      </c>
      <c r="B36">
        <v>0.82522676630128999</v>
      </c>
      <c r="C36">
        <v>0.62044200940287997</v>
      </c>
      <c r="D36" t="s">
        <v>893</v>
      </c>
    </row>
    <row r="37" spans="1:4" x14ac:dyDescent="0.3">
      <c r="A37" t="s">
        <v>827</v>
      </c>
      <c r="B37">
        <v>0.95378311013476402</v>
      </c>
      <c r="C37">
        <v>0.95336684146540596</v>
      </c>
      <c r="D37" t="s">
        <v>893</v>
      </c>
    </row>
    <row r="38" spans="1:4" x14ac:dyDescent="0.3">
      <c r="A38" t="s">
        <v>159</v>
      </c>
      <c r="B38">
        <v>0.87880836728763001</v>
      </c>
      <c r="C38">
        <v>0.87380418557710304</v>
      </c>
      <c r="D38" t="s">
        <v>893</v>
      </c>
    </row>
    <row r="39" spans="1:4" x14ac:dyDescent="0.3">
      <c r="A39" t="s">
        <v>808</v>
      </c>
      <c r="B39">
        <v>0.91669454667112704</v>
      </c>
      <c r="C39">
        <v>0.72206660441954595</v>
      </c>
      <c r="D39" t="s">
        <v>893</v>
      </c>
    </row>
    <row r="40" spans="1:4" x14ac:dyDescent="0.3">
      <c r="A40" t="s">
        <v>829</v>
      </c>
      <c r="B40">
        <v>0.726485635576545</v>
      </c>
      <c r="C40">
        <v>0.98223774100501005</v>
      </c>
      <c r="D40" t="s">
        <v>893</v>
      </c>
    </row>
    <row r="41" spans="1:4" x14ac:dyDescent="0.3">
      <c r="A41" t="s">
        <v>874</v>
      </c>
      <c r="B41">
        <v>0.95485510930350803</v>
      </c>
      <c r="C41">
        <v>0.92652392652392601</v>
      </c>
      <c r="D41" t="s">
        <v>893</v>
      </c>
    </row>
    <row r="42" spans="1:4" x14ac:dyDescent="0.3">
      <c r="A42" t="s">
        <v>175</v>
      </c>
      <c r="B42">
        <v>0.73344518712959705</v>
      </c>
      <c r="C42">
        <v>0.883679098213215</v>
      </c>
      <c r="D42" t="s">
        <v>893</v>
      </c>
    </row>
    <row r="43" spans="1:4" x14ac:dyDescent="0.3">
      <c r="A43" t="s">
        <v>321</v>
      </c>
      <c r="B43">
        <v>0.99561035287549104</v>
      </c>
      <c r="C43">
        <v>0.82867449792150605</v>
      </c>
      <c r="D43" t="s">
        <v>894</v>
      </c>
    </row>
    <row r="44" spans="1:4" x14ac:dyDescent="0.3">
      <c r="A44" t="s">
        <v>762</v>
      </c>
      <c r="B44">
        <v>0.87234039422060905</v>
      </c>
      <c r="C44">
        <v>0.95565774491645905</v>
      </c>
      <c r="D44" t="s">
        <v>894</v>
      </c>
    </row>
    <row r="45" spans="1:4" x14ac:dyDescent="0.3">
      <c r="A45" t="s">
        <v>763</v>
      </c>
      <c r="B45">
        <v>0.90933277955080805</v>
      </c>
      <c r="C45">
        <v>0.87821913598620205</v>
      </c>
      <c r="D45" t="s">
        <v>894</v>
      </c>
    </row>
    <row r="46" spans="1:4" x14ac:dyDescent="0.3">
      <c r="A46" t="s">
        <v>764</v>
      </c>
      <c r="B46">
        <v>0.86437011980012202</v>
      </c>
      <c r="C46">
        <v>0.75625667001692898</v>
      </c>
      <c r="D46" t="s">
        <v>894</v>
      </c>
    </row>
    <row r="47" spans="1:4" x14ac:dyDescent="0.3">
      <c r="A47" t="s">
        <v>222</v>
      </c>
      <c r="B47">
        <v>0.82246908073085501</v>
      </c>
      <c r="C47">
        <v>0.77974276054372904</v>
      </c>
      <c r="D47" t="s">
        <v>894</v>
      </c>
    </row>
    <row r="48" spans="1:4" x14ac:dyDescent="0.3">
      <c r="A48" t="s">
        <v>765</v>
      </c>
      <c r="B48">
        <v>0.74717788924992901</v>
      </c>
      <c r="C48">
        <v>0.64626254907498204</v>
      </c>
      <c r="D48" t="s">
        <v>894</v>
      </c>
    </row>
    <row r="49" spans="1:4" x14ac:dyDescent="0.3">
      <c r="A49" t="s">
        <v>766</v>
      </c>
      <c r="B49">
        <v>0.83561362667281103</v>
      </c>
      <c r="C49">
        <v>0.81196618673351195</v>
      </c>
      <c r="D49" t="s">
        <v>894</v>
      </c>
    </row>
    <row r="50" spans="1:4" x14ac:dyDescent="0.3">
      <c r="A50" t="s">
        <v>767</v>
      </c>
      <c r="B50">
        <v>0.89373345342394706</v>
      </c>
      <c r="C50">
        <v>0.87248014410873698</v>
      </c>
      <c r="D50" t="s">
        <v>894</v>
      </c>
    </row>
    <row r="51" spans="1:4" x14ac:dyDescent="0.3">
      <c r="A51" t="s">
        <v>768</v>
      </c>
      <c r="B51">
        <v>0.89025940821205996</v>
      </c>
      <c r="C51">
        <v>0.99636159257452905</v>
      </c>
      <c r="D51" t="s">
        <v>894</v>
      </c>
    </row>
    <row r="52" spans="1:4" x14ac:dyDescent="0.3">
      <c r="A52" t="s">
        <v>231</v>
      </c>
      <c r="B52">
        <v>0.96957565121827904</v>
      </c>
      <c r="C52">
        <v>0.70810882600333502</v>
      </c>
      <c r="D52" t="s">
        <v>894</v>
      </c>
    </row>
    <row r="53" spans="1:4" x14ac:dyDescent="0.3">
      <c r="A53" t="s">
        <v>769</v>
      </c>
      <c r="B53">
        <v>0.928119210751429</v>
      </c>
      <c r="C53">
        <v>0.76166112898559601</v>
      </c>
      <c r="D53" t="s">
        <v>894</v>
      </c>
    </row>
    <row r="54" spans="1:4" x14ac:dyDescent="0.3">
      <c r="A54" t="s">
        <v>770</v>
      </c>
      <c r="B54">
        <v>0.92527820020759399</v>
      </c>
      <c r="C54">
        <v>0.95333521620785</v>
      </c>
      <c r="D54" t="s">
        <v>894</v>
      </c>
    </row>
    <row r="55" spans="1:4" x14ac:dyDescent="0.3">
      <c r="A55" t="s">
        <v>319</v>
      </c>
      <c r="B55">
        <v>0.80519179133935104</v>
      </c>
      <c r="C55">
        <v>0.80920860835277497</v>
      </c>
      <c r="D55" t="s">
        <v>894</v>
      </c>
    </row>
    <row r="56" spans="1:4" x14ac:dyDescent="0.3">
      <c r="A56" t="s">
        <v>771</v>
      </c>
      <c r="B56">
        <v>0.89245320684414897</v>
      </c>
      <c r="C56">
        <v>0.96067336940783399</v>
      </c>
      <c r="D56" t="s">
        <v>894</v>
      </c>
    </row>
    <row r="57" spans="1:4" x14ac:dyDescent="0.3">
      <c r="A57" t="s">
        <v>134</v>
      </c>
      <c r="B57">
        <v>0.93791683937278603</v>
      </c>
      <c r="C57">
        <v>0.78899661744216198</v>
      </c>
      <c r="D57" t="s">
        <v>894</v>
      </c>
    </row>
    <row r="58" spans="1:4" x14ac:dyDescent="0.3">
      <c r="A58" t="s">
        <v>772</v>
      </c>
      <c r="B58">
        <v>0.99561035287549104</v>
      </c>
      <c r="C58">
        <v>0.95047160865963298</v>
      </c>
      <c r="D58" t="s">
        <v>894</v>
      </c>
    </row>
    <row r="59" spans="1:4" x14ac:dyDescent="0.3">
      <c r="A59" t="s">
        <v>773</v>
      </c>
      <c r="B59">
        <v>0.82494264162239594</v>
      </c>
      <c r="C59">
        <v>0.60674647904035295</v>
      </c>
      <c r="D59" t="s">
        <v>894</v>
      </c>
    </row>
    <row r="60" spans="1:4" x14ac:dyDescent="0.3">
      <c r="A60" t="s">
        <v>774</v>
      </c>
      <c r="B60">
        <v>0.82839730683466495</v>
      </c>
      <c r="C60">
        <v>0.84201588017555595</v>
      </c>
      <c r="D60" t="s">
        <v>894</v>
      </c>
    </row>
    <row r="61" spans="1:4" x14ac:dyDescent="0.3">
      <c r="A61" t="s">
        <v>775</v>
      </c>
      <c r="B61">
        <v>0.779618835295666</v>
      </c>
      <c r="C61">
        <v>0.96171328150597202</v>
      </c>
      <c r="D61" t="s">
        <v>894</v>
      </c>
    </row>
    <row r="62" spans="1:4" x14ac:dyDescent="0.3">
      <c r="A62" t="s">
        <v>776</v>
      </c>
      <c r="B62">
        <v>0.93575540771077403</v>
      </c>
      <c r="C62">
        <v>0.93806149792151805</v>
      </c>
      <c r="D62" t="s">
        <v>894</v>
      </c>
    </row>
    <row r="63" spans="1:4" x14ac:dyDescent="0.3">
      <c r="A63" t="s">
        <v>777</v>
      </c>
      <c r="B63">
        <v>0.80550276543199195</v>
      </c>
      <c r="C63">
        <v>0.71643515999951701</v>
      </c>
      <c r="D63" t="s">
        <v>894</v>
      </c>
    </row>
    <row r="64" spans="1:4" x14ac:dyDescent="0.3">
      <c r="A64" t="s">
        <v>313</v>
      </c>
      <c r="B64">
        <v>0.91439254156594596</v>
      </c>
      <c r="C64">
        <v>0.81789402290725299</v>
      </c>
      <c r="D64" t="s">
        <v>894</v>
      </c>
    </row>
    <row r="65" spans="1:4" x14ac:dyDescent="0.3">
      <c r="A65" t="s">
        <v>778</v>
      </c>
      <c r="B65">
        <v>0.96188476348918905</v>
      </c>
      <c r="C65">
        <v>0.95362600920945995</v>
      </c>
      <c r="D65" t="s">
        <v>894</v>
      </c>
    </row>
    <row r="66" spans="1:4" x14ac:dyDescent="0.3">
      <c r="A66" t="s">
        <v>779</v>
      </c>
      <c r="B66">
        <v>0.93223064003848499</v>
      </c>
      <c r="C66">
        <v>0.88766641523813095</v>
      </c>
      <c r="D66" t="s">
        <v>894</v>
      </c>
    </row>
    <row r="67" spans="1:4" x14ac:dyDescent="0.3">
      <c r="A67" t="s">
        <v>891</v>
      </c>
      <c r="B67">
        <v>0.61063477712573799</v>
      </c>
      <c r="C67">
        <v>0.53785577836708598</v>
      </c>
      <c r="D67" t="s">
        <v>894</v>
      </c>
    </row>
    <row r="68" spans="1:4" x14ac:dyDescent="0.3">
      <c r="A68" t="s">
        <v>781</v>
      </c>
      <c r="B68">
        <v>0.97031102733270502</v>
      </c>
      <c r="C68">
        <v>0.95417895771878103</v>
      </c>
      <c r="D68" t="s">
        <v>894</v>
      </c>
    </row>
    <row r="69" spans="1:4" x14ac:dyDescent="0.3">
      <c r="A69" t="s">
        <v>226</v>
      </c>
      <c r="B69">
        <v>0.82740783864307299</v>
      </c>
      <c r="C69">
        <v>0.91871672946315697</v>
      </c>
      <c r="D69" t="s">
        <v>894</v>
      </c>
    </row>
    <row r="70" spans="1:4" x14ac:dyDescent="0.3">
      <c r="A70" t="s">
        <v>782</v>
      </c>
      <c r="B70">
        <v>0.89659537324662997</v>
      </c>
      <c r="C70">
        <v>0.91801715301658204</v>
      </c>
      <c r="D70" t="s">
        <v>894</v>
      </c>
    </row>
    <row r="71" spans="1:4" x14ac:dyDescent="0.3">
      <c r="A71" t="s">
        <v>783</v>
      </c>
      <c r="B71">
        <v>0.90531608001300501</v>
      </c>
      <c r="C71">
        <v>0.98111504374415903</v>
      </c>
      <c r="D71" t="s">
        <v>894</v>
      </c>
    </row>
    <row r="72" spans="1:4" x14ac:dyDescent="0.3">
      <c r="A72" t="s">
        <v>784</v>
      </c>
      <c r="B72">
        <v>0.91720226673332395</v>
      </c>
      <c r="C72">
        <v>0.96873399205601296</v>
      </c>
      <c r="D72" t="s">
        <v>894</v>
      </c>
    </row>
    <row r="73" spans="1:4" x14ac:dyDescent="0.3">
      <c r="A73" t="s">
        <v>309</v>
      </c>
      <c r="B73">
        <v>0.69531628553274905</v>
      </c>
      <c r="C73">
        <v>0.53029286293104005</v>
      </c>
      <c r="D73" t="s">
        <v>894</v>
      </c>
    </row>
    <row r="74" spans="1:4" x14ac:dyDescent="0.3">
      <c r="A74" t="s">
        <v>785</v>
      </c>
      <c r="B74">
        <v>0.72827206768812602</v>
      </c>
      <c r="C74">
        <v>0.71223081237958197</v>
      </c>
      <c r="D74" t="s">
        <v>894</v>
      </c>
    </row>
    <row r="75" spans="1:4" x14ac:dyDescent="0.3">
      <c r="A75" t="s">
        <v>158</v>
      </c>
      <c r="B75">
        <v>0.90496192195964498</v>
      </c>
      <c r="C75">
        <v>0.88551580125856599</v>
      </c>
      <c r="D75" t="s">
        <v>894</v>
      </c>
    </row>
    <row r="76" spans="1:4" x14ac:dyDescent="0.3">
      <c r="A76" t="s">
        <v>317</v>
      </c>
      <c r="B76">
        <v>0.80143310345532903</v>
      </c>
      <c r="C76">
        <v>0.78661201677528403</v>
      </c>
      <c r="D76" t="s">
        <v>894</v>
      </c>
    </row>
    <row r="77" spans="1:4" x14ac:dyDescent="0.3">
      <c r="A77" t="s">
        <v>786</v>
      </c>
      <c r="B77">
        <v>0.96282448617501604</v>
      </c>
      <c r="C77">
        <v>0.75925196243063697</v>
      </c>
      <c r="D77" t="s">
        <v>894</v>
      </c>
    </row>
    <row r="78" spans="1:4" x14ac:dyDescent="0.3">
      <c r="A78" t="s">
        <v>175</v>
      </c>
      <c r="B78">
        <v>0.98721167864349302</v>
      </c>
      <c r="C78">
        <v>0.84104312866809094</v>
      </c>
      <c r="D78" t="s">
        <v>894</v>
      </c>
    </row>
    <row r="79" spans="1:4" x14ac:dyDescent="0.3">
      <c r="A79" t="s">
        <v>321</v>
      </c>
      <c r="B79">
        <v>0.99316399472551897</v>
      </c>
      <c r="C79">
        <v>0.96158283341024497</v>
      </c>
      <c r="D79" t="s">
        <v>895</v>
      </c>
    </row>
    <row r="80" spans="1:4" x14ac:dyDescent="0.3">
      <c r="A80" t="s">
        <v>762</v>
      </c>
      <c r="B80">
        <v>0.79297458893871497</v>
      </c>
      <c r="C80">
        <v>0.88694452512343902</v>
      </c>
      <c r="D80" t="s">
        <v>895</v>
      </c>
    </row>
    <row r="81" spans="1:4" x14ac:dyDescent="0.3">
      <c r="A81" t="s">
        <v>763</v>
      </c>
      <c r="B81">
        <v>0.87950838502182405</v>
      </c>
      <c r="C81">
        <v>0.73218724109362099</v>
      </c>
      <c r="D81" t="s">
        <v>895</v>
      </c>
    </row>
    <row r="82" spans="1:4" x14ac:dyDescent="0.3">
      <c r="A82" t="s">
        <v>764</v>
      </c>
      <c r="B82">
        <v>0.96591182847506596</v>
      </c>
      <c r="C82">
        <v>0.66121055110692395</v>
      </c>
      <c r="D82" t="s">
        <v>895</v>
      </c>
    </row>
    <row r="83" spans="1:4" x14ac:dyDescent="0.3">
      <c r="A83" t="s">
        <v>888</v>
      </c>
      <c r="B83">
        <v>0.93079535805264701</v>
      </c>
      <c r="C83">
        <v>0.894077448747153</v>
      </c>
      <c r="D83" t="s">
        <v>895</v>
      </c>
    </row>
    <row r="84" spans="1:4" x14ac:dyDescent="0.3">
      <c r="A84" t="s">
        <v>765</v>
      </c>
      <c r="B84">
        <v>0.82777551850345699</v>
      </c>
      <c r="C84">
        <v>0.73538493207081101</v>
      </c>
      <c r="D84" t="s">
        <v>895</v>
      </c>
    </row>
    <row r="85" spans="1:4" x14ac:dyDescent="0.3">
      <c r="A85" t="s">
        <v>766</v>
      </c>
      <c r="B85">
        <v>0.842790516906335</v>
      </c>
      <c r="C85">
        <v>0.75495049504950495</v>
      </c>
      <c r="D85" t="s">
        <v>895</v>
      </c>
    </row>
    <row r="86" spans="1:4" x14ac:dyDescent="0.3">
      <c r="A86" t="s">
        <v>798</v>
      </c>
      <c r="B86">
        <v>0.92019126491176195</v>
      </c>
      <c r="C86">
        <v>0.98980016652789304</v>
      </c>
      <c r="D86" t="s">
        <v>895</v>
      </c>
    </row>
    <row r="87" spans="1:4" x14ac:dyDescent="0.3">
      <c r="A87" t="s">
        <v>768</v>
      </c>
      <c r="B87">
        <v>0.95478430375455603</v>
      </c>
      <c r="C87">
        <v>0.98443807095814695</v>
      </c>
      <c r="D87" t="s">
        <v>895</v>
      </c>
    </row>
    <row r="88" spans="1:4" x14ac:dyDescent="0.3">
      <c r="A88" t="s">
        <v>769</v>
      </c>
      <c r="B88">
        <v>0.791797870745239</v>
      </c>
      <c r="C88">
        <v>0.63026772434308398</v>
      </c>
      <c r="D88" t="s">
        <v>895</v>
      </c>
    </row>
    <row r="89" spans="1:4" x14ac:dyDescent="0.3">
      <c r="A89" t="s">
        <v>770</v>
      </c>
      <c r="B89">
        <v>0.87457646921369303</v>
      </c>
      <c r="C89">
        <v>0.66451990632318503</v>
      </c>
      <c r="D89" t="s">
        <v>895</v>
      </c>
    </row>
    <row r="90" spans="1:4" x14ac:dyDescent="0.3">
      <c r="A90" t="s">
        <v>319</v>
      </c>
      <c r="B90">
        <v>0.87931034482758597</v>
      </c>
      <c r="C90">
        <v>1</v>
      </c>
      <c r="D90" t="s">
        <v>895</v>
      </c>
    </row>
    <row r="91" spans="1:4" x14ac:dyDescent="0.3">
      <c r="A91" t="s">
        <v>773</v>
      </c>
      <c r="B91">
        <v>0.88205828779599305</v>
      </c>
      <c r="C91">
        <v>0.84177008491182204</v>
      </c>
      <c r="D91" t="s">
        <v>895</v>
      </c>
    </row>
    <row r="92" spans="1:4" x14ac:dyDescent="0.3">
      <c r="A92" t="s">
        <v>889</v>
      </c>
      <c r="B92">
        <v>0.96256837292840203</v>
      </c>
      <c r="C92">
        <v>0.97920277296360503</v>
      </c>
      <c r="D92" t="s">
        <v>895</v>
      </c>
    </row>
    <row r="93" spans="1:4" x14ac:dyDescent="0.3">
      <c r="A93" t="s">
        <v>776</v>
      </c>
      <c r="B93">
        <v>0.83239737932878699</v>
      </c>
      <c r="C93">
        <v>0.98974599208827796</v>
      </c>
      <c r="D93" t="s">
        <v>895</v>
      </c>
    </row>
    <row r="94" spans="1:4" x14ac:dyDescent="0.3">
      <c r="A94" t="s">
        <v>313</v>
      </c>
      <c r="B94">
        <v>0.97049591964846205</v>
      </c>
      <c r="C94">
        <v>0.90874965874965896</v>
      </c>
      <c r="D94" t="s">
        <v>895</v>
      </c>
    </row>
    <row r="95" spans="1:4" x14ac:dyDescent="0.3">
      <c r="A95" t="s">
        <v>799</v>
      </c>
      <c r="B95">
        <v>0.87365213314580403</v>
      </c>
      <c r="C95">
        <v>0.73791478902089302</v>
      </c>
      <c r="D95" t="s">
        <v>895</v>
      </c>
    </row>
    <row r="96" spans="1:4" x14ac:dyDescent="0.3">
      <c r="A96" t="s">
        <v>800</v>
      </c>
      <c r="B96">
        <v>0.81871955462769697</v>
      </c>
      <c r="C96">
        <v>0.85317460317460303</v>
      </c>
      <c r="D96" t="s">
        <v>895</v>
      </c>
    </row>
    <row r="97" spans="1:4" x14ac:dyDescent="0.3">
      <c r="A97" t="s">
        <v>778</v>
      </c>
      <c r="B97">
        <v>0.93019296254256501</v>
      </c>
      <c r="C97">
        <v>0.71921443736730395</v>
      </c>
      <c r="D97" t="s">
        <v>895</v>
      </c>
    </row>
    <row r="98" spans="1:4" x14ac:dyDescent="0.3">
      <c r="A98" t="s">
        <v>779</v>
      </c>
      <c r="B98">
        <v>0.96296748961134204</v>
      </c>
      <c r="C98">
        <v>0.85355217253409499</v>
      </c>
      <c r="D98" t="s">
        <v>895</v>
      </c>
    </row>
    <row r="99" spans="1:4" x14ac:dyDescent="0.3">
      <c r="A99" t="s">
        <v>801</v>
      </c>
      <c r="B99">
        <v>1</v>
      </c>
      <c r="C99">
        <v>1</v>
      </c>
      <c r="D99" t="s">
        <v>895</v>
      </c>
    </row>
    <row r="100" spans="1:4" x14ac:dyDescent="0.3">
      <c r="A100" t="s">
        <v>802</v>
      </c>
      <c r="B100">
        <v>0.84228623329440799</v>
      </c>
      <c r="C100">
        <v>0.73304383788254801</v>
      </c>
      <c r="D100" t="s">
        <v>895</v>
      </c>
    </row>
    <row r="101" spans="1:4" x14ac:dyDescent="0.3">
      <c r="A101" t="s">
        <v>803</v>
      </c>
      <c r="B101">
        <v>0.82666938664490697</v>
      </c>
      <c r="C101">
        <v>0.72720618987871199</v>
      </c>
      <c r="D101" t="s">
        <v>895</v>
      </c>
    </row>
    <row r="102" spans="1:4" x14ac:dyDescent="0.3">
      <c r="A102" t="s">
        <v>804</v>
      </c>
      <c r="B102">
        <v>0.99663334013466598</v>
      </c>
      <c r="C102">
        <v>1</v>
      </c>
      <c r="D102" t="s">
        <v>895</v>
      </c>
    </row>
    <row r="103" spans="1:4" x14ac:dyDescent="0.3">
      <c r="A103" t="s">
        <v>226</v>
      </c>
      <c r="B103">
        <v>0.85802469135802495</v>
      </c>
      <c r="C103">
        <v>0.75337703615415197</v>
      </c>
      <c r="D103" t="s">
        <v>895</v>
      </c>
    </row>
    <row r="104" spans="1:4" x14ac:dyDescent="0.3">
      <c r="A104" t="s">
        <v>782</v>
      </c>
      <c r="B104">
        <v>0.78299570288520604</v>
      </c>
      <c r="C104">
        <v>0.66941477008824901</v>
      </c>
      <c r="D104" t="s">
        <v>895</v>
      </c>
    </row>
    <row r="105" spans="1:4" x14ac:dyDescent="0.3">
      <c r="A105" t="s">
        <v>783</v>
      </c>
      <c r="B105">
        <v>0.93835616438356195</v>
      </c>
      <c r="C105">
        <v>0.94512195121951204</v>
      </c>
      <c r="D105" t="s">
        <v>895</v>
      </c>
    </row>
    <row r="106" spans="1:4" x14ac:dyDescent="0.3">
      <c r="A106" t="s">
        <v>784</v>
      </c>
      <c r="B106">
        <v>0.94337263308324404</v>
      </c>
      <c r="C106">
        <v>0.95602069614299201</v>
      </c>
      <c r="D106" t="s">
        <v>895</v>
      </c>
    </row>
    <row r="107" spans="1:4" x14ac:dyDescent="0.3">
      <c r="A107" t="s">
        <v>309</v>
      </c>
      <c r="B107">
        <v>0.83558469076943498</v>
      </c>
      <c r="C107">
        <v>0.75573349149861602</v>
      </c>
      <c r="D107" t="s">
        <v>895</v>
      </c>
    </row>
    <row r="108" spans="1:4" x14ac:dyDescent="0.3">
      <c r="A108" t="s">
        <v>805</v>
      </c>
      <c r="B108">
        <v>0.68497109826589597</v>
      </c>
      <c r="C108">
        <v>0.70817078456870397</v>
      </c>
      <c r="D108" t="s">
        <v>895</v>
      </c>
    </row>
    <row r="109" spans="1:4" x14ac:dyDescent="0.3">
      <c r="A109" t="s">
        <v>806</v>
      </c>
      <c r="B109">
        <v>0.77744044838860304</v>
      </c>
      <c r="C109">
        <v>0.37770411723656699</v>
      </c>
      <c r="D109" t="s">
        <v>895</v>
      </c>
    </row>
    <row r="110" spans="1:4" x14ac:dyDescent="0.3">
      <c r="A110" t="s">
        <v>807</v>
      </c>
      <c r="B110">
        <v>0.97035728307813096</v>
      </c>
      <c r="C110">
        <v>0.90190754664438899</v>
      </c>
      <c r="D110" t="s">
        <v>895</v>
      </c>
    </row>
    <row r="111" spans="1:4" x14ac:dyDescent="0.3">
      <c r="A111" t="s">
        <v>236</v>
      </c>
      <c r="B111">
        <v>0.84956874682902095</v>
      </c>
      <c r="C111">
        <v>0.72412705090450202</v>
      </c>
      <c r="D111" t="s">
        <v>895</v>
      </c>
    </row>
    <row r="112" spans="1:4" x14ac:dyDescent="0.3">
      <c r="A112" t="s">
        <v>158</v>
      </c>
      <c r="B112">
        <v>0.90287010657380995</v>
      </c>
      <c r="C112">
        <v>0.85392902408111504</v>
      </c>
      <c r="D112" t="s">
        <v>895</v>
      </c>
    </row>
    <row r="113" spans="1:4" x14ac:dyDescent="0.3">
      <c r="A113" t="s">
        <v>161</v>
      </c>
      <c r="B113">
        <v>0.74685138539042795</v>
      </c>
      <c r="C113">
        <v>0.61451448906964901</v>
      </c>
      <c r="D113" t="s">
        <v>895</v>
      </c>
    </row>
    <row r="114" spans="1:4" x14ac:dyDescent="0.3">
      <c r="A114" t="s">
        <v>808</v>
      </c>
      <c r="B114">
        <v>0.98962538063876504</v>
      </c>
      <c r="C114">
        <v>0.887365825355381</v>
      </c>
      <c r="D114" t="s">
        <v>895</v>
      </c>
    </row>
    <row r="115" spans="1:4" x14ac:dyDescent="0.3">
      <c r="A115" t="s">
        <v>809</v>
      </c>
      <c r="B115">
        <v>0.90236811502272996</v>
      </c>
      <c r="C115">
        <v>0.98980016652789304</v>
      </c>
      <c r="D115" t="s">
        <v>895</v>
      </c>
    </row>
    <row r="116" spans="1:4" x14ac:dyDescent="0.3">
      <c r="A116" t="s">
        <v>175</v>
      </c>
      <c r="B116">
        <v>0.9</v>
      </c>
      <c r="C116">
        <v>0.46185372005044101</v>
      </c>
      <c r="D116" t="s">
        <v>895</v>
      </c>
    </row>
    <row r="117" spans="1:4" x14ac:dyDescent="0.3">
      <c r="A117" t="s">
        <v>321</v>
      </c>
      <c r="B117">
        <v>0.95130564536185003</v>
      </c>
      <c r="C117">
        <v>0.90287420161066401</v>
      </c>
      <c r="D117" t="s">
        <v>896</v>
      </c>
    </row>
    <row r="118" spans="1:4" x14ac:dyDescent="0.3">
      <c r="A118" t="s">
        <v>815</v>
      </c>
      <c r="B118">
        <v>0.52341001353179994</v>
      </c>
      <c r="C118">
        <v>0.512536873156342</v>
      </c>
      <c r="D118" t="s">
        <v>896</v>
      </c>
    </row>
    <row r="119" spans="1:4" x14ac:dyDescent="0.3">
      <c r="A119" t="s">
        <v>887</v>
      </c>
      <c r="B119">
        <v>0.79967974379503604</v>
      </c>
      <c r="C119">
        <v>0.81331877729257596</v>
      </c>
      <c r="D119" t="s">
        <v>896</v>
      </c>
    </row>
    <row r="120" spans="1:4" x14ac:dyDescent="0.3">
      <c r="A120" t="s">
        <v>817</v>
      </c>
      <c r="B120">
        <v>0.94358974358974401</v>
      </c>
      <c r="C120">
        <v>0.71397941680960597</v>
      </c>
      <c r="D120" t="s">
        <v>896</v>
      </c>
    </row>
    <row r="121" spans="1:4" x14ac:dyDescent="0.3">
      <c r="A121" t="s">
        <v>818</v>
      </c>
      <c r="B121">
        <v>1</v>
      </c>
      <c r="C121">
        <v>1</v>
      </c>
      <c r="D121" t="s">
        <v>896</v>
      </c>
    </row>
    <row r="122" spans="1:4" x14ac:dyDescent="0.3">
      <c r="A122" t="s">
        <v>766</v>
      </c>
      <c r="B122">
        <v>0.95508204751408299</v>
      </c>
      <c r="C122">
        <v>0.94385255939260404</v>
      </c>
      <c r="D122" t="s">
        <v>896</v>
      </c>
    </row>
    <row r="123" spans="1:4" x14ac:dyDescent="0.3">
      <c r="A123" t="s">
        <v>819</v>
      </c>
      <c r="B123">
        <v>0.89549330085261902</v>
      </c>
      <c r="C123">
        <v>0.81461163357715105</v>
      </c>
      <c r="D123" t="s">
        <v>896</v>
      </c>
    </row>
    <row r="124" spans="1:4" x14ac:dyDescent="0.3">
      <c r="A124" t="s">
        <v>769</v>
      </c>
      <c r="B124">
        <v>0.90938680616099998</v>
      </c>
      <c r="C124">
        <v>0.61772888214466404</v>
      </c>
      <c r="D124" t="s">
        <v>896</v>
      </c>
    </row>
    <row r="125" spans="1:4" x14ac:dyDescent="0.3">
      <c r="A125" t="s">
        <v>820</v>
      </c>
      <c r="B125">
        <v>0.80143483459545595</v>
      </c>
      <c r="C125">
        <v>1</v>
      </c>
      <c r="D125" t="s">
        <v>896</v>
      </c>
    </row>
    <row r="126" spans="1:4" x14ac:dyDescent="0.3">
      <c r="A126" t="s">
        <v>821</v>
      </c>
      <c r="B126">
        <v>0.98764068804417104</v>
      </c>
      <c r="C126">
        <v>0.97920277296360503</v>
      </c>
      <c r="D126" t="s">
        <v>896</v>
      </c>
    </row>
    <row r="127" spans="1:4" x14ac:dyDescent="0.3">
      <c r="A127" t="s">
        <v>822</v>
      </c>
      <c r="B127">
        <v>0.40571882446385998</v>
      </c>
      <c r="C127">
        <v>0.70343244425010898</v>
      </c>
      <c r="D127" t="s">
        <v>896</v>
      </c>
    </row>
    <row r="128" spans="1:4" x14ac:dyDescent="0.3">
      <c r="A128" t="s">
        <v>823</v>
      </c>
      <c r="B128">
        <v>0.58800489596083305</v>
      </c>
      <c r="C128">
        <v>0.59640522875817004</v>
      </c>
      <c r="D128" t="s">
        <v>896</v>
      </c>
    </row>
    <row r="129" spans="1:4" x14ac:dyDescent="0.3">
      <c r="A129" t="s">
        <v>362</v>
      </c>
      <c r="B129">
        <v>0.80722702278083303</v>
      </c>
      <c r="C129">
        <v>0.88789107763615305</v>
      </c>
      <c r="D129" t="s">
        <v>896</v>
      </c>
    </row>
    <row r="130" spans="1:4" x14ac:dyDescent="0.3">
      <c r="A130" t="s">
        <v>824</v>
      </c>
      <c r="B130">
        <v>0.92137085539147401</v>
      </c>
      <c r="C130">
        <v>0.824974498469908</v>
      </c>
      <c r="D130" t="s">
        <v>896</v>
      </c>
    </row>
    <row r="131" spans="1:4" x14ac:dyDescent="0.3">
      <c r="A131" t="s">
        <v>825</v>
      </c>
      <c r="B131">
        <v>1</v>
      </c>
      <c r="C131">
        <v>1</v>
      </c>
      <c r="D131" t="s">
        <v>896</v>
      </c>
    </row>
    <row r="132" spans="1:4" x14ac:dyDescent="0.3">
      <c r="A132" t="s">
        <v>303</v>
      </c>
      <c r="B132">
        <v>0.89924812030075196</v>
      </c>
      <c r="C132">
        <v>0.87406015037593998</v>
      </c>
      <c r="D132" t="s">
        <v>896</v>
      </c>
    </row>
    <row r="133" spans="1:4" x14ac:dyDescent="0.3">
      <c r="A133" t="s">
        <v>779</v>
      </c>
      <c r="B133">
        <v>0.79464937170652605</v>
      </c>
      <c r="C133">
        <v>0.67475839852738195</v>
      </c>
      <c r="D133" t="s">
        <v>896</v>
      </c>
    </row>
    <row r="134" spans="1:4" x14ac:dyDescent="0.3">
      <c r="A134" t="s">
        <v>826</v>
      </c>
      <c r="B134">
        <v>0.80753532182103605</v>
      </c>
      <c r="C134">
        <v>0.75941915227629497</v>
      </c>
      <c r="D134" t="s">
        <v>896</v>
      </c>
    </row>
    <row r="135" spans="1:4" x14ac:dyDescent="0.3">
      <c r="A135" t="s">
        <v>780</v>
      </c>
      <c r="B135">
        <v>0.425406661502711</v>
      </c>
      <c r="C135">
        <v>0.43725617685305601</v>
      </c>
      <c r="D135" t="s">
        <v>896</v>
      </c>
    </row>
    <row r="136" spans="1:4" x14ac:dyDescent="0.3">
      <c r="A136" t="s">
        <v>226</v>
      </c>
      <c r="B136">
        <v>0.77210098416773598</v>
      </c>
      <c r="C136">
        <v>0.57249322493224897</v>
      </c>
      <c r="D136" t="s">
        <v>896</v>
      </c>
    </row>
    <row r="137" spans="1:4" x14ac:dyDescent="0.3">
      <c r="A137" t="s">
        <v>782</v>
      </c>
      <c r="B137">
        <v>0.84936886395511901</v>
      </c>
      <c r="C137">
        <v>0.47839506172839502</v>
      </c>
      <c r="D137" t="s">
        <v>896</v>
      </c>
    </row>
    <row r="138" spans="1:4" x14ac:dyDescent="0.3">
      <c r="A138" t="s">
        <v>784</v>
      </c>
      <c r="B138">
        <v>1</v>
      </c>
      <c r="C138">
        <v>1</v>
      </c>
      <c r="D138" t="s">
        <v>896</v>
      </c>
    </row>
    <row r="139" spans="1:4" x14ac:dyDescent="0.3">
      <c r="A139" t="s">
        <v>309</v>
      </c>
      <c r="B139">
        <v>0.72175992348158802</v>
      </c>
      <c r="C139">
        <v>0.84009673717002797</v>
      </c>
      <c r="D139" t="s">
        <v>896</v>
      </c>
    </row>
    <row r="140" spans="1:4" x14ac:dyDescent="0.3">
      <c r="A140" t="s">
        <v>827</v>
      </c>
      <c r="B140">
        <v>0.79726137736609004</v>
      </c>
      <c r="C140">
        <v>0.74657672170761202</v>
      </c>
      <c r="D140" t="s">
        <v>896</v>
      </c>
    </row>
    <row r="141" spans="1:4" x14ac:dyDescent="0.3">
      <c r="A141" t="s">
        <v>315</v>
      </c>
      <c r="B141">
        <v>0.90068841664172405</v>
      </c>
      <c r="C141">
        <v>0.89528944381384801</v>
      </c>
      <c r="D141" t="s">
        <v>896</v>
      </c>
    </row>
    <row r="142" spans="1:4" x14ac:dyDescent="0.3">
      <c r="A142" t="s">
        <v>158</v>
      </c>
      <c r="B142">
        <v>0.87616580310880798</v>
      </c>
      <c r="C142">
        <v>0.84533829718355502</v>
      </c>
      <c r="D142" t="s">
        <v>896</v>
      </c>
    </row>
    <row r="143" spans="1:4" x14ac:dyDescent="0.3">
      <c r="A143" t="s">
        <v>317</v>
      </c>
      <c r="B143">
        <v>0.76178790534618801</v>
      </c>
      <c r="C143">
        <v>0.58262146289375305</v>
      </c>
      <c r="D143" t="s">
        <v>896</v>
      </c>
    </row>
    <row r="144" spans="1:4" x14ac:dyDescent="0.3">
      <c r="A144" t="s">
        <v>828</v>
      </c>
      <c r="B144">
        <v>1</v>
      </c>
      <c r="C144">
        <v>0.94998799951998103</v>
      </c>
      <c r="D144" t="s">
        <v>896</v>
      </c>
    </row>
    <row r="145" spans="1:4" x14ac:dyDescent="0.3">
      <c r="A145" t="s">
        <v>829</v>
      </c>
      <c r="B145">
        <v>0.71807228915662702</v>
      </c>
      <c r="C145">
        <v>0.91442953020134199</v>
      </c>
      <c r="D145" t="s">
        <v>896</v>
      </c>
    </row>
    <row r="146" spans="1:4" x14ac:dyDescent="0.3">
      <c r="A146" t="s">
        <v>830</v>
      </c>
      <c r="B146">
        <v>1</v>
      </c>
      <c r="C146">
        <v>0.87586052080215504</v>
      </c>
      <c r="D146" t="s">
        <v>896</v>
      </c>
    </row>
    <row r="147" spans="1:4" x14ac:dyDescent="0.3">
      <c r="A147" t="s">
        <v>175</v>
      </c>
      <c r="B147">
        <v>0.87405475880052197</v>
      </c>
      <c r="C147">
        <v>0.52219796215429404</v>
      </c>
      <c r="D147" t="s">
        <v>896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topLeftCell="A29"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899</v>
      </c>
      <c r="F2" t="s">
        <v>900</v>
      </c>
      <c r="H2" t="s">
        <v>901</v>
      </c>
      <c r="J2" t="s">
        <v>902</v>
      </c>
    </row>
    <row r="3" spans="2:13" x14ac:dyDescent="0.3">
      <c r="D3" t="s">
        <v>903</v>
      </c>
      <c r="E3" t="s">
        <v>904</v>
      </c>
      <c r="F3" t="s">
        <v>903</v>
      </c>
      <c r="G3" t="s">
        <v>904</v>
      </c>
      <c r="H3" t="s">
        <v>903</v>
      </c>
      <c r="I3" t="s">
        <v>904</v>
      </c>
      <c r="J3" t="s">
        <v>903</v>
      </c>
      <c r="K3" t="s">
        <v>904</v>
      </c>
    </row>
    <row r="4" spans="2:13" x14ac:dyDescent="0.3">
      <c r="B4" t="s">
        <v>8</v>
      </c>
    </row>
    <row r="5" spans="2:13" x14ac:dyDescent="0.3">
      <c r="C5" t="s">
        <v>92</v>
      </c>
      <c r="D5" s="59">
        <v>0.236640772692818</v>
      </c>
      <c r="E5" s="59">
        <v>0.247224425059477</v>
      </c>
      <c r="F5" s="59">
        <v>0.125444444444444</v>
      </c>
      <c r="G5" s="59">
        <v>0.11626408746846099</v>
      </c>
      <c r="H5" s="59">
        <v>0.22263157894736799</v>
      </c>
      <c r="I5" s="59">
        <v>0.12375447007505801</v>
      </c>
      <c r="J5" s="59">
        <v>0.16225806451612901</v>
      </c>
      <c r="K5" s="59">
        <v>0.13696186166774399</v>
      </c>
      <c r="M5" t="s">
        <v>905</v>
      </c>
    </row>
    <row r="6" spans="2:13" x14ac:dyDescent="0.3">
      <c r="C6" t="s">
        <v>246</v>
      </c>
      <c r="D6" s="60">
        <v>0.41747045704983299</v>
      </c>
      <c r="E6" s="60">
        <v>0.41950832672482202</v>
      </c>
      <c r="F6" s="60">
        <v>0.53211111111111098</v>
      </c>
      <c r="G6" s="60">
        <v>0.59258242220353197</v>
      </c>
      <c r="H6" s="60">
        <v>0.44605263157894698</v>
      </c>
      <c r="I6" s="60">
        <v>0.55599638464259105</v>
      </c>
      <c r="J6" s="60">
        <v>0.47516129032258098</v>
      </c>
      <c r="K6" s="60">
        <v>0.50288299935358804</v>
      </c>
    </row>
    <row r="7" spans="2:13" x14ac:dyDescent="0.3">
      <c r="C7" t="s">
        <v>794</v>
      </c>
      <c r="D7" s="54">
        <v>0.11207198178606601</v>
      </c>
      <c r="E7" s="54">
        <v>0.114789849325932</v>
      </c>
      <c r="F7" s="54"/>
      <c r="G7" s="54"/>
      <c r="H7" s="54">
        <v>1.02631578947368E-2</v>
      </c>
      <c r="I7" s="54">
        <v>2.7605218689825899E-2</v>
      </c>
      <c r="J7" s="54"/>
      <c r="K7" s="54"/>
    </row>
    <row r="8" spans="2:13" x14ac:dyDescent="0.3">
      <c r="C8" t="s">
        <v>286</v>
      </c>
      <c r="D8" s="59">
        <v>0.13176598322279201</v>
      </c>
      <c r="E8" s="59">
        <v>0.12034099920697899</v>
      </c>
      <c r="F8" s="59">
        <v>0.15666666666666701</v>
      </c>
      <c r="G8" s="59">
        <v>0.14714486963835199</v>
      </c>
      <c r="H8" s="59">
        <v>0.14289473684210499</v>
      </c>
      <c r="I8" s="54">
        <v>0.10954061382481201</v>
      </c>
      <c r="J8" s="54">
        <v>7.7741935483870997E-2</v>
      </c>
      <c r="K8" s="54">
        <v>7.5798319327731095E-2</v>
      </c>
    </row>
    <row r="9" spans="2:13" x14ac:dyDescent="0.3">
      <c r="C9" t="s">
        <v>906</v>
      </c>
      <c r="D9" s="54">
        <v>3.8166341677239798E-2</v>
      </c>
      <c r="E9" s="54">
        <v>4.2624900872323603E-2</v>
      </c>
      <c r="F9" s="54">
        <v>1.6861111111111101E-2</v>
      </c>
      <c r="G9" s="54">
        <v>1.3171783010933601E-2</v>
      </c>
      <c r="H9" s="54">
        <v>1.1052631578947401E-2</v>
      </c>
      <c r="I9" s="54">
        <v>1.5581011514127399E-2</v>
      </c>
      <c r="J9" s="54">
        <v>5.0967741935483903E-2</v>
      </c>
      <c r="K9" s="54">
        <v>7.2999353587588897E-2</v>
      </c>
    </row>
    <row r="10" spans="2:13" x14ac:dyDescent="0.3">
      <c r="C10" t="s">
        <v>907</v>
      </c>
      <c r="D10" s="54">
        <v>3.6078356611463601E-2</v>
      </c>
      <c r="E10" s="54">
        <v>4.1435368754956403E-2</v>
      </c>
      <c r="F10" s="54">
        <v>0.1105</v>
      </c>
      <c r="G10" s="54">
        <v>7.3520185029436497E-2</v>
      </c>
      <c r="H10" s="54">
        <v>0.105</v>
      </c>
      <c r="I10" s="59">
        <v>0.122578692969702</v>
      </c>
      <c r="J10" s="54">
        <v>9.8709677419354797E-2</v>
      </c>
      <c r="K10" s="54">
        <v>9.9725274725274704E-2</v>
      </c>
    </row>
    <row r="11" spans="2:13" x14ac:dyDescent="0.3">
      <c r="C11" t="s">
        <v>195</v>
      </c>
      <c r="D11" s="54">
        <v>1.4913313365538401E-2</v>
      </c>
      <c r="E11" s="54">
        <v>4.5598731165741504E-3</v>
      </c>
      <c r="F11" s="54">
        <v>3.7999999999999999E-2</v>
      </c>
      <c r="G11" s="54">
        <v>3.07363330529857E-2</v>
      </c>
      <c r="H11" s="54">
        <v>6.2105263157894698E-2</v>
      </c>
      <c r="I11" s="54">
        <v>4.4943608283884197E-2</v>
      </c>
      <c r="J11" s="59">
        <v>0.13516129032258101</v>
      </c>
      <c r="K11" s="59">
        <v>0.111632191338074</v>
      </c>
    </row>
    <row r="12" spans="2:13" x14ac:dyDescent="0.3">
      <c r="C12" t="s">
        <v>908</v>
      </c>
      <c r="D12" s="54">
        <v>1.28927935942489E-2</v>
      </c>
      <c r="E12" s="54">
        <v>9.5162569389373505E-3</v>
      </c>
      <c r="F12" s="54">
        <v>2.1166666666666702E-2</v>
      </c>
      <c r="G12" s="54">
        <v>2.7324747687132001E-2</v>
      </c>
    </row>
    <row r="13" spans="2:13" x14ac:dyDescent="0.3">
      <c r="B13" t="s">
        <v>9</v>
      </c>
      <c r="D13" s="54"/>
      <c r="E13" s="54"/>
    </row>
    <row r="14" spans="2:13" x14ac:dyDescent="0.3">
      <c r="C14" t="s">
        <v>201</v>
      </c>
      <c r="D14" s="60">
        <v>0.50354111308082705</v>
      </c>
      <c r="E14" s="60">
        <v>0.51348136399682798</v>
      </c>
      <c r="F14" s="60">
        <v>0.51394444444444498</v>
      </c>
      <c r="G14" s="60">
        <v>0.53395142977291898</v>
      </c>
      <c r="H14" s="59">
        <v>0.27710526315789502</v>
      </c>
      <c r="I14" s="60">
        <v>0.37908987306951702</v>
      </c>
      <c r="J14" s="59">
        <v>0.21806451612903199</v>
      </c>
      <c r="K14" s="59">
        <v>0.24605688429217801</v>
      </c>
    </row>
    <row r="15" spans="2:13" x14ac:dyDescent="0.3">
      <c r="C15" t="s">
        <v>199</v>
      </c>
      <c r="D15" s="59">
        <v>0.20288984147883399</v>
      </c>
      <c r="E15" s="59">
        <v>0.22065820777160999</v>
      </c>
      <c r="F15" s="54">
        <v>9.4055555555555601E-2</v>
      </c>
      <c r="G15" s="59">
        <v>7.6115958788898194E-2</v>
      </c>
      <c r="H15" s="54">
        <v>7.21052631578947E-2</v>
      </c>
      <c r="I15" s="54">
        <v>3.1330608716155103E-2</v>
      </c>
      <c r="J15" s="54">
        <v>9.3548387096774197E-2</v>
      </c>
      <c r="K15" s="54">
        <v>3.1376858435681998E-2</v>
      </c>
    </row>
    <row r="16" spans="2:13" x14ac:dyDescent="0.3">
      <c r="C16" t="s">
        <v>198</v>
      </c>
      <c r="D16" s="59">
        <v>0.14991896867424501</v>
      </c>
      <c r="E16" s="59">
        <v>0.17446471054718499</v>
      </c>
      <c r="F16" s="59">
        <v>0.187055555555556</v>
      </c>
      <c r="G16" s="59">
        <v>0.243847245584525</v>
      </c>
      <c r="H16" s="59">
        <v>0.25657894736842102</v>
      </c>
      <c r="I16" s="59">
        <v>0.27526781152984597</v>
      </c>
      <c r="J16" s="59">
        <v>0.16677419354838699</v>
      </c>
      <c r="K16" s="59">
        <v>0.21519392372333601</v>
      </c>
    </row>
    <row r="17" spans="2:13" x14ac:dyDescent="0.3">
      <c r="C17" t="s">
        <v>200</v>
      </c>
      <c r="D17" s="54">
        <v>7.7927412819993297E-2</v>
      </c>
      <c r="E17" s="54">
        <v>2.7557494052339399E-2</v>
      </c>
      <c r="F17" s="54">
        <v>7.4027777777777803E-2</v>
      </c>
      <c r="G17" s="54">
        <v>6.6569386038688005E-2</v>
      </c>
      <c r="H17" s="60">
        <v>0.28736842105263199</v>
      </c>
      <c r="I17" s="59">
        <v>0.190320666483279</v>
      </c>
      <c r="J17" s="60">
        <v>0.413225806451613</v>
      </c>
      <c r="K17" s="60">
        <v>0.40188106011635399</v>
      </c>
    </row>
    <row r="18" spans="2:13" x14ac:dyDescent="0.3">
      <c r="C18" t="s">
        <v>97</v>
      </c>
      <c r="D18" s="54">
        <v>3.6599293899396201E-2</v>
      </c>
      <c r="E18" s="54">
        <v>4.1831879460745403E-2</v>
      </c>
      <c r="F18" s="59">
        <v>0.110527777777778</v>
      </c>
      <c r="G18" s="54">
        <v>7.2874158957106805E-2</v>
      </c>
      <c r="H18" s="54">
        <v>0.106842105263158</v>
      </c>
      <c r="I18" s="54">
        <v>0.123991040201203</v>
      </c>
      <c r="J18" s="54">
        <v>0.10741935483871</v>
      </c>
      <c r="K18" s="54">
        <v>0.103972204266322</v>
      </c>
    </row>
    <row r="19" spans="2:13" x14ac:dyDescent="0.3">
      <c r="C19" t="s">
        <v>909</v>
      </c>
      <c r="D19" s="54">
        <v>3.3330392857746699E-3</v>
      </c>
      <c r="E19" s="54">
        <v>3.3703409992069801E-3</v>
      </c>
      <c r="F19" s="54"/>
      <c r="G19" s="54"/>
      <c r="H19" s="54"/>
      <c r="I19" s="54"/>
    </row>
    <row r="20" spans="2:13" x14ac:dyDescent="0.3">
      <c r="C20" t="s">
        <v>533</v>
      </c>
      <c r="D20" s="54">
        <v>1.49845333197644E-2</v>
      </c>
      <c r="E20" s="54">
        <v>1.24900872323553E-2</v>
      </c>
      <c r="F20" s="54">
        <v>2.0500000000000001E-2</v>
      </c>
      <c r="G20" s="54">
        <v>6.5645500420521401E-3</v>
      </c>
      <c r="H20" s="54"/>
      <c r="I20" s="54"/>
    </row>
    <row r="21" spans="2:13" x14ac:dyDescent="0.3">
      <c r="C21" t="s">
        <v>202</v>
      </c>
      <c r="D21" s="54">
        <v>1.08057974411642E-2</v>
      </c>
      <c r="E21" s="54">
        <v>6.14591593973037E-3</v>
      </c>
      <c r="F21" s="54"/>
      <c r="G21" s="54"/>
      <c r="H21" s="54"/>
      <c r="I21" s="54"/>
      <c r="J21" s="54"/>
      <c r="K21" s="54"/>
    </row>
    <row r="23" spans="2:13" x14ac:dyDescent="0.3">
      <c r="D23" s="54"/>
      <c r="E23" s="54"/>
      <c r="F23" s="54"/>
      <c r="G23" s="54"/>
      <c r="H23" s="54"/>
    </row>
    <row r="25" spans="2:13" x14ac:dyDescent="0.3">
      <c r="B25" s="61"/>
      <c r="C25" s="61"/>
      <c r="D25" s="65" t="s">
        <v>899</v>
      </c>
      <c r="E25" s="65"/>
      <c r="F25" s="65" t="s">
        <v>900</v>
      </c>
      <c r="G25" s="65"/>
      <c r="H25" s="65" t="s">
        <v>901</v>
      </c>
      <c r="I25" s="65"/>
      <c r="J25" s="65" t="s">
        <v>902</v>
      </c>
      <c r="K25" s="65"/>
    </row>
    <row r="26" spans="2:13" x14ac:dyDescent="0.3">
      <c r="B26" s="62"/>
      <c r="C26" s="62"/>
      <c r="D26" s="62" t="s">
        <v>903</v>
      </c>
      <c r="E26" s="62" t="s">
        <v>904</v>
      </c>
      <c r="F26" s="62" t="s">
        <v>903</v>
      </c>
      <c r="G26" s="62" t="s">
        <v>904</v>
      </c>
      <c r="H26" s="62" t="s">
        <v>903</v>
      </c>
      <c r="I26" s="62" t="s">
        <v>904</v>
      </c>
      <c r="J26" s="62" t="s">
        <v>903</v>
      </c>
      <c r="K26" s="62" t="s">
        <v>904</v>
      </c>
    </row>
    <row r="27" spans="2:13" x14ac:dyDescent="0.3">
      <c r="B27" t="s">
        <v>8</v>
      </c>
    </row>
    <row r="28" spans="2:13" x14ac:dyDescent="0.3">
      <c r="C28" t="s">
        <v>92</v>
      </c>
      <c r="D28" s="54">
        <v>0.236640772692818</v>
      </c>
      <c r="E28" s="54">
        <v>0.247224425059477</v>
      </c>
      <c r="F28" s="54">
        <v>0.125444444444444</v>
      </c>
      <c r="G28" s="54">
        <v>0.11626408746846099</v>
      </c>
      <c r="H28" s="54">
        <v>0.22263157894736799</v>
      </c>
      <c r="I28" s="54">
        <v>0.12375447007505801</v>
      </c>
      <c r="J28" s="54">
        <v>0.16225806451612901</v>
      </c>
      <c r="K28" s="54">
        <v>0.13696186166774399</v>
      </c>
      <c r="M28" t="s">
        <v>905</v>
      </c>
    </row>
    <row r="29" spans="2:13" x14ac:dyDescent="0.3">
      <c r="C29" t="s">
        <v>246</v>
      </c>
      <c r="D29" s="54">
        <v>0.41747045704983299</v>
      </c>
      <c r="E29" s="54">
        <v>0.41950832672482202</v>
      </c>
      <c r="F29" s="54">
        <v>0.53211111111111098</v>
      </c>
      <c r="G29" s="54">
        <v>0.59258242220353197</v>
      </c>
      <c r="H29" s="54">
        <v>0.44605263157894698</v>
      </c>
      <c r="I29" s="54">
        <v>0.55599638464259105</v>
      </c>
      <c r="J29" s="54">
        <v>0.47516129032258098</v>
      </c>
      <c r="K29" s="54">
        <v>0.50288299935358804</v>
      </c>
    </row>
    <row r="30" spans="2:13" x14ac:dyDescent="0.3">
      <c r="C30" t="s">
        <v>794</v>
      </c>
      <c r="D30" s="54">
        <v>0.11207198178606601</v>
      </c>
      <c r="E30" s="54">
        <v>0.114789849325932</v>
      </c>
      <c r="F30" s="54"/>
      <c r="G30" s="54"/>
      <c r="H30" s="54">
        <v>1.02631578947368E-2</v>
      </c>
      <c r="I30" s="54">
        <v>2.7605218689825899E-2</v>
      </c>
      <c r="J30" s="54"/>
      <c r="K30" s="54"/>
    </row>
    <row r="31" spans="2:13" x14ac:dyDescent="0.3">
      <c r="C31" t="s">
        <v>286</v>
      </c>
      <c r="D31" s="54">
        <v>0.13176598322279201</v>
      </c>
      <c r="E31" s="54">
        <v>0.12034099920697899</v>
      </c>
      <c r="F31" s="54">
        <v>0.15666666666666701</v>
      </c>
      <c r="G31" s="54">
        <v>0.14714486963835199</v>
      </c>
      <c r="H31" s="54">
        <v>0.14289473684210499</v>
      </c>
      <c r="I31" s="54">
        <v>0.10954061382481201</v>
      </c>
      <c r="J31" s="54">
        <v>7.7741935483870997E-2</v>
      </c>
      <c r="K31" s="54">
        <v>7.5798319327731095E-2</v>
      </c>
    </row>
    <row r="32" spans="2:13" x14ac:dyDescent="0.3">
      <c r="C32" t="s">
        <v>906</v>
      </c>
      <c r="D32" s="54">
        <v>3.8166341677239798E-2</v>
      </c>
      <c r="E32" s="54">
        <v>4.2624900872323603E-2</v>
      </c>
      <c r="F32" s="54">
        <v>1.6861111111111101E-2</v>
      </c>
      <c r="G32" s="54">
        <v>1.3171783010933601E-2</v>
      </c>
      <c r="H32" s="54">
        <v>1.1052631578947401E-2</v>
      </c>
      <c r="I32" s="54">
        <v>1.5581011514127399E-2</v>
      </c>
      <c r="J32" s="54">
        <v>5.0967741935483903E-2</v>
      </c>
      <c r="K32" s="54">
        <v>7.2999353587588897E-2</v>
      </c>
    </row>
    <row r="33" spans="2:11" x14ac:dyDescent="0.3">
      <c r="C33" t="s">
        <v>907</v>
      </c>
      <c r="D33" s="54">
        <v>3.6078356611463601E-2</v>
      </c>
      <c r="E33" s="54">
        <v>4.1435368754956403E-2</v>
      </c>
      <c r="F33" s="54">
        <v>0.1105</v>
      </c>
      <c r="G33" s="54">
        <v>7.3520185029436497E-2</v>
      </c>
      <c r="H33" s="54">
        <v>0.105</v>
      </c>
      <c r="I33" s="54">
        <v>0.122578692969702</v>
      </c>
      <c r="J33" s="54">
        <v>9.8709677419354797E-2</v>
      </c>
      <c r="K33" s="54">
        <v>9.9725274725274704E-2</v>
      </c>
    </row>
    <row r="34" spans="2:11" x14ac:dyDescent="0.3">
      <c r="C34" t="s">
        <v>195</v>
      </c>
      <c r="D34" s="54">
        <v>1.4913313365538401E-2</v>
      </c>
      <c r="E34" s="54">
        <v>4.5598731165741504E-3</v>
      </c>
      <c r="F34" s="54">
        <v>3.7999999999999999E-2</v>
      </c>
      <c r="G34" s="54">
        <v>3.07363330529857E-2</v>
      </c>
      <c r="H34" s="54">
        <v>6.2105263157894698E-2</v>
      </c>
      <c r="I34" s="54">
        <v>4.4943608283884197E-2</v>
      </c>
      <c r="J34" s="54">
        <v>0.13516129032258101</v>
      </c>
      <c r="K34" s="54">
        <v>0.111632191338074</v>
      </c>
    </row>
    <row r="35" spans="2:11" x14ac:dyDescent="0.3">
      <c r="C35" s="62" t="s">
        <v>908</v>
      </c>
      <c r="D35" s="63">
        <v>1.28927935942489E-2</v>
      </c>
      <c r="E35" s="63">
        <v>9.5162569389373505E-3</v>
      </c>
      <c r="F35" s="63">
        <v>2.1166666666666702E-2</v>
      </c>
      <c r="G35" s="63">
        <v>2.7324747687132001E-2</v>
      </c>
      <c r="H35" s="62"/>
      <c r="I35" s="62"/>
      <c r="J35" s="63"/>
      <c r="K35" s="63"/>
    </row>
    <row r="36" spans="2:11" x14ac:dyDescent="0.3">
      <c r="B36" t="s">
        <v>9</v>
      </c>
      <c r="D36" s="54"/>
      <c r="E36" s="54"/>
    </row>
    <row r="37" spans="2:11" x14ac:dyDescent="0.3">
      <c r="C37" t="s">
        <v>201</v>
      </c>
      <c r="D37" s="54">
        <v>0.50354111308082705</v>
      </c>
      <c r="E37" s="54">
        <v>0.51348136399682798</v>
      </c>
      <c r="F37" s="54">
        <v>0.51394444444444498</v>
      </c>
      <c r="G37" s="54">
        <v>0.53395142977291898</v>
      </c>
      <c r="H37" s="54">
        <v>0.27710526315789502</v>
      </c>
      <c r="I37" s="54">
        <v>0.37908987306951702</v>
      </c>
      <c r="J37" s="54">
        <v>0.21806451612903199</v>
      </c>
      <c r="K37" s="54">
        <v>0.24605688429217801</v>
      </c>
    </row>
    <row r="38" spans="2:11" x14ac:dyDescent="0.3">
      <c r="C38" t="s">
        <v>199</v>
      </c>
      <c r="D38" s="54">
        <v>0.20288984147883399</v>
      </c>
      <c r="E38" s="54">
        <v>0.22065820777160999</v>
      </c>
      <c r="F38" s="54">
        <v>9.4055555555555601E-2</v>
      </c>
      <c r="G38" s="54">
        <v>7.6115958788898194E-2</v>
      </c>
      <c r="H38" s="54">
        <v>7.21052631578947E-2</v>
      </c>
      <c r="I38" s="54">
        <v>3.1330608716155103E-2</v>
      </c>
      <c r="J38" s="54">
        <v>9.3548387096774197E-2</v>
      </c>
      <c r="K38" s="54">
        <v>3.1376858435681998E-2</v>
      </c>
    </row>
    <row r="39" spans="2:11" x14ac:dyDescent="0.3">
      <c r="C39" t="s">
        <v>198</v>
      </c>
      <c r="D39" s="54">
        <v>0.14991896867424501</v>
      </c>
      <c r="E39" s="54">
        <v>0.17446471054718499</v>
      </c>
      <c r="F39" s="54">
        <v>0.187055555555556</v>
      </c>
      <c r="G39" s="54">
        <v>0.243847245584525</v>
      </c>
      <c r="H39" s="54">
        <v>0.25657894736842102</v>
      </c>
      <c r="I39" s="54">
        <v>0.27526781152984597</v>
      </c>
      <c r="J39" s="54">
        <v>0.16677419354838699</v>
      </c>
      <c r="K39" s="54">
        <v>0.21519392372333601</v>
      </c>
    </row>
    <row r="40" spans="2:11" x14ac:dyDescent="0.3">
      <c r="C40" t="s">
        <v>200</v>
      </c>
      <c r="D40" s="54">
        <v>7.7927412819993297E-2</v>
      </c>
      <c r="E40" s="54">
        <v>2.7557494052339399E-2</v>
      </c>
      <c r="F40" s="54">
        <v>7.4027777777777803E-2</v>
      </c>
      <c r="G40" s="54">
        <v>6.6569386038688005E-2</v>
      </c>
      <c r="H40" s="54">
        <v>0.28736842105263199</v>
      </c>
      <c r="I40" s="54">
        <v>0.190320666483279</v>
      </c>
      <c r="J40" s="54">
        <v>0.413225806451613</v>
      </c>
      <c r="K40" s="54">
        <v>0.40188106011635399</v>
      </c>
    </row>
    <row r="41" spans="2:11" x14ac:dyDescent="0.3">
      <c r="C41" t="s">
        <v>97</v>
      </c>
      <c r="D41" s="54">
        <v>3.6599293899396201E-2</v>
      </c>
      <c r="E41" s="54">
        <v>4.1831879460745403E-2</v>
      </c>
      <c r="F41" s="54">
        <v>0.110527777777778</v>
      </c>
      <c r="G41" s="54">
        <v>7.2874158957106805E-2</v>
      </c>
      <c r="H41" s="54">
        <v>0.106842105263158</v>
      </c>
      <c r="I41" s="54">
        <v>0.123991040201203</v>
      </c>
      <c r="J41" s="54">
        <v>0.10741935483871</v>
      </c>
      <c r="K41" s="54">
        <v>0.103972204266322</v>
      </c>
    </row>
    <row r="42" spans="2:11" x14ac:dyDescent="0.3">
      <c r="C42" t="s">
        <v>909</v>
      </c>
      <c r="D42" s="54">
        <v>3.3330392857746699E-3</v>
      </c>
      <c r="E42" s="54">
        <v>3.3703409992069801E-3</v>
      </c>
      <c r="F42" s="54"/>
      <c r="G42" s="54"/>
      <c r="H42" s="54"/>
      <c r="I42" s="54"/>
    </row>
    <row r="43" spans="2:11" x14ac:dyDescent="0.3">
      <c r="C43" t="s">
        <v>533</v>
      </c>
      <c r="D43" s="54">
        <v>1.49845333197644E-2</v>
      </c>
      <c r="E43" s="54">
        <v>1.24900872323553E-2</v>
      </c>
      <c r="F43" s="54">
        <v>2.0500000000000001E-2</v>
      </c>
      <c r="G43" s="54">
        <v>6.5645500420521401E-3</v>
      </c>
      <c r="H43" s="54"/>
      <c r="I43" s="54"/>
    </row>
    <row r="44" spans="2:11" x14ac:dyDescent="0.3">
      <c r="B44" s="62"/>
      <c r="C44" s="62" t="s">
        <v>202</v>
      </c>
      <c r="D44" s="63">
        <v>1.08057974411642E-2</v>
      </c>
      <c r="E44" s="63">
        <v>6.14591593973037E-3</v>
      </c>
      <c r="F44" s="63"/>
      <c r="G44" s="63"/>
      <c r="H44" s="63"/>
      <c r="I44" s="63"/>
      <c r="J44" s="62"/>
      <c r="K44" s="62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25" zoomScaleNormal="100" workbookViewId="0">
      <selection activeCell="V54" sqref="V54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204</v>
      </c>
      <c r="B1" t="s">
        <v>205</v>
      </c>
      <c r="C1" t="s">
        <v>206</v>
      </c>
      <c r="D1" s="30" t="s">
        <v>97</v>
      </c>
      <c r="E1" t="s">
        <v>207</v>
      </c>
      <c r="F1" t="s">
        <v>208</v>
      </c>
      <c r="G1" t="s">
        <v>100</v>
      </c>
      <c r="H1" t="s">
        <v>98</v>
      </c>
      <c r="I1" t="s">
        <v>209</v>
      </c>
      <c r="J1" t="s">
        <v>210</v>
      </c>
      <c r="K1" t="s">
        <v>211</v>
      </c>
      <c r="L1" t="s">
        <v>105</v>
      </c>
      <c r="M1" t="s">
        <v>212</v>
      </c>
      <c r="N1" t="s">
        <v>107</v>
      </c>
      <c r="O1" t="s">
        <v>213</v>
      </c>
      <c r="P1" t="s">
        <v>109</v>
      </c>
      <c r="Q1" t="s">
        <v>111</v>
      </c>
      <c r="R1" t="s">
        <v>214</v>
      </c>
      <c r="S1" t="s">
        <v>215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216</v>
      </c>
      <c r="AB1" t="s">
        <v>92</v>
      </c>
      <c r="AC1" t="s">
        <v>93</v>
      </c>
      <c r="AD1" t="s">
        <v>215</v>
      </c>
    </row>
    <row r="2" spans="1:30" x14ac:dyDescent="0.3">
      <c r="A2" t="s">
        <v>217</v>
      </c>
      <c r="B2" t="s">
        <v>217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31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1">
        <f t="shared" ref="AD2:AD24" si="1">SUM(V2:AC2)</f>
        <v>100</v>
      </c>
    </row>
    <row r="3" spans="1:30" x14ac:dyDescent="0.3">
      <c r="A3" t="s">
        <v>218</v>
      </c>
      <c r="B3" t="s">
        <v>218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31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1">
        <f t="shared" si="1"/>
        <v>100</v>
      </c>
    </row>
    <row r="4" spans="1:30" x14ac:dyDescent="0.3">
      <c r="A4" t="s">
        <v>219</v>
      </c>
      <c r="B4" t="s">
        <v>219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31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31">
        <f t="shared" si="1"/>
        <v>100</v>
      </c>
    </row>
    <row r="5" spans="1:30" x14ac:dyDescent="0.3">
      <c r="A5" t="s">
        <v>129</v>
      </c>
      <c r="B5" t="s">
        <v>129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31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31">
        <f t="shared" si="1"/>
        <v>100</v>
      </c>
    </row>
    <row r="6" spans="1:30" x14ac:dyDescent="0.3">
      <c r="A6" t="s">
        <v>220</v>
      </c>
      <c r="B6" t="s">
        <v>220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31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1">
        <f t="shared" si="1"/>
        <v>100</v>
      </c>
    </row>
    <row r="7" spans="1:30" x14ac:dyDescent="0.3">
      <c r="A7" t="s">
        <v>221</v>
      </c>
      <c r="B7" t="s">
        <v>221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31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31">
        <f t="shared" si="1"/>
        <v>100</v>
      </c>
    </row>
    <row r="8" spans="1:30" x14ac:dyDescent="0.3">
      <c r="A8" t="s">
        <v>222</v>
      </c>
      <c r="B8" t="s">
        <v>222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31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31">
        <f t="shared" si="1"/>
        <v>100</v>
      </c>
    </row>
    <row r="9" spans="1:30" x14ac:dyDescent="0.3">
      <c r="A9" t="s">
        <v>223</v>
      </c>
      <c r="B9" t="s">
        <v>224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31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31">
        <f t="shared" si="1"/>
        <v>100</v>
      </c>
    </row>
    <row r="10" spans="1:30" x14ac:dyDescent="0.3">
      <c r="A10" t="s">
        <v>142</v>
      </c>
      <c r="B10" t="s">
        <v>142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31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31">
        <f t="shared" si="1"/>
        <v>100</v>
      </c>
    </row>
    <row r="11" spans="1:30" x14ac:dyDescent="0.3">
      <c r="A11" t="s">
        <v>171</v>
      </c>
      <c r="B11" t="s">
        <v>225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31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31">
        <f t="shared" si="1"/>
        <v>100</v>
      </c>
    </row>
    <row r="12" spans="1:30" x14ac:dyDescent="0.3">
      <c r="A12" t="s">
        <v>226</v>
      </c>
      <c r="B12" t="s">
        <v>226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31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31">
        <f t="shared" si="1"/>
        <v>100</v>
      </c>
    </row>
    <row r="13" spans="1:30" x14ac:dyDescent="0.3">
      <c r="A13" t="s">
        <v>227</v>
      </c>
      <c r="B13" t="s">
        <v>227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31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31">
        <f t="shared" si="1"/>
        <v>100</v>
      </c>
    </row>
    <row r="14" spans="1:30" x14ac:dyDescent="0.3">
      <c r="A14" t="s">
        <v>161</v>
      </c>
      <c r="B14" t="s">
        <v>161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31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31">
        <f t="shared" si="1"/>
        <v>100</v>
      </c>
    </row>
    <row r="15" spans="1:30" x14ac:dyDescent="0.3">
      <c r="A15" t="s">
        <v>228</v>
      </c>
      <c r="B15" t="s">
        <v>228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31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31">
        <f t="shared" si="1"/>
        <v>100</v>
      </c>
    </row>
    <row r="16" spans="1:30" x14ac:dyDescent="0.3">
      <c r="A16" t="s">
        <v>163</v>
      </c>
      <c r="B16" t="s">
        <v>229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31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31">
        <f t="shared" si="1"/>
        <v>100</v>
      </c>
    </row>
    <row r="17" spans="1:30" x14ac:dyDescent="0.3">
      <c r="A17" t="s">
        <v>230</v>
      </c>
      <c r="B17" t="s">
        <v>230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31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10">
        <f t="shared" si="1"/>
        <v>102.60000000000001</v>
      </c>
    </row>
    <row r="18" spans="1:30" x14ac:dyDescent="0.3">
      <c r="A18" t="s">
        <v>231</v>
      </c>
      <c r="B18" t="s">
        <v>232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1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31">
        <f t="shared" si="1"/>
        <v>100</v>
      </c>
    </row>
    <row r="19" spans="1:30" x14ac:dyDescent="0.3">
      <c r="A19" t="s">
        <v>233</v>
      </c>
      <c r="B19" t="s">
        <v>233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31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31">
        <f t="shared" si="1"/>
        <v>100</v>
      </c>
    </row>
    <row r="20" spans="1:30" x14ac:dyDescent="0.3">
      <c r="A20" t="s">
        <v>234</v>
      </c>
      <c r="B20" t="s">
        <v>235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31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31">
        <f t="shared" si="1"/>
        <v>100</v>
      </c>
    </row>
    <row r="21" spans="1:30" x14ac:dyDescent="0.3">
      <c r="A21" t="s">
        <v>152</v>
      </c>
      <c r="B21" t="s">
        <v>152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31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31">
        <f t="shared" si="1"/>
        <v>100</v>
      </c>
    </row>
    <row r="22" spans="1:30" x14ac:dyDescent="0.3">
      <c r="A22" t="s">
        <v>236</v>
      </c>
      <c r="B22" t="s">
        <v>236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31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31">
        <f t="shared" si="1"/>
        <v>100</v>
      </c>
    </row>
    <row r="23" spans="1:30" x14ac:dyDescent="0.3">
      <c r="A23" t="s">
        <v>237</v>
      </c>
      <c r="B23" t="s">
        <v>238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31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1">
        <f t="shared" si="1"/>
        <v>100</v>
      </c>
    </row>
    <row r="24" spans="1:30" x14ac:dyDescent="0.3">
      <c r="A24" t="s">
        <v>239</v>
      </c>
      <c r="B24" t="s">
        <v>239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31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31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204</v>
      </c>
      <c r="B27" t="s">
        <v>240</v>
      </c>
      <c r="C27" t="s">
        <v>85</v>
      </c>
      <c r="D27" s="30" t="s">
        <v>97</v>
      </c>
      <c r="E27" t="s">
        <v>207</v>
      </c>
      <c r="F27" t="s">
        <v>208</v>
      </c>
      <c r="G27" t="s">
        <v>100</v>
      </c>
      <c r="H27" t="s">
        <v>98</v>
      </c>
      <c r="I27" t="s">
        <v>209</v>
      </c>
      <c r="J27" t="s">
        <v>210</v>
      </c>
      <c r="K27" t="s">
        <v>211</v>
      </c>
      <c r="L27" t="s">
        <v>105</v>
      </c>
      <c r="M27" t="s">
        <v>212</v>
      </c>
      <c r="N27" t="s">
        <v>107</v>
      </c>
      <c r="O27" t="s">
        <v>213</v>
      </c>
      <c r="P27" t="s">
        <v>109</v>
      </c>
      <c r="Q27" t="s">
        <v>111</v>
      </c>
      <c r="R27" t="s">
        <v>214</v>
      </c>
      <c r="S27" t="s">
        <v>215</v>
      </c>
      <c r="V27" t="s">
        <v>86</v>
      </c>
      <c r="W27" t="s">
        <v>87</v>
      </c>
      <c r="X27" t="s">
        <v>88</v>
      </c>
      <c r="Y27" t="s">
        <v>89</v>
      </c>
      <c r="Z27" t="s">
        <v>90</v>
      </c>
      <c r="AA27" t="s">
        <v>216</v>
      </c>
      <c r="AB27" t="s">
        <v>92</v>
      </c>
      <c r="AC27" t="s">
        <v>93</v>
      </c>
      <c r="AD27" t="s">
        <v>215</v>
      </c>
    </row>
    <row r="28" spans="1:30" x14ac:dyDescent="0.3">
      <c r="A28" t="s">
        <v>217</v>
      </c>
      <c r="B28" t="s">
        <v>217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31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31">
        <f t="shared" ref="AD28:AD50" si="5">SUM(V28:AC28)</f>
        <v>17</v>
      </c>
    </row>
    <row r="29" spans="1:30" x14ac:dyDescent="0.3">
      <c r="A29" t="s">
        <v>218</v>
      </c>
      <c r="B29" t="s">
        <v>218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31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31">
        <f t="shared" si="5"/>
        <v>10</v>
      </c>
    </row>
    <row r="30" spans="1:30" x14ac:dyDescent="0.3">
      <c r="A30" t="s">
        <v>219</v>
      </c>
      <c r="B30" t="s">
        <v>219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31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31">
        <f t="shared" si="5"/>
        <v>28</v>
      </c>
    </row>
    <row r="31" spans="1:30" x14ac:dyDescent="0.3">
      <c r="A31" t="s">
        <v>129</v>
      </c>
      <c r="B31" t="s">
        <v>129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31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31">
        <f t="shared" si="5"/>
        <v>10</v>
      </c>
    </row>
    <row r="32" spans="1:30" x14ac:dyDescent="0.3">
      <c r="A32" t="s">
        <v>220</v>
      </c>
      <c r="B32" t="s">
        <v>220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31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31">
        <f t="shared" si="5"/>
        <v>10</v>
      </c>
    </row>
    <row r="33" spans="1:30" x14ac:dyDescent="0.3">
      <c r="A33" t="s">
        <v>221</v>
      </c>
      <c r="B33" t="s">
        <v>221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31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31">
        <f t="shared" si="5"/>
        <v>127.00000000000001</v>
      </c>
    </row>
    <row r="34" spans="1:30" x14ac:dyDescent="0.3">
      <c r="A34" t="s">
        <v>222</v>
      </c>
      <c r="B34" t="s">
        <v>222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31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31">
        <f t="shared" si="5"/>
        <v>10</v>
      </c>
    </row>
    <row r="35" spans="1:30" x14ac:dyDescent="0.3">
      <c r="A35" t="s">
        <v>223</v>
      </c>
      <c r="B35" t="s">
        <v>224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31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31">
        <f t="shared" si="5"/>
        <v>33</v>
      </c>
    </row>
    <row r="36" spans="1:30" x14ac:dyDescent="0.3">
      <c r="A36" t="s">
        <v>142</v>
      </c>
      <c r="B36" t="s">
        <v>142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31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31">
        <f t="shared" si="5"/>
        <v>65</v>
      </c>
    </row>
    <row r="37" spans="1:30" x14ac:dyDescent="0.3">
      <c r="A37" t="s">
        <v>171</v>
      </c>
      <c r="B37" t="s">
        <v>225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31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31">
        <f t="shared" si="5"/>
        <v>35</v>
      </c>
    </row>
    <row r="38" spans="1:30" x14ac:dyDescent="0.3">
      <c r="A38" t="s">
        <v>226</v>
      </c>
      <c r="B38" t="s">
        <v>226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31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31">
        <f t="shared" si="5"/>
        <v>67</v>
      </c>
    </row>
    <row r="39" spans="1:30" x14ac:dyDescent="0.3">
      <c r="A39" t="s">
        <v>227</v>
      </c>
      <c r="B39" t="s">
        <v>227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31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31">
        <f t="shared" si="5"/>
        <v>85</v>
      </c>
    </row>
    <row r="40" spans="1:30" x14ac:dyDescent="0.3">
      <c r="A40" t="s">
        <v>161</v>
      </c>
      <c r="B40" t="s">
        <v>161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31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31">
        <f t="shared" si="5"/>
        <v>75</v>
      </c>
    </row>
    <row r="41" spans="1:30" x14ac:dyDescent="0.3">
      <c r="A41" t="s">
        <v>228</v>
      </c>
      <c r="B41" t="s">
        <v>228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31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31">
        <f t="shared" si="5"/>
        <v>517</v>
      </c>
    </row>
    <row r="42" spans="1:30" x14ac:dyDescent="0.3">
      <c r="A42" t="s">
        <v>163</v>
      </c>
      <c r="B42" t="s">
        <v>229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31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31">
        <f t="shared" si="5"/>
        <v>205</v>
      </c>
    </row>
    <row r="43" spans="1:30" x14ac:dyDescent="0.3">
      <c r="A43" t="s">
        <v>230</v>
      </c>
      <c r="B43" t="s">
        <v>230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31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10">
        <f t="shared" si="5"/>
        <v>217.51199999999997</v>
      </c>
    </row>
    <row r="44" spans="1:30" x14ac:dyDescent="0.3">
      <c r="A44" t="s">
        <v>231</v>
      </c>
      <c r="B44" t="s">
        <v>232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31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31">
        <f t="shared" si="5"/>
        <v>58</v>
      </c>
    </row>
    <row r="45" spans="1:30" x14ac:dyDescent="0.3">
      <c r="A45" t="s">
        <v>233</v>
      </c>
      <c r="B45" t="s">
        <v>233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31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31">
        <f t="shared" si="5"/>
        <v>13</v>
      </c>
    </row>
    <row r="46" spans="1:30" x14ac:dyDescent="0.3">
      <c r="A46" t="s">
        <v>234</v>
      </c>
      <c r="B46" t="s">
        <v>235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31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31">
        <f t="shared" si="5"/>
        <v>55.000000000000007</v>
      </c>
    </row>
    <row r="47" spans="1:30" x14ac:dyDescent="0.3">
      <c r="A47" t="s">
        <v>152</v>
      </c>
      <c r="B47" t="s">
        <v>152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31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31">
        <f t="shared" si="5"/>
        <v>200</v>
      </c>
    </row>
    <row r="48" spans="1:30" x14ac:dyDescent="0.3">
      <c r="A48" t="s">
        <v>236</v>
      </c>
      <c r="B48" t="s">
        <v>236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31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31">
        <f t="shared" si="5"/>
        <v>51</v>
      </c>
    </row>
    <row r="49" spans="1:30" x14ac:dyDescent="0.3">
      <c r="A49" t="s">
        <v>237</v>
      </c>
      <c r="B49" t="s">
        <v>238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31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31">
        <f t="shared" si="5"/>
        <v>11</v>
      </c>
    </row>
    <row r="50" spans="1:30" x14ac:dyDescent="0.3">
      <c r="A50" t="s">
        <v>239</v>
      </c>
      <c r="B50" t="s">
        <v>239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31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31">
        <f t="shared" si="5"/>
        <v>485.99999999999994</v>
      </c>
    </row>
    <row r="51" spans="1:30" x14ac:dyDescent="0.3">
      <c r="C51">
        <f>SUM(C28:C50)</f>
        <v>2380</v>
      </c>
      <c r="D51" t="s">
        <v>241</v>
      </c>
      <c r="E51" s="10" t="s">
        <v>189</v>
      </c>
      <c r="F51" t="s">
        <v>188</v>
      </c>
      <c r="G51" t="s">
        <v>188</v>
      </c>
      <c r="H51" t="s">
        <v>189</v>
      </c>
      <c r="I51" t="s">
        <v>191</v>
      </c>
      <c r="J51" t="s">
        <v>188</v>
      </c>
      <c r="K51" t="s">
        <v>189</v>
      </c>
      <c r="L51" t="s">
        <v>189</v>
      </c>
      <c r="M51" t="s">
        <v>188</v>
      </c>
      <c r="N51" t="s">
        <v>189</v>
      </c>
      <c r="O51" t="s">
        <v>190</v>
      </c>
      <c r="P51" t="s">
        <v>191</v>
      </c>
      <c r="Q51" t="s">
        <v>242</v>
      </c>
      <c r="R51" t="s">
        <v>190</v>
      </c>
      <c r="S51">
        <f>SUM(S28:S50)</f>
        <v>2380</v>
      </c>
      <c r="V51" t="s">
        <v>180</v>
      </c>
      <c r="W51" t="s">
        <v>180</v>
      </c>
      <c r="X51" t="s">
        <v>181</v>
      </c>
      <c r="Y51" t="s">
        <v>182</v>
      </c>
      <c r="Z51" s="32" t="s">
        <v>183</v>
      </c>
      <c r="AA51" s="10" t="s">
        <v>243</v>
      </c>
      <c r="AB51" t="s">
        <v>185</v>
      </c>
      <c r="AC51" t="s">
        <v>180</v>
      </c>
      <c r="AD51" s="31">
        <f>SUM(AD28:AD50)</f>
        <v>2385.5119999999997</v>
      </c>
    </row>
    <row r="53" spans="1:30" x14ac:dyDescent="0.3">
      <c r="A53" t="s">
        <v>204</v>
      </c>
      <c r="B53" t="s">
        <v>240</v>
      </c>
      <c r="C53" t="s">
        <v>85</v>
      </c>
      <c r="D53" s="33" t="s">
        <v>97</v>
      </c>
      <c r="E53" s="33" t="s">
        <v>198</v>
      </c>
      <c r="F53" s="33" t="s">
        <v>199</v>
      </c>
      <c r="G53" s="33" t="s">
        <v>200</v>
      </c>
      <c r="H53" s="33" t="s">
        <v>201</v>
      </c>
      <c r="I53" s="33" t="s">
        <v>202</v>
      </c>
      <c r="J53" s="15" t="s">
        <v>203</v>
      </c>
      <c r="V53" s="34" t="s">
        <v>193</v>
      </c>
      <c r="W53" s="34" t="s">
        <v>194</v>
      </c>
      <c r="X53" s="34" t="s">
        <v>88</v>
      </c>
      <c r="Y53" s="34" t="s">
        <v>195</v>
      </c>
      <c r="Z53" s="34" t="s">
        <v>92</v>
      </c>
      <c r="AA53" s="34" t="s">
        <v>196</v>
      </c>
      <c r="AB53" s="15" t="s">
        <v>197</v>
      </c>
    </row>
    <row r="54" spans="1:30" x14ac:dyDescent="0.3">
      <c r="A54" t="s">
        <v>217</v>
      </c>
      <c r="B54" t="s">
        <v>217</v>
      </c>
      <c r="C54">
        <v>17</v>
      </c>
      <c r="D54" s="20">
        <v>0</v>
      </c>
      <c r="E54" s="20">
        <f t="shared" ref="E54:E76" si="30">SUM(F28,G28,J28,M28)</f>
        <v>0</v>
      </c>
      <c r="F54" s="20">
        <v>0</v>
      </c>
      <c r="G54" s="20">
        <f t="shared" ref="G54:G76" si="31">SUM(I28,P28)</f>
        <v>0</v>
      </c>
      <c r="H54" s="20">
        <f t="shared" ref="H54:H76" si="32">SUM(E28,K28,L28,N28,H28)</f>
        <v>0</v>
      </c>
      <c r="I54" s="20">
        <f t="shared" ref="I54:I76" si="33">SUM(O28,R28)</f>
        <v>17</v>
      </c>
      <c r="J54" s="35">
        <f t="shared" ref="J54:J76" si="34">SUM(D54:I54)</f>
        <v>17</v>
      </c>
      <c r="V54" s="20">
        <v>0</v>
      </c>
      <c r="W54" s="20">
        <f t="shared" ref="W54:W76" si="35">SUM(V28,W28,AC28)</f>
        <v>17</v>
      </c>
      <c r="X54" s="20">
        <v>0</v>
      </c>
      <c r="Y54" s="20">
        <v>0</v>
      </c>
      <c r="Z54" s="20">
        <v>0</v>
      </c>
      <c r="AA54" s="20">
        <v>0</v>
      </c>
      <c r="AB54" s="36">
        <f t="shared" ref="AB54:AB76" si="36">SUM(V54:AA54)</f>
        <v>17</v>
      </c>
    </row>
    <row r="55" spans="1:30" x14ac:dyDescent="0.3">
      <c r="A55" t="s">
        <v>218</v>
      </c>
      <c r="B55" t="s">
        <v>218</v>
      </c>
      <c r="C55">
        <v>10</v>
      </c>
      <c r="D55" s="20">
        <v>0</v>
      </c>
      <c r="E55" s="20">
        <f t="shared" si="30"/>
        <v>0</v>
      </c>
      <c r="F55" s="20">
        <v>0</v>
      </c>
      <c r="G55" s="20">
        <f t="shared" si="31"/>
        <v>1</v>
      </c>
      <c r="H55" s="20">
        <f t="shared" si="32"/>
        <v>0</v>
      </c>
      <c r="I55" s="20">
        <f t="shared" si="33"/>
        <v>9</v>
      </c>
      <c r="J55" s="35">
        <f t="shared" si="34"/>
        <v>10</v>
      </c>
      <c r="V55" s="20">
        <v>0</v>
      </c>
      <c r="W55" s="20">
        <f t="shared" si="35"/>
        <v>10</v>
      </c>
      <c r="X55" s="20">
        <v>0</v>
      </c>
      <c r="Y55" s="20">
        <v>0</v>
      </c>
      <c r="Z55" s="20">
        <v>0</v>
      </c>
      <c r="AA55" s="20">
        <v>0</v>
      </c>
      <c r="AB55" s="36">
        <f t="shared" si="36"/>
        <v>10</v>
      </c>
    </row>
    <row r="56" spans="1:30" x14ac:dyDescent="0.3">
      <c r="A56" t="s">
        <v>219</v>
      </c>
      <c r="B56" t="s">
        <v>219</v>
      </c>
      <c r="C56">
        <v>28</v>
      </c>
      <c r="D56" s="20">
        <v>0</v>
      </c>
      <c r="E56" s="20">
        <f t="shared" si="30"/>
        <v>0</v>
      </c>
      <c r="F56" s="20">
        <v>0</v>
      </c>
      <c r="G56" s="20">
        <f t="shared" si="31"/>
        <v>0</v>
      </c>
      <c r="H56" s="20">
        <f t="shared" si="32"/>
        <v>0</v>
      </c>
      <c r="I56" s="20">
        <f t="shared" si="33"/>
        <v>28</v>
      </c>
      <c r="J56" s="35">
        <f t="shared" si="34"/>
        <v>28</v>
      </c>
      <c r="V56" s="20">
        <v>0</v>
      </c>
      <c r="W56" s="20">
        <f t="shared" si="35"/>
        <v>28</v>
      </c>
      <c r="X56" s="20">
        <v>0</v>
      </c>
      <c r="Y56" s="20">
        <v>0</v>
      </c>
      <c r="Z56" s="20">
        <v>0</v>
      </c>
      <c r="AA56" s="20">
        <v>0</v>
      </c>
      <c r="AB56" s="36">
        <f t="shared" si="36"/>
        <v>28</v>
      </c>
    </row>
    <row r="57" spans="1:30" x14ac:dyDescent="0.3">
      <c r="A57" t="s">
        <v>129</v>
      </c>
      <c r="B57" t="s">
        <v>129</v>
      </c>
      <c r="C57">
        <v>10</v>
      </c>
      <c r="D57" s="20">
        <v>0</v>
      </c>
      <c r="E57" s="20">
        <f t="shared" si="30"/>
        <v>0</v>
      </c>
      <c r="F57" s="20">
        <v>0</v>
      </c>
      <c r="G57" s="20">
        <f t="shared" si="31"/>
        <v>0</v>
      </c>
      <c r="H57" s="20">
        <f t="shared" si="32"/>
        <v>0</v>
      </c>
      <c r="I57" s="20">
        <f t="shared" si="33"/>
        <v>10</v>
      </c>
      <c r="J57" s="35">
        <f t="shared" si="34"/>
        <v>10</v>
      </c>
      <c r="V57" s="20">
        <v>0</v>
      </c>
      <c r="W57" s="20">
        <f t="shared" si="35"/>
        <v>10</v>
      </c>
      <c r="X57" s="20">
        <v>0</v>
      </c>
      <c r="Y57" s="20">
        <v>0</v>
      </c>
      <c r="Z57" s="20">
        <v>0</v>
      </c>
      <c r="AA57" s="20">
        <v>0</v>
      </c>
      <c r="AB57" s="36">
        <f t="shared" si="36"/>
        <v>10</v>
      </c>
    </row>
    <row r="58" spans="1:30" x14ac:dyDescent="0.3">
      <c r="A58" t="s">
        <v>220</v>
      </c>
      <c r="B58" t="s">
        <v>220</v>
      </c>
      <c r="C58">
        <v>10</v>
      </c>
      <c r="D58" s="20">
        <v>0</v>
      </c>
      <c r="E58" s="20">
        <f t="shared" si="30"/>
        <v>0</v>
      </c>
      <c r="F58" s="20">
        <v>4</v>
      </c>
      <c r="G58" s="20">
        <f t="shared" si="31"/>
        <v>0</v>
      </c>
      <c r="H58" s="20">
        <f t="shared" si="32"/>
        <v>6</v>
      </c>
      <c r="I58" s="20">
        <f t="shared" si="33"/>
        <v>0</v>
      </c>
      <c r="J58" s="35">
        <f t="shared" si="34"/>
        <v>10</v>
      </c>
      <c r="V58" s="20">
        <v>0</v>
      </c>
      <c r="W58" s="20">
        <f t="shared" si="35"/>
        <v>10</v>
      </c>
      <c r="X58" s="20">
        <v>0</v>
      </c>
      <c r="Y58" s="20">
        <v>0</v>
      </c>
      <c r="Z58" s="20">
        <v>0</v>
      </c>
      <c r="AA58" s="20">
        <v>0</v>
      </c>
      <c r="AB58" s="36">
        <f t="shared" si="36"/>
        <v>10</v>
      </c>
    </row>
    <row r="59" spans="1:30" x14ac:dyDescent="0.3">
      <c r="A59" t="s">
        <v>221</v>
      </c>
      <c r="B59" t="s">
        <v>221</v>
      </c>
      <c r="C59">
        <v>127</v>
      </c>
      <c r="D59" s="20">
        <v>2.032</v>
      </c>
      <c r="E59" s="20">
        <f t="shared" si="30"/>
        <v>2.032</v>
      </c>
      <c r="F59" s="20">
        <v>50.927</v>
      </c>
      <c r="G59" s="20">
        <f t="shared" si="31"/>
        <v>2.032</v>
      </c>
      <c r="H59" s="20">
        <f t="shared" si="32"/>
        <v>62.992000000000004</v>
      </c>
      <c r="I59" s="20">
        <f t="shared" si="33"/>
        <v>6.9850000000000003</v>
      </c>
      <c r="J59" s="35">
        <f t="shared" si="34"/>
        <v>127</v>
      </c>
      <c r="V59" s="20">
        <v>1.016</v>
      </c>
      <c r="W59" s="20">
        <f t="shared" si="35"/>
        <v>121.92</v>
      </c>
      <c r="X59" s="20">
        <v>1.016</v>
      </c>
      <c r="Y59" s="20">
        <v>3.048</v>
      </c>
      <c r="Z59" s="20">
        <v>0</v>
      </c>
      <c r="AA59" s="20">
        <v>0</v>
      </c>
      <c r="AB59" s="36">
        <f t="shared" si="36"/>
        <v>127.00000000000001</v>
      </c>
    </row>
    <row r="60" spans="1:30" x14ac:dyDescent="0.3">
      <c r="A60" t="s">
        <v>222</v>
      </c>
      <c r="B60" t="s">
        <v>222</v>
      </c>
      <c r="C60">
        <v>10</v>
      </c>
      <c r="D60" s="20">
        <v>1</v>
      </c>
      <c r="E60" s="20">
        <f t="shared" si="30"/>
        <v>0</v>
      </c>
      <c r="F60" s="20">
        <v>4</v>
      </c>
      <c r="G60" s="20">
        <f t="shared" si="31"/>
        <v>0</v>
      </c>
      <c r="H60" s="20">
        <f t="shared" si="32"/>
        <v>4</v>
      </c>
      <c r="I60" s="20">
        <f t="shared" si="33"/>
        <v>1</v>
      </c>
      <c r="J60" s="35">
        <f t="shared" si="34"/>
        <v>10</v>
      </c>
      <c r="V60" s="20">
        <v>1</v>
      </c>
      <c r="W60" s="20">
        <f t="shared" si="35"/>
        <v>9</v>
      </c>
      <c r="X60" s="20">
        <v>0</v>
      </c>
      <c r="Y60" s="20">
        <v>0</v>
      </c>
      <c r="Z60" s="20">
        <v>0</v>
      </c>
      <c r="AA60" s="20">
        <v>0</v>
      </c>
      <c r="AB60" s="36">
        <f t="shared" si="36"/>
        <v>10</v>
      </c>
    </row>
    <row r="61" spans="1:30" x14ac:dyDescent="0.3">
      <c r="A61" t="s">
        <v>223</v>
      </c>
      <c r="B61" t="s">
        <v>224</v>
      </c>
      <c r="C61">
        <v>33</v>
      </c>
      <c r="D61" s="20">
        <v>0</v>
      </c>
      <c r="E61" s="20">
        <f t="shared" si="30"/>
        <v>0</v>
      </c>
      <c r="F61" s="20">
        <v>0</v>
      </c>
      <c r="G61" s="20">
        <f t="shared" si="31"/>
        <v>0</v>
      </c>
      <c r="H61" s="20">
        <f t="shared" si="32"/>
        <v>0</v>
      </c>
      <c r="I61" s="20">
        <f t="shared" si="33"/>
        <v>33</v>
      </c>
      <c r="J61" s="35">
        <f t="shared" si="34"/>
        <v>33</v>
      </c>
      <c r="V61" s="20">
        <v>0</v>
      </c>
      <c r="W61" s="20">
        <f t="shared" si="35"/>
        <v>28.017000000000003</v>
      </c>
      <c r="X61" s="20">
        <v>0</v>
      </c>
      <c r="Y61" s="20">
        <v>4.9829999999999997</v>
      </c>
      <c r="Z61" s="20">
        <v>36.01</v>
      </c>
      <c r="AA61" s="20">
        <v>0</v>
      </c>
      <c r="AB61" s="36">
        <f t="shared" si="36"/>
        <v>69.009999999999991</v>
      </c>
    </row>
    <row r="62" spans="1:30" x14ac:dyDescent="0.3">
      <c r="A62" t="s">
        <v>142</v>
      </c>
      <c r="B62" t="s">
        <v>142</v>
      </c>
      <c r="C62">
        <v>65</v>
      </c>
      <c r="D62" s="20">
        <v>0</v>
      </c>
      <c r="E62" s="20">
        <f t="shared" si="30"/>
        <v>36.01</v>
      </c>
      <c r="F62" s="20">
        <v>2.0150000000000001</v>
      </c>
      <c r="G62" s="20">
        <f t="shared" si="31"/>
        <v>0.97499999999999998</v>
      </c>
      <c r="H62" s="20">
        <f t="shared" si="32"/>
        <v>5.0049999999999999</v>
      </c>
      <c r="I62" s="20">
        <f t="shared" si="33"/>
        <v>20.994999999999997</v>
      </c>
      <c r="J62" s="35">
        <f t="shared" si="34"/>
        <v>65</v>
      </c>
      <c r="V62" s="20">
        <v>0</v>
      </c>
      <c r="W62" s="20">
        <f t="shared" si="35"/>
        <v>28.990000000000002</v>
      </c>
      <c r="X62" s="20">
        <v>0</v>
      </c>
      <c r="Y62" s="20">
        <v>0</v>
      </c>
      <c r="Z62" s="20">
        <v>0</v>
      </c>
      <c r="AA62" s="20">
        <v>0</v>
      </c>
      <c r="AB62" s="36">
        <f t="shared" si="36"/>
        <v>28.990000000000002</v>
      </c>
    </row>
    <row r="63" spans="1:30" x14ac:dyDescent="0.3">
      <c r="A63" t="s">
        <v>171</v>
      </c>
      <c r="B63" t="s">
        <v>225</v>
      </c>
      <c r="C63">
        <v>35</v>
      </c>
      <c r="D63" s="20">
        <v>7</v>
      </c>
      <c r="E63" s="20">
        <f t="shared" si="30"/>
        <v>9.0299999999999994</v>
      </c>
      <c r="F63" s="20">
        <v>0</v>
      </c>
      <c r="G63" s="20">
        <f t="shared" si="31"/>
        <v>3.01</v>
      </c>
      <c r="H63" s="20">
        <f t="shared" si="32"/>
        <v>15.959999999999999</v>
      </c>
      <c r="I63" s="20">
        <f t="shared" si="33"/>
        <v>0</v>
      </c>
      <c r="J63" s="35">
        <f t="shared" si="34"/>
        <v>35</v>
      </c>
      <c r="V63" s="20">
        <v>7.0350000000000001</v>
      </c>
      <c r="W63" s="20">
        <f t="shared" si="35"/>
        <v>12.984999999999999</v>
      </c>
      <c r="X63" s="20">
        <v>1.9950000000000001</v>
      </c>
      <c r="Y63" s="20">
        <v>12.984999999999999</v>
      </c>
      <c r="Z63" s="20">
        <v>0</v>
      </c>
      <c r="AA63" s="20">
        <v>0</v>
      </c>
      <c r="AB63" s="36">
        <f t="shared" si="36"/>
        <v>35</v>
      </c>
    </row>
    <row r="64" spans="1:30" x14ac:dyDescent="0.3">
      <c r="A64" t="s">
        <v>226</v>
      </c>
      <c r="B64" t="s">
        <v>226</v>
      </c>
      <c r="C64">
        <v>67</v>
      </c>
      <c r="D64" s="20">
        <v>3.0150000000000001</v>
      </c>
      <c r="E64" s="20">
        <f t="shared" si="30"/>
        <v>9.0449999999999982</v>
      </c>
      <c r="F64" s="20">
        <v>0</v>
      </c>
      <c r="G64" s="20">
        <f t="shared" si="31"/>
        <v>0</v>
      </c>
      <c r="H64" s="20">
        <f t="shared" si="32"/>
        <v>53.935000000000002</v>
      </c>
      <c r="I64" s="20">
        <f t="shared" si="33"/>
        <v>1.0049999999999999</v>
      </c>
      <c r="J64" s="35">
        <f t="shared" si="34"/>
        <v>67</v>
      </c>
      <c r="V64" s="20">
        <v>6.03</v>
      </c>
      <c r="W64" s="20">
        <f t="shared" si="35"/>
        <v>52.997</v>
      </c>
      <c r="X64" s="20">
        <v>0</v>
      </c>
      <c r="Y64" s="20">
        <v>7.9729999999999999</v>
      </c>
      <c r="Z64" s="20">
        <v>0</v>
      </c>
      <c r="AA64" s="20">
        <v>0</v>
      </c>
      <c r="AB64" s="36">
        <f t="shared" si="36"/>
        <v>67</v>
      </c>
    </row>
    <row r="65" spans="1:28" x14ac:dyDescent="0.3">
      <c r="A65" t="s">
        <v>227</v>
      </c>
      <c r="B65" t="s">
        <v>227</v>
      </c>
      <c r="C65">
        <v>85</v>
      </c>
      <c r="D65" s="20">
        <v>0</v>
      </c>
      <c r="E65" s="20">
        <f t="shared" si="30"/>
        <v>8.0750000000000011</v>
      </c>
      <c r="F65" s="20">
        <v>0</v>
      </c>
      <c r="G65" s="20">
        <f t="shared" si="31"/>
        <v>2.04</v>
      </c>
      <c r="H65" s="20">
        <f t="shared" si="32"/>
        <v>74.884999999999991</v>
      </c>
      <c r="I65" s="20">
        <f t="shared" si="33"/>
        <v>0</v>
      </c>
      <c r="J65" s="35">
        <f t="shared" si="34"/>
        <v>85</v>
      </c>
      <c r="V65" s="20">
        <v>0</v>
      </c>
      <c r="W65" s="20">
        <f t="shared" si="35"/>
        <v>81.004999999999995</v>
      </c>
      <c r="X65" s="20">
        <v>0</v>
      </c>
      <c r="Y65" s="20">
        <v>3.9950000000000001</v>
      </c>
      <c r="Z65" s="20">
        <v>0</v>
      </c>
      <c r="AA65" s="20">
        <v>0</v>
      </c>
      <c r="AB65" s="36">
        <f t="shared" si="36"/>
        <v>85</v>
      </c>
    </row>
    <row r="66" spans="1:28" x14ac:dyDescent="0.3">
      <c r="A66" t="s">
        <v>161</v>
      </c>
      <c r="B66" t="s">
        <v>161</v>
      </c>
      <c r="C66">
        <v>75</v>
      </c>
      <c r="D66" s="20">
        <v>12.975</v>
      </c>
      <c r="E66" s="20">
        <f t="shared" si="30"/>
        <v>6</v>
      </c>
      <c r="F66" s="20">
        <v>0</v>
      </c>
      <c r="G66" s="20">
        <f t="shared" si="31"/>
        <v>3.9750000000000001</v>
      </c>
      <c r="H66" s="20">
        <f t="shared" si="32"/>
        <v>52.050000000000004</v>
      </c>
      <c r="I66" s="20">
        <f t="shared" si="33"/>
        <v>0</v>
      </c>
      <c r="J66" s="35">
        <f t="shared" si="34"/>
        <v>75</v>
      </c>
      <c r="V66" s="20">
        <v>12.975</v>
      </c>
      <c r="W66" s="20">
        <f t="shared" si="35"/>
        <v>58.05</v>
      </c>
      <c r="X66" s="20">
        <v>0</v>
      </c>
      <c r="Y66" s="20">
        <v>3.9750000000000001</v>
      </c>
      <c r="Z66" s="20">
        <v>0</v>
      </c>
      <c r="AA66" s="20">
        <v>0</v>
      </c>
      <c r="AB66" s="36">
        <f t="shared" si="36"/>
        <v>74.999999999999986</v>
      </c>
    </row>
    <row r="67" spans="1:28" x14ac:dyDescent="0.3">
      <c r="A67" t="s">
        <v>228</v>
      </c>
      <c r="B67" t="s">
        <v>228</v>
      </c>
      <c r="C67">
        <v>517</v>
      </c>
      <c r="D67" s="20">
        <v>387.75</v>
      </c>
      <c r="E67" s="20">
        <f t="shared" si="30"/>
        <v>9.2026000000000003</v>
      </c>
      <c r="F67" s="20">
        <v>2.0680000000000001</v>
      </c>
      <c r="G67" s="20">
        <f t="shared" si="31"/>
        <v>4.9631999999999996</v>
      </c>
      <c r="H67" s="20">
        <f t="shared" si="32"/>
        <v>113.0162</v>
      </c>
      <c r="I67" s="20">
        <f t="shared" si="33"/>
        <v>0</v>
      </c>
      <c r="J67" s="35">
        <f t="shared" si="34"/>
        <v>517</v>
      </c>
      <c r="V67" s="20">
        <v>366.553</v>
      </c>
      <c r="W67" s="20">
        <f t="shared" si="35"/>
        <v>136.488</v>
      </c>
      <c r="X67" s="20">
        <v>1.034</v>
      </c>
      <c r="Y67" s="20">
        <v>12.925000000000001</v>
      </c>
      <c r="Z67" s="20">
        <v>0</v>
      </c>
      <c r="AA67" s="20">
        <v>0</v>
      </c>
      <c r="AB67" s="36">
        <f t="shared" si="36"/>
        <v>517</v>
      </c>
    </row>
    <row r="68" spans="1:28" x14ac:dyDescent="0.3">
      <c r="A68" t="s">
        <v>163</v>
      </c>
      <c r="B68" t="s">
        <v>229</v>
      </c>
      <c r="C68">
        <v>205</v>
      </c>
      <c r="D68" s="20">
        <v>1.0249999999999999</v>
      </c>
      <c r="E68" s="20">
        <f t="shared" si="30"/>
        <v>35.260000000000005</v>
      </c>
      <c r="F68" s="20">
        <v>0</v>
      </c>
      <c r="G68" s="20">
        <f t="shared" si="31"/>
        <v>4.0999999999999996</v>
      </c>
      <c r="H68" s="20">
        <f t="shared" si="32"/>
        <v>164.61500000000001</v>
      </c>
      <c r="I68" s="20">
        <f t="shared" si="33"/>
        <v>0</v>
      </c>
      <c r="J68" s="35">
        <f t="shared" si="34"/>
        <v>205</v>
      </c>
      <c r="V68" s="20">
        <v>0</v>
      </c>
      <c r="W68" s="20">
        <f t="shared" si="35"/>
        <v>198.85</v>
      </c>
      <c r="X68" s="20">
        <v>2.0499999999999998</v>
      </c>
      <c r="Y68" s="20">
        <v>4.0999999999999996</v>
      </c>
      <c r="Z68" s="20">
        <v>0</v>
      </c>
      <c r="AA68" s="20">
        <v>0</v>
      </c>
      <c r="AB68" s="36">
        <f t="shared" si="36"/>
        <v>205</v>
      </c>
    </row>
    <row r="69" spans="1:28" x14ac:dyDescent="0.3">
      <c r="A69" t="s">
        <v>230</v>
      </c>
      <c r="B69" t="s">
        <v>230</v>
      </c>
      <c r="C69">
        <v>212</v>
      </c>
      <c r="D69" s="20">
        <v>0</v>
      </c>
      <c r="E69" s="20">
        <f t="shared" si="30"/>
        <v>3.8160000000000003</v>
      </c>
      <c r="F69" s="20">
        <v>0</v>
      </c>
      <c r="G69" s="20">
        <f t="shared" si="31"/>
        <v>0</v>
      </c>
      <c r="H69" s="20">
        <f t="shared" si="32"/>
        <v>204.15600000000001</v>
      </c>
      <c r="I69" s="20">
        <f t="shared" si="33"/>
        <v>4.0279999999999996</v>
      </c>
      <c r="J69" s="35">
        <f t="shared" si="34"/>
        <v>212</v>
      </c>
      <c r="V69" s="20">
        <v>1.06</v>
      </c>
      <c r="W69" s="20">
        <f t="shared" si="35"/>
        <v>181.04799999999997</v>
      </c>
      <c r="X69" s="20">
        <v>8.48</v>
      </c>
      <c r="Y69" s="20">
        <v>26.923999999999999</v>
      </c>
      <c r="Z69" s="20">
        <v>0</v>
      </c>
      <c r="AA69" s="20">
        <v>0</v>
      </c>
      <c r="AB69" s="10">
        <f t="shared" si="36"/>
        <v>217.51199999999997</v>
      </c>
    </row>
    <row r="70" spans="1:28" x14ac:dyDescent="0.3">
      <c r="A70" t="s">
        <v>231</v>
      </c>
      <c r="B70" t="s">
        <v>232</v>
      </c>
      <c r="C70">
        <v>58</v>
      </c>
      <c r="D70" s="20">
        <v>0</v>
      </c>
      <c r="E70" s="20">
        <f t="shared" si="30"/>
        <v>57.999999999999993</v>
      </c>
      <c r="F70" s="20">
        <v>0</v>
      </c>
      <c r="G70" s="20">
        <f t="shared" si="31"/>
        <v>0</v>
      </c>
      <c r="H70" s="20">
        <f t="shared" si="32"/>
        <v>0</v>
      </c>
      <c r="I70" s="20">
        <f t="shared" si="33"/>
        <v>0</v>
      </c>
      <c r="J70" s="35">
        <f t="shared" si="34"/>
        <v>57.999999999999993</v>
      </c>
      <c r="V70" s="20">
        <v>0</v>
      </c>
      <c r="W70" s="20">
        <f t="shared" si="35"/>
        <v>20.009999999999998</v>
      </c>
      <c r="X70" s="20">
        <v>0</v>
      </c>
      <c r="Y70" s="20">
        <v>0</v>
      </c>
      <c r="Z70" s="20">
        <v>0</v>
      </c>
      <c r="AA70" s="20">
        <v>37.99</v>
      </c>
      <c r="AB70" s="36">
        <f t="shared" si="36"/>
        <v>58</v>
      </c>
    </row>
    <row r="71" spans="1:28" x14ac:dyDescent="0.3">
      <c r="A71" t="s">
        <v>233</v>
      </c>
      <c r="B71" t="s">
        <v>233</v>
      </c>
      <c r="C71">
        <v>13</v>
      </c>
      <c r="D71" s="20">
        <v>0</v>
      </c>
      <c r="E71" s="20">
        <f t="shared" si="30"/>
        <v>0</v>
      </c>
      <c r="F71" s="20">
        <v>0</v>
      </c>
      <c r="G71" s="20">
        <f t="shared" si="31"/>
        <v>10.997999999999999</v>
      </c>
      <c r="H71" s="20">
        <f t="shared" si="32"/>
        <v>0</v>
      </c>
      <c r="I71" s="20">
        <f t="shared" si="33"/>
        <v>2.0019999999999998</v>
      </c>
      <c r="J71" s="35">
        <f t="shared" si="34"/>
        <v>13</v>
      </c>
      <c r="V71" s="20">
        <v>0</v>
      </c>
      <c r="W71" s="20">
        <f t="shared" si="35"/>
        <v>13</v>
      </c>
      <c r="X71" s="20">
        <v>0</v>
      </c>
      <c r="Y71" s="20">
        <v>0</v>
      </c>
      <c r="Z71" s="20">
        <v>0</v>
      </c>
      <c r="AA71" s="20">
        <v>0</v>
      </c>
      <c r="AB71" s="36">
        <f t="shared" si="36"/>
        <v>13</v>
      </c>
    </row>
    <row r="72" spans="1:28" x14ac:dyDescent="0.3">
      <c r="A72" t="s">
        <v>234</v>
      </c>
      <c r="B72" t="s">
        <v>235</v>
      </c>
      <c r="C72">
        <v>55</v>
      </c>
      <c r="D72" s="20">
        <v>0</v>
      </c>
      <c r="E72" s="20">
        <f t="shared" si="30"/>
        <v>1.9800000000000002</v>
      </c>
      <c r="F72" s="20">
        <v>0</v>
      </c>
      <c r="G72" s="20">
        <f t="shared" si="31"/>
        <v>53.02</v>
      </c>
      <c r="H72" s="20">
        <f t="shared" si="32"/>
        <v>0</v>
      </c>
      <c r="I72" s="20">
        <f t="shared" si="33"/>
        <v>0</v>
      </c>
      <c r="J72" s="35">
        <f t="shared" si="34"/>
        <v>55</v>
      </c>
      <c r="V72" s="20">
        <v>0</v>
      </c>
      <c r="W72" s="20">
        <f t="shared" si="35"/>
        <v>1.9800000000000002</v>
      </c>
      <c r="X72" s="20">
        <v>0</v>
      </c>
      <c r="Y72" s="20">
        <v>53.02</v>
      </c>
      <c r="Z72" s="20">
        <v>0</v>
      </c>
      <c r="AA72" s="20">
        <v>0</v>
      </c>
      <c r="AB72" s="36">
        <f t="shared" si="36"/>
        <v>55</v>
      </c>
    </row>
    <row r="73" spans="1:28" x14ac:dyDescent="0.3">
      <c r="A73" t="s">
        <v>152</v>
      </c>
      <c r="B73" t="s">
        <v>152</v>
      </c>
      <c r="C73">
        <v>200</v>
      </c>
      <c r="D73" s="20">
        <v>0</v>
      </c>
      <c r="E73" s="20">
        <f t="shared" si="30"/>
        <v>0</v>
      </c>
      <c r="F73" s="20">
        <v>0</v>
      </c>
      <c r="G73" s="20">
        <f t="shared" si="31"/>
        <v>200</v>
      </c>
      <c r="H73" s="20">
        <f t="shared" si="32"/>
        <v>0</v>
      </c>
      <c r="I73" s="20">
        <f t="shared" si="33"/>
        <v>0</v>
      </c>
      <c r="J73" s="35">
        <f t="shared" si="34"/>
        <v>200</v>
      </c>
      <c r="V73" s="20">
        <v>0</v>
      </c>
      <c r="W73" s="20">
        <f t="shared" si="35"/>
        <v>200</v>
      </c>
      <c r="X73" s="20">
        <v>0</v>
      </c>
      <c r="Y73" s="20">
        <v>0</v>
      </c>
      <c r="Z73" s="20">
        <v>0</v>
      </c>
      <c r="AA73" s="20">
        <v>0</v>
      </c>
      <c r="AB73" s="36">
        <f t="shared" si="36"/>
        <v>200</v>
      </c>
    </row>
    <row r="74" spans="1:28" x14ac:dyDescent="0.3">
      <c r="A74" t="s">
        <v>236</v>
      </c>
      <c r="B74" t="s">
        <v>236</v>
      </c>
      <c r="C74">
        <v>51</v>
      </c>
      <c r="D74" s="20">
        <v>0</v>
      </c>
      <c r="E74" s="20">
        <f t="shared" si="30"/>
        <v>4.9980000000000002</v>
      </c>
      <c r="F74" s="20">
        <v>0</v>
      </c>
      <c r="G74" s="20">
        <f t="shared" si="31"/>
        <v>40.035000000000004</v>
      </c>
      <c r="H74" s="20">
        <f t="shared" si="32"/>
        <v>5.9670000000000005</v>
      </c>
      <c r="I74" s="20">
        <f t="shared" si="33"/>
        <v>0</v>
      </c>
      <c r="J74" s="35">
        <f t="shared" si="34"/>
        <v>51</v>
      </c>
      <c r="V74" s="20">
        <v>0</v>
      </c>
      <c r="W74" s="20">
        <f t="shared" si="35"/>
        <v>51</v>
      </c>
      <c r="X74" s="20">
        <v>0</v>
      </c>
      <c r="Y74" s="20">
        <v>0</v>
      </c>
      <c r="Z74" s="20">
        <v>0</v>
      </c>
      <c r="AA74" s="20">
        <v>0</v>
      </c>
      <c r="AB74" s="36">
        <f t="shared" si="36"/>
        <v>51</v>
      </c>
    </row>
    <row r="75" spans="1:28" x14ac:dyDescent="0.3">
      <c r="A75" t="s">
        <v>237</v>
      </c>
      <c r="B75" t="s">
        <v>238</v>
      </c>
      <c r="C75">
        <v>11</v>
      </c>
      <c r="D75" s="20">
        <v>0</v>
      </c>
      <c r="E75" s="20">
        <f t="shared" si="30"/>
        <v>1.21</v>
      </c>
      <c r="F75" s="20">
        <v>0</v>
      </c>
      <c r="G75" s="20">
        <f t="shared" si="31"/>
        <v>9.7900000000000009</v>
      </c>
      <c r="H75" s="20">
        <f t="shared" si="32"/>
        <v>0</v>
      </c>
      <c r="I75" s="20">
        <f t="shared" si="33"/>
        <v>0</v>
      </c>
      <c r="J75" s="35">
        <f t="shared" si="34"/>
        <v>11</v>
      </c>
      <c r="V75" s="20">
        <v>0</v>
      </c>
      <c r="W75" s="20">
        <f t="shared" si="35"/>
        <v>11</v>
      </c>
      <c r="X75" s="20">
        <v>0</v>
      </c>
      <c r="Y75" s="20">
        <v>0</v>
      </c>
      <c r="Z75" s="20">
        <v>0</v>
      </c>
      <c r="AA75" s="20">
        <v>0</v>
      </c>
      <c r="AB75" s="36">
        <f t="shared" si="36"/>
        <v>11</v>
      </c>
    </row>
    <row r="76" spans="1:28" x14ac:dyDescent="0.3">
      <c r="A76" t="s">
        <v>239</v>
      </c>
      <c r="B76" t="s">
        <v>239</v>
      </c>
      <c r="C76">
        <v>486</v>
      </c>
      <c r="D76" s="20">
        <v>0.97199999999999998</v>
      </c>
      <c r="E76" s="20">
        <f t="shared" si="30"/>
        <v>20.898000000000003</v>
      </c>
      <c r="F76" s="20">
        <v>0</v>
      </c>
      <c r="G76" s="20">
        <f t="shared" si="31"/>
        <v>451.98</v>
      </c>
      <c r="H76" s="20">
        <f t="shared" si="32"/>
        <v>12.15</v>
      </c>
      <c r="I76" s="20">
        <f t="shared" si="33"/>
        <v>0</v>
      </c>
      <c r="J76" s="35">
        <f t="shared" si="34"/>
        <v>486</v>
      </c>
      <c r="V76" s="20">
        <v>0.97199999999999998</v>
      </c>
      <c r="W76" s="20">
        <f t="shared" si="35"/>
        <v>484.05599999999998</v>
      </c>
      <c r="X76" s="20">
        <v>0</v>
      </c>
      <c r="Y76" s="20">
        <v>0.97199999999999998</v>
      </c>
      <c r="Z76" s="20"/>
      <c r="AA76" s="20">
        <v>0</v>
      </c>
      <c r="AB76" s="36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zoomScaleNormal="100" workbookViewId="0">
      <selection activeCell="I28" sqref="I28"/>
    </sheetView>
  </sheetViews>
  <sheetFormatPr defaultColWidth="11.5546875" defaultRowHeight="14.4" x14ac:dyDescent="0.3"/>
  <cols>
    <col min="1" max="1" width="17.10937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204</v>
      </c>
      <c r="B1" t="s">
        <v>244</v>
      </c>
      <c r="C1" t="s">
        <v>85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201</v>
      </c>
      <c r="J1" t="s">
        <v>250</v>
      </c>
      <c r="K1" t="s">
        <v>251</v>
      </c>
      <c r="L1" t="s">
        <v>97</v>
      </c>
      <c r="M1" t="s">
        <v>200</v>
      </c>
      <c r="N1" t="s">
        <v>252</v>
      </c>
      <c r="O1" t="s">
        <v>253</v>
      </c>
      <c r="P1" t="s">
        <v>249</v>
      </c>
    </row>
    <row r="2" spans="1:20" x14ac:dyDescent="0.3">
      <c r="A2" t="s">
        <v>254</v>
      </c>
      <c r="B2" t="s">
        <v>254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1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1">
        <v>374.625</v>
      </c>
    </row>
    <row r="3" spans="1:20" x14ac:dyDescent="0.3">
      <c r="A3" t="s">
        <v>255</v>
      </c>
      <c r="B3" t="s">
        <v>255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1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31">
        <v>177.17699999999999</v>
      </c>
    </row>
    <row r="4" spans="1:20" x14ac:dyDescent="0.3">
      <c r="A4" t="s">
        <v>256</v>
      </c>
      <c r="B4" t="s">
        <v>256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31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31">
        <v>344</v>
      </c>
    </row>
    <row r="5" spans="1:20" x14ac:dyDescent="0.3">
      <c r="A5" t="s">
        <v>257</v>
      </c>
      <c r="B5" t="s">
        <v>257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1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31">
        <v>242.75700000000001</v>
      </c>
    </row>
    <row r="6" spans="1:20" x14ac:dyDescent="0.3">
      <c r="A6" t="s">
        <v>258</v>
      </c>
      <c r="B6" t="s">
        <v>258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31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31">
        <v>404</v>
      </c>
    </row>
    <row r="7" spans="1:20" x14ac:dyDescent="0.3">
      <c r="A7" t="s">
        <v>259</v>
      </c>
      <c r="B7" t="s">
        <v>259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31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31">
        <v>105.788</v>
      </c>
    </row>
    <row r="8" spans="1:20" x14ac:dyDescent="0.3">
      <c r="A8" t="s">
        <v>260</v>
      </c>
      <c r="B8" t="s">
        <v>260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1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31">
        <v>193</v>
      </c>
    </row>
    <row r="9" spans="1:20" x14ac:dyDescent="0.3">
      <c r="A9" t="s">
        <v>261</v>
      </c>
      <c r="B9" t="s">
        <v>262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31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31">
        <v>121</v>
      </c>
    </row>
    <row r="10" spans="1:20" x14ac:dyDescent="0.3">
      <c r="A10" t="s">
        <v>263</v>
      </c>
      <c r="B10" t="s">
        <v>263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31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31">
        <v>169.16900000000001</v>
      </c>
      <c r="T10" t="s">
        <v>264</v>
      </c>
    </row>
    <row r="11" spans="1:20" x14ac:dyDescent="0.3">
      <c r="A11" t="s">
        <v>265</v>
      </c>
      <c r="B11" t="s">
        <v>266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31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31">
        <v>189</v>
      </c>
    </row>
    <row r="12" spans="1:20" x14ac:dyDescent="0.3">
      <c r="A12" t="s">
        <v>267</v>
      </c>
      <c r="B12" t="s">
        <v>267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31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31">
        <v>285</v>
      </c>
    </row>
    <row r="13" spans="1:20" x14ac:dyDescent="0.3">
      <c r="A13" t="s">
        <v>268</v>
      </c>
      <c r="B13" t="s">
        <v>268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31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31">
        <v>113.886</v>
      </c>
    </row>
    <row r="14" spans="1:20" x14ac:dyDescent="0.3">
      <c r="A14" t="s">
        <v>269</v>
      </c>
      <c r="B14" t="s">
        <v>269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31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31">
        <v>571.14</v>
      </c>
    </row>
    <row r="15" spans="1:20" x14ac:dyDescent="0.3">
      <c r="A15" t="s">
        <v>270</v>
      </c>
      <c r="B15" t="s">
        <v>270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31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31">
        <v>451</v>
      </c>
    </row>
    <row r="16" spans="1:20" x14ac:dyDescent="0.3">
      <c r="A16" t="s">
        <v>271</v>
      </c>
      <c r="B16" t="s">
        <v>271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31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1">
        <v>587.58699999999999</v>
      </c>
    </row>
    <row r="17" spans="1:16" x14ac:dyDescent="0.3">
      <c r="A17" t="s">
        <v>272</v>
      </c>
      <c r="B17" t="s">
        <v>272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31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31">
        <v>1717.2809999999999</v>
      </c>
    </row>
    <row r="18" spans="1:16" x14ac:dyDescent="0.3">
      <c r="A18" t="s">
        <v>273</v>
      </c>
      <c r="B18" t="s">
        <v>273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31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31">
        <v>627.37199999999996</v>
      </c>
    </row>
    <row r="19" spans="1:16" x14ac:dyDescent="0.3">
      <c r="A19" t="s">
        <v>274</v>
      </c>
      <c r="B19" t="s">
        <v>274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31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31">
        <v>378</v>
      </c>
    </row>
    <row r="20" spans="1:16" x14ac:dyDescent="0.3">
      <c r="A20" t="s">
        <v>275</v>
      </c>
      <c r="B20" t="s">
        <v>275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1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31">
        <v>206.79300000000001</v>
      </c>
    </row>
    <row r="21" spans="1:16" x14ac:dyDescent="0.3">
      <c r="A21" t="s">
        <v>276</v>
      </c>
      <c r="B21" t="s">
        <v>276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31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1">
        <v>609.60900000000004</v>
      </c>
    </row>
    <row r="22" spans="1:16" x14ac:dyDescent="0.3">
      <c r="A22" t="s">
        <v>277</v>
      </c>
      <c r="B22" t="s">
        <v>277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31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31">
        <v>1221.777</v>
      </c>
    </row>
    <row r="23" spans="1:16" x14ac:dyDescent="0.3">
      <c r="A23" t="s">
        <v>278</v>
      </c>
      <c r="B23" t="s">
        <v>278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31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31">
        <v>193.19300000000001</v>
      </c>
    </row>
    <row r="24" spans="1:16" x14ac:dyDescent="0.3">
      <c r="D24" t="s">
        <v>279</v>
      </c>
      <c r="E24" t="s">
        <v>280</v>
      </c>
      <c r="F24" t="s">
        <v>185</v>
      </c>
      <c r="G24" t="s">
        <v>281</v>
      </c>
      <c r="I24" t="s">
        <v>189</v>
      </c>
      <c r="J24" t="s">
        <v>188</v>
      </c>
      <c r="K24" t="s">
        <v>188</v>
      </c>
      <c r="L24" t="s">
        <v>241</v>
      </c>
      <c r="M24" t="s">
        <v>191</v>
      </c>
      <c r="N24" t="s">
        <v>188</v>
      </c>
      <c r="O24" t="s">
        <v>188</v>
      </c>
    </row>
    <row r="27" spans="1:16" x14ac:dyDescent="0.3">
      <c r="A27" t="s">
        <v>204</v>
      </c>
      <c r="B27" s="33" t="s">
        <v>97</v>
      </c>
      <c r="C27" s="33" t="s">
        <v>198</v>
      </c>
      <c r="D27" s="33" t="s">
        <v>199</v>
      </c>
      <c r="E27" s="33" t="s">
        <v>200</v>
      </c>
      <c r="F27" s="33" t="s">
        <v>201</v>
      </c>
      <c r="G27" s="33" t="s">
        <v>202</v>
      </c>
      <c r="H27" s="37" t="s">
        <v>203</v>
      </c>
      <c r="I27" s="34" t="s">
        <v>193</v>
      </c>
      <c r="J27" s="34" t="s">
        <v>194</v>
      </c>
      <c r="K27" s="34" t="s">
        <v>88</v>
      </c>
      <c r="L27" s="34" t="s">
        <v>195</v>
      </c>
      <c r="M27" s="34" t="s">
        <v>92</v>
      </c>
      <c r="N27" s="34" t="s">
        <v>196</v>
      </c>
      <c r="O27" s="37" t="s">
        <v>197</v>
      </c>
    </row>
    <row r="28" spans="1:16" x14ac:dyDescent="0.3">
      <c r="A28" t="s">
        <v>254</v>
      </c>
      <c r="B28" s="20">
        <v>28.875</v>
      </c>
      <c r="C28" s="20">
        <f t="shared" ref="C28:C49" si="0">SUM(J2+K2+N2+O2)</f>
        <v>21.75</v>
      </c>
      <c r="D28" s="20"/>
      <c r="E28" s="20">
        <v>145.125</v>
      </c>
      <c r="F28" s="20">
        <v>178.875</v>
      </c>
      <c r="H28" s="37">
        <v>375</v>
      </c>
      <c r="I28" s="20">
        <v>28.875</v>
      </c>
      <c r="J28" s="20">
        <v>223.875</v>
      </c>
      <c r="K28" s="20">
        <v>89.625</v>
      </c>
      <c r="L28" s="20"/>
      <c r="M28" s="20">
        <v>32.25</v>
      </c>
      <c r="O28" s="37">
        <v>375</v>
      </c>
    </row>
    <row r="29" spans="1:16" x14ac:dyDescent="0.3">
      <c r="A29" t="s">
        <v>255</v>
      </c>
      <c r="B29" s="20">
        <v>18.053999999999998</v>
      </c>
      <c r="C29" s="20">
        <f t="shared" si="0"/>
        <v>21.062999999999999</v>
      </c>
      <c r="D29" s="20"/>
      <c r="E29" s="20">
        <v>86.022000000000006</v>
      </c>
      <c r="F29" s="20">
        <v>52.037999999999997</v>
      </c>
      <c r="H29" s="37">
        <v>177</v>
      </c>
      <c r="I29" s="20">
        <v>18.053999999999998</v>
      </c>
      <c r="J29" s="20">
        <v>70.977000000000004</v>
      </c>
      <c r="K29" s="20">
        <v>36.993000000000002</v>
      </c>
      <c r="L29" s="20"/>
      <c r="M29" s="20">
        <v>51.152999999999999</v>
      </c>
      <c r="O29" s="37">
        <v>177</v>
      </c>
    </row>
    <row r="30" spans="1:16" x14ac:dyDescent="0.3">
      <c r="A30" t="s">
        <v>256</v>
      </c>
      <c r="B30" s="20">
        <v>14.103999999999999</v>
      </c>
      <c r="C30" s="20">
        <f t="shared" si="0"/>
        <v>30.96</v>
      </c>
      <c r="D30" s="20"/>
      <c r="E30" s="20">
        <v>181.976</v>
      </c>
      <c r="F30" s="20">
        <v>116.96</v>
      </c>
      <c r="H30" s="37">
        <v>344</v>
      </c>
      <c r="I30" s="20">
        <v>14.103999999999999</v>
      </c>
      <c r="J30" s="20">
        <v>134.16</v>
      </c>
      <c r="K30" s="20">
        <v>115.928</v>
      </c>
      <c r="L30" s="20"/>
      <c r="M30" s="20">
        <v>79.808000000000007</v>
      </c>
      <c r="O30" s="37">
        <v>344</v>
      </c>
    </row>
    <row r="31" spans="1:16" x14ac:dyDescent="0.3">
      <c r="A31" t="s">
        <v>257</v>
      </c>
      <c r="B31" s="20">
        <v>16.038</v>
      </c>
      <c r="C31" s="20">
        <f t="shared" si="0"/>
        <v>116.39700000000001</v>
      </c>
      <c r="D31" s="20"/>
      <c r="E31" s="20">
        <v>47.142000000000003</v>
      </c>
      <c r="F31" s="20">
        <v>63.18</v>
      </c>
      <c r="H31" s="37">
        <v>243</v>
      </c>
      <c r="I31" s="20">
        <v>16.038</v>
      </c>
      <c r="J31" s="20">
        <v>134.62200000000001</v>
      </c>
      <c r="K31" s="20">
        <v>18.954000000000001</v>
      </c>
      <c r="L31" s="20"/>
      <c r="M31" s="20">
        <v>73.143000000000001</v>
      </c>
      <c r="O31" s="37">
        <v>243</v>
      </c>
    </row>
    <row r="32" spans="1:16" x14ac:dyDescent="0.3">
      <c r="A32" t="s">
        <v>258</v>
      </c>
      <c r="B32" s="20">
        <v>6.06</v>
      </c>
      <c r="C32" s="20">
        <f t="shared" si="0"/>
        <v>24.643999999999998</v>
      </c>
      <c r="D32" s="20"/>
      <c r="E32" s="20">
        <v>257.34800000000001</v>
      </c>
      <c r="F32" s="20">
        <v>115.94799999999999</v>
      </c>
      <c r="H32" s="37">
        <v>404</v>
      </c>
      <c r="I32" s="20">
        <v>6.06</v>
      </c>
      <c r="J32" s="20">
        <v>241.99600000000001</v>
      </c>
      <c r="K32" s="20">
        <v>68.680000000000007</v>
      </c>
      <c r="L32" s="20"/>
      <c r="M32" s="20">
        <v>87.263999999999996</v>
      </c>
      <c r="O32" s="37">
        <v>404</v>
      </c>
    </row>
    <row r="33" spans="1:15" x14ac:dyDescent="0.3">
      <c r="A33" t="s">
        <v>259</v>
      </c>
      <c r="B33" s="20">
        <v>0</v>
      </c>
      <c r="C33" s="20">
        <f t="shared" si="0"/>
        <v>7.8440000000000003</v>
      </c>
      <c r="D33" s="20"/>
      <c r="E33" s="20">
        <v>56.921999999999997</v>
      </c>
      <c r="F33" s="20">
        <v>41.021999999999998</v>
      </c>
      <c r="H33" s="37">
        <v>106</v>
      </c>
      <c r="I33" s="20">
        <v>0</v>
      </c>
      <c r="J33" s="20">
        <v>57.875999999999998</v>
      </c>
      <c r="K33" s="20">
        <v>36.994</v>
      </c>
      <c r="L33" s="20"/>
      <c r="M33" s="20">
        <v>10.917999999999999</v>
      </c>
      <c r="O33" s="37">
        <v>106</v>
      </c>
    </row>
    <row r="34" spans="1:15" x14ac:dyDescent="0.3">
      <c r="A34" t="s">
        <v>260</v>
      </c>
      <c r="B34" s="20">
        <v>3.0880000000000001</v>
      </c>
      <c r="C34" s="20">
        <f t="shared" si="0"/>
        <v>12.931000000000001</v>
      </c>
      <c r="D34" s="20"/>
      <c r="E34" s="20">
        <v>159.99700000000001</v>
      </c>
      <c r="F34" s="20">
        <v>16.984000000000002</v>
      </c>
      <c r="H34" s="37">
        <v>193</v>
      </c>
      <c r="I34" s="20">
        <v>3.0880000000000001</v>
      </c>
      <c r="J34" s="20">
        <v>31.073</v>
      </c>
      <c r="K34" s="20">
        <v>11.000999999999999</v>
      </c>
      <c r="L34" s="20"/>
      <c r="M34" s="20">
        <v>147.83799999999999</v>
      </c>
      <c r="O34" s="37">
        <v>193</v>
      </c>
    </row>
    <row r="35" spans="1:15" x14ac:dyDescent="0.3">
      <c r="A35" t="s">
        <v>261</v>
      </c>
      <c r="B35" s="20">
        <v>0</v>
      </c>
      <c r="C35" s="20">
        <f t="shared" si="0"/>
        <v>121</v>
      </c>
      <c r="D35" s="20"/>
      <c r="E35" s="20">
        <v>0</v>
      </c>
      <c r="F35" s="20">
        <v>0</v>
      </c>
      <c r="H35" s="37">
        <v>121</v>
      </c>
      <c r="I35" s="20">
        <v>0</v>
      </c>
      <c r="J35" s="20">
        <v>3.9929999999999999</v>
      </c>
      <c r="K35" s="20">
        <v>0</v>
      </c>
      <c r="L35" s="20"/>
      <c r="M35" s="20">
        <v>117.00700000000001</v>
      </c>
      <c r="O35" s="37">
        <v>121</v>
      </c>
    </row>
    <row r="36" spans="1:15" x14ac:dyDescent="0.3">
      <c r="A36" t="s">
        <v>263</v>
      </c>
      <c r="B36" s="20">
        <v>15.041</v>
      </c>
      <c r="C36" s="20">
        <f t="shared" si="0"/>
        <v>143.143</v>
      </c>
      <c r="D36" s="20"/>
      <c r="E36" s="20">
        <v>0</v>
      </c>
      <c r="F36" s="20">
        <v>10.984999999999999</v>
      </c>
      <c r="H36" s="37">
        <v>169</v>
      </c>
      <c r="I36" s="20">
        <v>15.041</v>
      </c>
      <c r="J36" s="20">
        <v>65.064999999999998</v>
      </c>
      <c r="K36" s="20">
        <v>9.9710000000000001</v>
      </c>
      <c r="L36" s="20"/>
      <c r="M36" s="20">
        <v>79.091999999999999</v>
      </c>
      <c r="O36" s="37">
        <v>169</v>
      </c>
    </row>
    <row r="37" spans="1:15" x14ac:dyDescent="0.3">
      <c r="A37" t="s">
        <v>265</v>
      </c>
      <c r="B37" s="20">
        <v>0</v>
      </c>
      <c r="C37" s="20">
        <f t="shared" si="0"/>
        <v>187.11</v>
      </c>
      <c r="D37" s="20"/>
      <c r="E37" s="20">
        <v>0.94499999999999995</v>
      </c>
      <c r="F37" s="20">
        <v>0.94499999999999995</v>
      </c>
      <c r="H37" s="37">
        <v>189</v>
      </c>
      <c r="I37" s="20">
        <v>0</v>
      </c>
      <c r="J37" s="20">
        <v>54.054000000000002</v>
      </c>
      <c r="K37" s="20">
        <v>0.94499999999999995</v>
      </c>
      <c r="L37" s="20"/>
      <c r="M37" s="20">
        <v>134.001</v>
      </c>
      <c r="O37" s="37">
        <v>189</v>
      </c>
    </row>
    <row r="38" spans="1:15" x14ac:dyDescent="0.3">
      <c r="A38" t="s">
        <v>267</v>
      </c>
      <c r="B38" s="20">
        <v>7.98</v>
      </c>
      <c r="C38" s="20">
        <f t="shared" si="0"/>
        <v>277.02</v>
      </c>
      <c r="D38" s="20"/>
      <c r="E38" s="20">
        <v>0</v>
      </c>
      <c r="F38" s="20">
        <v>0</v>
      </c>
      <c r="H38" s="37">
        <v>285</v>
      </c>
      <c r="I38" s="20">
        <v>7.98</v>
      </c>
      <c r="J38" s="20">
        <v>188.95500000000001</v>
      </c>
      <c r="K38" s="20">
        <v>0</v>
      </c>
      <c r="L38" s="20"/>
      <c r="M38" s="20">
        <v>88.064999999999998</v>
      </c>
      <c r="O38" s="37">
        <v>285</v>
      </c>
    </row>
    <row r="39" spans="1:15" x14ac:dyDescent="0.3">
      <c r="A39" t="s">
        <v>268</v>
      </c>
      <c r="B39" s="20">
        <v>2.964</v>
      </c>
      <c r="C39" s="20">
        <f t="shared" si="0"/>
        <v>74.897999999999996</v>
      </c>
      <c r="D39" s="20"/>
      <c r="E39" s="20">
        <v>0</v>
      </c>
      <c r="F39" s="20">
        <v>36.024000000000001</v>
      </c>
      <c r="H39" s="37">
        <v>114</v>
      </c>
      <c r="I39" s="20">
        <v>2.964</v>
      </c>
      <c r="J39" s="20">
        <v>34.997999999999998</v>
      </c>
      <c r="K39" s="20">
        <v>75.924000000000007</v>
      </c>
      <c r="L39" s="20"/>
      <c r="M39" s="20">
        <v>0</v>
      </c>
      <c r="O39" s="37">
        <v>114</v>
      </c>
    </row>
    <row r="40" spans="1:15" x14ac:dyDescent="0.3">
      <c r="A40" t="s">
        <v>269</v>
      </c>
      <c r="B40" s="20">
        <v>50.16</v>
      </c>
      <c r="C40" s="20">
        <f t="shared" si="0"/>
        <v>82.080000000000013</v>
      </c>
      <c r="D40" s="20"/>
      <c r="E40" s="20">
        <v>0</v>
      </c>
      <c r="F40" s="20">
        <v>438.9</v>
      </c>
      <c r="H40" s="37">
        <v>570</v>
      </c>
      <c r="I40" s="20">
        <v>50.16</v>
      </c>
      <c r="J40" s="20">
        <v>378.48</v>
      </c>
      <c r="K40" s="20">
        <v>142.5</v>
      </c>
      <c r="L40" s="20"/>
      <c r="M40" s="20">
        <v>0</v>
      </c>
      <c r="O40" s="37">
        <v>570</v>
      </c>
    </row>
    <row r="41" spans="1:15" x14ac:dyDescent="0.3">
      <c r="A41" t="s">
        <v>270</v>
      </c>
      <c r="B41" s="20">
        <v>13.079000000000001</v>
      </c>
      <c r="C41" s="20">
        <f t="shared" si="0"/>
        <v>262.48199999999997</v>
      </c>
      <c r="D41" s="20"/>
      <c r="E41" s="20">
        <v>3.157</v>
      </c>
      <c r="F41" s="20">
        <v>172.28200000000001</v>
      </c>
      <c r="H41" s="37">
        <v>451</v>
      </c>
      <c r="I41" s="20">
        <v>13.079000000000001</v>
      </c>
      <c r="J41" s="20">
        <v>391.91899999999998</v>
      </c>
      <c r="K41" s="20">
        <v>45.1</v>
      </c>
      <c r="L41" s="20"/>
      <c r="M41" s="20">
        <v>0.90200000000000002</v>
      </c>
      <c r="O41" s="37">
        <v>451</v>
      </c>
    </row>
    <row r="42" spans="1:15" x14ac:dyDescent="0.3">
      <c r="A42" t="s">
        <v>271</v>
      </c>
      <c r="B42" s="20">
        <v>66.918000000000006</v>
      </c>
      <c r="C42" s="20">
        <f t="shared" si="0"/>
        <v>81.006</v>
      </c>
      <c r="D42" s="20"/>
      <c r="E42" s="20">
        <v>5.87</v>
      </c>
      <c r="F42" s="20">
        <v>433.79300000000001</v>
      </c>
      <c r="H42" s="37">
        <v>587</v>
      </c>
      <c r="I42" s="20">
        <v>66.918000000000006</v>
      </c>
      <c r="J42" s="20">
        <v>309.34899999999999</v>
      </c>
      <c r="K42" s="20">
        <v>210.14599999999999</v>
      </c>
      <c r="L42" s="20"/>
      <c r="M42" s="20">
        <v>1.1739999999999999</v>
      </c>
      <c r="O42" s="37">
        <v>587</v>
      </c>
    </row>
    <row r="43" spans="1:15" x14ac:dyDescent="0.3">
      <c r="A43" t="s">
        <v>272</v>
      </c>
      <c r="B43" s="20">
        <v>120.33</v>
      </c>
      <c r="C43" s="20">
        <f t="shared" si="0"/>
        <v>163.30500000000001</v>
      </c>
      <c r="D43" s="20"/>
      <c r="E43" s="20">
        <v>0</v>
      </c>
      <c r="F43" s="20">
        <v>1433.646</v>
      </c>
      <c r="H43" s="37">
        <v>1719</v>
      </c>
      <c r="I43" s="20">
        <v>120.33</v>
      </c>
      <c r="J43" s="20">
        <v>617.12099999999998</v>
      </c>
      <c r="K43" s="20">
        <v>979.83</v>
      </c>
      <c r="L43" s="20"/>
      <c r="M43" s="20">
        <v>0</v>
      </c>
      <c r="O43" s="37">
        <v>1719</v>
      </c>
    </row>
    <row r="44" spans="1:15" x14ac:dyDescent="0.3">
      <c r="A44" t="s">
        <v>273</v>
      </c>
      <c r="B44" s="20">
        <v>37.052</v>
      </c>
      <c r="C44" s="20">
        <f t="shared" si="0"/>
        <v>65.94</v>
      </c>
      <c r="D44" s="20"/>
      <c r="E44" s="20">
        <v>1.8839999999999999</v>
      </c>
      <c r="F44" s="20">
        <v>522.49599999999998</v>
      </c>
      <c r="H44" s="37">
        <v>628</v>
      </c>
      <c r="I44" s="20">
        <v>37.052</v>
      </c>
      <c r="J44" s="20">
        <v>157.62799999999999</v>
      </c>
      <c r="K44" s="20">
        <v>432.69200000000001</v>
      </c>
      <c r="L44" s="20"/>
      <c r="M44" s="20">
        <v>0</v>
      </c>
      <c r="O44" s="37">
        <v>628</v>
      </c>
    </row>
    <row r="45" spans="1:15" x14ac:dyDescent="0.3">
      <c r="A45" t="s">
        <v>274</v>
      </c>
      <c r="B45" s="20">
        <v>24.948</v>
      </c>
      <c r="C45" s="20">
        <f t="shared" si="0"/>
        <v>61.991999999999997</v>
      </c>
      <c r="D45" s="20"/>
      <c r="E45" s="20">
        <v>4.1580000000000004</v>
      </c>
      <c r="F45" s="20">
        <v>286.90199999999999</v>
      </c>
      <c r="H45" s="37">
        <v>378</v>
      </c>
      <c r="I45" s="20">
        <v>24.948</v>
      </c>
      <c r="J45" s="20">
        <v>210.92400000000001</v>
      </c>
      <c r="K45" s="20">
        <v>142.12799999999999</v>
      </c>
      <c r="L45" s="20"/>
      <c r="M45" s="20">
        <v>0</v>
      </c>
      <c r="O45" s="37">
        <v>378</v>
      </c>
    </row>
    <row r="46" spans="1:15" x14ac:dyDescent="0.3">
      <c r="A46" t="s">
        <v>275</v>
      </c>
      <c r="B46" s="20">
        <v>50.094000000000001</v>
      </c>
      <c r="C46" s="20">
        <f t="shared" si="0"/>
        <v>41.814</v>
      </c>
      <c r="D46" s="20"/>
      <c r="E46" s="20">
        <v>1.0349999999999999</v>
      </c>
      <c r="F46" s="20">
        <v>113.85</v>
      </c>
      <c r="H46" s="37">
        <v>207</v>
      </c>
      <c r="I46" s="20">
        <v>50.094000000000001</v>
      </c>
      <c r="J46" s="20">
        <v>53.82</v>
      </c>
      <c r="K46" s="20">
        <v>102.879</v>
      </c>
      <c r="L46" s="20"/>
      <c r="M46" s="20">
        <v>0</v>
      </c>
      <c r="O46" s="37">
        <v>207</v>
      </c>
    </row>
    <row r="47" spans="1:15" x14ac:dyDescent="0.3">
      <c r="A47" t="s">
        <v>276</v>
      </c>
      <c r="B47" s="20">
        <v>132.15299999999999</v>
      </c>
      <c r="C47" s="20">
        <f t="shared" si="0"/>
        <v>13.398</v>
      </c>
      <c r="D47" s="20"/>
      <c r="E47" s="20">
        <v>0</v>
      </c>
      <c r="F47" s="20">
        <v>464.05799999999999</v>
      </c>
      <c r="H47" s="37">
        <v>609</v>
      </c>
      <c r="I47" s="20">
        <v>132.15299999999999</v>
      </c>
      <c r="J47" s="20">
        <v>18.27</v>
      </c>
      <c r="K47" s="20">
        <v>459.18599999999998</v>
      </c>
      <c r="L47" s="20"/>
      <c r="M47" s="20">
        <v>0</v>
      </c>
      <c r="O47" s="37">
        <v>609</v>
      </c>
    </row>
    <row r="48" spans="1:15" x14ac:dyDescent="0.3">
      <c r="A48" t="s">
        <v>277</v>
      </c>
      <c r="B48" s="20">
        <v>359.56200000000001</v>
      </c>
      <c r="C48" s="20">
        <f t="shared" si="0"/>
        <v>55.035000000000004</v>
      </c>
      <c r="D48" s="20"/>
      <c r="E48" s="20">
        <v>3.669</v>
      </c>
      <c r="F48" s="20">
        <v>803.51099999999997</v>
      </c>
      <c r="H48" s="37">
        <v>1223</v>
      </c>
      <c r="I48" s="20">
        <v>359.56200000000001</v>
      </c>
      <c r="J48" s="20">
        <v>220.14</v>
      </c>
      <c r="K48" s="20">
        <v>642.07500000000005</v>
      </c>
      <c r="L48" s="20"/>
      <c r="M48" s="20">
        <v>0</v>
      </c>
      <c r="O48" s="37">
        <v>1223</v>
      </c>
    </row>
    <row r="49" spans="1:15" x14ac:dyDescent="0.3">
      <c r="A49" t="s">
        <v>278</v>
      </c>
      <c r="B49" s="20">
        <v>21.036999999999999</v>
      </c>
      <c r="C49" s="20">
        <f t="shared" si="0"/>
        <v>20.071999999999999</v>
      </c>
      <c r="D49" s="20"/>
      <c r="E49" s="20">
        <v>0</v>
      </c>
      <c r="F49" s="20">
        <v>152.084</v>
      </c>
      <c r="H49" s="37">
        <v>193</v>
      </c>
      <c r="I49" s="20">
        <v>21.036999999999999</v>
      </c>
      <c r="J49" s="20">
        <v>69.093999999999994</v>
      </c>
      <c r="K49" s="20">
        <v>99.009</v>
      </c>
      <c r="L49" s="20"/>
      <c r="M49" s="20">
        <v>4.0529999999999999</v>
      </c>
      <c r="O49" s="37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K18" sqref="K18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282</v>
      </c>
      <c r="B1" t="s">
        <v>283</v>
      </c>
      <c r="C1" t="s">
        <v>284</v>
      </c>
      <c r="D1" s="37" t="s">
        <v>85</v>
      </c>
      <c r="E1" t="s">
        <v>246</v>
      </c>
      <c r="F1" t="s">
        <v>285</v>
      </c>
      <c r="G1" t="s">
        <v>247</v>
      </c>
      <c r="H1" t="s">
        <v>248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100</v>
      </c>
      <c r="S1" t="s">
        <v>295</v>
      </c>
      <c r="T1" t="s">
        <v>296</v>
      </c>
      <c r="U1" t="s">
        <v>97</v>
      </c>
      <c r="V1" t="s">
        <v>288</v>
      </c>
    </row>
    <row r="2" spans="1:23" x14ac:dyDescent="0.3">
      <c r="A2" t="s">
        <v>231</v>
      </c>
      <c r="B2" t="s">
        <v>231</v>
      </c>
      <c r="C2" t="s">
        <v>297</v>
      </c>
      <c r="D2" s="37">
        <v>644</v>
      </c>
      <c r="E2">
        <v>77</v>
      </c>
      <c r="F2">
        <v>0</v>
      </c>
      <c r="G2" s="20">
        <v>23</v>
      </c>
      <c r="H2" s="20">
        <v>0</v>
      </c>
      <c r="I2">
        <v>0</v>
      </c>
      <c r="J2">
        <v>0</v>
      </c>
      <c r="K2" t="str">
        <f t="shared" ref="K2:K14" si="0">IF(SUM(E2:J2)=100,"PASS","FAIL")</f>
        <v>PASS</v>
      </c>
      <c r="L2" s="38">
        <v>36</v>
      </c>
      <c r="M2" s="38">
        <v>12</v>
      </c>
      <c r="N2" s="38">
        <v>1</v>
      </c>
      <c r="O2" s="38">
        <v>2</v>
      </c>
      <c r="P2" s="38">
        <v>22</v>
      </c>
      <c r="Q2" s="38">
        <v>21</v>
      </c>
      <c r="R2" s="38">
        <v>6</v>
      </c>
      <c r="S2" s="38">
        <v>0</v>
      </c>
      <c r="T2" s="38">
        <v>0</v>
      </c>
      <c r="U2" s="39">
        <v>0</v>
      </c>
      <c r="V2" t="str">
        <f t="shared" ref="V2:V14" si="1">IF(SUM(L2:U2)=100,"PASS","FAIL")</f>
        <v>PASS</v>
      </c>
    </row>
    <row r="3" spans="1:23" x14ac:dyDescent="0.3">
      <c r="A3" t="s">
        <v>298</v>
      </c>
      <c r="B3" t="s">
        <v>298</v>
      </c>
      <c r="C3" t="s">
        <v>299</v>
      </c>
      <c r="D3" s="37">
        <v>116</v>
      </c>
      <c r="E3">
        <v>99</v>
      </c>
      <c r="F3">
        <v>0</v>
      </c>
      <c r="G3" s="20">
        <v>1</v>
      </c>
      <c r="H3" s="20">
        <v>0</v>
      </c>
      <c r="I3">
        <v>0</v>
      </c>
      <c r="J3">
        <v>0</v>
      </c>
      <c r="K3" t="str">
        <f t="shared" si="0"/>
        <v>PASS</v>
      </c>
      <c r="L3" s="40">
        <v>29</v>
      </c>
      <c r="M3" s="40">
        <v>5</v>
      </c>
      <c r="N3" s="40">
        <v>3</v>
      </c>
      <c r="O3" s="40">
        <v>20</v>
      </c>
      <c r="P3" s="40">
        <v>19</v>
      </c>
      <c r="Q3" s="40">
        <v>3</v>
      </c>
      <c r="R3" s="40">
        <v>5</v>
      </c>
      <c r="S3" s="40">
        <v>4</v>
      </c>
      <c r="T3" s="40">
        <v>11</v>
      </c>
      <c r="U3" s="41">
        <v>0</v>
      </c>
      <c r="V3" t="str">
        <f t="shared" si="1"/>
        <v>FAIL</v>
      </c>
      <c r="W3" t="s">
        <v>300</v>
      </c>
    </row>
    <row r="4" spans="1:23" x14ac:dyDescent="0.3">
      <c r="A4" t="s">
        <v>301</v>
      </c>
      <c r="B4" t="s">
        <v>301</v>
      </c>
      <c r="C4" t="s">
        <v>302</v>
      </c>
      <c r="D4" s="37">
        <v>185</v>
      </c>
      <c r="E4">
        <v>100</v>
      </c>
      <c r="F4">
        <v>0</v>
      </c>
      <c r="G4" s="20">
        <v>0</v>
      </c>
      <c r="H4" s="20">
        <v>0</v>
      </c>
      <c r="I4">
        <v>0</v>
      </c>
      <c r="J4">
        <v>0</v>
      </c>
      <c r="K4" t="str">
        <f t="shared" si="0"/>
        <v>PASS</v>
      </c>
      <c r="L4" s="38">
        <v>22</v>
      </c>
      <c r="M4" s="38">
        <v>36</v>
      </c>
      <c r="N4" s="38">
        <v>33</v>
      </c>
      <c r="O4" s="38">
        <v>8</v>
      </c>
      <c r="P4" s="38">
        <v>1</v>
      </c>
      <c r="Q4" s="38">
        <v>0</v>
      </c>
      <c r="R4" s="38">
        <v>0</v>
      </c>
      <c r="S4" s="38">
        <v>0</v>
      </c>
      <c r="T4" s="38">
        <v>0</v>
      </c>
      <c r="U4" s="39">
        <v>0</v>
      </c>
      <c r="V4" t="str">
        <f t="shared" si="1"/>
        <v>PASS</v>
      </c>
    </row>
    <row r="5" spans="1:23" x14ac:dyDescent="0.3">
      <c r="A5" t="s">
        <v>303</v>
      </c>
      <c r="B5" t="s">
        <v>303</v>
      </c>
      <c r="C5" t="s">
        <v>304</v>
      </c>
      <c r="D5" s="37">
        <v>209</v>
      </c>
      <c r="E5">
        <v>3</v>
      </c>
      <c r="F5">
        <v>95</v>
      </c>
      <c r="G5" s="20">
        <v>0</v>
      </c>
      <c r="H5" s="20">
        <v>0</v>
      </c>
      <c r="I5">
        <v>2</v>
      </c>
      <c r="J5">
        <v>0</v>
      </c>
      <c r="K5" t="str">
        <f t="shared" si="0"/>
        <v>PASS</v>
      </c>
      <c r="L5" s="40">
        <v>70</v>
      </c>
      <c r="M5" s="40">
        <v>22</v>
      </c>
      <c r="N5" s="40">
        <v>2</v>
      </c>
      <c r="O5" s="40">
        <v>2</v>
      </c>
      <c r="P5" s="40">
        <v>3</v>
      </c>
      <c r="Q5" s="40">
        <v>1</v>
      </c>
      <c r="R5" s="40">
        <v>0</v>
      </c>
      <c r="S5" s="40">
        <v>0</v>
      </c>
      <c r="T5" s="40">
        <v>0</v>
      </c>
      <c r="U5" s="41">
        <v>0</v>
      </c>
      <c r="V5" t="str">
        <f t="shared" si="1"/>
        <v>PASS</v>
      </c>
    </row>
    <row r="6" spans="1:23" x14ac:dyDescent="0.3">
      <c r="A6" t="s">
        <v>305</v>
      </c>
      <c r="B6" t="s">
        <v>305</v>
      </c>
      <c r="C6" t="s">
        <v>306</v>
      </c>
      <c r="D6" s="37">
        <v>222</v>
      </c>
      <c r="E6">
        <v>2</v>
      </c>
      <c r="F6">
        <v>66</v>
      </c>
      <c r="G6" s="20">
        <v>1</v>
      </c>
      <c r="H6" s="20">
        <v>14</v>
      </c>
      <c r="I6">
        <v>15</v>
      </c>
      <c r="J6">
        <v>2</v>
      </c>
      <c r="K6" t="str">
        <f t="shared" si="0"/>
        <v>PASS</v>
      </c>
      <c r="L6" s="38">
        <v>49</v>
      </c>
      <c r="M6" s="38">
        <v>20</v>
      </c>
      <c r="N6" s="38">
        <v>2</v>
      </c>
      <c r="O6" s="38">
        <v>6</v>
      </c>
      <c r="P6" s="38">
        <v>5</v>
      </c>
      <c r="Q6" s="38">
        <v>3</v>
      </c>
      <c r="R6" s="38">
        <v>1</v>
      </c>
      <c r="S6" s="38">
        <v>2</v>
      </c>
      <c r="T6" s="38">
        <v>0</v>
      </c>
      <c r="U6" s="39">
        <v>12</v>
      </c>
      <c r="V6" t="str">
        <f t="shared" si="1"/>
        <v>PASS</v>
      </c>
    </row>
    <row r="7" spans="1:23" x14ac:dyDescent="0.3">
      <c r="A7" t="s">
        <v>307</v>
      </c>
      <c r="B7" t="s">
        <v>307</v>
      </c>
      <c r="C7" t="s">
        <v>308</v>
      </c>
      <c r="D7" s="37">
        <v>479</v>
      </c>
      <c r="E7">
        <v>3</v>
      </c>
      <c r="F7">
        <v>79</v>
      </c>
      <c r="G7" s="20">
        <v>0</v>
      </c>
      <c r="H7" s="20">
        <v>3</v>
      </c>
      <c r="I7">
        <v>6</v>
      </c>
      <c r="J7">
        <v>9</v>
      </c>
      <c r="K7" t="str">
        <f t="shared" si="0"/>
        <v>PASS</v>
      </c>
      <c r="L7" s="40">
        <v>67</v>
      </c>
      <c r="M7" s="40">
        <v>16</v>
      </c>
      <c r="N7" s="40">
        <v>1</v>
      </c>
      <c r="O7" s="40">
        <v>5</v>
      </c>
      <c r="P7" s="40">
        <v>5</v>
      </c>
      <c r="Q7" s="40">
        <v>3</v>
      </c>
      <c r="R7" s="40">
        <v>0</v>
      </c>
      <c r="S7" s="40">
        <v>0</v>
      </c>
      <c r="T7" s="40">
        <v>0</v>
      </c>
      <c r="U7" s="41">
        <v>3</v>
      </c>
      <c r="V7" t="str">
        <f t="shared" si="1"/>
        <v>PASS</v>
      </c>
    </row>
    <row r="8" spans="1:23" x14ac:dyDescent="0.3">
      <c r="A8" t="s">
        <v>309</v>
      </c>
      <c r="B8" t="s">
        <v>309</v>
      </c>
      <c r="C8" t="s">
        <v>310</v>
      </c>
      <c r="D8" s="37">
        <v>87</v>
      </c>
      <c r="E8">
        <v>2</v>
      </c>
      <c r="F8">
        <v>87</v>
      </c>
      <c r="G8" s="20">
        <v>0</v>
      </c>
      <c r="H8" s="20">
        <v>3</v>
      </c>
      <c r="I8">
        <v>8</v>
      </c>
      <c r="J8">
        <v>0</v>
      </c>
      <c r="K8" t="str">
        <f t="shared" si="0"/>
        <v>PASS</v>
      </c>
      <c r="L8" s="38">
        <v>75</v>
      </c>
      <c r="M8" s="38">
        <v>10</v>
      </c>
      <c r="N8" s="38">
        <v>0</v>
      </c>
      <c r="O8" s="38">
        <v>3</v>
      </c>
      <c r="P8" s="38">
        <v>5</v>
      </c>
      <c r="Q8" s="38">
        <v>2</v>
      </c>
      <c r="R8" s="38">
        <v>2</v>
      </c>
      <c r="S8" s="38">
        <v>0</v>
      </c>
      <c r="T8" s="38">
        <v>0</v>
      </c>
      <c r="U8" s="39">
        <v>3</v>
      </c>
      <c r="V8" t="str">
        <f t="shared" si="1"/>
        <v>PASS</v>
      </c>
    </row>
    <row r="9" spans="1:23" x14ac:dyDescent="0.3">
      <c r="A9" t="s">
        <v>311</v>
      </c>
      <c r="B9" t="s">
        <v>311</v>
      </c>
      <c r="C9" t="s">
        <v>312</v>
      </c>
      <c r="D9" s="37">
        <v>125</v>
      </c>
      <c r="E9">
        <v>100</v>
      </c>
      <c r="F9">
        <v>0</v>
      </c>
      <c r="G9" s="20">
        <v>0</v>
      </c>
      <c r="H9" s="20">
        <v>0</v>
      </c>
      <c r="I9">
        <v>0</v>
      </c>
      <c r="J9">
        <v>0</v>
      </c>
      <c r="K9" t="str">
        <f t="shared" si="0"/>
        <v>PASS</v>
      </c>
      <c r="L9" s="40">
        <v>41</v>
      </c>
      <c r="M9" s="40">
        <v>22</v>
      </c>
      <c r="N9" s="40">
        <v>2</v>
      </c>
      <c r="O9" s="40">
        <v>22</v>
      </c>
      <c r="P9" s="40">
        <v>6</v>
      </c>
      <c r="Q9" s="40">
        <v>2</v>
      </c>
      <c r="R9" s="40">
        <v>2</v>
      </c>
      <c r="S9" s="40">
        <v>3</v>
      </c>
      <c r="T9" s="40">
        <v>0</v>
      </c>
      <c r="U9" s="41">
        <v>0</v>
      </c>
      <c r="V9" t="str">
        <f t="shared" si="1"/>
        <v>PASS</v>
      </c>
    </row>
    <row r="10" spans="1:23" x14ac:dyDescent="0.3">
      <c r="A10" t="s">
        <v>313</v>
      </c>
      <c r="B10" t="s">
        <v>313</v>
      </c>
      <c r="C10" t="s">
        <v>314</v>
      </c>
      <c r="D10" s="37">
        <v>298</v>
      </c>
      <c r="E10">
        <v>99</v>
      </c>
      <c r="F10">
        <v>1</v>
      </c>
      <c r="G10" s="20">
        <v>0</v>
      </c>
      <c r="H10" s="20">
        <v>0</v>
      </c>
      <c r="I10">
        <v>0</v>
      </c>
      <c r="J10">
        <v>0</v>
      </c>
      <c r="K10" t="str">
        <f t="shared" si="0"/>
        <v>PASS</v>
      </c>
      <c r="L10" s="38">
        <v>56</v>
      </c>
      <c r="M10" s="38">
        <v>14</v>
      </c>
      <c r="N10" s="38">
        <v>1</v>
      </c>
      <c r="O10" s="38">
        <v>6</v>
      </c>
      <c r="P10" s="38">
        <v>12</v>
      </c>
      <c r="Q10" s="38">
        <v>0</v>
      </c>
      <c r="R10" s="38">
        <v>0</v>
      </c>
      <c r="S10" s="38">
        <v>1</v>
      </c>
      <c r="T10" s="38">
        <v>10</v>
      </c>
      <c r="U10" s="39">
        <v>0</v>
      </c>
      <c r="V10" t="str">
        <f t="shared" si="1"/>
        <v>PASS</v>
      </c>
    </row>
    <row r="11" spans="1:23" x14ac:dyDescent="0.3">
      <c r="A11" t="s">
        <v>315</v>
      </c>
      <c r="B11" t="s">
        <v>315</v>
      </c>
      <c r="C11" t="s">
        <v>316</v>
      </c>
      <c r="D11" s="37">
        <v>158</v>
      </c>
      <c r="E11">
        <v>54</v>
      </c>
      <c r="F11">
        <v>0</v>
      </c>
      <c r="G11" s="20">
        <v>46</v>
      </c>
      <c r="H11" s="20">
        <v>0</v>
      </c>
      <c r="I11">
        <v>0</v>
      </c>
      <c r="J11">
        <v>0</v>
      </c>
      <c r="K11" t="str">
        <f t="shared" si="0"/>
        <v>PASS</v>
      </c>
      <c r="L11" s="40">
        <v>61</v>
      </c>
      <c r="M11" s="40">
        <v>8</v>
      </c>
      <c r="N11" s="40">
        <v>1</v>
      </c>
      <c r="O11" s="40">
        <v>6</v>
      </c>
      <c r="P11" s="40">
        <v>14</v>
      </c>
      <c r="Q11" s="40">
        <v>6</v>
      </c>
      <c r="R11" s="40">
        <v>4</v>
      </c>
      <c r="S11" s="40">
        <v>0</v>
      </c>
      <c r="T11" s="40">
        <v>0</v>
      </c>
      <c r="U11" s="41">
        <v>0</v>
      </c>
      <c r="V11" t="str">
        <f t="shared" si="1"/>
        <v>PASS</v>
      </c>
    </row>
    <row r="12" spans="1:23" x14ac:dyDescent="0.3">
      <c r="A12" t="s">
        <v>317</v>
      </c>
      <c r="B12" t="s">
        <v>317</v>
      </c>
      <c r="C12" t="s">
        <v>318</v>
      </c>
      <c r="D12" s="37">
        <v>203</v>
      </c>
      <c r="E12">
        <v>47</v>
      </c>
      <c r="F12">
        <v>15</v>
      </c>
      <c r="G12" s="20">
        <v>0</v>
      </c>
      <c r="H12" s="20">
        <v>16</v>
      </c>
      <c r="I12">
        <v>4</v>
      </c>
      <c r="J12">
        <v>18</v>
      </c>
      <c r="K12" t="str">
        <f t="shared" si="0"/>
        <v>PASS</v>
      </c>
      <c r="L12" s="38">
        <v>39</v>
      </c>
      <c r="M12" s="38">
        <v>27</v>
      </c>
      <c r="N12" s="38">
        <v>6</v>
      </c>
      <c r="O12" s="38">
        <v>3</v>
      </c>
      <c r="P12" s="38">
        <v>8</v>
      </c>
      <c r="Q12" s="38">
        <v>1</v>
      </c>
      <c r="R12" s="38">
        <v>0</v>
      </c>
      <c r="S12" s="38">
        <v>0</v>
      </c>
      <c r="T12" s="38">
        <v>0</v>
      </c>
      <c r="U12" s="39">
        <v>16</v>
      </c>
      <c r="V12" t="str">
        <f t="shared" si="1"/>
        <v>PASS</v>
      </c>
    </row>
    <row r="13" spans="1:23" x14ac:dyDescent="0.3">
      <c r="A13" t="s">
        <v>319</v>
      </c>
      <c r="B13" t="s">
        <v>319</v>
      </c>
      <c r="C13" t="s">
        <v>320</v>
      </c>
      <c r="D13" s="37">
        <v>499</v>
      </c>
      <c r="E13">
        <v>3</v>
      </c>
      <c r="F13">
        <v>0</v>
      </c>
      <c r="G13" s="20">
        <v>97</v>
      </c>
      <c r="H13" s="20">
        <v>0</v>
      </c>
      <c r="I13">
        <v>0</v>
      </c>
      <c r="J13">
        <v>0</v>
      </c>
      <c r="K13" t="str">
        <f t="shared" si="0"/>
        <v>PASS</v>
      </c>
      <c r="L13" s="40">
        <v>85</v>
      </c>
      <c r="M13" s="40">
        <v>15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1">
        <v>0</v>
      </c>
      <c r="V13" t="str">
        <f t="shared" si="1"/>
        <v>PASS</v>
      </c>
    </row>
    <row r="14" spans="1:23" x14ac:dyDescent="0.3">
      <c r="A14" t="s">
        <v>321</v>
      </c>
      <c r="B14" t="s">
        <v>321</v>
      </c>
      <c r="C14" t="s">
        <v>322</v>
      </c>
      <c r="D14" s="37">
        <v>208</v>
      </c>
      <c r="E14">
        <v>100</v>
      </c>
      <c r="F14">
        <v>0</v>
      </c>
      <c r="G14" s="20">
        <v>0</v>
      </c>
      <c r="H14" s="20">
        <v>0</v>
      </c>
      <c r="I14">
        <v>0</v>
      </c>
      <c r="J14">
        <v>0</v>
      </c>
      <c r="K14" t="str">
        <f t="shared" si="0"/>
        <v>PASS</v>
      </c>
      <c r="L14" s="38">
        <v>54</v>
      </c>
      <c r="M14" s="38">
        <v>26</v>
      </c>
      <c r="N14" s="38">
        <v>9</v>
      </c>
      <c r="O14" s="38">
        <v>6</v>
      </c>
      <c r="P14" s="38">
        <v>5</v>
      </c>
      <c r="Q14" s="38">
        <v>0</v>
      </c>
      <c r="R14" s="38">
        <v>0</v>
      </c>
      <c r="S14" s="38">
        <v>0</v>
      </c>
      <c r="T14" s="38">
        <v>0</v>
      </c>
      <c r="U14" s="39">
        <v>0</v>
      </c>
      <c r="V14" t="str">
        <f t="shared" si="1"/>
        <v>PASS</v>
      </c>
    </row>
    <row r="15" spans="1:23" x14ac:dyDescent="0.3">
      <c r="A15" t="s">
        <v>323</v>
      </c>
      <c r="E15" t="s">
        <v>280</v>
      </c>
      <c r="F15" t="s">
        <v>324</v>
      </c>
      <c r="G15" t="s">
        <v>325</v>
      </c>
      <c r="H15" t="s">
        <v>281</v>
      </c>
      <c r="I15" t="s">
        <v>326</v>
      </c>
      <c r="J15" s="7" t="s">
        <v>280</v>
      </c>
      <c r="L15" t="s">
        <v>191</v>
      </c>
      <c r="M15" t="s">
        <v>191</v>
      </c>
      <c r="N15" t="s">
        <v>191</v>
      </c>
      <c r="O15" t="s">
        <v>190</v>
      </c>
      <c r="P15" t="s">
        <v>188</v>
      </c>
      <c r="Q15" t="s">
        <v>188</v>
      </c>
      <c r="R15" t="s">
        <v>188</v>
      </c>
      <c r="S15" t="s">
        <v>189</v>
      </c>
      <c r="T15" t="s">
        <v>189</v>
      </c>
      <c r="U15" t="s">
        <v>327</v>
      </c>
    </row>
    <row r="17" spans="1:17" x14ac:dyDescent="0.3">
      <c r="A17" t="s">
        <v>282</v>
      </c>
      <c r="B17" t="s">
        <v>283</v>
      </c>
      <c r="C17" t="s">
        <v>284</v>
      </c>
      <c r="D17" s="33" t="s">
        <v>97</v>
      </c>
      <c r="E17" s="33" t="s">
        <v>198</v>
      </c>
      <c r="F17" s="33" t="s">
        <v>199</v>
      </c>
      <c r="G17" s="33" t="s">
        <v>200</v>
      </c>
      <c r="H17" s="33" t="s">
        <v>201</v>
      </c>
      <c r="I17" s="33" t="s">
        <v>202</v>
      </c>
      <c r="J17" s="37" t="s">
        <v>203</v>
      </c>
      <c r="K17" s="34" t="s">
        <v>193</v>
      </c>
      <c r="L17" s="34" t="s">
        <v>194</v>
      </c>
      <c r="M17" s="34" t="s">
        <v>88</v>
      </c>
      <c r="N17" s="34" t="s">
        <v>195</v>
      </c>
      <c r="O17" s="34" t="s">
        <v>92</v>
      </c>
      <c r="P17" s="34" t="s">
        <v>196</v>
      </c>
      <c r="Q17" s="37" t="s">
        <v>197</v>
      </c>
    </row>
    <row r="18" spans="1:17" x14ac:dyDescent="0.3">
      <c r="A18" t="s">
        <v>231</v>
      </c>
      <c r="B18" t="s">
        <v>231</v>
      </c>
      <c r="C18" t="s">
        <v>297</v>
      </c>
      <c r="D18" s="20">
        <f t="shared" ref="D18:D30" si="2">(U2/100)*D2</f>
        <v>0</v>
      </c>
      <c r="E18" s="20">
        <f t="shared" ref="E18:E30" si="3">((P2+Q2+R2)/100)*D2</f>
        <v>315.56</v>
      </c>
      <c r="F18" s="20">
        <v>0</v>
      </c>
      <c r="G18" s="20">
        <f t="shared" ref="G18:G30" si="4">((L2+M2+N2)/100)*D2</f>
        <v>315.56</v>
      </c>
      <c r="H18" s="20">
        <f t="shared" ref="H18:H30" si="5">((S2+T2)/100)*D2</f>
        <v>0</v>
      </c>
      <c r="I18" s="20">
        <f t="shared" ref="I18:I30" si="6">(O2/100)*D2</f>
        <v>12.88</v>
      </c>
      <c r="J18" s="37">
        <f t="shared" ref="J18:J30" si="7">SUM(D18:I18)</f>
        <v>644</v>
      </c>
      <c r="K18" s="20">
        <f t="shared" ref="K18:K30" si="8">(H2/100)*D2</f>
        <v>0</v>
      </c>
      <c r="L18" s="20">
        <f t="shared" ref="L18:L30" si="9">((E2+J2)/100)*D2</f>
        <v>495.88</v>
      </c>
      <c r="M18" s="20">
        <v>0</v>
      </c>
      <c r="N18" s="20">
        <f t="shared" ref="N18:N30" si="10">(F2/100)*D2</f>
        <v>0</v>
      </c>
      <c r="O18" s="20">
        <f t="shared" ref="O18:O30" si="11">(G2/100)*D2</f>
        <v>148.12</v>
      </c>
      <c r="P18" s="20">
        <f t="shared" ref="P18:P30" si="12">(I2/100)*D2</f>
        <v>0</v>
      </c>
      <c r="Q18" s="37">
        <f t="shared" ref="Q18:Q30" si="13">SUM(K18:P18)</f>
        <v>644</v>
      </c>
    </row>
    <row r="19" spans="1:17" x14ac:dyDescent="0.3">
      <c r="A19" t="s">
        <v>298</v>
      </c>
      <c r="B19" t="s">
        <v>298</v>
      </c>
      <c r="C19" t="s">
        <v>299</v>
      </c>
      <c r="D19" s="20">
        <f t="shared" si="2"/>
        <v>0</v>
      </c>
      <c r="E19" s="20">
        <f t="shared" si="3"/>
        <v>31.32</v>
      </c>
      <c r="F19" s="20">
        <v>0</v>
      </c>
      <c r="G19" s="20">
        <f t="shared" si="4"/>
        <v>42.92</v>
      </c>
      <c r="H19" s="20">
        <f t="shared" si="5"/>
        <v>17.399999999999999</v>
      </c>
      <c r="I19" s="20">
        <f t="shared" si="6"/>
        <v>23.200000000000003</v>
      </c>
      <c r="J19" s="37">
        <f t="shared" si="7"/>
        <v>114.84000000000002</v>
      </c>
      <c r="K19" s="20">
        <f t="shared" si="8"/>
        <v>0</v>
      </c>
      <c r="L19" s="20">
        <f t="shared" si="9"/>
        <v>114.84</v>
      </c>
      <c r="M19" s="20">
        <v>0</v>
      </c>
      <c r="N19" s="20">
        <f t="shared" si="10"/>
        <v>0</v>
      </c>
      <c r="O19" s="20">
        <f t="shared" si="11"/>
        <v>1.1599999999999999</v>
      </c>
      <c r="P19" s="20">
        <f t="shared" si="12"/>
        <v>0</v>
      </c>
      <c r="Q19" s="37">
        <f t="shared" si="13"/>
        <v>116</v>
      </c>
    </row>
    <row r="20" spans="1:17" x14ac:dyDescent="0.3">
      <c r="A20" t="s">
        <v>301</v>
      </c>
      <c r="B20" t="s">
        <v>301</v>
      </c>
      <c r="C20" t="s">
        <v>302</v>
      </c>
      <c r="D20" s="20">
        <f t="shared" si="2"/>
        <v>0</v>
      </c>
      <c r="E20" s="20">
        <f t="shared" si="3"/>
        <v>1.85</v>
      </c>
      <c r="F20" s="20">
        <v>0</v>
      </c>
      <c r="G20" s="20">
        <f t="shared" si="4"/>
        <v>168.35</v>
      </c>
      <c r="H20" s="20">
        <f t="shared" si="5"/>
        <v>0</v>
      </c>
      <c r="I20" s="20">
        <f t="shared" si="6"/>
        <v>14.8</v>
      </c>
      <c r="J20" s="37">
        <f t="shared" si="7"/>
        <v>185</v>
      </c>
      <c r="K20" s="20">
        <f t="shared" si="8"/>
        <v>0</v>
      </c>
      <c r="L20" s="20">
        <f t="shared" si="9"/>
        <v>185</v>
      </c>
      <c r="M20" s="20">
        <v>0</v>
      </c>
      <c r="N20" s="20">
        <f t="shared" si="10"/>
        <v>0</v>
      </c>
      <c r="O20" s="20">
        <f t="shared" si="11"/>
        <v>0</v>
      </c>
      <c r="P20" s="20">
        <f t="shared" si="12"/>
        <v>0</v>
      </c>
      <c r="Q20" s="37">
        <f t="shared" si="13"/>
        <v>185</v>
      </c>
    </row>
    <row r="21" spans="1:17" x14ac:dyDescent="0.3">
      <c r="A21" t="s">
        <v>303</v>
      </c>
      <c r="B21" t="s">
        <v>303</v>
      </c>
      <c r="C21" t="s">
        <v>304</v>
      </c>
      <c r="D21" s="20">
        <f t="shared" si="2"/>
        <v>0</v>
      </c>
      <c r="E21" s="20">
        <f t="shared" si="3"/>
        <v>8.36</v>
      </c>
      <c r="F21" s="20">
        <v>0</v>
      </c>
      <c r="G21" s="20">
        <f t="shared" si="4"/>
        <v>196.45999999999998</v>
      </c>
      <c r="H21" s="20">
        <f t="shared" si="5"/>
        <v>0</v>
      </c>
      <c r="I21" s="20">
        <f t="shared" si="6"/>
        <v>4.18</v>
      </c>
      <c r="J21" s="37">
        <f t="shared" si="7"/>
        <v>209</v>
      </c>
      <c r="K21" s="20">
        <f t="shared" si="8"/>
        <v>0</v>
      </c>
      <c r="L21" s="20">
        <f t="shared" si="9"/>
        <v>6.27</v>
      </c>
      <c r="M21" s="20">
        <v>0</v>
      </c>
      <c r="N21" s="20">
        <f t="shared" si="10"/>
        <v>198.54999999999998</v>
      </c>
      <c r="O21" s="20">
        <f t="shared" si="11"/>
        <v>0</v>
      </c>
      <c r="P21" s="20">
        <f t="shared" si="12"/>
        <v>4.18</v>
      </c>
      <c r="Q21" s="37">
        <f t="shared" si="13"/>
        <v>209</v>
      </c>
    </row>
    <row r="22" spans="1:17" x14ac:dyDescent="0.3">
      <c r="A22" t="s">
        <v>305</v>
      </c>
      <c r="B22" t="s">
        <v>305</v>
      </c>
      <c r="C22" t="s">
        <v>306</v>
      </c>
      <c r="D22" s="20">
        <f t="shared" si="2"/>
        <v>26.64</v>
      </c>
      <c r="E22" s="20">
        <f t="shared" si="3"/>
        <v>19.98</v>
      </c>
      <c r="F22" s="20">
        <v>0</v>
      </c>
      <c r="G22" s="20">
        <f t="shared" si="4"/>
        <v>157.62</v>
      </c>
      <c r="H22" s="20">
        <f t="shared" si="5"/>
        <v>4.4400000000000004</v>
      </c>
      <c r="I22" s="20">
        <f t="shared" si="6"/>
        <v>13.32</v>
      </c>
      <c r="J22" s="37">
        <f t="shared" si="7"/>
        <v>222</v>
      </c>
      <c r="K22" s="20">
        <f t="shared" si="8"/>
        <v>31.080000000000002</v>
      </c>
      <c r="L22" s="20">
        <f t="shared" si="9"/>
        <v>8.8800000000000008</v>
      </c>
      <c r="M22" s="20">
        <v>0</v>
      </c>
      <c r="N22" s="20">
        <f t="shared" si="10"/>
        <v>146.52000000000001</v>
      </c>
      <c r="O22" s="20">
        <f t="shared" si="11"/>
        <v>2.2200000000000002</v>
      </c>
      <c r="P22" s="20">
        <f t="shared" si="12"/>
        <v>33.299999999999997</v>
      </c>
      <c r="Q22" s="37">
        <f t="shared" si="13"/>
        <v>222</v>
      </c>
    </row>
    <row r="23" spans="1:17" x14ac:dyDescent="0.3">
      <c r="A23" t="s">
        <v>307</v>
      </c>
      <c r="B23" t="s">
        <v>307</v>
      </c>
      <c r="C23" t="s">
        <v>308</v>
      </c>
      <c r="D23" s="20">
        <f t="shared" si="2"/>
        <v>14.37</v>
      </c>
      <c r="E23" s="20">
        <f t="shared" si="3"/>
        <v>38.32</v>
      </c>
      <c r="F23" s="20">
        <v>0</v>
      </c>
      <c r="G23" s="20">
        <f t="shared" si="4"/>
        <v>402.35999999999996</v>
      </c>
      <c r="H23" s="20">
        <f t="shared" si="5"/>
        <v>0</v>
      </c>
      <c r="I23" s="20">
        <f t="shared" si="6"/>
        <v>23.950000000000003</v>
      </c>
      <c r="J23" s="37">
        <f t="shared" si="7"/>
        <v>478.99999999999994</v>
      </c>
      <c r="K23" s="20">
        <f t="shared" si="8"/>
        <v>14.37</v>
      </c>
      <c r="L23" s="20">
        <f t="shared" si="9"/>
        <v>57.48</v>
      </c>
      <c r="M23" s="20">
        <v>0</v>
      </c>
      <c r="N23" s="20">
        <f t="shared" si="10"/>
        <v>378.41</v>
      </c>
      <c r="O23" s="20">
        <f t="shared" si="11"/>
        <v>0</v>
      </c>
      <c r="P23" s="20">
        <f t="shared" si="12"/>
        <v>28.74</v>
      </c>
      <c r="Q23" s="37">
        <f t="shared" si="13"/>
        <v>479</v>
      </c>
    </row>
    <row r="24" spans="1:17" x14ac:dyDescent="0.3">
      <c r="A24" t="s">
        <v>309</v>
      </c>
      <c r="B24" t="s">
        <v>309</v>
      </c>
      <c r="C24" t="s">
        <v>310</v>
      </c>
      <c r="D24" s="20">
        <f t="shared" si="2"/>
        <v>2.61</v>
      </c>
      <c r="E24" s="20">
        <f t="shared" si="3"/>
        <v>7.83</v>
      </c>
      <c r="F24" s="20">
        <v>0</v>
      </c>
      <c r="G24" s="20">
        <f t="shared" si="4"/>
        <v>73.95</v>
      </c>
      <c r="H24" s="20">
        <f t="shared" si="5"/>
        <v>0</v>
      </c>
      <c r="I24" s="20">
        <f t="shared" si="6"/>
        <v>2.61</v>
      </c>
      <c r="J24" s="37">
        <f t="shared" si="7"/>
        <v>87</v>
      </c>
      <c r="K24" s="20">
        <f t="shared" si="8"/>
        <v>2.61</v>
      </c>
      <c r="L24" s="20">
        <f t="shared" si="9"/>
        <v>1.74</v>
      </c>
      <c r="M24" s="20">
        <v>0</v>
      </c>
      <c r="N24" s="20">
        <f t="shared" si="10"/>
        <v>75.69</v>
      </c>
      <c r="O24" s="20">
        <f t="shared" si="11"/>
        <v>0</v>
      </c>
      <c r="P24" s="20">
        <f t="shared" si="12"/>
        <v>6.96</v>
      </c>
      <c r="Q24" s="37">
        <f t="shared" si="13"/>
        <v>86.999999999999986</v>
      </c>
    </row>
    <row r="25" spans="1:17" x14ac:dyDescent="0.3">
      <c r="A25" t="s">
        <v>311</v>
      </c>
      <c r="B25" t="s">
        <v>311</v>
      </c>
      <c r="C25" t="s">
        <v>312</v>
      </c>
      <c r="D25" s="20">
        <f t="shared" si="2"/>
        <v>0</v>
      </c>
      <c r="E25" s="20">
        <f t="shared" si="3"/>
        <v>12.5</v>
      </c>
      <c r="F25" s="20">
        <v>0</v>
      </c>
      <c r="G25" s="20">
        <f t="shared" si="4"/>
        <v>81.25</v>
      </c>
      <c r="H25" s="20">
        <f t="shared" si="5"/>
        <v>3.75</v>
      </c>
      <c r="I25" s="20">
        <f t="shared" si="6"/>
        <v>27.5</v>
      </c>
      <c r="J25" s="37">
        <f t="shared" si="7"/>
        <v>125</v>
      </c>
      <c r="K25" s="20">
        <f t="shared" si="8"/>
        <v>0</v>
      </c>
      <c r="L25" s="20">
        <f t="shared" si="9"/>
        <v>125</v>
      </c>
      <c r="M25" s="20">
        <v>0</v>
      </c>
      <c r="N25" s="20">
        <f t="shared" si="10"/>
        <v>0</v>
      </c>
      <c r="O25" s="20">
        <f t="shared" si="11"/>
        <v>0</v>
      </c>
      <c r="P25" s="20">
        <f t="shared" si="12"/>
        <v>0</v>
      </c>
      <c r="Q25" s="37">
        <f t="shared" si="13"/>
        <v>125</v>
      </c>
    </row>
    <row r="26" spans="1:17" x14ac:dyDescent="0.3">
      <c r="A26" t="s">
        <v>313</v>
      </c>
      <c r="B26" t="s">
        <v>313</v>
      </c>
      <c r="C26" t="s">
        <v>314</v>
      </c>
      <c r="D26" s="20">
        <f t="shared" si="2"/>
        <v>0</v>
      </c>
      <c r="E26" s="20">
        <f t="shared" si="3"/>
        <v>35.76</v>
      </c>
      <c r="F26" s="20">
        <v>0</v>
      </c>
      <c r="G26" s="20">
        <f t="shared" si="4"/>
        <v>211.57999999999998</v>
      </c>
      <c r="H26" s="20">
        <f t="shared" si="5"/>
        <v>32.78</v>
      </c>
      <c r="I26" s="20">
        <f t="shared" si="6"/>
        <v>17.88</v>
      </c>
      <c r="J26" s="37">
        <f t="shared" si="7"/>
        <v>298</v>
      </c>
      <c r="K26" s="20">
        <f t="shared" si="8"/>
        <v>0</v>
      </c>
      <c r="L26" s="20">
        <f t="shared" si="9"/>
        <v>295.02</v>
      </c>
      <c r="M26" s="20">
        <v>0</v>
      </c>
      <c r="N26" s="20">
        <f t="shared" si="10"/>
        <v>2.98</v>
      </c>
      <c r="O26" s="20">
        <f t="shared" si="11"/>
        <v>0</v>
      </c>
      <c r="P26" s="20">
        <f t="shared" si="12"/>
        <v>0</v>
      </c>
      <c r="Q26" s="37">
        <f t="shared" si="13"/>
        <v>298</v>
      </c>
    </row>
    <row r="27" spans="1:17" x14ac:dyDescent="0.3">
      <c r="A27" t="s">
        <v>315</v>
      </c>
      <c r="B27" t="s">
        <v>315</v>
      </c>
      <c r="C27" t="s">
        <v>316</v>
      </c>
      <c r="D27" s="20">
        <f t="shared" si="2"/>
        <v>0</v>
      </c>
      <c r="E27" s="20">
        <f t="shared" si="3"/>
        <v>37.92</v>
      </c>
      <c r="F27" s="20">
        <v>0</v>
      </c>
      <c r="G27" s="20">
        <f t="shared" si="4"/>
        <v>110.6</v>
      </c>
      <c r="H27" s="20">
        <f t="shared" si="5"/>
        <v>0</v>
      </c>
      <c r="I27" s="20">
        <f t="shared" si="6"/>
        <v>9.48</v>
      </c>
      <c r="J27" s="37">
        <f t="shared" si="7"/>
        <v>157.99999999999997</v>
      </c>
      <c r="K27" s="20">
        <f t="shared" si="8"/>
        <v>0</v>
      </c>
      <c r="L27" s="20">
        <f t="shared" si="9"/>
        <v>85.320000000000007</v>
      </c>
      <c r="M27" s="20">
        <v>0</v>
      </c>
      <c r="N27" s="20">
        <f t="shared" si="10"/>
        <v>0</v>
      </c>
      <c r="O27" s="20">
        <f t="shared" si="11"/>
        <v>72.680000000000007</v>
      </c>
      <c r="P27" s="20">
        <f t="shared" si="12"/>
        <v>0</v>
      </c>
      <c r="Q27" s="37">
        <f t="shared" si="13"/>
        <v>158</v>
      </c>
    </row>
    <row r="28" spans="1:17" x14ac:dyDescent="0.3">
      <c r="A28" t="s">
        <v>317</v>
      </c>
      <c r="B28" t="s">
        <v>317</v>
      </c>
      <c r="C28" t="s">
        <v>318</v>
      </c>
      <c r="D28" s="20">
        <f t="shared" si="2"/>
        <v>32.480000000000004</v>
      </c>
      <c r="E28" s="20">
        <f t="shared" si="3"/>
        <v>18.27</v>
      </c>
      <c r="F28" s="20">
        <v>0</v>
      </c>
      <c r="G28" s="20">
        <f t="shared" si="4"/>
        <v>146.16</v>
      </c>
      <c r="H28" s="20">
        <f t="shared" si="5"/>
        <v>0</v>
      </c>
      <c r="I28" s="20">
        <f t="shared" si="6"/>
        <v>6.09</v>
      </c>
      <c r="J28" s="37">
        <f t="shared" si="7"/>
        <v>203</v>
      </c>
      <c r="K28" s="20">
        <f t="shared" si="8"/>
        <v>32.480000000000004</v>
      </c>
      <c r="L28" s="20">
        <f t="shared" si="9"/>
        <v>131.95000000000002</v>
      </c>
      <c r="M28" s="20">
        <v>0</v>
      </c>
      <c r="N28" s="20">
        <f t="shared" si="10"/>
        <v>30.45</v>
      </c>
      <c r="O28" s="20">
        <f t="shared" si="11"/>
        <v>0</v>
      </c>
      <c r="P28" s="20">
        <f t="shared" si="12"/>
        <v>8.120000000000001</v>
      </c>
      <c r="Q28" s="37">
        <f t="shared" si="13"/>
        <v>203</v>
      </c>
    </row>
    <row r="29" spans="1:17" x14ac:dyDescent="0.3">
      <c r="A29" t="s">
        <v>319</v>
      </c>
      <c r="B29" t="s">
        <v>319</v>
      </c>
      <c r="C29" t="s">
        <v>320</v>
      </c>
      <c r="D29" s="20">
        <f t="shared" si="2"/>
        <v>0</v>
      </c>
      <c r="E29" s="20">
        <f t="shared" si="3"/>
        <v>0</v>
      </c>
      <c r="F29" s="20">
        <v>0</v>
      </c>
      <c r="G29" s="20">
        <f t="shared" si="4"/>
        <v>499</v>
      </c>
      <c r="H29" s="20">
        <f t="shared" si="5"/>
        <v>0</v>
      </c>
      <c r="I29" s="20">
        <f t="shared" si="6"/>
        <v>0</v>
      </c>
      <c r="J29" s="37">
        <f t="shared" si="7"/>
        <v>499</v>
      </c>
      <c r="K29" s="20">
        <f t="shared" si="8"/>
        <v>0</v>
      </c>
      <c r="L29" s="20">
        <f t="shared" si="9"/>
        <v>14.969999999999999</v>
      </c>
      <c r="M29" s="20">
        <v>0</v>
      </c>
      <c r="N29" s="20">
        <f t="shared" si="10"/>
        <v>0</v>
      </c>
      <c r="O29" s="20">
        <f t="shared" si="11"/>
        <v>484.03</v>
      </c>
      <c r="P29" s="20">
        <f t="shared" si="12"/>
        <v>0</v>
      </c>
      <c r="Q29" s="37">
        <f t="shared" si="13"/>
        <v>499</v>
      </c>
    </row>
    <row r="30" spans="1:17" x14ac:dyDescent="0.3">
      <c r="A30" t="s">
        <v>321</v>
      </c>
      <c r="B30" t="s">
        <v>321</v>
      </c>
      <c r="C30" t="s">
        <v>322</v>
      </c>
      <c r="D30" s="20">
        <f t="shared" si="2"/>
        <v>0</v>
      </c>
      <c r="E30" s="20">
        <f t="shared" si="3"/>
        <v>10.4</v>
      </c>
      <c r="F30" s="20">
        <v>0</v>
      </c>
      <c r="G30" s="20">
        <f t="shared" si="4"/>
        <v>185.12</v>
      </c>
      <c r="H30" s="20">
        <f t="shared" si="5"/>
        <v>0</v>
      </c>
      <c r="I30" s="20">
        <f t="shared" si="6"/>
        <v>12.48</v>
      </c>
      <c r="J30" s="37">
        <f t="shared" si="7"/>
        <v>208</v>
      </c>
      <c r="K30" s="20">
        <f t="shared" si="8"/>
        <v>0</v>
      </c>
      <c r="L30" s="20">
        <f t="shared" si="9"/>
        <v>208</v>
      </c>
      <c r="M30" s="20">
        <v>0</v>
      </c>
      <c r="N30" s="20">
        <f t="shared" si="10"/>
        <v>0</v>
      </c>
      <c r="O30" s="20">
        <f t="shared" si="11"/>
        <v>0</v>
      </c>
      <c r="P30" s="20">
        <f t="shared" si="12"/>
        <v>0</v>
      </c>
      <c r="Q30" s="37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zoomScaleNormal="100" workbookViewId="0">
      <selection activeCell="G22" sqref="G22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282</v>
      </c>
      <c r="B1" t="s">
        <v>283</v>
      </c>
      <c r="C1" t="s">
        <v>284</v>
      </c>
      <c r="D1" t="s">
        <v>85</v>
      </c>
      <c r="E1" t="s">
        <v>328</v>
      </c>
      <c r="F1" t="s">
        <v>246</v>
      </c>
      <c r="G1" t="s">
        <v>248</v>
      </c>
      <c r="H1" t="s">
        <v>245</v>
      </c>
      <c r="I1" t="s">
        <v>285</v>
      </c>
      <c r="J1" t="s">
        <v>247</v>
      </c>
      <c r="K1" t="s">
        <v>286</v>
      </c>
      <c r="L1" t="s">
        <v>288</v>
      </c>
      <c r="N1" t="s">
        <v>97</v>
      </c>
      <c r="O1" t="s">
        <v>250</v>
      </c>
      <c r="P1" t="s">
        <v>329</v>
      </c>
      <c r="Q1" t="s">
        <v>330</v>
      </c>
      <c r="R1" t="s">
        <v>200</v>
      </c>
      <c r="S1" t="s">
        <v>331</v>
      </c>
      <c r="T1" t="s">
        <v>252</v>
      </c>
      <c r="U1" t="s">
        <v>288</v>
      </c>
    </row>
    <row r="2" spans="1:22" x14ac:dyDescent="0.3">
      <c r="A2" t="s">
        <v>332</v>
      </c>
      <c r="C2" t="s">
        <v>333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6" t="str">
        <f t="shared" ref="L2:L21" si="0">IF(SUM(E2:K2)=100,"PASS","FAIL")</f>
        <v>PASS</v>
      </c>
      <c r="M2" s="6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6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334</v>
      </c>
      <c r="C3" t="s">
        <v>335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6" t="str">
        <f t="shared" si="0"/>
        <v>PASS</v>
      </c>
      <c r="M3" s="6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6" t="str">
        <f t="shared" si="2"/>
        <v>PASS</v>
      </c>
      <c r="V3">
        <f t="shared" si="3"/>
        <v>100</v>
      </c>
    </row>
    <row r="4" spans="1:22" x14ac:dyDescent="0.3">
      <c r="A4" t="s">
        <v>334</v>
      </c>
      <c r="C4" t="s">
        <v>336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6" t="str">
        <f t="shared" si="0"/>
        <v>PASS</v>
      </c>
      <c r="M4" s="6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6" t="str">
        <f t="shared" si="2"/>
        <v>PASS</v>
      </c>
      <c r="V4">
        <f t="shared" si="3"/>
        <v>100</v>
      </c>
    </row>
    <row r="5" spans="1:22" x14ac:dyDescent="0.3">
      <c r="A5" t="s">
        <v>337</v>
      </c>
      <c r="C5" t="s">
        <v>338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6" t="str">
        <f t="shared" si="0"/>
        <v>FAIL</v>
      </c>
      <c r="M5" s="6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6" t="str">
        <f t="shared" si="2"/>
        <v>PASS</v>
      </c>
      <c r="V5">
        <f t="shared" si="3"/>
        <v>100</v>
      </c>
    </row>
    <row r="6" spans="1:22" x14ac:dyDescent="0.3">
      <c r="A6" t="s">
        <v>339</v>
      </c>
      <c r="C6" t="s">
        <v>340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6" t="str">
        <f t="shared" si="0"/>
        <v>FAIL</v>
      </c>
      <c r="M6" s="6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6" t="str">
        <f t="shared" si="2"/>
        <v>PASS</v>
      </c>
      <c r="V6">
        <f t="shared" si="3"/>
        <v>100</v>
      </c>
    </row>
    <row r="7" spans="1:22" x14ac:dyDescent="0.3">
      <c r="A7" t="s">
        <v>341</v>
      </c>
      <c r="C7" t="s">
        <v>342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6" t="str">
        <f t="shared" si="0"/>
        <v>FAIL</v>
      </c>
      <c r="M7" s="6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6" t="str">
        <f t="shared" si="2"/>
        <v>PASS</v>
      </c>
      <c r="V7">
        <f t="shared" si="3"/>
        <v>100</v>
      </c>
    </row>
    <row r="8" spans="1:22" x14ac:dyDescent="0.3">
      <c r="A8" t="s">
        <v>140</v>
      </c>
      <c r="C8" t="s">
        <v>343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6" t="str">
        <f t="shared" si="0"/>
        <v>PASS</v>
      </c>
      <c r="M8" s="6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6" t="str">
        <f t="shared" si="2"/>
        <v>PASS</v>
      </c>
      <c r="V8">
        <f t="shared" si="3"/>
        <v>100</v>
      </c>
    </row>
    <row r="9" spans="1:22" x14ac:dyDescent="0.3">
      <c r="A9" t="s">
        <v>161</v>
      </c>
      <c r="C9" t="s">
        <v>344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6" t="str">
        <f t="shared" si="0"/>
        <v>PASS</v>
      </c>
      <c r="M9" s="6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6" t="str">
        <f t="shared" si="2"/>
        <v>PASS</v>
      </c>
      <c r="V9">
        <f t="shared" si="3"/>
        <v>100</v>
      </c>
    </row>
    <row r="10" spans="1:22" x14ac:dyDescent="0.3">
      <c r="A10" t="s">
        <v>345</v>
      </c>
      <c r="C10" t="s">
        <v>346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6" t="str">
        <f t="shared" si="0"/>
        <v>PASS</v>
      </c>
      <c r="M10" s="6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6" t="str">
        <f t="shared" si="2"/>
        <v>PASS</v>
      </c>
      <c r="V10">
        <f t="shared" si="3"/>
        <v>100</v>
      </c>
    </row>
    <row r="11" spans="1:22" x14ac:dyDescent="0.3">
      <c r="A11" t="s">
        <v>345</v>
      </c>
      <c r="C11" t="s">
        <v>347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6" t="str">
        <f t="shared" si="0"/>
        <v>PASS</v>
      </c>
      <c r="M11" s="6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6" t="str">
        <f t="shared" si="2"/>
        <v>FAIL</v>
      </c>
      <c r="V11">
        <f t="shared" si="3"/>
        <v>101</v>
      </c>
    </row>
    <row r="12" spans="1:22" x14ac:dyDescent="0.3">
      <c r="A12" t="s">
        <v>348</v>
      </c>
      <c r="C12" t="s">
        <v>349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6" t="str">
        <f t="shared" si="0"/>
        <v>FAIL</v>
      </c>
      <c r="M12" s="6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6" t="str">
        <f t="shared" si="2"/>
        <v>FAIL</v>
      </c>
      <c r="V12">
        <f t="shared" si="3"/>
        <v>101</v>
      </c>
    </row>
    <row r="13" spans="1:22" x14ac:dyDescent="0.3">
      <c r="A13" t="s">
        <v>350</v>
      </c>
      <c r="C13" t="s">
        <v>351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6" t="str">
        <f t="shared" si="0"/>
        <v>PASS</v>
      </c>
      <c r="M13" s="6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6" t="str">
        <f t="shared" si="2"/>
        <v>PASS</v>
      </c>
      <c r="V13">
        <f t="shared" si="3"/>
        <v>100</v>
      </c>
    </row>
    <row r="14" spans="1:22" x14ac:dyDescent="0.3">
      <c r="A14" t="s">
        <v>352</v>
      </c>
      <c r="C14" t="s">
        <v>353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6" t="str">
        <f t="shared" si="0"/>
        <v>PASS</v>
      </c>
      <c r="M14" s="6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6" t="str">
        <f t="shared" si="2"/>
        <v>FAIL</v>
      </c>
      <c r="V14">
        <f t="shared" si="3"/>
        <v>99</v>
      </c>
    </row>
    <row r="15" spans="1:22" x14ac:dyDescent="0.3">
      <c r="A15" t="s">
        <v>354</v>
      </c>
      <c r="C15" t="s">
        <v>355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6" t="str">
        <f t="shared" si="0"/>
        <v>PASS</v>
      </c>
      <c r="M15" s="6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6" t="str">
        <f t="shared" si="2"/>
        <v>FAIL</v>
      </c>
      <c r="V15">
        <f t="shared" si="3"/>
        <v>101</v>
      </c>
    </row>
    <row r="16" spans="1:22" x14ac:dyDescent="0.3">
      <c r="A16" t="s">
        <v>356</v>
      </c>
      <c r="C16" t="s">
        <v>357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6" t="str">
        <f t="shared" si="0"/>
        <v>PASS</v>
      </c>
      <c r="M16" s="6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6" t="str">
        <f t="shared" si="2"/>
        <v>PASS</v>
      </c>
      <c r="V16">
        <f t="shared" si="3"/>
        <v>100</v>
      </c>
    </row>
    <row r="17" spans="1:22" x14ac:dyDescent="0.3">
      <c r="A17" t="s">
        <v>358</v>
      </c>
      <c r="C17" t="s">
        <v>359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6" t="str">
        <f t="shared" si="0"/>
        <v>FAIL</v>
      </c>
      <c r="M17" s="6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6" t="str">
        <f t="shared" si="2"/>
        <v>PASS</v>
      </c>
      <c r="V17">
        <f t="shared" si="3"/>
        <v>100</v>
      </c>
    </row>
    <row r="18" spans="1:22" x14ac:dyDescent="0.3">
      <c r="A18" t="s">
        <v>360</v>
      </c>
      <c r="C18" t="s">
        <v>361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6" t="str">
        <f t="shared" si="0"/>
        <v>FAIL</v>
      </c>
      <c r="M18" s="6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6" t="str">
        <f t="shared" si="2"/>
        <v>PASS</v>
      </c>
      <c r="V18">
        <f t="shared" si="3"/>
        <v>100</v>
      </c>
    </row>
    <row r="19" spans="1:22" x14ac:dyDescent="0.3">
      <c r="A19" t="s">
        <v>362</v>
      </c>
      <c r="C19" t="s">
        <v>363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6" t="str">
        <f t="shared" si="0"/>
        <v>PASS</v>
      </c>
      <c r="M19" s="6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6" t="str">
        <f t="shared" si="2"/>
        <v>FAIL</v>
      </c>
      <c r="V19">
        <f t="shared" si="3"/>
        <v>99</v>
      </c>
    </row>
    <row r="20" spans="1:22" x14ac:dyDescent="0.3">
      <c r="A20" t="s">
        <v>364</v>
      </c>
      <c r="C20" t="s">
        <v>365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6" t="str">
        <f t="shared" si="0"/>
        <v>PASS</v>
      </c>
      <c r="M20" s="6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6" t="str">
        <f t="shared" si="2"/>
        <v>PASS</v>
      </c>
      <c r="V20">
        <f t="shared" si="3"/>
        <v>100</v>
      </c>
    </row>
    <row r="21" spans="1:22" x14ac:dyDescent="0.3">
      <c r="A21" t="s">
        <v>366</v>
      </c>
      <c r="C21" t="s">
        <v>367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6" t="str">
        <f t="shared" si="0"/>
        <v>FAIL</v>
      </c>
      <c r="M21" s="6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6" t="str">
        <f t="shared" si="2"/>
        <v>PASS</v>
      </c>
      <c r="V21">
        <f t="shared" si="3"/>
        <v>100</v>
      </c>
    </row>
    <row r="22" spans="1:22" x14ac:dyDescent="0.3">
      <c r="E22" s="7" t="s">
        <v>325</v>
      </c>
      <c r="F22" t="s">
        <v>280</v>
      </c>
      <c r="G22" t="s">
        <v>281</v>
      </c>
      <c r="H22" t="s">
        <v>368</v>
      </c>
      <c r="I22" t="s">
        <v>324</v>
      </c>
      <c r="J22" t="s">
        <v>325</v>
      </c>
      <c r="K22" t="s">
        <v>326</v>
      </c>
      <c r="N22" t="s">
        <v>241</v>
      </c>
      <c r="O22" t="s">
        <v>188</v>
      </c>
      <c r="P22" t="s">
        <v>188</v>
      </c>
      <c r="Q22" t="s">
        <v>189</v>
      </c>
      <c r="R22" t="s">
        <v>191</v>
      </c>
      <c r="S22" t="s">
        <v>188</v>
      </c>
      <c r="T22" t="s">
        <v>188</v>
      </c>
    </row>
    <row r="23" spans="1:22" x14ac:dyDescent="0.3">
      <c r="E23" t="s">
        <v>369</v>
      </c>
      <c r="Q23" t="s">
        <v>370</v>
      </c>
    </row>
    <row r="25" spans="1:22" x14ac:dyDescent="0.3">
      <c r="A25" t="s">
        <v>282</v>
      </c>
      <c r="B25" t="s">
        <v>283</v>
      </c>
      <c r="C25" t="s">
        <v>284</v>
      </c>
      <c r="D25" t="s">
        <v>85</v>
      </c>
      <c r="E25" s="33" t="s">
        <v>97</v>
      </c>
      <c r="F25" s="33" t="s">
        <v>198</v>
      </c>
      <c r="G25" s="33" t="s">
        <v>199</v>
      </c>
      <c r="H25" s="33" t="s">
        <v>200</v>
      </c>
      <c r="I25" s="33" t="s">
        <v>201</v>
      </c>
      <c r="J25" s="33" t="s">
        <v>202</v>
      </c>
      <c r="K25" s="37" t="s">
        <v>203</v>
      </c>
      <c r="L25" s="34" t="s">
        <v>193</v>
      </c>
      <c r="M25" s="34" t="s">
        <v>194</v>
      </c>
      <c r="N25" s="34" t="s">
        <v>88</v>
      </c>
      <c r="O25" s="34" t="s">
        <v>195</v>
      </c>
      <c r="P25" s="34" t="s">
        <v>92</v>
      </c>
      <c r="Q25" s="34" t="s">
        <v>196</v>
      </c>
      <c r="R25" s="37" t="s">
        <v>197</v>
      </c>
    </row>
    <row r="26" spans="1:22" x14ac:dyDescent="0.3">
      <c r="A26" t="s">
        <v>332</v>
      </c>
      <c r="C26" t="s">
        <v>333</v>
      </c>
      <c r="D26">
        <v>12</v>
      </c>
      <c r="E26" s="20">
        <f t="shared" ref="E26:E45" si="4">(N2/100)*D2</f>
        <v>0</v>
      </c>
      <c r="F26" s="20">
        <f t="shared" ref="F26:F45" si="5">((O2+P2+S2+T2)/100)*D2</f>
        <v>3</v>
      </c>
      <c r="G26" s="20">
        <v>0</v>
      </c>
      <c r="H26" s="20">
        <f t="shared" ref="H26:H45" si="6">(R2/100)*D2</f>
        <v>0</v>
      </c>
      <c r="I26" s="20">
        <f t="shared" ref="I26:I45" si="7">(Q2/100)*D2</f>
        <v>9</v>
      </c>
      <c r="J26" s="20"/>
      <c r="K26" s="20">
        <f t="shared" ref="K26:K45" si="8">SUM(E26:I26)</f>
        <v>12</v>
      </c>
      <c r="L26" s="20">
        <f t="shared" ref="L26:L45" si="9">(G2/100)*D2</f>
        <v>0</v>
      </c>
      <c r="M26" s="20">
        <f t="shared" ref="M26:M45" si="10">(F2/100)*D2</f>
        <v>9.9599999999999991</v>
      </c>
      <c r="N26" s="20">
        <f t="shared" ref="N26:N45" si="11">(H2/100)*D2</f>
        <v>0</v>
      </c>
      <c r="O26" s="20">
        <f t="shared" ref="O26:O45" si="12">(I2/100)*D2</f>
        <v>0</v>
      </c>
      <c r="P26" s="20">
        <f t="shared" ref="P26:P45" si="13">((J2+E2)/100)*D2</f>
        <v>0</v>
      </c>
      <c r="Q26" s="20">
        <f t="shared" ref="Q26:Q45" si="14">(K2/100)*D2</f>
        <v>2.04</v>
      </c>
      <c r="R26" s="20">
        <f t="shared" ref="R26:R45" si="15">SUM(L26:Q26)</f>
        <v>12</v>
      </c>
    </row>
    <row r="27" spans="1:22" x14ac:dyDescent="0.3">
      <c r="A27" t="s">
        <v>334</v>
      </c>
      <c r="C27" t="s">
        <v>335</v>
      </c>
      <c r="D27">
        <v>154</v>
      </c>
      <c r="E27" s="20">
        <f t="shared" si="4"/>
        <v>0</v>
      </c>
      <c r="F27" s="20">
        <f t="shared" si="5"/>
        <v>27.72</v>
      </c>
      <c r="G27" s="20">
        <v>0</v>
      </c>
      <c r="H27" s="20">
        <f t="shared" si="6"/>
        <v>1.54</v>
      </c>
      <c r="I27" s="20">
        <f t="shared" si="7"/>
        <v>124.74000000000001</v>
      </c>
      <c r="J27" s="20"/>
      <c r="K27" s="20">
        <f t="shared" si="8"/>
        <v>154</v>
      </c>
      <c r="L27" s="20">
        <f t="shared" si="9"/>
        <v>1.54</v>
      </c>
      <c r="M27" s="20">
        <f t="shared" si="10"/>
        <v>129.35999999999999</v>
      </c>
      <c r="N27" s="20">
        <f t="shared" si="11"/>
        <v>3.08</v>
      </c>
      <c r="O27" s="20">
        <f t="shared" si="12"/>
        <v>0</v>
      </c>
      <c r="P27" s="20">
        <f t="shared" si="13"/>
        <v>0</v>
      </c>
      <c r="Q27" s="20">
        <f t="shared" si="14"/>
        <v>20.02</v>
      </c>
      <c r="R27" s="20">
        <f t="shared" si="15"/>
        <v>154</v>
      </c>
    </row>
    <row r="28" spans="1:22" x14ac:dyDescent="0.3">
      <c r="A28" t="s">
        <v>334</v>
      </c>
      <c r="C28" t="s">
        <v>336</v>
      </c>
      <c r="D28">
        <v>103</v>
      </c>
      <c r="E28" s="20">
        <f t="shared" si="4"/>
        <v>1.03</v>
      </c>
      <c r="F28" s="20">
        <f t="shared" si="5"/>
        <v>10.3</v>
      </c>
      <c r="G28" s="20">
        <v>0</v>
      </c>
      <c r="H28" s="20">
        <f t="shared" si="6"/>
        <v>0</v>
      </c>
      <c r="I28" s="20">
        <f t="shared" si="7"/>
        <v>91.67</v>
      </c>
      <c r="J28" s="20"/>
      <c r="K28" s="20">
        <f t="shared" si="8"/>
        <v>103</v>
      </c>
      <c r="L28" s="20">
        <f t="shared" si="9"/>
        <v>1.03</v>
      </c>
      <c r="M28" s="20">
        <f t="shared" si="10"/>
        <v>94.76</v>
      </c>
      <c r="N28" s="20">
        <f t="shared" si="11"/>
        <v>0</v>
      </c>
      <c r="O28" s="20">
        <f t="shared" si="12"/>
        <v>0</v>
      </c>
      <c r="P28" s="20">
        <f t="shared" si="13"/>
        <v>0</v>
      </c>
      <c r="Q28" s="20">
        <f t="shared" si="14"/>
        <v>7.2100000000000009</v>
      </c>
      <c r="R28" s="20">
        <f t="shared" si="15"/>
        <v>103</v>
      </c>
    </row>
    <row r="29" spans="1:22" x14ac:dyDescent="0.3">
      <c r="A29" t="s">
        <v>337</v>
      </c>
      <c r="C29" t="s">
        <v>338</v>
      </c>
      <c r="D29">
        <v>94</v>
      </c>
      <c r="E29" s="20">
        <f t="shared" si="4"/>
        <v>0.94000000000000006</v>
      </c>
      <c r="F29" s="20">
        <f t="shared" si="5"/>
        <v>16.919999999999998</v>
      </c>
      <c r="G29" s="20">
        <v>0</v>
      </c>
      <c r="H29" s="20">
        <f t="shared" si="6"/>
        <v>0</v>
      </c>
      <c r="I29" s="20">
        <f t="shared" si="7"/>
        <v>76.14</v>
      </c>
      <c r="J29" s="20"/>
      <c r="K29" s="20">
        <f t="shared" si="8"/>
        <v>94</v>
      </c>
      <c r="L29" s="20">
        <f t="shared" si="9"/>
        <v>0.94000000000000006</v>
      </c>
      <c r="M29" s="20">
        <f t="shared" si="10"/>
        <v>60.160000000000004</v>
      </c>
      <c r="N29" s="20">
        <f t="shared" si="11"/>
        <v>0</v>
      </c>
      <c r="O29" s="20">
        <f t="shared" si="12"/>
        <v>0.94000000000000006</v>
      </c>
      <c r="P29" s="20">
        <f t="shared" si="13"/>
        <v>28.2</v>
      </c>
      <c r="Q29" s="20">
        <f t="shared" si="14"/>
        <v>2.82</v>
      </c>
      <c r="R29" s="20">
        <f t="shared" si="15"/>
        <v>93.059999999999988</v>
      </c>
    </row>
    <row r="30" spans="1:22" x14ac:dyDescent="0.3">
      <c r="A30" t="s">
        <v>339</v>
      </c>
      <c r="C30" t="s">
        <v>340</v>
      </c>
      <c r="D30">
        <v>54</v>
      </c>
      <c r="E30" s="20">
        <f t="shared" si="4"/>
        <v>2.16</v>
      </c>
      <c r="F30" s="20">
        <f t="shared" si="5"/>
        <v>28.080000000000002</v>
      </c>
      <c r="G30" s="20">
        <v>0</v>
      </c>
      <c r="H30" s="20">
        <f t="shared" si="6"/>
        <v>0</v>
      </c>
      <c r="I30" s="20">
        <f t="shared" si="7"/>
        <v>23.76</v>
      </c>
      <c r="J30" s="20"/>
      <c r="K30" s="20">
        <f t="shared" si="8"/>
        <v>54</v>
      </c>
      <c r="L30" s="20">
        <f t="shared" si="9"/>
        <v>0</v>
      </c>
      <c r="M30" s="20">
        <f t="shared" si="10"/>
        <v>26.46</v>
      </c>
      <c r="N30" s="20">
        <f t="shared" si="11"/>
        <v>1.08</v>
      </c>
      <c r="O30" s="20">
        <f t="shared" si="12"/>
        <v>0</v>
      </c>
      <c r="P30" s="20">
        <f t="shared" si="13"/>
        <v>23.76</v>
      </c>
      <c r="Q30" s="20">
        <f t="shared" si="14"/>
        <v>3.2399999999999998</v>
      </c>
      <c r="R30" s="20">
        <f t="shared" si="15"/>
        <v>54.54</v>
      </c>
    </row>
    <row r="31" spans="1:22" x14ac:dyDescent="0.3">
      <c r="A31" t="s">
        <v>341</v>
      </c>
      <c r="C31" t="s">
        <v>342</v>
      </c>
      <c r="D31">
        <v>108</v>
      </c>
      <c r="E31" s="20">
        <f t="shared" si="4"/>
        <v>0</v>
      </c>
      <c r="F31" s="20">
        <f t="shared" si="5"/>
        <v>19.439999999999998</v>
      </c>
      <c r="G31" s="20">
        <v>0</v>
      </c>
      <c r="H31" s="20">
        <f t="shared" si="6"/>
        <v>0</v>
      </c>
      <c r="I31" s="20">
        <f t="shared" si="7"/>
        <v>88.559999999999988</v>
      </c>
      <c r="J31" s="20"/>
      <c r="K31" s="20">
        <f t="shared" si="8"/>
        <v>107.99999999999999</v>
      </c>
      <c r="L31" s="20">
        <f t="shared" si="9"/>
        <v>0</v>
      </c>
      <c r="M31" s="20">
        <f t="shared" si="10"/>
        <v>100.44000000000001</v>
      </c>
      <c r="N31" s="20">
        <f t="shared" si="11"/>
        <v>0</v>
      </c>
      <c r="O31" s="20">
        <f t="shared" si="12"/>
        <v>1.08</v>
      </c>
      <c r="P31" s="20">
        <f t="shared" si="13"/>
        <v>5.4</v>
      </c>
      <c r="Q31" s="20">
        <f t="shared" si="14"/>
        <v>2.16</v>
      </c>
      <c r="R31" s="20">
        <f t="shared" si="15"/>
        <v>109.08000000000001</v>
      </c>
    </row>
    <row r="32" spans="1:22" x14ac:dyDescent="0.3">
      <c r="A32" t="s">
        <v>140</v>
      </c>
      <c r="C32" t="s">
        <v>343</v>
      </c>
      <c r="D32">
        <v>14</v>
      </c>
      <c r="E32" s="20">
        <f t="shared" si="4"/>
        <v>0</v>
      </c>
      <c r="F32" s="20">
        <f t="shared" si="5"/>
        <v>11.06</v>
      </c>
      <c r="G32" s="20">
        <v>0</v>
      </c>
      <c r="H32" s="20">
        <f t="shared" si="6"/>
        <v>0</v>
      </c>
      <c r="I32" s="20">
        <f t="shared" si="7"/>
        <v>2.94</v>
      </c>
      <c r="J32" s="20"/>
      <c r="K32" s="20">
        <f t="shared" si="8"/>
        <v>14</v>
      </c>
      <c r="L32" s="20">
        <f t="shared" si="9"/>
        <v>0</v>
      </c>
      <c r="M32" s="20">
        <f t="shared" si="10"/>
        <v>10.780000000000001</v>
      </c>
      <c r="N32" s="20">
        <f t="shared" si="11"/>
        <v>0</v>
      </c>
      <c r="O32" s="20">
        <f t="shared" si="12"/>
        <v>0</v>
      </c>
      <c r="P32" s="20">
        <f t="shared" si="13"/>
        <v>0</v>
      </c>
      <c r="Q32" s="20">
        <f t="shared" si="14"/>
        <v>3.22</v>
      </c>
      <c r="R32" s="20">
        <f t="shared" si="15"/>
        <v>14.000000000000002</v>
      </c>
    </row>
    <row r="33" spans="1:18" x14ac:dyDescent="0.3">
      <c r="A33" t="s">
        <v>161</v>
      </c>
      <c r="C33" t="s">
        <v>344</v>
      </c>
      <c r="D33">
        <v>10</v>
      </c>
      <c r="E33" s="20">
        <f t="shared" si="4"/>
        <v>0</v>
      </c>
      <c r="F33" s="20">
        <f t="shared" si="5"/>
        <v>5</v>
      </c>
      <c r="G33" s="20">
        <v>0</v>
      </c>
      <c r="H33" s="20">
        <f t="shared" si="6"/>
        <v>0</v>
      </c>
      <c r="I33" s="20">
        <f t="shared" si="7"/>
        <v>5</v>
      </c>
      <c r="J33" s="20"/>
      <c r="K33" s="20">
        <f t="shared" si="8"/>
        <v>10</v>
      </c>
      <c r="L33" s="20">
        <f t="shared" si="9"/>
        <v>0</v>
      </c>
      <c r="M33" s="20">
        <f t="shared" si="10"/>
        <v>0</v>
      </c>
      <c r="N33" s="20">
        <f t="shared" si="11"/>
        <v>1</v>
      </c>
      <c r="O33" s="20">
        <f t="shared" si="12"/>
        <v>0</v>
      </c>
      <c r="P33" s="20">
        <f t="shared" si="13"/>
        <v>0</v>
      </c>
      <c r="Q33" s="20">
        <f t="shared" si="14"/>
        <v>9</v>
      </c>
      <c r="R33" s="20">
        <f t="shared" si="15"/>
        <v>10</v>
      </c>
    </row>
    <row r="34" spans="1:18" x14ac:dyDescent="0.3">
      <c r="A34" t="s">
        <v>345</v>
      </c>
      <c r="C34" t="s">
        <v>346</v>
      </c>
      <c r="D34">
        <v>48</v>
      </c>
      <c r="E34" s="20">
        <f t="shared" si="4"/>
        <v>0</v>
      </c>
      <c r="F34" s="20">
        <f t="shared" si="5"/>
        <v>34.08</v>
      </c>
      <c r="G34" s="20">
        <v>0</v>
      </c>
      <c r="H34" s="20">
        <f t="shared" si="6"/>
        <v>0.96</v>
      </c>
      <c r="I34" s="20">
        <f t="shared" si="7"/>
        <v>12.96</v>
      </c>
      <c r="J34" s="20"/>
      <c r="K34" s="20">
        <f t="shared" si="8"/>
        <v>48</v>
      </c>
      <c r="L34" s="20">
        <f t="shared" si="9"/>
        <v>0</v>
      </c>
      <c r="M34" s="20">
        <f t="shared" si="10"/>
        <v>2.88</v>
      </c>
      <c r="N34" s="20">
        <f t="shared" si="11"/>
        <v>1.92</v>
      </c>
      <c r="O34" s="20">
        <f t="shared" si="12"/>
        <v>0</v>
      </c>
      <c r="P34" s="20">
        <f t="shared" si="13"/>
        <v>0</v>
      </c>
      <c r="Q34" s="20">
        <f t="shared" si="14"/>
        <v>43.2</v>
      </c>
      <c r="R34" s="20">
        <f t="shared" si="15"/>
        <v>48</v>
      </c>
    </row>
    <row r="35" spans="1:18" x14ac:dyDescent="0.3">
      <c r="A35" t="s">
        <v>345</v>
      </c>
      <c r="C35" t="s">
        <v>347</v>
      </c>
      <c r="D35">
        <v>47</v>
      </c>
      <c r="E35" s="20">
        <f t="shared" si="4"/>
        <v>0</v>
      </c>
      <c r="F35" s="20">
        <f t="shared" si="5"/>
        <v>25.380000000000003</v>
      </c>
      <c r="G35" s="20">
        <v>0</v>
      </c>
      <c r="H35" s="20">
        <f t="shared" si="6"/>
        <v>0</v>
      </c>
      <c r="I35" s="20">
        <f t="shared" si="7"/>
        <v>22.09</v>
      </c>
      <c r="J35" s="20"/>
      <c r="K35" s="20">
        <f t="shared" si="8"/>
        <v>47.47</v>
      </c>
      <c r="L35" s="20">
        <f t="shared" si="9"/>
        <v>0</v>
      </c>
      <c r="M35" s="20">
        <f t="shared" si="10"/>
        <v>18.8</v>
      </c>
      <c r="N35" s="20">
        <f t="shared" si="11"/>
        <v>0</v>
      </c>
      <c r="O35" s="20">
        <f t="shared" si="12"/>
        <v>0.94000000000000006</v>
      </c>
      <c r="P35" s="20">
        <f t="shared" si="13"/>
        <v>0</v>
      </c>
      <c r="Q35" s="20">
        <f t="shared" si="14"/>
        <v>27.259999999999998</v>
      </c>
      <c r="R35" s="20">
        <f t="shared" si="15"/>
        <v>47</v>
      </c>
    </row>
    <row r="36" spans="1:18" x14ac:dyDescent="0.3">
      <c r="A36" t="s">
        <v>348</v>
      </c>
      <c r="C36" t="s">
        <v>349</v>
      </c>
      <c r="D36">
        <v>66</v>
      </c>
      <c r="E36" s="20">
        <f t="shared" si="4"/>
        <v>3.3000000000000003</v>
      </c>
      <c r="F36" s="20">
        <f t="shared" si="5"/>
        <v>45.54</v>
      </c>
      <c r="G36" s="20">
        <v>0</v>
      </c>
      <c r="H36" s="20">
        <f t="shared" si="6"/>
        <v>1.98</v>
      </c>
      <c r="I36" s="20">
        <f t="shared" si="7"/>
        <v>15.84</v>
      </c>
      <c r="J36" s="20"/>
      <c r="K36" s="20">
        <f t="shared" si="8"/>
        <v>66.66</v>
      </c>
      <c r="L36" s="20">
        <f t="shared" si="9"/>
        <v>1.32</v>
      </c>
      <c r="M36" s="20">
        <f t="shared" si="10"/>
        <v>10.56</v>
      </c>
      <c r="N36" s="20">
        <f t="shared" si="11"/>
        <v>1.98</v>
      </c>
      <c r="O36" s="20">
        <f t="shared" si="12"/>
        <v>0</v>
      </c>
      <c r="P36" s="20">
        <f t="shared" si="13"/>
        <v>1.32</v>
      </c>
      <c r="Q36" s="20">
        <f t="shared" si="14"/>
        <v>51.480000000000004</v>
      </c>
      <c r="R36" s="20">
        <f t="shared" si="15"/>
        <v>66.660000000000011</v>
      </c>
    </row>
    <row r="37" spans="1:18" x14ac:dyDescent="0.3">
      <c r="A37" t="s">
        <v>350</v>
      </c>
      <c r="C37" t="s">
        <v>351</v>
      </c>
      <c r="D37">
        <v>16</v>
      </c>
      <c r="E37" s="20">
        <f t="shared" si="4"/>
        <v>0</v>
      </c>
      <c r="F37" s="20">
        <f t="shared" si="5"/>
        <v>12.96</v>
      </c>
      <c r="G37" s="20">
        <v>0</v>
      </c>
      <c r="H37" s="20">
        <f t="shared" si="6"/>
        <v>0</v>
      </c>
      <c r="I37" s="20">
        <f t="shared" si="7"/>
        <v>3.04</v>
      </c>
      <c r="J37" s="20"/>
      <c r="K37" s="20">
        <f t="shared" si="8"/>
        <v>16</v>
      </c>
      <c r="L37" s="20">
        <f t="shared" si="9"/>
        <v>0</v>
      </c>
      <c r="M37" s="20">
        <f t="shared" si="10"/>
        <v>4.8</v>
      </c>
      <c r="N37" s="20">
        <f t="shared" si="11"/>
        <v>0</v>
      </c>
      <c r="O37" s="20">
        <f t="shared" si="12"/>
        <v>1.6</v>
      </c>
      <c r="P37" s="20">
        <f t="shared" si="13"/>
        <v>0</v>
      </c>
      <c r="Q37" s="20">
        <f t="shared" si="14"/>
        <v>9.6</v>
      </c>
      <c r="R37" s="20">
        <f t="shared" si="15"/>
        <v>16</v>
      </c>
    </row>
    <row r="38" spans="1:18" x14ac:dyDescent="0.3">
      <c r="A38" t="s">
        <v>352</v>
      </c>
      <c r="C38" t="s">
        <v>353</v>
      </c>
      <c r="D38">
        <v>11</v>
      </c>
      <c r="E38" s="20">
        <f t="shared" si="4"/>
        <v>0</v>
      </c>
      <c r="F38" s="20">
        <f t="shared" si="5"/>
        <v>6.93</v>
      </c>
      <c r="G38" s="20">
        <v>0</v>
      </c>
      <c r="H38" s="20">
        <f t="shared" si="6"/>
        <v>0</v>
      </c>
      <c r="I38" s="20">
        <f t="shared" si="7"/>
        <v>3.96</v>
      </c>
      <c r="J38" s="20"/>
      <c r="K38" s="20">
        <f t="shared" si="8"/>
        <v>10.89</v>
      </c>
      <c r="L38" s="20">
        <f t="shared" si="9"/>
        <v>0</v>
      </c>
      <c r="M38" s="20">
        <f t="shared" si="10"/>
        <v>7.04</v>
      </c>
      <c r="N38" s="20">
        <f t="shared" si="11"/>
        <v>0</v>
      </c>
      <c r="O38" s="20">
        <f t="shared" si="12"/>
        <v>0</v>
      </c>
      <c r="P38" s="20">
        <f t="shared" si="13"/>
        <v>0</v>
      </c>
      <c r="Q38" s="20">
        <f t="shared" si="14"/>
        <v>3.96</v>
      </c>
      <c r="R38" s="20">
        <f t="shared" si="15"/>
        <v>11</v>
      </c>
    </row>
    <row r="39" spans="1:18" x14ac:dyDescent="0.3">
      <c r="A39" t="s">
        <v>354</v>
      </c>
      <c r="C39" t="s">
        <v>355</v>
      </c>
      <c r="D39">
        <v>12</v>
      </c>
      <c r="E39" s="20">
        <f t="shared" si="4"/>
        <v>0</v>
      </c>
      <c r="F39" s="20">
        <f t="shared" si="5"/>
        <v>10.08</v>
      </c>
      <c r="G39" s="20">
        <v>0</v>
      </c>
      <c r="H39" s="20">
        <f t="shared" si="6"/>
        <v>2.04</v>
      </c>
      <c r="I39" s="20">
        <f t="shared" si="7"/>
        <v>0</v>
      </c>
      <c r="J39" s="20"/>
      <c r="K39" s="20">
        <f t="shared" si="8"/>
        <v>12.120000000000001</v>
      </c>
      <c r="L39" s="20">
        <f t="shared" si="9"/>
        <v>0</v>
      </c>
      <c r="M39" s="20">
        <f t="shared" si="10"/>
        <v>0.96</v>
      </c>
      <c r="N39" s="20">
        <f t="shared" si="11"/>
        <v>0</v>
      </c>
      <c r="O39" s="20">
        <f t="shared" si="12"/>
        <v>5.04</v>
      </c>
      <c r="P39" s="20">
        <f t="shared" si="13"/>
        <v>0</v>
      </c>
      <c r="Q39" s="20">
        <f t="shared" si="14"/>
        <v>6</v>
      </c>
      <c r="R39" s="20">
        <f t="shared" si="15"/>
        <v>12</v>
      </c>
    </row>
    <row r="40" spans="1:18" x14ac:dyDescent="0.3">
      <c r="A40" t="s">
        <v>356</v>
      </c>
      <c r="C40" t="s">
        <v>357</v>
      </c>
      <c r="D40">
        <v>44</v>
      </c>
      <c r="E40" s="20">
        <f t="shared" si="4"/>
        <v>0.88</v>
      </c>
      <c r="F40" s="20">
        <f t="shared" si="5"/>
        <v>34.32</v>
      </c>
      <c r="G40" s="20">
        <v>0</v>
      </c>
      <c r="H40" s="20">
        <f t="shared" si="6"/>
        <v>0</v>
      </c>
      <c r="I40" s="20">
        <f t="shared" si="7"/>
        <v>8.8000000000000007</v>
      </c>
      <c r="J40" s="20"/>
      <c r="K40" s="20">
        <f t="shared" si="8"/>
        <v>44</v>
      </c>
      <c r="L40" s="20">
        <f t="shared" si="9"/>
        <v>0</v>
      </c>
      <c r="M40" s="20">
        <f t="shared" si="10"/>
        <v>0.88</v>
      </c>
      <c r="N40" s="20">
        <f t="shared" si="11"/>
        <v>0</v>
      </c>
      <c r="O40" s="20">
        <f t="shared" si="12"/>
        <v>0</v>
      </c>
      <c r="P40" s="20">
        <f t="shared" si="13"/>
        <v>3.08</v>
      </c>
      <c r="Q40" s="20">
        <f t="shared" si="14"/>
        <v>40.04</v>
      </c>
      <c r="R40" s="20">
        <f t="shared" si="15"/>
        <v>44</v>
      </c>
    </row>
    <row r="41" spans="1:18" x14ac:dyDescent="0.3">
      <c r="A41" t="s">
        <v>358</v>
      </c>
      <c r="C41" t="s">
        <v>359</v>
      </c>
      <c r="D41">
        <v>50</v>
      </c>
      <c r="E41" s="20">
        <f t="shared" si="4"/>
        <v>7.0000000000000009</v>
      </c>
      <c r="F41" s="20">
        <f t="shared" si="5"/>
        <v>27</v>
      </c>
      <c r="G41" s="20">
        <v>0</v>
      </c>
      <c r="H41" s="20">
        <f t="shared" si="6"/>
        <v>16</v>
      </c>
      <c r="I41" s="20">
        <f t="shared" si="7"/>
        <v>0</v>
      </c>
      <c r="J41" s="20"/>
      <c r="K41" s="20">
        <f t="shared" si="8"/>
        <v>50</v>
      </c>
      <c r="L41" s="20">
        <f t="shared" si="9"/>
        <v>7.5</v>
      </c>
      <c r="M41" s="20">
        <f t="shared" si="10"/>
        <v>8.5</v>
      </c>
      <c r="N41" s="20">
        <f t="shared" si="11"/>
        <v>0</v>
      </c>
      <c r="O41" s="20">
        <f t="shared" si="12"/>
        <v>13.5</v>
      </c>
      <c r="P41" s="20">
        <f t="shared" si="13"/>
        <v>1</v>
      </c>
      <c r="Q41" s="20">
        <f t="shared" si="14"/>
        <v>20</v>
      </c>
      <c r="R41" s="20">
        <f t="shared" si="15"/>
        <v>50.5</v>
      </c>
    </row>
    <row r="42" spans="1:18" x14ac:dyDescent="0.3">
      <c r="A42" t="s">
        <v>360</v>
      </c>
      <c r="C42" t="s">
        <v>361</v>
      </c>
      <c r="D42">
        <v>31</v>
      </c>
      <c r="E42" s="20">
        <f t="shared" si="4"/>
        <v>13.02</v>
      </c>
      <c r="F42" s="20">
        <f t="shared" si="5"/>
        <v>16.12</v>
      </c>
      <c r="G42" s="20">
        <v>0</v>
      </c>
      <c r="H42" s="20">
        <f t="shared" si="6"/>
        <v>0.92999999999999994</v>
      </c>
      <c r="I42" s="20">
        <f t="shared" si="7"/>
        <v>0.92999999999999994</v>
      </c>
      <c r="J42" s="20"/>
      <c r="K42" s="20">
        <f t="shared" si="8"/>
        <v>31</v>
      </c>
      <c r="L42" s="20">
        <f t="shared" si="9"/>
        <v>1.24</v>
      </c>
      <c r="M42" s="20">
        <f t="shared" si="10"/>
        <v>1.24</v>
      </c>
      <c r="N42" s="20">
        <f t="shared" si="11"/>
        <v>0</v>
      </c>
      <c r="O42" s="20">
        <f t="shared" si="12"/>
        <v>0</v>
      </c>
      <c r="P42" s="20">
        <f t="shared" si="13"/>
        <v>0</v>
      </c>
      <c r="Q42" s="20">
        <f t="shared" si="14"/>
        <v>28.21</v>
      </c>
      <c r="R42" s="20">
        <f t="shared" si="15"/>
        <v>30.69</v>
      </c>
    </row>
    <row r="43" spans="1:18" x14ac:dyDescent="0.3">
      <c r="A43" t="s">
        <v>362</v>
      </c>
      <c r="C43" t="s">
        <v>363</v>
      </c>
      <c r="D43">
        <v>265</v>
      </c>
      <c r="E43" s="20">
        <f t="shared" si="4"/>
        <v>0</v>
      </c>
      <c r="F43" s="20">
        <f t="shared" si="5"/>
        <v>34.450000000000003</v>
      </c>
      <c r="G43" s="20">
        <v>0</v>
      </c>
      <c r="H43" s="20">
        <f t="shared" si="6"/>
        <v>0</v>
      </c>
      <c r="I43" s="20">
        <f t="shared" si="7"/>
        <v>227.9</v>
      </c>
      <c r="J43" s="20"/>
      <c r="K43" s="20">
        <f t="shared" si="8"/>
        <v>262.35000000000002</v>
      </c>
      <c r="L43" s="20">
        <f t="shared" si="9"/>
        <v>0</v>
      </c>
      <c r="M43" s="20">
        <f t="shared" si="10"/>
        <v>60.95</v>
      </c>
      <c r="N43" s="20">
        <f t="shared" si="11"/>
        <v>7.9499999999999993</v>
      </c>
      <c r="O43" s="20">
        <f t="shared" si="12"/>
        <v>0</v>
      </c>
      <c r="P43" s="20">
        <f t="shared" si="13"/>
        <v>188.14999999999998</v>
      </c>
      <c r="Q43" s="20">
        <f t="shared" si="14"/>
        <v>7.9499999999999993</v>
      </c>
      <c r="R43" s="20">
        <f t="shared" si="15"/>
        <v>264.99999999999994</v>
      </c>
    </row>
    <row r="44" spans="1:18" x14ac:dyDescent="0.3">
      <c r="A44" t="s">
        <v>364</v>
      </c>
      <c r="C44" t="s">
        <v>365</v>
      </c>
      <c r="D44">
        <v>25</v>
      </c>
      <c r="E44" s="20">
        <f t="shared" si="4"/>
        <v>0</v>
      </c>
      <c r="F44" s="20">
        <f t="shared" si="5"/>
        <v>19</v>
      </c>
      <c r="G44" s="20">
        <v>0</v>
      </c>
      <c r="H44" s="20">
        <f t="shared" si="6"/>
        <v>0</v>
      </c>
      <c r="I44" s="20">
        <f t="shared" si="7"/>
        <v>6</v>
      </c>
      <c r="J44" s="20"/>
      <c r="K44" s="20">
        <f t="shared" si="8"/>
        <v>25</v>
      </c>
      <c r="L44" s="20">
        <f t="shared" si="9"/>
        <v>0</v>
      </c>
      <c r="M44" s="20">
        <f t="shared" si="10"/>
        <v>4</v>
      </c>
      <c r="N44" s="20">
        <f t="shared" si="11"/>
        <v>0</v>
      </c>
      <c r="O44" s="20">
        <f t="shared" si="12"/>
        <v>0</v>
      </c>
      <c r="P44" s="20">
        <f t="shared" si="13"/>
        <v>19</v>
      </c>
      <c r="Q44" s="20">
        <f t="shared" si="14"/>
        <v>2</v>
      </c>
      <c r="R44" s="20">
        <f t="shared" si="15"/>
        <v>25</v>
      </c>
    </row>
    <row r="45" spans="1:18" x14ac:dyDescent="0.3">
      <c r="A45" t="s">
        <v>366</v>
      </c>
      <c r="C45" t="s">
        <v>367</v>
      </c>
      <c r="D45">
        <v>478</v>
      </c>
      <c r="E45" s="20">
        <f t="shared" si="4"/>
        <v>4.78</v>
      </c>
      <c r="F45" s="20">
        <f t="shared" si="5"/>
        <v>52.58</v>
      </c>
      <c r="G45" s="20">
        <v>0</v>
      </c>
      <c r="H45" s="20">
        <f t="shared" si="6"/>
        <v>0</v>
      </c>
      <c r="I45" s="20">
        <f t="shared" si="7"/>
        <v>420.64</v>
      </c>
      <c r="J45" s="20"/>
      <c r="K45" s="20">
        <f t="shared" si="8"/>
        <v>478</v>
      </c>
      <c r="L45" s="20">
        <f t="shared" si="9"/>
        <v>0</v>
      </c>
      <c r="M45" s="20">
        <f t="shared" si="10"/>
        <v>119.5</v>
      </c>
      <c r="N45" s="20">
        <f t="shared" si="11"/>
        <v>9.56</v>
      </c>
      <c r="O45" s="20">
        <f t="shared" si="12"/>
        <v>0</v>
      </c>
      <c r="P45" s="20">
        <f t="shared" si="13"/>
        <v>339.38</v>
      </c>
      <c r="Q45" s="20">
        <f t="shared" si="14"/>
        <v>4.78</v>
      </c>
      <c r="R45" s="20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M35" sqref="M35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282</v>
      </c>
      <c r="B1" t="s">
        <v>371</v>
      </c>
      <c r="C1" t="s">
        <v>372</v>
      </c>
      <c r="D1" t="s">
        <v>373</v>
      </c>
      <c r="E1" t="s">
        <v>85</v>
      </c>
      <c r="F1" t="s">
        <v>246</v>
      </c>
      <c r="G1" t="s">
        <v>247</v>
      </c>
      <c r="H1" t="s">
        <v>374</v>
      </c>
      <c r="I1" t="s">
        <v>94</v>
      </c>
      <c r="K1" t="s">
        <v>330</v>
      </c>
      <c r="L1" t="s">
        <v>251</v>
      </c>
      <c r="M1" t="s">
        <v>250</v>
      </c>
      <c r="N1" t="s">
        <v>252</v>
      </c>
      <c r="O1" t="s">
        <v>200</v>
      </c>
      <c r="P1" t="s">
        <v>97</v>
      </c>
      <c r="Q1" t="s">
        <v>94</v>
      </c>
    </row>
    <row r="2" spans="1:19" x14ac:dyDescent="0.3">
      <c r="A2" t="s">
        <v>375</v>
      </c>
      <c r="B2" t="s">
        <v>376</v>
      </c>
      <c r="C2" t="s">
        <v>377</v>
      </c>
      <c r="D2" t="s">
        <v>378</v>
      </c>
      <c r="E2">
        <v>386</v>
      </c>
      <c r="F2" s="42">
        <v>9.3000000000000007</v>
      </c>
      <c r="G2" s="42">
        <v>85.5</v>
      </c>
      <c r="H2" s="42">
        <v>5.2</v>
      </c>
      <c r="I2" s="6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6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267</v>
      </c>
      <c r="B3" t="s">
        <v>379</v>
      </c>
      <c r="C3" t="s">
        <v>380</v>
      </c>
      <c r="D3" t="s">
        <v>381</v>
      </c>
      <c r="E3">
        <v>350</v>
      </c>
      <c r="F3" s="42">
        <v>60.8</v>
      </c>
      <c r="G3" s="42">
        <v>38.6</v>
      </c>
      <c r="H3" s="42">
        <v>0.6</v>
      </c>
      <c r="I3" s="6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6" t="str">
        <f t="shared" si="2"/>
        <v>PASS</v>
      </c>
      <c r="R3">
        <f t="shared" si="3"/>
        <v>99.999999999999986</v>
      </c>
    </row>
    <row r="4" spans="1:19" x14ac:dyDescent="0.3">
      <c r="A4" t="s">
        <v>382</v>
      </c>
      <c r="B4" t="s">
        <v>383</v>
      </c>
      <c r="C4" t="s">
        <v>384</v>
      </c>
      <c r="D4" t="s">
        <v>385</v>
      </c>
      <c r="E4">
        <v>351</v>
      </c>
      <c r="F4" s="42">
        <v>64.5</v>
      </c>
      <c r="G4" s="42">
        <v>35.5</v>
      </c>
      <c r="H4" s="42">
        <v>0</v>
      </c>
      <c r="I4" s="6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6" t="str">
        <f t="shared" si="2"/>
        <v>PASS</v>
      </c>
      <c r="R4">
        <f t="shared" si="3"/>
        <v>100</v>
      </c>
    </row>
    <row r="5" spans="1:19" x14ac:dyDescent="0.3">
      <c r="A5" t="s">
        <v>386</v>
      </c>
      <c r="B5" t="s">
        <v>387</v>
      </c>
      <c r="C5" t="s">
        <v>388</v>
      </c>
      <c r="D5" t="s">
        <v>389</v>
      </c>
      <c r="E5">
        <v>145</v>
      </c>
      <c r="F5" s="42">
        <v>49.7</v>
      </c>
      <c r="G5" s="42">
        <v>50.3</v>
      </c>
      <c r="H5" s="42">
        <v>0</v>
      </c>
      <c r="I5" s="6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6" t="str">
        <f t="shared" si="2"/>
        <v>PASS</v>
      </c>
      <c r="R5">
        <f t="shared" si="3"/>
        <v>99.999999999999986</v>
      </c>
    </row>
    <row r="6" spans="1:19" x14ac:dyDescent="0.3">
      <c r="A6" t="s">
        <v>390</v>
      </c>
      <c r="B6" t="s">
        <v>391</v>
      </c>
      <c r="C6" t="s">
        <v>392</v>
      </c>
      <c r="D6" t="s">
        <v>393</v>
      </c>
      <c r="E6">
        <v>357</v>
      </c>
      <c r="F6" s="42">
        <v>96</v>
      </c>
      <c r="G6" s="42">
        <v>0</v>
      </c>
      <c r="H6" s="42">
        <v>4</v>
      </c>
      <c r="I6" s="6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6" t="str">
        <f t="shared" si="2"/>
        <v>PASS</v>
      </c>
      <c r="R6">
        <f t="shared" si="3"/>
        <v>100.00000000000001</v>
      </c>
    </row>
    <row r="7" spans="1:19" x14ac:dyDescent="0.3">
      <c r="A7" t="s">
        <v>394</v>
      </c>
      <c r="B7" t="s">
        <v>395</v>
      </c>
      <c r="C7" t="s">
        <v>396</v>
      </c>
      <c r="D7" t="s">
        <v>397</v>
      </c>
      <c r="E7">
        <v>235</v>
      </c>
      <c r="F7" s="42">
        <v>100</v>
      </c>
      <c r="G7" s="42">
        <v>0</v>
      </c>
      <c r="H7" s="42">
        <v>0</v>
      </c>
      <c r="I7" s="6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6" t="str">
        <f t="shared" si="2"/>
        <v>PASS</v>
      </c>
      <c r="R7">
        <f t="shared" si="3"/>
        <v>100</v>
      </c>
    </row>
    <row r="8" spans="1:19" x14ac:dyDescent="0.3">
      <c r="A8" t="s">
        <v>398</v>
      </c>
      <c r="B8" t="s">
        <v>399</v>
      </c>
      <c r="C8" t="s">
        <v>400</v>
      </c>
      <c r="D8" t="s">
        <v>401</v>
      </c>
      <c r="E8">
        <v>204</v>
      </c>
      <c r="F8" s="42">
        <v>99.2</v>
      </c>
      <c r="G8" s="42">
        <v>0.8</v>
      </c>
      <c r="H8" s="42">
        <v>0</v>
      </c>
      <c r="I8" s="6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6" t="str">
        <f t="shared" si="2"/>
        <v>PASS</v>
      </c>
      <c r="R8">
        <f t="shared" si="3"/>
        <v>100</v>
      </c>
    </row>
    <row r="9" spans="1:19" x14ac:dyDescent="0.3">
      <c r="A9" t="s">
        <v>402</v>
      </c>
      <c r="B9" t="s">
        <v>403</v>
      </c>
      <c r="C9" t="s">
        <v>404</v>
      </c>
      <c r="D9" t="s">
        <v>405</v>
      </c>
      <c r="E9">
        <v>185</v>
      </c>
      <c r="F9" s="42">
        <v>0</v>
      </c>
      <c r="G9" s="42">
        <v>0</v>
      </c>
      <c r="H9" s="42">
        <v>100</v>
      </c>
      <c r="I9" s="6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6" t="str">
        <f t="shared" si="2"/>
        <v>PASS</v>
      </c>
      <c r="R9">
        <f t="shared" si="3"/>
        <v>100</v>
      </c>
    </row>
    <row r="10" spans="1:19" x14ac:dyDescent="0.3">
      <c r="A10" t="s">
        <v>406</v>
      </c>
      <c r="B10" t="s">
        <v>407</v>
      </c>
      <c r="C10" t="s">
        <v>408</v>
      </c>
      <c r="D10" t="s">
        <v>409</v>
      </c>
      <c r="E10">
        <v>162</v>
      </c>
      <c r="F10" s="42">
        <v>0.6</v>
      </c>
      <c r="G10" s="42">
        <v>0</v>
      </c>
      <c r="H10" s="42">
        <v>99.4</v>
      </c>
      <c r="I10" s="6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6" t="str">
        <f t="shared" si="2"/>
        <v>PASS</v>
      </c>
      <c r="R10">
        <f t="shared" si="3"/>
        <v>100</v>
      </c>
    </row>
    <row r="11" spans="1:19" x14ac:dyDescent="0.3">
      <c r="A11" t="s">
        <v>410</v>
      </c>
      <c r="B11" t="s">
        <v>411</v>
      </c>
      <c r="C11" t="s">
        <v>412</v>
      </c>
      <c r="D11" t="s">
        <v>413</v>
      </c>
      <c r="E11">
        <v>217</v>
      </c>
      <c r="F11" s="42">
        <v>0</v>
      </c>
      <c r="G11" s="42">
        <v>0</v>
      </c>
      <c r="H11" s="42">
        <v>100</v>
      </c>
      <c r="I11" s="6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6" t="str">
        <f t="shared" si="2"/>
        <v>PASS</v>
      </c>
      <c r="R11">
        <f t="shared" si="3"/>
        <v>100</v>
      </c>
    </row>
    <row r="12" spans="1:19" x14ac:dyDescent="0.3">
      <c r="A12" t="s">
        <v>414</v>
      </c>
      <c r="B12" t="s">
        <v>415</v>
      </c>
      <c r="C12" t="s">
        <v>416</v>
      </c>
      <c r="D12" t="s">
        <v>417</v>
      </c>
      <c r="E12">
        <v>235</v>
      </c>
      <c r="F12" s="42">
        <v>0</v>
      </c>
      <c r="G12" s="42">
        <v>0</v>
      </c>
      <c r="H12" s="42">
        <v>100</v>
      </c>
      <c r="I12" s="6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6" t="str">
        <f t="shared" si="2"/>
        <v>PASS</v>
      </c>
      <c r="R12">
        <f t="shared" si="3"/>
        <v>100</v>
      </c>
    </row>
    <row r="13" spans="1:19" x14ac:dyDescent="0.3">
      <c r="A13" t="s">
        <v>418</v>
      </c>
      <c r="B13" t="s">
        <v>419</v>
      </c>
      <c r="C13" t="s">
        <v>420</v>
      </c>
      <c r="D13" t="s">
        <v>421</v>
      </c>
      <c r="E13">
        <v>183</v>
      </c>
      <c r="F13" s="42">
        <v>0</v>
      </c>
      <c r="G13" s="42">
        <v>2.2000000000000002</v>
      </c>
      <c r="H13" s="42">
        <v>97.8</v>
      </c>
      <c r="I13" s="6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6" t="str">
        <f t="shared" si="2"/>
        <v>PASS</v>
      </c>
      <c r="R13">
        <f t="shared" si="3"/>
        <v>100</v>
      </c>
    </row>
    <row r="14" spans="1:19" x14ac:dyDescent="0.3">
      <c r="F14" t="s">
        <v>280</v>
      </c>
      <c r="G14" t="s">
        <v>325</v>
      </c>
      <c r="H14" t="s">
        <v>324</v>
      </c>
      <c r="K14" t="s">
        <v>189</v>
      </c>
      <c r="L14" t="s">
        <v>188</v>
      </c>
      <c r="M14" t="s">
        <v>188</v>
      </c>
      <c r="N14" t="s">
        <v>188</v>
      </c>
      <c r="O14" t="s">
        <v>191</v>
      </c>
      <c r="P14" t="s">
        <v>241</v>
      </c>
    </row>
    <row r="16" spans="1:19" x14ac:dyDescent="0.3">
      <c r="A16" t="s">
        <v>282</v>
      </c>
      <c r="B16" t="s">
        <v>371</v>
      </c>
      <c r="C16" t="s">
        <v>372</v>
      </c>
      <c r="D16" t="s">
        <v>373</v>
      </c>
      <c r="E16" t="s">
        <v>85</v>
      </c>
      <c r="F16" s="33" t="s">
        <v>97</v>
      </c>
      <c r="G16" s="33" t="s">
        <v>198</v>
      </c>
      <c r="H16" s="33" t="s">
        <v>199</v>
      </c>
      <c r="I16" s="33" t="s">
        <v>200</v>
      </c>
      <c r="J16" s="33" t="s">
        <v>201</v>
      </c>
      <c r="K16" s="33" t="s">
        <v>202</v>
      </c>
      <c r="L16" s="37" t="s">
        <v>203</v>
      </c>
      <c r="M16" s="34" t="s">
        <v>193</v>
      </c>
      <c r="N16" s="34" t="s">
        <v>194</v>
      </c>
      <c r="O16" s="34" t="s">
        <v>88</v>
      </c>
      <c r="P16" s="34" t="s">
        <v>195</v>
      </c>
      <c r="Q16" s="34" t="s">
        <v>92</v>
      </c>
      <c r="R16" s="34" t="s">
        <v>196</v>
      </c>
      <c r="S16" s="37" t="s">
        <v>197</v>
      </c>
    </row>
    <row r="17" spans="1:19" x14ac:dyDescent="0.3">
      <c r="A17" t="s">
        <v>375</v>
      </c>
      <c r="B17" t="s">
        <v>376</v>
      </c>
      <c r="C17" t="s">
        <v>377</v>
      </c>
      <c r="D17" t="s">
        <v>378</v>
      </c>
      <c r="E17">
        <v>386</v>
      </c>
      <c r="F17" s="20">
        <f t="shared" ref="F17:F28" si="4">(P2/100)*E2</f>
        <v>15.825999999999999</v>
      </c>
      <c r="G17" s="20">
        <f t="shared" ref="G17:G28" si="5">((L2+M2+N2)/100)*E2</f>
        <v>351.26</v>
      </c>
      <c r="H17" s="20">
        <v>0</v>
      </c>
      <c r="I17" s="20">
        <f t="shared" ref="I17:I28" si="6">(O2/100)*E2</f>
        <v>4.2460000000000004</v>
      </c>
      <c r="J17" s="20">
        <f t="shared" ref="J17:J28" si="7">(K2/100)*E2</f>
        <v>14.667999999999999</v>
      </c>
      <c r="K17" s="20">
        <v>0</v>
      </c>
      <c r="L17" s="43">
        <f t="shared" ref="L17:L28" si="8">SUM(F17:K17)</f>
        <v>386</v>
      </c>
      <c r="M17" s="20"/>
      <c r="N17" s="20">
        <f t="shared" ref="N17:N28" si="9">(F2/100)*E2</f>
        <v>35.898000000000003</v>
      </c>
      <c r="O17" s="20"/>
      <c r="P17" s="20">
        <f t="shared" ref="P17:P28" si="10">(H2/100)*E2</f>
        <v>20.072000000000003</v>
      </c>
      <c r="Q17" s="20">
        <f t="shared" ref="Q17:Q28" si="11">(G2/100)*E2</f>
        <v>330.03</v>
      </c>
      <c r="R17" s="20"/>
      <c r="S17" s="43">
        <f t="shared" ref="S17:S28" si="12">SUM(N17:Q17)</f>
        <v>386</v>
      </c>
    </row>
    <row r="18" spans="1:19" x14ac:dyDescent="0.3">
      <c r="A18" t="s">
        <v>267</v>
      </c>
      <c r="B18" t="s">
        <v>379</v>
      </c>
      <c r="C18" t="s">
        <v>380</v>
      </c>
      <c r="D18" t="s">
        <v>381</v>
      </c>
      <c r="E18">
        <v>350</v>
      </c>
      <c r="F18" s="20">
        <f t="shared" si="4"/>
        <v>0</v>
      </c>
      <c r="G18" s="20">
        <f t="shared" si="5"/>
        <v>341.94999999999993</v>
      </c>
      <c r="H18" s="20">
        <v>0</v>
      </c>
      <c r="I18" s="20">
        <f t="shared" si="6"/>
        <v>8.0500000000000007</v>
      </c>
      <c r="J18" s="20">
        <f t="shared" si="7"/>
        <v>0</v>
      </c>
      <c r="K18" s="20">
        <v>0</v>
      </c>
      <c r="L18" s="43">
        <f t="shared" si="8"/>
        <v>349.99999999999994</v>
      </c>
      <c r="M18" s="20"/>
      <c r="N18" s="20">
        <f t="shared" si="9"/>
        <v>212.79999999999998</v>
      </c>
      <c r="O18" s="20"/>
      <c r="P18" s="20">
        <f t="shared" si="10"/>
        <v>2.1</v>
      </c>
      <c r="Q18" s="20">
        <f t="shared" si="11"/>
        <v>135.1</v>
      </c>
      <c r="R18" s="20"/>
      <c r="S18" s="43">
        <f t="shared" si="12"/>
        <v>350</v>
      </c>
    </row>
    <row r="19" spans="1:19" x14ac:dyDescent="0.3">
      <c r="A19" t="s">
        <v>382</v>
      </c>
      <c r="B19" t="s">
        <v>383</v>
      </c>
      <c r="C19" t="s">
        <v>384</v>
      </c>
      <c r="D19" t="s">
        <v>385</v>
      </c>
      <c r="E19">
        <v>351</v>
      </c>
      <c r="F19" s="20">
        <f t="shared" si="4"/>
        <v>0</v>
      </c>
      <c r="G19" s="20">
        <f t="shared" si="5"/>
        <v>281.50200000000001</v>
      </c>
      <c r="H19" s="20">
        <v>0</v>
      </c>
      <c r="I19" s="20">
        <f t="shared" si="6"/>
        <v>54.756</v>
      </c>
      <c r="J19" s="20">
        <f t="shared" si="7"/>
        <v>14.742000000000001</v>
      </c>
      <c r="K19" s="20">
        <v>0</v>
      </c>
      <c r="L19" s="43">
        <f t="shared" si="8"/>
        <v>351.00000000000006</v>
      </c>
      <c r="M19" s="20"/>
      <c r="N19" s="20">
        <f t="shared" si="9"/>
        <v>226.39500000000001</v>
      </c>
      <c r="O19" s="20"/>
      <c r="P19" s="20">
        <f t="shared" si="10"/>
        <v>0</v>
      </c>
      <c r="Q19" s="20">
        <f t="shared" si="11"/>
        <v>124.60499999999999</v>
      </c>
      <c r="R19" s="20"/>
      <c r="S19" s="43">
        <f t="shared" si="12"/>
        <v>351</v>
      </c>
    </row>
    <row r="20" spans="1:19" x14ac:dyDescent="0.3">
      <c r="A20" t="s">
        <v>386</v>
      </c>
      <c r="B20" t="s">
        <v>387</v>
      </c>
      <c r="C20" t="s">
        <v>388</v>
      </c>
      <c r="D20" t="s">
        <v>389</v>
      </c>
      <c r="E20">
        <v>145</v>
      </c>
      <c r="F20" s="20">
        <f t="shared" si="4"/>
        <v>0</v>
      </c>
      <c r="G20" s="20">
        <f t="shared" si="5"/>
        <v>111.93999999999998</v>
      </c>
      <c r="H20" s="20">
        <v>0</v>
      </c>
      <c r="I20" s="20">
        <f t="shared" si="6"/>
        <v>0</v>
      </c>
      <c r="J20" s="20">
        <f t="shared" si="7"/>
        <v>33.06</v>
      </c>
      <c r="K20" s="20">
        <v>0</v>
      </c>
      <c r="L20" s="43">
        <f t="shared" si="8"/>
        <v>145</v>
      </c>
      <c r="M20" s="20"/>
      <c r="N20" s="20">
        <f t="shared" si="9"/>
        <v>72.065000000000012</v>
      </c>
      <c r="O20" s="20"/>
      <c r="P20" s="20">
        <f t="shared" si="10"/>
        <v>0</v>
      </c>
      <c r="Q20" s="20">
        <f t="shared" si="11"/>
        <v>72.935000000000002</v>
      </c>
      <c r="R20" s="20"/>
      <c r="S20" s="43">
        <f t="shared" si="12"/>
        <v>145</v>
      </c>
    </row>
    <row r="21" spans="1:19" x14ac:dyDescent="0.3">
      <c r="A21" t="s">
        <v>390</v>
      </c>
      <c r="B21" t="s">
        <v>391</v>
      </c>
      <c r="C21" t="s">
        <v>392</v>
      </c>
      <c r="D21" t="s">
        <v>393</v>
      </c>
      <c r="E21">
        <v>357</v>
      </c>
      <c r="F21" s="20">
        <f t="shared" si="4"/>
        <v>0</v>
      </c>
      <c r="G21" s="20">
        <f t="shared" si="5"/>
        <v>112.098</v>
      </c>
      <c r="H21" s="20">
        <v>0</v>
      </c>
      <c r="I21" s="20">
        <f t="shared" si="6"/>
        <v>13.923</v>
      </c>
      <c r="J21" s="20">
        <f t="shared" si="7"/>
        <v>230.97900000000001</v>
      </c>
      <c r="K21" s="20">
        <v>0</v>
      </c>
      <c r="L21" s="43">
        <f t="shared" si="8"/>
        <v>357</v>
      </c>
      <c r="M21" s="20"/>
      <c r="N21" s="20">
        <f t="shared" si="9"/>
        <v>342.71999999999997</v>
      </c>
      <c r="O21" s="20"/>
      <c r="P21" s="20">
        <f t="shared" si="10"/>
        <v>14.280000000000001</v>
      </c>
      <c r="Q21" s="20">
        <f t="shared" si="11"/>
        <v>0</v>
      </c>
      <c r="R21" s="20"/>
      <c r="S21" s="43">
        <f t="shared" si="12"/>
        <v>357</v>
      </c>
    </row>
    <row r="22" spans="1:19" x14ac:dyDescent="0.3">
      <c r="A22" t="s">
        <v>394</v>
      </c>
      <c r="B22" t="s">
        <v>395</v>
      </c>
      <c r="C22" t="s">
        <v>396</v>
      </c>
      <c r="D22" t="s">
        <v>397</v>
      </c>
      <c r="E22">
        <v>235</v>
      </c>
      <c r="F22" s="20">
        <f t="shared" si="4"/>
        <v>0</v>
      </c>
      <c r="G22" s="20">
        <f t="shared" si="5"/>
        <v>58.984999999999999</v>
      </c>
      <c r="H22" s="20">
        <v>0</v>
      </c>
      <c r="I22" s="20">
        <f t="shared" si="6"/>
        <v>0</v>
      </c>
      <c r="J22" s="20">
        <f t="shared" si="7"/>
        <v>176.01500000000001</v>
      </c>
      <c r="K22" s="20">
        <v>0</v>
      </c>
      <c r="L22" s="43">
        <f t="shared" si="8"/>
        <v>235</v>
      </c>
      <c r="M22" s="20"/>
      <c r="N22" s="20">
        <f t="shared" si="9"/>
        <v>235</v>
      </c>
      <c r="O22" s="20"/>
      <c r="P22" s="20">
        <f t="shared" si="10"/>
        <v>0</v>
      </c>
      <c r="Q22" s="20">
        <f t="shared" si="11"/>
        <v>0</v>
      </c>
      <c r="R22" s="20"/>
      <c r="S22" s="43">
        <f t="shared" si="12"/>
        <v>235</v>
      </c>
    </row>
    <row r="23" spans="1:19" x14ac:dyDescent="0.3">
      <c r="A23" t="s">
        <v>398</v>
      </c>
      <c r="B23" t="s">
        <v>399</v>
      </c>
      <c r="C23" t="s">
        <v>400</v>
      </c>
      <c r="D23" t="s">
        <v>401</v>
      </c>
      <c r="E23">
        <v>204</v>
      </c>
      <c r="F23" s="20">
        <f t="shared" si="4"/>
        <v>0</v>
      </c>
      <c r="G23" s="20">
        <f t="shared" si="5"/>
        <v>6.12</v>
      </c>
      <c r="H23" s="20">
        <v>0</v>
      </c>
      <c r="I23" s="20">
        <f t="shared" si="6"/>
        <v>0</v>
      </c>
      <c r="J23" s="20">
        <f t="shared" si="7"/>
        <v>197.88</v>
      </c>
      <c r="K23" s="20">
        <v>0</v>
      </c>
      <c r="L23" s="43">
        <f t="shared" si="8"/>
        <v>204</v>
      </c>
      <c r="M23" s="20"/>
      <c r="N23" s="20">
        <f t="shared" si="9"/>
        <v>202.36799999999999</v>
      </c>
      <c r="O23" s="20"/>
      <c r="P23" s="20">
        <f t="shared" si="10"/>
        <v>0</v>
      </c>
      <c r="Q23" s="20">
        <f t="shared" si="11"/>
        <v>1.6320000000000001</v>
      </c>
      <c r="R23" s="20"/>
      <c r="S23" s="43">
        <f t="shared" si="12"/>
        <v>204</v>
      </c>
    </row>
    <row r="24" spans="1:19" x14ac:dyDescent="0.3">
      <c r="A24" t="s">
        <v>402</v>
      </c>
      <c r="B24" t="s">
        <v>403</v>
      </c>
      <c r="C24" t="s">
        <v>404</v>
      </c>
      <c r="D24" t="s">
        <v>405</v>
      </c>
      <c r="E24">
        <v>185</v>
      </c>
      <c r="F24" s="20">
        <f t="shared" si="4"/>
        <v>59.940000000000005</v>
      </c>
      <c r="G24" s="20">
        <f t="shared" si="5"/>
        <v>0</v>
      </c>
      <c r="H24" s="20">
        <v>0</v>
      </c>
      <c r="I24" s="20">
        <f t="shared" si="6"/>
        <v>125.05999999999999</v>
      </c>
      <c r="J24" s="20">
        <f t="shared" si="7"/>
        <v>0</v>
      </c>
      <c r="K24" s="20">
        <v>0</v>
      </c>
      <c r="L24" s="43">
        <f t="shared" si="8"/>
        <v>185</v>
      </c>
      <c r="M24" s="20"/>
      <c r="N24" s="20">
        <f t="shared" si="9"/>
        <v>0</v>
      </c>
      <c r="O24" s="20"/>
      <c r="P24" s="20">
        <f t="shared" si="10"/>
        <v>185</v>
      </c>
      <c r="Q24" s="20">
        <f t="shared" si="11"/>
        <v>0</v>
      </c>
      <c r="R24" s="20"/>
      <c r="S24" s="43">
        <f t="shared" si="12"/>
        <v>185</v>
      </c>
    </row>
    <row r="25" spans="1:19" x14ac:dyDescent="0.3">
      <c r="A25" t="s">
        <v>406</v>
      </c>
      <c r="B25" t="s">
        <v>407</v>
      </c>
      <c r="C25" t="s">
        <v>408</v>
      </c>
      <c r="D25" t="s">
        <v>409</v>
      </c>
      <c r="E25">
        <v>162</v>
      </c>
      <c r="F25" s="20">
        <f t="shared" si="4"/>
        <v>1.944</v>
      </c>
      <c r="G25" s="20">
        <f t="shared" si="5"/>
        <v>0.97199999999999998</v>
      </c>
      <c r="H25" s="20">
        <v>0</v>
      </c>
      <c r="I25" s="20">
        <f t="shared" si="6"/>
        <v>159.084</v>
      </c>
      <c r="J25" s="20">
        <f t="shared" si="7"/>
        <v>0</v>
      </c>
      <c r="K25" s="20">
        <v>0</v>
      </c>
      <c r="L25" s="43">
        <f t="shared" si="8"/>
        <v>162</v>
      </c>
      <c r="M25" s="20"/>
      <c r="N25" s="20">
        <f t="shared" si="9"/>
        <v>0.97199999999999998</v>
      </c>
      <c r="O25" s="20"/>
      <c r="P25" s="20">
        <f t="shared" si="10"/>
        <v>161.02800000000002</v>
      </c>
      <c r="Q25" s="20">
        <f t="shared" si="11"/>
        <v>0</v>
      </c>
      <c r="R25" s="20"/>
      <c r="S25" s="43">
        <f t="shared" si="12"/>
        <v>162.00000000000003</v>
      </c>
    </row>
    <row r="26" spans="1:19" x14ac:dyDescent="0.3">
      <c r="A26" t="s">
        <v>410</v>
      </c>
      <c r="B26" t="s">
        <v>411</v>
      </c>
      <c r="C26" t="s">
        <v>412</v>
      </c>
      <c r="D26" t="s">
        <v>413</v>
      </c>
      <c r="E26">
        <v>217</v>
      </c>
      <c r="F26" s="20">
        <f t="shared" si="4"/>
        <v>103.292</v>
      </c>
      <c r="G26" s="20">
        <f t="shared" si="5"/>
        <v>5.6420000000000003</v>
      </c>
      <c r="H26" s="20">
        <v>0</v>
      </c>
      <c r="I26" s="20">
        <f t="shared" si="6"/>
        <v>77.034999999999997</v>
      </c>
      <c r="J26" s="20">
        <f t="shared" si="7"/>
        <v>31.031000000000002</v>
      </c>
      <c r="K26" s="20">
        <v>0</v>
      </c>
      <c r="L26" s="43">
        <f t="shared" si="8"/>
        <v>217</v>
      </c>
      <c r="M26" s="20"/>
      <c r="N26" s="20">
        <f t="shared" si="9"/>
        <v>0</v>
      </c>
      <c r="O26" s="20"/>
      <c r="P26" s="20">
        <f t="shared" si="10"/>
        <v>217</v>
      </c>
      <c r="Q26" s="20">
        <f t="shared" si="11"/>
        <v>0</v>
      </c>
      <c r="R26" s="20"/>
      <c r="S26" s="43">
        <f t="shared" si="12"/>
        <v>217</v>
      </c>
    </row>
    <row r="27" spans="1:19" x14ac:dyDescent="0.3">
      <c r="A27" t="s">
        <v>414</v>
      </c>
      <c r="B27" t="s">
        <v>415</v>
      </c>
      <c r="C27" t="s">
        <v>416</v>
      </c>
      <c r="D27" t="s">
        <v>417</v>
      </c>
      <c r="E27">
        <v>235</v>
      </c>
      <c r="F27" s="20">
        <f t="shared" si="4"/>
        <v>163.09</v>
      </c>
      <c r="G27" s="20">
        <f t="shared" si="5"/>
        <v>0</v>
      </c>
      <c r="H27" s="20">
        <v>0</v>
      </c>
      <c r="I27" s="20">
        <f t="shared" si="6"/>
        <v>71.91</v>
      </c>
      <c r="J27" s="20">
        <f t="shared" si="7"/>
        <v>0</v>
      </c>
      <c r="K27" s="20">
        <v>0</v>
      </c>
      <c r="L27" s="43">
        <f t="shared" si="8"/>
        <v>235</v>
      </c>
      <c r="M27" s="20"/>
      <c r="N27" s="20">
        <f t="shared" si="9"/>
        <v>0</v>
      </c>
      <c r="O27" s="20"/>
      <c r="P27" s="20">
        <f t="shared" si="10"/>
        <v>235</v>
      </c>
      <c r="Q27" s="20">
        <f t="shared" si="11"/>
        <v>0</v>
      </c>
      <c r="R27" s="20"/>
      <c r="S27" s="43">
        <f t="shared" si="12"/>
        <v>235</v>
      </c>
    </row>
    <row r="28" spans="1:19" x14ac:dyDescent="0.3">
      <c r="A28" t="s">
        <v>418</v>
      </c>
      <c r="B28" t="s">
        <v>419</v>
      </c>
      <c r="C28" t="s">
        <v>420</v>
      </c>
      <c r="D28" t="s">
        <v>421</v>
      </c>
      <c r="E28">
        <v>183</v>
      </c>
      <c r="F28" s="20">
        <f t="shared" si="4"/>
        <v>152.988</v>
      </c>
      <c r="G28" s="20">
        <f t="shared" si="5"/>
        <v>0</v>
      </c>
      <c r="H28" s="20">
        <v>0</v>
      </c>
      <c r="I28" s="20">
        <f t="shared" si="6"/>
        <v>15.920999999999999</v>
      </c>
      <c r="J28" s="20">
        <f t="shared" si="7"/>
        <v>14.090999999999999</v>
      </c>
      <c r="K28" s="20">
        <v>0</v>
      </c>
      <c r="L28" s="43">
        <f t="shared" si="8"/>
        <v>183</v>
      </c>
      <c r="M28" s="20"/>
      <c r="N28" s="20">
        <f t="shared" si="9"/>
        <v>0</v>
      </c>
      <c r="O28" s="20"/>
      <c r="P28" s="20">
        <f t="shared" si="10"/>
        <v>178.97399999999999</v>
      </c>
      <c r="Q28" s="20">
        <f t="shared" si="11"/>
        <v>4.0260000000000007</v>
      </c>
      <c r="R28" s="20"/>
      <c r="S28" s="43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79" zoomScale="85" zoomScaleNormal="85" workbookViewId="0">
      <selection activeCell="R111" sqref="R11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282</v>
      </c>
      <c r="B1" s="3" t="s">
        <v>422</v>
      </c>
      <c r="C1" s="3" t="s">
        <v>372</v>
      </c>
      <c r="E1" s="37" t="s">
        <v>423</v>
      </c>
      <c r="G1" t="s">
        <v>424</v>
      </c>
    </row>
    <row r="2" spans="1:20" ht="28.8" x14ac:dyDescent="0.3">
      <c r="A2" t="s">
        <v>375</v>
      </c>
      <c r="B2" s="3" t="s">
        <v>425</v>
      </c>
      <c r="C2" s="3" t="s">
        <v>426</v>
      </c>
      <c r="E2" t="s">
        <v>282</v>
      </c>
      <c r="F2" t="s">
        <v>427</v>
      </c>
      <c r="G2" t="s">
        <v>428</v>
      </c>
      <c r="H2" t="s">
        <v>429</v>
      </c>
      <c r="I2" t="s">
        <v>85</v>
      </c>
      <c r="J2" t="s">
        <v>430</v>
      </c>
      <c r="K2" t="s">
        <v>431</v>
      </c>
      <c r="L2" t="s">
        <v>432</v>
      </c>
      <c r="M2" s="35" t="s">
        <v>94</v>
      </c>
      <c r="N2" t="s">
        <v>330</v>
      </c>
      <c r="O2" t="s">
        <v>251</v>
      </c>
      <c r="P2" t="s">
        <v>250</v>
      </c>
      <c r="Q2" t="s">
        <v>252</v>
      </c>
      <c r="R2" t="s">
        <v>200</v>
      </c>
      <c r="S2" t="s">
        <v>97</v>
      </c>
      <c r="T2" s="35" t="s">
        <v>94</v>
      </c>
    </row>
    <row r="3" spans="1:20" ht="28.8" x14ac:dyDescent="0.3">
      <c r="A3" t="s">
        <v>433</v>
      </c>
      <c r="B3" s="3" t="s">
        <v>434</v>
      </c>
      <c r="C3" s="3" t="s">
        <v>435</v>
      </c>
      <c r="E3" t="s">
        <v>375</v>
      </c>
      <c r="F3" s="3" t="s">
        <v>426</v>
      </c>
      <c r="G3" s="3" t="s">
        <v>425</v>
      </c>
      <c r="H3" t="s">
        <v>378</v>
      </c>
      <c r="I3" s="44" t="s">
        <v>436</v>
      </c>
      <c r="J3">
        <v>3</v>
      </c>
      <c r="K3">
        <v>91</v>
      </c>
      <c r="L3">
        <v>6</v>
      </c>
      <c r="M3" s="35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5">
        <f t="shared" ref="T3:T17" si="1">SUM(N3:S3)</f>
        <v>99.199999999999989</v>
      </c>
    </row>
    <row r="4" spans="1:20" ht="28.8" x14ac:dyDescent="0.3">
      <c r="A4" t="s">
        <v>437</v>
      </c>
      <c r="B4" s="3" t="s">
        <v>438</v>
      </c>
      <c r="C4" s="3" t="s">
        <v>439</v>
      </c>
      <c r="E4" t="s">
        <v>440</v>
      </c>
      <c r="F4" s="3" t="s">
        <v>440</v>
      </c>
      <c r="G4" s="3" t="s">
        <v>441</v>
      </c>
      <c r="H4" t="s">
        <v>442</v>
      </c>
      <c r="I4" s="44" t="s">
        <v>443</v>
      </c>
      <c r="J4">
        <v>21</v>
      </c>
      <c r="K4">
        <v>79</v>
      </c>
      <c r="L4">
        <v>0</v>
      </c>
      <c r="M4" s="35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5">
        <f t="shared" si="1"/>
        <v>100</v>
      </c>
    </row>
    <row r="5" spans="1:20" ht="28.8" x14ac:dyDescent="0.3">
      <c r="A5" t="s">
        <v>440</v>
      </c>
      <c r="B5" s="3" t="s">
        <v>441</v>
      </c>
      <c r="C5" s="3" t="s">
        <v>440</v>
      </c>
      <c r="E5" t="s">
        <v>437</v>
      </c>
      <c r="F5" s="3" t="s">
        <v>439</v>
      </c>
      <c r="G5" s="3" t="s">
        <v>438</v>
      </c>
      <c r="H5" t="s">
        <v>444</v>
      </c>
      <c r="I5" s="44" t="s">
        <v>445</v>
      </c>
      <c r="J5">
        <v>15</v>
      </c>
      <c r="K5">
        <v>85</v>
      </c>
      <c r="L5">
        <v>0</v>
      </c>
      <c r="M5" s="35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5">
        <f t="shared" si="1"/>
        <v>100</v>
      </c>
    </row>
    <row r="6" spans="1:20" ht="28.8" x14ac:dyDescent="0.3">
      <c r="A6" t="s">
        <v>446</v>
      </c>
      <c r="B6" s="3" t="s">
        <v>447</v>
      </c>
      <c r="C6" s="3" t="s">
        <v>448</v>
      </c>
      <c r="E6" t="s">
        <v>433</v>
      </c>
      <c r="F6" s="3" t="s">
        <v>435</v>
      </c>
      <c r="G6" s="3" t="s">
        <v>434</v>
      </c>
      <c r="H6" t="s">
        <v>449</v>
      </c>
      <c r="I6" s="44" t="s">
        <v>450</v>
      </c>
      <c r="J6">
        <v>3</v>
      </c>
      <c r="K6">
        <v>97</v>
      </c>
      <c r="L6">
        <v>0</v>
      </c>
      <c r="M6" s="35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5">
        <f t="shared" si="1"/>
        <v>100.2</v>
      </c>
    </row>
    <row r="7" spans="1:20" ht="28.8" x14ac:dyDescent="0.3">
      <c r="A7" t="s">
        <v>267</v>
      </c>
      <c r="B7" s="3" t="s">
        <v>451</v>
      </c>
      <c r="C7" s="3" t="s">
        <v>380</v>
      </c>
      <c r="E7" t="s">
        <v>267</v>
      </c>
      <c r="F7" s="3" t="s">
        <v>380</v>
      </c>
      <c r="G7" s="3" t="s">
        <v>451</v>
      </c>
      <c r="H7" t="s">
        <v>381</v>
      </c>
      <c r="I7" s="44" t="s">
        <v>452</v>
      </c>
      <c r="J7">
        <v>52</v>
      </c>
      <c r="K7">
        <v>48</v>
      </c>
      <c r="L7">
        <v>0.1</v>
      </c>
      <c r="M7" s="35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5">
        <f t="shared" si="1"/>
        <v>100.1</v>
      </c>
    </row>
    <row r="8" spans="1:20" ht="28.8" x14ac:dyDescent="0.3">
      <c r="A8" t="s">
        <v>386</v>
      </c>
      <c r="B8" s="3" t="s">
        <v>453</v>
      </c>
      <c r="C8" s="3" t="s">
        <v>388</v>
      </c>
      <c r="E8" t="s">
        <v>386</v>
      </c>
      <c r="F8" s="3" t="s">
        <v>388</v>
      </c>
      <c r="G8" s="3" t="s">
        <v>453</v>
      </c>
      <c r="H8" t="s">
        <v>389</v>
      </c>
      <c r="I8" s="44" t="s">
        <v>454</v>
      </c>
      <c r="J8">
        <v>60</v>
      </c>
      <c r="K8">
        <v>40</v>
      </c>
      <c r="L8" s="44" t="s">
        <v>455</v>
      </c>
      <c r="M8" s="35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5">
        <f t="shared" si="1"/>
        <v>99.1</v>
      </c>
    </row>
    <row r="9" spans="1:20" ht="28.8" x14ac:dyDescent="0.3">
      <c r="A9" t="s">
        <v>456</v>
      </c>
      <c r="B9" s="3" t="s">
        <v>457</v>
      </c>
      <c r="C9" s="3" t="s">
        <v>458</v>
      </c>
      <c r="E9" t="s">
        <v>382</v>
      </c>
      <c r="F9" s="3" t="s">
        <v>459</v>
      </c>
      <c r="G9" s="3" t="s">
        <v>460</v>
      </c>
      <c r="H9" t="s">
        <v>385</v>
      </c>
      <c r="I9" s="44" t="s">
        <v>461</v>
      </c>
      <c r="J9">
        <v>58</v>
      </c>
      <c r="K9">
        <v>42</v>
      </c>
      <c r="L9">
        <v>0</v>
      </c>
      <c r="M9" s="35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5">
        <f t="shared" si="1"/>
        <v>100</v>
      </c>
    </row>
    <row r="10" spans="1:20" ht="28.8" x14ac:dyDescent="0.3">
      <c r="A10" t="s">
        <v>382</v>
      </c>
      <c r="B10" s="3" t="s">
        <v>460</v>
      </c>
      <c r="C10" s="3" t="s">
        <v>459</v>
      </c>
      <c r="E10" t="s">
        <v>390</v>
      </c>
      <c r="F10" s="3" t="s">
        <v>462</v>
      </c>
      <c r="G10" s="3" t="s">
        <v>463</v>
      </c>
      <c r="H10" t="s">
        <v>393</v>
      </c>
      <c r="I10" s="44" t="s">
        <v>464</v>
      </c>
      <c r="J10">
        <v>97</v>
      </c>
      <c r="K10">
        <v>2</v>
      </c>
      <c r="L10">
        <v>1</v>
      </c>
      <c r="M10" s="35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5">
        <f t="shared" si="1"/>
        <v>100.1</v>
      </c>
    </row>
    <row r="11" spans="1:20" ht="28.8" x14ac:dyDescent="0.3">
      <c r="A11" t="s">
        <v>390</v>
      </c>
      <c r="B11" s="3" t="s">
        <v>463</v>
      </c>
      <c r="C11" s="3" t="s">
        <v>462</v>
      </c>
      <c r="E11" t="s">
        <v>394</v>
      </c>
      <c r="F11" s="3" t="s">
        <v>465</v>
      </c>
      <c r="G11" s="3" t="s">
        <v>466</v>
      </c>
      <c r="H11" t="s">
        <v>397</v>
      </c>
      <c r="I11" s="44" t="s">
        <v>467</v>
      </c>
      <c r="J11">
        <v>99</v>
      </c>
      <c r="K11">
        <v>0.1</v>
      </c>
      <c r="L11">
        <v>0</v>
      </c>
      <c r="M11" s="35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5">
        <f t="shared" si="1"/>
        <v>100</v>
      </c>
    </row>
    <row r="12" spans="1:20" ht="28.8" x14ac:dyDescent="0.3">
      <c r="A12" t="s">
        <v>468</v>
      </c>
      <c r="B12" s="3" t="s">
        <v>469</v>
      </c>
      <c r="C12" s="3" t="s">
        <v>470</v>
      </c>
      <c r="E12" t="s">
        <v>398</v>
      </c>
      <c r="F12" s="3" t="s">
        <v>400</v>
      </c>
      <c r="G12" s="3" t="s">
        <v>471</v>
      </c>
      <c r="H12" t="s">
        <v>401</v>
      </c>
      <c r="I12" s="44" t="s">
        <v>472</v>
      </c>
      <c r="J12">
        <v>97</v>
      </c>
      <c r="K12">
        <v>0.1</v>
      </c>
      <c r="L12">
        <v>2</v>
      </c>
      <c r="M12" s="35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5">
        <f t="shared" si="1"/>
        <v>100</v>
      </c>
    </row>
    <row r="13" spans="1:20" ht="28.8" x14ac:dyDescent="0.3">
      <c r="A13" t="s">
        <v>394</v>
      </c>
      <c r="B13" s="3" t="s">
        <v>466</v>
      </c>
      <c r="C13" s="3" t="s">
        <v>465</v>
      </c>
      <c r="E13" t="s">
        <v>418</v>
      </c>
      <c r="F13" s="3" t="s">
        <v>420</v>
      </c>
      <c r="G13" s="3" t="s">
        <v>473</v>
      </c>
      <c r="H13" t="s">
        <v>421</v>
      </c>
      <c r="I13" s="44" t="s">
        <v>474</v>
      </c>
      <c r="J13">
        <v>0</v>
      </c>
      <c r="K13">
        <v>0.1</v>
      </c>
      <c r="L13">
        <v>100</v>
      </c>
      <c r="M13" s="35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5">
        <f t="shared" si="1"/>
        <v>100</v>
      </c>
    </row>
    <row r="14" spans="1:20" ht="28.8" x14ac:dyDescent="0.3">
      <c r="A14" t="s">
        <v>475</v>
      </c>
      <c r="B14" s="3" t="s">
        <v>476</v>
      </c>
      <c r="C14" s="3" t="s">
        <v>477</v>
      </c>
      <c r="E14" t="s">
        <v>410</v>
      </c>
      <c r="F14" s="3" t="s">
        <v>412</v>
      </c>
      <c r="G14" s="3" t="s">
        <v>478</v>
      </c>
      <c r="H14" t="s">
        <v>413</v>
      </c>
      <c r="I14" s="44" t="s">
        <v>479</v>
      </c>
      <c r="J14">
        <v>0</v>
      </c>
      <c r="K14">
        <v>0</v>
      </c>
      <c r="L14">
        <v>100</v>
      </c>
      <c r="M14" s="35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5">
        <f t="shared" si="1"/>
        <v>100.2</v>
      </c>
    </row>
    <row r="15" spans="1:20" x14ac:dyDescent="0.3">
      <c r="A15" t="s">
        <v>480</v>
      </c>
      <c r="B15" s="3" t="s">
        <v>481</v>
      </c>
      <c r="C15" s="3" t="s">
        <v>482</v>
      </c>
      <c r="E15" t="s">
        <v>402</v>
      </c>
      <c r="F15" s="3" t="s">
        <v>404</v>
      </c>
      <c r="G15" s="3" t="s">
        <v>483</v>
      </c>
      <c r="H15" t="s">
        <v>405</v>
      </c>
      <c r="I15" s="44" t="s">
        <v>484</v>
      </c>
      <c r="J15">
        <v>1</v>
      </c>
      <c r="K15">
        <v>0</v>
      </c>
      <c r="L15">
        <v>99</v>
      </c>
      <c r="M15" s="35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5">
        <f t="shared" si="1"/>
        <v>100.1</v>
      </c>
    </row>
    <row r="16" spans="1:20" ht="28.8" x14ac:dyDescent="0.3">
      <c r="A16" t="s">
        <v>398</v>
      </c>
      <c r="B16" s="3" t="s">
        <v>471</v>
      </c>
      <c r="C16" s="3" t="s">
        <v>400</v>
      </c>
      <c r="E16" t="s">
        <v>406</v>
      </c>
      <c r="F16" s="3" t="s">
        <v>408</v>
      </c>
      <c r="G16" s="3" t="s">
        <v>485</v>
      </c>
      <c r="H16" t="s">
        <v>409</v>
      </c>
      <c r="I16" s="44" t="s">
        <v>486</v>
      </c>
      <c r="J16">
        <v>1</v>
      </c>
      <c r="K16">
        <v>0</v>
      </c>
      <c r="L16">
        <v>99</v>
      </c>
      <c r="M16" s="35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5">
        <f t="shared" si="1"/>
        <v>100.3</v>
      </c>
    </row>
    <row r="17" spans="1:20" ht="28.8" x14ac:dyDescent="0.3">
      <c r="A17" t="s">
        <v>418</v>
      </c>
      <c r="B17" s="3" t="s">
        <v>473</v>
      </c>
      <c r="C17" s="3" t="s">
        <v>420</v>
      </c>
      <c r="E17" t="s">
        <v>414</v>
      </c>
      <c r="F17" s="3" t="s">
        <v>487</v>
      </c>
      <c r="G17" s="3" t="s">
        <v>488</v>
      </c>
      <c r="H17" t="s">
        <v>417</v>
      </c>
      <c r="I17" s="44" t="s">
        <v>489</v>
      </c>
      <c r="J17">
        <v>0</v>
      </c>
      <c r="K17">
        <v>0</v>
      </c>
      <c r="L17">
        <v>100</v>
      </c>
      <c r="M17" s="35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5">
        <f t="shared" si="1"/>
        <v>100.2</v>
      </c>
    </row>
    <row r="18" spans="1:20" ht="28.8" x14ac:dyDescent="0.3">
      <c r="A18" t="s">
        <v>402</v>
      </c>
      <c r="B18" s="3" t="s">
        <v>490</v>
      </c>
      <c r="C18" s="3" t="s">
        <v>404</v>
      </c>
      <c r="J18" t="s">
        <v>280</v>
      </c>
      <c r="K18" t="s">
        <v>325</v>
      </c>
      <c r="L18" t="s">
        <v>324</v>
      </c>
      <c r="N18" t="s">
        <v>189</v>
      </c>
      <c r="O18" t="s">
        <v>188</v>
      </c>
      <c r="P18" t="s">
        <v>188</v>
      </c>
      <c r="Q18" t="s">
        <v>188</v>
      </c>
      <c r="R18" t="s">
        <v>191</v>
      </c>
      <c r="S18" t="s">
        <v>241</v>
      </c>
    </row>
    <row r="19" spans="1:20" ht="28.8" x14ac:dyDescent="0.3">
      <c r="A19" t="s">
        <v>410</v>
      </c>
      <c r="B19" s="3" t="s">
        <v>478</v>
      </c>
      <c r="C19" s="3" t="s">
        <v>412</v>
      </c>
      <c r="E19" s="45" t="s">
        <v>491</v>
      </c>
      <c r="G19" t="s">
        <v>424</v>
      </c>
    </row>
    <row r="20" spans="1:20" ht="28.8" x14ac:dyDescent="0.3">
      <c r="A20" t="s">
        <v>414</v>
      </c>
      <c r="B20" s="3" t="s">
        <v>488</v>
      </c>
      <c r="C20" s="3" t="s">
        <v>487</v>
      </c>
      <c r="E20" t="s">
        <v>282</v>
      </c>
      <c r="F20" t="s">
        <v>427</v>
      </c>
      <c r="G20" t="s">
        <v>428</v>
      </c>
      <c r="H20" t="s">
        <v>429</v>
      </c>
      <c r="I20" t="s">
        <v>85</v>
      </c>
      <c r="J20" t="s">
        <v>246</v>
      </c>
      <c r="K20" t="s">
        <v>247</v>
      </c>
      <c r="L20" t="s">
        <v>374</v>
      </c>
      <c r="M20" s="35" t="s">
        <v>94</v>
      </c>
      <c r="N20" t="s">
        <v>330</v>
      </c>
      <c r="O20" t="s">
        <v>251</v>
      </c>
      <c r="P20" t="s">
        <v>250</v>
      </c>
      <c r="Q20" t="s">
        <v>252</v>
      </c>
      <c r="R20" t="s">
        <v>200</v>
      </c>
      <c r="S20" t="s">
        <v>97</v>
      </c>
      <c r="T20" s="35" t="s">
        <v>94</v>
      </c>
    </row>
    <row r="21" spans="1:20" x14ac:dyDescent="0.3">
      <c r="A21" t="s">
        <v>406</v>
      </c>
      <c r="B21" s="3" t="s">
        <v>485</v>
      </c>
      <c r="C21" s="3" t="s">
        <v>408</v>
      </c>
      <c r="E21" t="s">
        <v>375</v>
      </c>
      <c r="F21" s="3" t="s">
        <v>426</v>
      </c>
      <c r="G21" s="3" t="s">
        <v>425</v>
      </c>
      <c r="H21" t="s">
        <v>378</v>
      </c>
      <c r="I21" s="44" t="s">
        <v>492</v>
      </c>
      <c r="J21">
        <v>0.1</v>
      </c>
      <c r="K21">
        <v>17</v>
      </c>
      <c r="L21">
        <v>83</v>
      </c>
      <c r="M21" s="35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5">
        <f t="shared" ref="T21:T30" si="3">SUM(N21:S21)</f>
        <v>100</v>
      </c>
    </row>
    <row r="22" spans="1:20" ht="28.8" x14ac:dyDescent="0.3">
      <c r="A22" t="s">
        <v>493</v>
      </c>
      <c r="B22" s="3" t="s">
        <v>494</v>
      </c>
      <c r="C22" s="3" t="s">
        <v>493</v>
      </c>
      <c r="E22" t="s">
        <v>446</v>
      </c>
      <c r="F22" s="3" t="s">
        <v>448</v>
      </c>
      <c r="G22" s="3" t="s">
        <v>447</v>
      </c>
      <c r="H22" t="s">
        <v>495</v>
      </c>
      <c r="I22" s="44" t="s">
        <v>496</v>
      </c>
      <c r="J22">
        <v>35</v>
      </c>
      <c r="K22">
        <v>65</v>
      </c>
      <c r="L22">
        <v>0.1</v>
      </c>
      <c r="M22" s="35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5">
        <f t="shared" si="3"/>
        <v>100.1</v>
      </c>
    </row>
    <row r="23" spans="1:20" x14ac:dyDescent="0.3">
      <c r="E23" t="s">
        <v>267</v>
      </c>
      <c r="F23" s="3" t="s">
        <v>380</v>
      </c>
      <c r="G23" s="3" t="s">
        <v>451</v>
      </c>
      <c r="H23" t="s">
        <v>381</v>
      </c>
      <c r="I23" s="44" t="s">
        <v>497</v>
      </c>
      <c r="J23">
        <v>51</v>
      </c>
      <c r="K23">
        <v>46</v>
      </c>
      <c r="L23">
        <v>3</v>
      </c>
      <c r="M23" s="35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5">
        <f t="shared" si="3"/>
        <v>100</v>
      </c>
    </row>
    <row r="24" spans="1:20" x14ac:dyDescent="0.3">
      <c r="E24" t="s">
        <v>456</v>
      </c>
      <c r="F24" s="3" t="s">
        <v>458</v>
      </c>
      <c r="G24" s="3" t="s">
        <v>457</v>
      </c>
      <c r="H24" t="s">
        <v>498</v>
      </c>
      <c r="I24" s="44" t="s">
        <v>499</v>
      </c>
      <c r="J24">
        <v>97</v>
      </c>
      <c r="K24">
        <v>2</v>
      </c>
      <c r="L24">
        <v>0.1</v>
      </c>
      <c r="M24" s="35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5">
        <f t="shared" si="3"/>
        <v>99.1</v>
      </c>
    </row>
    <row r="25" spans="1:20" x14ac:dyDescent="0.3">
      <c r="E25" t="s">
        <v>468</v>
      </c>
      <c r="F25" s="3" t="s">
        <v>470</v>
      </c>
      <c r="G25" s="3" t="s">
        <v>469</v>
      </c>
      <c r="H25" t="s">
        <v>500</v>
      </c>
      <c r="I25" s="44" t="s">
        <v>501</v>
      </c>
      <c r="J25">
        <v>92</v>
      </c>
      <c r="K25">
        <v>5</v>
      </c>
      <c r="L25">
        <v>3</v>
      </c>
      <c r="M25" s="35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5">
        <f t="shared" si="3"/>
        <v>100.1</v>
      </c>
    </row>
    <row r="26" spans="1:20" x14ac:dyDescent="0.3">
      <c r="E26" t="s">
        <v>475</v>
      </c>
      <c r="F26" s="3" t="s">
        <v>477</v>
      </c>
      <c r="G26" s="3" t="s">
        <v>476</v>
      </c>
      <c r="H26" t="s">
        <v>502</v>
      </c>
      <c r="I26" s="44" t="s">
        <v>503</v>
      </c>
      <c r="J26">
        <v>79</v>
      </c>
      <c r="K26">
        <v>0</v>
      </c>
      <c r="L26">
        <v>21</v>
      </c>
      <c r="M26" s="35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5">
        <f t="shared" si="3"/>
        <v>99.199999999999989</v>
      </c>
    </row>
    <row r="27" spans="1:20" x14ac:dyDescent="0.3">
      <c r="E27" t="s">
        <v>394</v>
      </c>
      <c r="F27" s="3" t="s">
        <v>465</v>
      </c>
      <c r="G27" s="3" t="s">
        <v>466</v>
      </c>
      <c r="H27" t="s">
        <v>397</v>
      </c>
      <c r="I27" s="44" t="s">
        <v>504</v>
      </c>
      <c r="J27">
        <v>96</v>
      </c>
      <c r="K27">
        <v>2</v>
      </c>
      <c r="L27">
        <v>2</v>
      </c>
      <c r="M27" s="35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5">
        <f t="shared" si="3"/>
        <v>100.1</v>
      </c>
    </row>
    <row r="28" spans="1:20" x14ac:dyDescent="0.3">
      <c r="E28" t="s">
        <v>480</v>
      </c>
      <c r="F28" s="3" t="s">
        <v>482</v>
      </c>
      <c r="G28" s="3" t="s">
        <v>481</v>
      </c>
      <c r="H28" t="s">
        <v>505</v>
      </c>
      <c r="I28" s="44" t="s">
        <v>506</v>
      </c>
      <c r="J28">
        <v>83</v>
      </c>
      <c r="K28">
        <v>0.1</v>
      </c>
      <c r="L28">
        <v>16</v>
      </c>
      <c r="M28" s="35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5">
        <f t="shared" si="3"/>
        <v>100</v>
      </c>
    </row>
    <row r="29" spans="1:20" x14ac:dyDescent="0.3">
      <c r="E29" t="s">
        <v>493</v>
      </c>
      <c r="F29" s="3" t="s">
        <v>493</v>
      </c>
      <c r="G29" s="3" t="s">
        <v>494</v>
      </c>
      <c r="H29" t="s">
        <v>507</v>
      </c>
      <c r="I29" s="44" t="s">
        <v>508</v>
      </c>
      <c r="J29">
        <v>0</v>
      </c>
      <c r="K29">
        <v>0</v>
      </c>
      <c r="L29">
        <v>100</v>
      </c>
      <c r="M29" s="35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5">
        <f t="shared" si="3"/>
        <v>100</v>
      </c>
    </row>
    <row r="30" spans="1:20" x14ac:dyDescent="0.3">
      <c r="E30" t="s">
        <v>402</v>
      </c>
      <c r="F30" s="3" t="s">
        <v>404</v>
      </c>
      <c r="G30" s="46" t="s">
        <v>490</v>
      </c>
      <c r="H30" t="s">
        <v>405</v>
      </c>
      <c r="I30" s="44" t="s">
        <v>509</v>
      </c>
      <c r="J30">
        <v>0</v>
      </c>
      <c r="K30">
        <v>0</v>
      </c>
      <c r="L30">
        <v>100</v>
      </c>
      <c r="M30" s="35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5">
        <f t="shared" si="3"/>
        <v>99.2</v>
      </c>
    </row>
    <row r="31" spans="1:20" x14ac:dyDescent="0.3">
      <c r="J31" t="s">
        <v>280</v>
      </c>
      <c r="K31" t="s">
        <v>325</v>
      </c>
      <c r="L31" t="s">
        <v>324</v>
      </c>
      <c r="N31" t="s">
        <v>189</v>
      </c>
      <c r="O31" t="s">
        <v>188</v>
      </c>
      <c r="P31" t="s">
        <v>188</v>
      </c>
      <c r="Q31" t="s">
        <v>188</v>
      </c>
      <c r="R31" t="s">
        <v>191</v>
      </c>
      <c r="S31" t="s">
        <v>241</v>
      </c>
    </row>
    <row r="33" spans="2:23" x14ac:dyDescent="0.3">
      <c r="G33" s="37" t="s">
        <v>423</v>
      </c>
    </row>
    <row r="34" spans="2:23" x14ac:dyDescent="0.3">
      <c r="G34" t="s">
        <v>282</v>
      </c>
      <c r="H34" t="s">
        <v>429</v>
      </c>
      <c r="I34" t="s">
        <v>85</v>
      </c>
      <c r="J34" s="33" t="s">
        <v>97</v>
      </c>
      <c r="K34" s="33" t="s">
        <v>198</v>
      </c>
      <c r="L34" s="33" t="s">
        <v>199</v>
      </c>
      <c r="M34" s="33" t="s">
        <v>200</v>
      </c>
      <c r="N34" s="33" t="s">
        <v>201</v>
      </c>
      <c r="O34" s="33" t="s">
        <v>202</v>
      </c>
      <c r="P34" s="37" t="s">
        <v>203</v>
      </c>
      <c r="Q34" s="34" t="s">
        <v>193</v>
      </c>
      <c r="R34" s="34" t="s">
        <v>194</v>
      </c>
      <c r="S34" s="34" t="s">
        <v>88</v>
      </c>
      <c r="T34" s="34" t="s">
        <v>195</v>
      </c>
      <c r="U34" s="34" t="s">
        <v>92</v>
      </c>
      <c r="V34" s="34" t="s">
        <v>196</v>
      </c>
      <c r="W34" s="37" t="s">
        <v>197</v>
      </c>
    </row>
    <row r="35" spans="2:23" x14ac:dyDescent="0.3">
      <c r="G35" t="s">
        <v>375</v>
      </c>
      <c r="H35" t="s">
        <v>378</v>
      </c>
      <c r="I35" s="44" t="s">
        <v>436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7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7">
        <f>SUM(R35:U35)</f>
        <v>1252</v>
      </c>
    </row>
    <row r="36" spans="2:23" x14ac:dyDescent="0.3">
      <c r="G36" t="s">
        <v>440</v>
      </c>
      <c r="H36" t="s">
        <v>442</v>
      </c>
      <c r="I36" s="44" t="s">
        <v>443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7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7">
        <f>SUM(R36:U36)</f>
        <v>295</v>
      </c>
    </row>
    <row r="37" spans="2:23" x14ac:dyDescent="0.3">
      <c r="G37" t="s">
        <v>437</v>
      </c>
      <c r="H37" t="s">
        <v>444</v>
      </c>
      <c r="I37" s="44" t="s">
        <v>445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7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7">
        <f>SUM(R37:U37)</f>
        <v>252</v>
      </c>
    </row>
    <row r="38" spans="2:23" x14ac:dyDescent="0.3">
      <c r="B38" t="s">
        <v>375</v>
      </c>
      <c r="C38" t="s">
        <v>376</v>
      </c>
      <c r="G38" t="s">
        <v>433</v>
      </c>
      <c r="H38" t="s">
        <v>449</v>
      </c>
      <c r="I38" s="44" t="s">
        <v>450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7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7">
        <f>SUM(R38:U38)</f>
        <v>897</v>
      </c>
    </row>
    <row r="39" spans="2:23" x14ac:dyDescent="0.3">
      <c r="B39" t="s">
        <v>267</v>
      </c>
      <c r="C39" t="s">
        <v>379</v>
      </c>
      <c r="G39" t="s">
        <v>267</v>
      </c>
      <c r="H39" t="s">
        <v>381</v>
      </c>
      <c r="I39" s="44" t="s">
        <v>452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7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7">
        <f>SUM(R39,U39)</f>
        <v>1346</v>
      </c>
    </row>
    <row r="40" spans="2:23" x14ac:dyDescent="0.3">
      <c r="B40" t="s">
        <v>382</v>
      </c>
      <c r="C40" t="s">
        <v>383</v>
      </c>
      <c r="G40" t="s">
        <v>386</v>
      </c>
      <c r="H40" t="s">
        <v>389</v>
      </c>
      <c r="I40" s="44" t="s">
        <v>454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7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7">
        <f>SUM(R40:U40)</f>
        <v>713</v>
      </c>
    </row>
    <row r="41" spans="2:23" x14ac:dyDescent="0.3">
      <c r="B41" t="s">
        <v>386</v>
      </c>
      <c r="C41" t="s">
        <v>387</v>
      </c>
      <c r="G41" t="s">
        <v>382</v>
      </c>
      <c r="H41" t="s">
        <v>385</v>
      </c>
      <c r="I41" s="44" t="s">
        <v>461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7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7">
        <f>SUM(R41:U41)</f>
        <v>1339</v>
      </c>
    </row>
    <row r="42" spans="2:23" x14ac:dyDescent="0.3">
      <c r="B42" t="s">
        <v>390</v>
      </c>
      <c r="C42" t="s">
        <v>391</v>
      </c>
      <c r="G42" t="s">
        <v>390</v>
      </c>
      <c r="H42" t="s">
        <v>393</v>
      </c>
      <c r="I42" s="44" t="s">
        <v>464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7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7">
        <f>SUM(R42:U42)</f>
        <v>1355.9999999999998</v>
      </c>
    </row>
    <row r="43" spans="2:23" x14ac:dyDescent="0.3">
      <c r="B43" t="s">
        <v>394</v>
      </c>
      <c r="C43" t="s">
        <v>395</v>
      </c>
      <c r="G43" t="s">
        <v>394</v>
      </c>
      <c r="H43" t="s">
        <v>397</v>
      </c>
      <c r="I43" s="44" t="s">
        <v>467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7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7">
        <f>SUM(R43,T43)</f>
        <v>816.75</v>
      </c>
    </row>
    <row r="44" spans="2:23" x14ac:dyDescent="0.3">
      <c r="B44" t="s">
        <v>398</v>
      </c>
      <c r="C44" t="s">
        <v>399</v>
      </c>
      <c r="G44" t="s">
        <v>398</v>
      </c>
      <c r="H44" t="s">
        <v>401</v>
      </c>
      <c r="I44" s="44" t="s">
        <v>472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7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7">
        <f>SUM(R44,T44)</f>
        <v>1142.4599999999998</v>
      </c>
    </row>
    <row r="45" spans="2:23" x14ac:dyDescent="0.3">
      <c r="B45" t="s">
        <v>402</v>
      </c>
      <c r="C45" t="s">
        <v>403</v>
      </c>
      <c r="G45" t="s">
        <v>418</v>
      </c>
      <c r="H45" t="s">
        <v>421</v>
      </c>
      <c r="I45" s="44" t="s">
        <v>474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7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7">
        <f>SUM(R45,T45)</f>
        <v>1168</v>
      </c>
    </row>
    <row r="46" spans="2:23" x14ac:dyDescent="0.3">
      <c r="B46" t="s">
        <v>406</v>
      </c>
      <c r="C46" t="s">
        <v>407</v>
      </c>
      <c r="G46" t="s">
        <v>410</v>
      </c>
      <c r="H46" t="s">
        <v>413</v>
      </c>
      <c r="I46" s="44" t="s">
        <v>479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7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7">
        <f>SUM(R46:U46)</f>
        <v>1199</v>
      </c>
    </row>
    <row r="47" spans="2:23" x14ac:dyDescent="0.3">
      <c r="B47" t="s">
        <v>410</v>
      </c>
      <c r="C47" t="s">
        <v>411</v>
      </c>
      <c r="G47" t="s">
        <v>402</v>
      </c>
      <c r="H47" t="s">
        <v>405</v>
      </c>
      <c r="I47" s="44" t="s">
        <v>484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7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7">
        <f>SUM(R47:U47)</f>
        <v>1140</v>
      </c>
    </row>
    <row r="48" spans="2:23" x14ac:dyDescent="0.3">
      <c r="B48" t="s">
        <v>414</v>
      </c>
      <c r="C48" t="s">
        <v>415</v>
      </c>
      <c r="G48" t="s">
        <v>406</v>
      </c>
      <c r="H48" t="s">
        <v>409</v>
      </c>
      <c r="I48" s="44" t="s">
        <v>486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7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7">
        <f>SUM(R48:U48)</f>
        <v>1015</v>
      </c>
    </row>
    <row r="49" spans="2:23" x14ac:dyDescent="0.3">
      <c r="B49" t="s">
        <v>418</v>
      </c>
      <c r="C49" t="s">
        <v>419</v>
      </c>
      <c r="G49" t="s">
        <v>414</v>
      </c>
      <c r="H49" t="s">
        <v>417</v>
      </c>
      <c r="I49" s="44" t="s">
        <v>489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7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7">
        <f>SUM(R49:U49)</f>
        <v>1175</v>
      </c>
    </row>
    <row r="52" spans="2:23" x14ac:dyDescent="0.3">
      <c r="G52" s="37" t="s">
        <v>491</v>
      </c>
    </row>
    <row r="53" spans="2:23" x14ac:dyDescent="0.3">
      <c r="G53" t="s">
        <v>282</v>
      </c>
      <c r="H53" t="s">
        <v>429</v>
      </c>
      <c r="I53" t="s">
        <v>85</v>
      </c>
      <c r="J53" s="33" t="s">
        <v>97</v>
      </c>
      <c r="K53" s="33" t="s">
        <v>198</v>
      </c>
      <c r="L53" s="33" t="s">
        <v>199</v>
      </c>
      <c r="M53" s="33" t="s">
        <v>200</v>
      </c>
      <c r="N53" s="33" t="s">
        <v>201</v>
      </c>
      <c r="O53" s="33" t="s">
        <v>202</v>
      </c>
      <c r="P53" s="37" t="s">
        <v>203</v>
      </c>
      <c r="Q53" s="34" t="s">
        <v>193</v>
      </c>
      <c r="R53" s="34" t="s">
        <v>194</v>
      </c>
      <c r="S53" s="34" t="s">
        <v>88</v>
      </c>
      <c r="T53" s="34" t="s">
        <v>195</v>
      </c>
      <c r="U53" s="34" t="s">
        <v>92</v>
      </c>
      <c r="V53" s="34" t="s">
        <v>196</v>
      </c>
      <c r="W53" s="37" t="s">
        <v>197</v>
      </c>
    </row>
    <row r="54" spans="2:23" x14ac:dyDescent="0.3">
      <c r="G54" t="s">
        <v>375</v>
      </c>
      <c r="H54" t="s">
        <v>378</v>
      </c>
      <c r="I54" s="44" t="s">
        <v>492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7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7">
        <f t="shared" ref="W54:W63" si="20">SUM(R54:U54)</f>
        <v>1258.2570000000001</v>
      </c>
    </row>
    <row r="55" spans="2:23" x14ac:dyDescent="0.3">
      <c r="G55" t="s">
        <v>446</v>
      </c>
      <c r="H55" t="s">
        <v>495</v>
      </c>
      <c r="I55" s="44" t="s">
        <v>496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7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7">
        <f t="shared" si="20"/>
        <v>666.66600000000005</v>
      </c>
    </row>
    <row r="56" spans="2:23" x14ac:dyDescent="0.3">
      <c r="G56" t="s">
        <v>267</v>
      </c>
      <c r="H56" t="s">
        <v>381</v>
      </c>
      <c r="I56" s="44" t="s">
        <v>497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7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7">
        <f t="shared" si="20"/>
        <v>1403</v>
      </c>
    </row>
    <row r="57" spans="2:23" x14ac:dyDescent="0.3">
      <c r="G57" t="s">
        <v>456</v>
      </c>
      <c r="H57" t="s">
        <v>498</v>
      </c>
      <c r="I57" s="44" t="s">
        <v>499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7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7">
        <f t="shared" si="20"/>
        <v>987.03599999999994</v>
      </c>
    </row>
    <row r="58" spans="2:23" x14ac:dyDescent="0.3">
      <c r="G58" t="s">
        <v>468</v>
      </c>
      <c r="H58" t="s">
        <v>500</v>
      </c>
      <c r="I58" s="44" t="s">
        <v>501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7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7">
        <f t="shared" si="20"/>
        <v>1291</v>
      </c>
    </row>
    <row r="59" spans="2:23" x14ac:dyDescent="0.3">
      <c r="G59" t="s">
        <v>475</v>
      </c>
      <c r="H59" t="s">
        <v>502</v>
      </c>
      <c r="I59" s="44" t="s">
        <v>503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7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7">
        <f t="shared" si="20"/>
        <v>1285</v>
      </c>
    </row>
    <row r="60" spans="2:23" x14ac:dyDescent="0.3">
      <c r="G60" t="s">
        <v>394</v>
      </c>
      <c r="H60" t="s">
        <v>397</v>
      </c>
      <c r="I60" s="44" t="s">
        <v>504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7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7">
        <f t="shared" si="20"/>
        <v>269.99999999999994</v>
      </c>
    </row>
    <row r="61" spans="2:23" x14ac:dyDescent="0.3">
      <c r="G61" t="s">
        <v>480</v>
      </c>
      <c r="H61" t="s">
        <v>505</v>
      </c>
      <c r="I61" s="44" t="s">
        <v>506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7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7">
        <f t="shared" si="20"/>
        <v>893.88200000000006</v>
      </c>
    </row>
    <row r="62" spans="2:23" x14ac:dyDescent="0.3">
      <c r="G62" t="s">
        <v>493</v>
      </c>
      <c r="H62" t="s">
        <v>507</v>
      </c>
      <c r="I62" s="44" t="s">
        <v>508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7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7">
        <f t="shared" si="20"/>
        <v>1348</v>
      </c>
    </row>
    <row r="63" spans="2:23" x14ac:dyDescent="0.3">
      <c r="G63" t="s">
        <v>402</v>
      </c>
      <c r="H63" t="s">
        <v>405</v>
      </c>
      <c r="I63" s="44" t="s">
        <v>509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7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7">
        <f t="shared" si="20"/>
        <v>596</v>
      </c>
    </row>
    <row r="65" spans="7:23" x14ac:dyDescent="0.3">
      <c r="G65" s="1" t="s">
        <v>510</v>
      </c>
    </row>
    <row r="66" spans="7:23" x14ac:dyDescent="0.3">
      <c r="G66" s="1" t="s">
        <v>423</v>
      </c>
    </row>
    <row r="67" spans="7:23" x14ac:dyDescent="0.3">
      <c r="G67" t="s">
        <v>282</v>
      </c>
      <c r="H67" t="s">
        <v>429</v>
      </c>
      <c r="I67" t="s">
        <v>85</v>
      </c>
      <c r="J67" t="s">
        <v>97</v>
      </c>
      <c r="K67" t="s">
        <v>198</v>
      </c>
      <c r="L67" t="s">
        <v>199</v>
      </c>
      <c r="M67" t="s">
        <v>200</v>
      </c>
      <c r="N67" t="s">
        <v>201</v>
      </c>
      <c r="O67" t="s">
        <v>202</v>
      </c>
      <c r="P67" t="s">
        <v>203</v>
      </c>
      <c r="Q67" t="s">
        <v>193</v>
      </c>
      <c r="R67" t="s">
        <v>194</v>
      </c>
      <c r="S67" t="s">
        <v>88</v>
      </c>
      <c r="T67" t="s">
        <v>195</v>
      </c>
      <c r="U67" t="s">
        <v>92</v>
      </c>
      <c r="V67" t="s">
        <v>196</v>
      </c>
      <c r="W67" t="s">
        <v>197</v>
      </c>
    </row>
    <row r="68" spans="7:23" x14ac:dyDescent="0.3">
      <c r="G68" t="s">
        <v>375</v>
      </c>
      <c r="H68" t="s">
        <v>378</v>
      </c>
      <c r="I68" t="s">
        <v>436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440</v>
      </c>
      <c r="H69" t="s">
        <v>442</v>
      </c>
      <c r="I69" t="s">
        <v>443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437</v>
      </c>
      <c r="H70" t="s">
        <v>444</v>
      </c>
      <c r="I70" t="s">
        <v>445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433</v>
      </c>
      <c r="H71" t="s">
        <v>449</v>
      </c>
      <c r="I71" t="s">
        <v>450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267</v>
      </c>
      <c r="H72" t="s">
        <v>381</v>
      </c>
      <c r="I72" t="s">
        <v>452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386</v>
      </c>
      <c r="H73" t="s">
        <v>389</v>
      </c>
      <c r="I73" t="s">
        <v>454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382</v>
      </c>
      <c r="H74" t="s">
        <v>385</v>
      </c>
      <c r="I74" t="s">
        <v>461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390</v>
      </c>
      <c r="H75" t="s">
        <v>393</v>
      </c>
      <c r="I75" t="s">
        <v>464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394</v>
      </c>
      <c r="H76" t="s">
        <v>397</v>
      </c>
      <c r="I76" t="s">
        <v>467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398</v>
      </c>
      <c r="H77" t="s">
        <v>401</v>
      </c>
      <c r="I77" t="s">
        <v>472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418</v>
      </c>
      <c r="H78" t="s">
        <v>421</v>
      </c>
      <c r="I78" t="s">
        <v>474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410</v>
      </c>
      <c r="H79" t="s">
        <v>413</v>
      </c>
      <c r="I79" t="s">
        <v>479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402</v>
      </c>
      <c r="H80" t="s">
        <v>405</v>
      </c>
      <c r="I80" t="s">
        <v>484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406</v>
      </c>
      <c r="H81" t="s">
        <v>409</v>
      </c>
      <c r="I81" t="s">
        <v>486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414</v>
      </c>
      <c r="H82" t="s">
        <v>417</v>
      </c>
      <c r="I82" t="s">
        <v>489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491</v>
      </c>
    </row>
    <row r="86" spans="7:23" x14ac:dyDescent="0.3">
      <c r="G86" t="s">
        <v>282</v>
      </c>
      <c r="H86" t="s">
        <v>429</v>
      </c>
      <c r="I86" t="s">
        <v>85</v>
      </c>
      <c r="J86" t="s">
        <v>97</v>
      </c>
      <c r="K86" t="s">
        <v>198</v>
      </c>
      <c r="L86" t="s">
        <v>199</v>
      </c>
      <c r="M86" t="s">
        <v>200</v>
      </c>
      <c r="N86" t="s">
        <v>201</v>
      </c>
      <c r="O86" t="s">
        <v>202</v>
      </c>
      <c r="P86" t="s">
        <v>203</v>
      </c>
      <c r="Q86" t="s">
        <v>193</v>
      </c>
      <c r="R86" t="s">
        <v>194</v>
      </c>
      <c r="S86" t="s">
        <v>88</v>
      </c>
      <c r="T86" t="s">
        <v>195</v>
      </c>
      <c r="U86" t="s">
        <v>92</v>
      </c>
      <c r="V86" t="s">
        <v>196</v>
      </c>
      <c r="W86" t="s">
        <v>197</v>
      </c>
    </row>
    <row r="87" spans="7:23" x14ac:dyDescent="0.3">
      <c r="G87" t="s">
        <v>375</v>
      </c>
      <c r="H87" t="s">
        <v>378</v>
      </c>
      <c r="I87" t="s">
        <v>492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446</v>
      </c>
      <c r="H88" t="s">
        <v>495</v>
      </c>
      <c r="I88" t="s">
        <v>496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267</v>
      </c>
      <c r="H89" t="s">
        <v>381</v>
      </c>
      <c r="I89" t="s">
        <v>497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456</v>
      </c>
      <c r="H90" t="s">
        <v>498</v>
      </c>
      <c r="I90" t="s">
        <v>499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468</v>
      </c>
      <c r="H91" t="s">
        <v>500</v>
      </c>
      <c r="I91" t="s">
        <v>501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475</v>
      </c>
      <c r="H92" t="s">
        <v>502</v>
      </c>
      <c r="I92" t="s">
        <v>503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394</v>
      </c>
      <c r="H93" t="s">
        <v>397</v>
      </c>
      <c r="I93" t="s">
        <v>504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480</v>
      </c>
      <c r="H94" t="s">
        <v>505</v>
      </c>
      <c r="I94" t="s">
        <v>506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493</v>
      </c>
      <c r="H95" t="s">
        <v>507</v>
      </c>
      <c r="I95" t="s">
        <v>508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402</v>
      </c>
      <c r="H96" t="s">
        <v>405</v>
      </c>
      <c r="I96" t="s">
        <v>509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511</v>
      </c>
    </row>
    <row r="100" spans="7:23" x14ac:dyDescent="0.3">
      <c r="G100" t="s">
        <v>282</v>
      </c>
      <c r="H100" t="s">
        <v>512</v>
      </c>
      <c r="I100" t="s">
        <v>85</v>
      </c>
      <c r="J100" t="s">
        <v>97</v>
      </c>
      <c r="K100" t="s">
        <v>198</v>
      </c>
      <c r="L100" t="s">
        <v>199</v>
      </c>
      <c r="M100" t="s">
        <v>200</v>
      </c>
      <c r="N100" t="s">
        <v>201</v>
      </c>
      <c r="O100" t="s">
        <v>202</v>
      </c>
      <c r="P100" s="37" t="s">
        <v>203</v>
      </c>
      <c r="Q100" t="s">
        <v>193</v>
      </c>
      <c r="R100" t="s">
        <v>194</v>
      </c>
      <c r="S100" t="s">
        <v>88</v>
      </c>
      <c r="T100" t="s">
        <v>195</v>
      </c>
      <c r="U100" t="s">
        <v>92</v>
      </c>
      <c r="V100" t="s">
        <v>196</v>
      </c>
      <c r="W100" s="37" t="s">
        <v>197</v>
      </c>
    </row>
    <row r="101" spans="7:23" ht="15" customHeight="1" x14ac:dyDescent="0.3">
      <c r="G101" t="s">
        <v>375</v>
      </c>
      <c r="H101" s="3" t="s">
        <v>425</v>
      </c>
      <c r="I101">
        <f t="shared" ref="I101:W101" si="21">I68+I87</f>
        <v>2509</v>
      </c>
      <c r="J101" s="20">
        <f t="shared" si="21"/>
        <v>1093.3399999999999</v>
      </c>
      <c r="K101" s="20">
        <f t="shared" si="21"/>
        <v>1391.8720000000001</v>
      </c>
      <c r="L101" s="20">
        <f t="shared" si="21"/>
        <v>0</v>
      </c>
      <c r="M101" s="20">
        <f t="shared" si="21"/>
        <v>1.252</v>
      </c>
      <c r="N101" s="20">
        <f t="shared" si="21"/>
        <v>12.52</v>
      </c>
      <c r="O101" s="20">
        <f t="shared" si="21"/>
        <v>0</v>
      </c>
      <c r="P101" s="43">
        <f t="shared" si="21"/>
        <v>2498.9839999999999</v>
      </c>
      <c r="Q101" s="20">
        <f t="shared" si="21"/>
        <v>0</v>
      </c>
      <c r="R101" s="20">
        <f t="shared" si="21"/>
        <v>38.817</v>
      </c>
      <c r="S101" s="20">
        <f t="shared" si="21"/>
        <v>0</v>
      </c>
      <c r="T101" s="20">
        <f t="shared" si="21"/>
        <v>1118.4299999999998</v>
      </c>
      <c r="U101" s="20">
        <f t="shared" si="21"/>
        <v>1353.01</v>
      </c>
      <c r="V101" s="20">
        <f t="shared" si="21"/>
        <v>0</v>
      </c>
      <c r="W101" s="43">
        <f t="shared" si="21"/>
        <v>2510.2570000000001</v>
      </c>
    </row>
    <row r="102" spans="7:23" ht="33" customHeight="1" x14ac:dyDescent="0.3">
      <c r="G102" t="s">
        <v>433</v>
      </c>
      <c r="H102" s="3" t="s">
        <v>434</v>
      </c>
      <c r="I102" t="str">
        <f t="shared" ref="I102:W102" si="22">I71</f>
        <v>897</v>
      </c>
      <c r="J102" s="20">
        <f t="shared" si="22"/>
        <v>0</v>
      </c>
      <c r="K102" s="20">
        <f t="shared" si="22"/>
        <v>897.89700000000005</v>
      </c>
      <c r="L102" s="20">
        <f t="shared" si="22"/>
        <v>0</v>
      </c>
      <c r="M102" s="20">
        <f t="shared" si="22"/>
        <v>0</v>
      </c>
      <c r="N102" s="20">
        <f t="shared" si="22"/>
        <v>0.89700000000000002</v>
      </c>
      <c r="O102" s="20">
        <f t="shared" si="22"/>
        <v>0</v>
      </c>
      <c r="P102" s="43">
        <f t="shared" si="22"/>
        <v>898.79399999999998</v>
      </c>
      <c r="Q102" s="20">
        <f t="shared" si="22"/>
        <v>0</v>
      </c>
      <c r="R102" s="20">
        <f t="shared" si="22"/>
        <v>26.91</v>
      </c>
      <c r="S102" s="20">
        <f t="shared" si="22"/>
        <v>0</v>
      </c>
      <c r="T102" s="20">
        <f t="shared" si="22"/>
        <v>0</v>
      </c>
      <c r="U102" s="20">
        <f t="shared" si="22"/>
        <v>870.09</v>
      </c>
      <c r="V102" s="20">
        <f t="shared" si="22"/>
        <v>0</v>
      </c>
      <c r="W102" s="43">
        <f t="shared" si="22"/>
        <v>897</v>
      </c>
    </row>
    <row r="103" spans="7:23" ht="35.25" customHeight="1" x14ac:dyDescent="0.3">
      <c r="G103" t="s">
        <v>437</v>
      </c>
      <c r="H103" s="3" t="s">
        <v>438</v>
      </c>
      <c r="I103" t="str">
        <f t="shared" ref="I103:W103" si="23">I70</f>
        <v>252</v>
      </c>
      <c r="J103" s="20">
        <f t="shared" si="23"/>
        <v>0</v>
      </c>
      <c r="K103" s="20">
        <f t="shared" si="23"/>
        <v>252</v>
      </c>
      <c r="L103" s="20">
        <f t="shared" si="23"/>
        <v>0</v>
      </c>
      <c r="M103" s="20">
        <f t="shared" si="23"/>
        <v>0</v>
      </c>
      <c r="N103" s="20">
        <f t="shared" si="23"/>
        <v>0</v>
      </c>
      <c r="O103" s="20">
        <f t="shared" si="23"/>
        <v>0</v>
      </c>
      <c r="P103" s="43">
        <f t="shared" si="23"/>
        <v>252</v>
      </c>
      <c r="Q103" s="20">
        <f t="shared" si="23"/>
        <v>0</v>
      </c>
      <c r="R103" s="20">
        <f t="shared" si="23"/>
        <v>37.799999999999997</v>
      </c>
      <c r="S103" s="20">
        <f t="shared" si="23"/>
        <v>0</v>
      </c>
      <c r="T103" s="20">
        <f t="shared" si="23"/>
        <v>0</v>
      </c>
      <c r="U103" s="20">
        <f t="shared" si="23"/>
        <v>214.2</v>
      </c>
      <c r="V103" s="20">
        <f t="shared" si="23"/>
        <v>0</v>
      </c>
      <c r="W103" s="43">
        <f t="shared" si="23"/>
        <v>252</v>
      </c>
    </row>
    <row r="104" spans="7:23" ht="43.2" x14ac:dyDescent="0.3">
      <c r="G104" t="s">
        <v>440</v>
      </c>
      <c r="H104" s="3" t="s">
        <v>441</v>
      </c>
      <c r="I104" t="str">
        <f t="shared" ref="I104:W104" si="24">I69</f>
        <v>295</v>
      </c>
      <c r="J104" s="20">
        <f t="shared" si="24"/>
        <v>0</v>
      </c>
      <c r="K104" s="20">
        <f t="shared" si="24"/>
        <v>262.55</v>
      </c>
      <c r="L104" s="20">
        <f t="shared" si="24"/>
        <v>0</v>
      </c>
      <c r="M104" s="20">
        <f t="shared" si="24"/>
        <v>0</v>
      </c>
      <c r="N104" s="20">
        <f t="shared" si="24"/>
        <v>32.450000000000003</v>
      </c>
      <c r="O104" s="20">
        <f t="shared" si="24"/>
        <v>0</v>
      </c>
      <c r="P104" s="43">
        <f t="shared" si="24"/>
        <v>295</v>
      </c>
      <c r="Q104" s="20">
        <f t="shared" si="24"/>
        <v>0</v>
      </c>
      <c r="R104" s="20">
        <f t="shared" si="24"/>
        <v>61.95</v>
      </c>
      <c r="S104" s="20">
        <f t="shared" si="24"/>
        <v>0</v>
      </c>
      <c r="T104" s="20">
        <f t="shared" si="24"/>
        <v>0</v>
      </c>
      <c r="U104" s="20">
        <f t="shared" si="24"/>
        <v>233.05</v>
      </c>
      <c r="V104" s="20">
        <f t="shared" si="24"/>
        <v>0</v>
      </c>
      <c r="W104" s="43">
        <f t="shared" si="24"/>
        <v>295</v>
      </c>
    </row>
    <row r="105" spans="7:23" ht="43.2" x14ac:dyDescent="0.3">
      <c r="G105" t="s">
        <v>446</v>
      </c>
      <c r="H105" s="3" t="s">
        <v>447</v>
      </c>
      <c r="I105" t="str">
        <f t="shared" ref="I105:W105" si="25">I88</f>
        <v>666</v>
      </c>
      <c r="J105" s="20">
        <f t="shared" si="25"/>
        <v>0.66600000000000004</v>
      </c>
      <c r="K105" s="20">
        <f t="shared" si="25"/>
        <v>652.67999999999995</v>
      </c>
      <c r="L105" s="20">
        <f t="shared" si="25"/>
        <v>0</v>
      </c>
      <c r="M105" s="20">
        <f t="shared" si="25"/>
        <v>0</v>
      </c>
      <c r="N105" s="20">
        <f t="shared" si="25"/>
        <v>13.32</v>
      </c>
      <c r="O105" s="20">
        <f t="shared" si="25"/>
        <v>0</v>
      </c>
      <c r="P105" s="43">
        <f t="shared" si="25"/>
        <v>666.66600000000005</v>
      </c>
      <c r="Q105" s="20">
        <f t="shared" si="25"/>
        <v>0</v>
      </c>
      <c r="R105" s="20">
        <f t="shared" si="25"/>
        <v>233.1</v>
      </c>
      <c r="S105" s="20">
        <f t="shared" si="25"/>
        <v>0</v>
      </c>
      <c r="T105" s="20">
        <f t="shared" si="25"/>
        <v>0.66600000000000004</v>
      </c>
      <c r="U105" s="20">
        <f t="shared" si="25"/>
        <v>432.9</v>
      </c>
      <c r="V105" s="20">
        <f t="shared" si="25"/>
        <v>0</v>
      </c>
      <c r="W105" s="43">
        <f t="shared" si="25"/>
        <v>666.66600000000005</v>
      </c>
    </row>
    <row r="106" spans="7:23" ht="57.6" x14ac:dyDescent="0.3">
      <c r="G106" t="s">
        <v>267</v>
      </c>
      <c r="H106" s="3" t="s">
        <v>451</v>
      </c>
      <c r="I106">
        <f t="shared" ref="I106:W106" si="26">I72+I89</f>
        <v>2749</v>
      </c>
      <c r="J106" s="20">
        <f t="shared" si="26"/>
        <v>42.09</v>
      </c>
      <c r="K106" s="20">
        <f t="shared" si="26"/>
        <v>2706.91</v>
      </c>
      <c r="L106" s="20">
        <f t="shared" si="26"/>
        <v>0</v>
      </c>
      <c r="M106" s="20">
        <f t="shared" si="26"/>
        <v>1.3460000000000001</v>
      </c>
      <c r="N106" s="20">
        <f t="shared" si="26"/>
        <v>0</v>
      </c>
      <c r="O106" s="20">
        <f t="shared" si="26"/>
        <v>0</v>
      </c>
      <c r="P106" s="43">
        <f t="shared" si="26"/>
        <v>2750.346</v>
      </c>
      <c r="Q106" s="20">
        <f t="shared" si="26"/>
        <v>0</v>
      </c>
      <c r="R106" s="20">
        <f t="shared" si="26"/>
        <v>1415.4499999999998</v>
      </c>
      <c r="S106" s="20">
        <f t="shared" si="26"/>
        <v>0</v>
      </c>
      <c r="T106" s="20">
        <f t="shared" si="26"/>
        <v>43.436000000000007</v>
      </c>
      <c r="U106" s="20">
        <f t="shared" si="26"/>
        <v>1291.46</v>
      </c>
      <c r="V106" s="20">
        <f t="shared" si="26"/>
        <v>0</v>
      </c>
      <c r="W106" s="43">
        <f t="shared" si="26"/>
        <v>2749</v>
      </c>
    </row>
    <row r="107" spans="7:23" ht="28.8" x14ac:dyDescent="0.3">
      <c r="G107" t="s">
        <v>386</v>
      </c>
      <c r="H107" s="3" t="s">
        <v>453</v>
      </c>
      <c r="I107" t="str">
        <f t="shared" ref="I107:W107" si="27">I73</f>
        <v>713</v>
      </c>
      <c r="J107" s="20">
        <f t="shared" si="27"/>
        <v>0</v>
      </c>
      <c r="K107" s="20">
        <f t="shared" si="27"/>
        <v>471.29300000000001</v>
      </c>
      <c r="L107" s="20">
        <f t="shared" si="27"/>
        <v>0</v>
      </c>
      <c r="M107" s="20">
        <f t="shared" si="27"/>
        <v>0</v>
      </c>
      <c r="N107" s="20">
        <f t="shared" si="27"/>
        <v>235.29</v>
      </c>
      <c r="O107" s="20">
        <f t="shared" si="27"/>
        <v>0</v>
      </c>
      <c r="P107" s="43">
        <f t="shared" si="27"/>
        <v>706.58299999999997</v>
      </c>
      <c r="Q107" s="20">
        <f t="shared" si="27"/>
        <v>0</v>
      </c>
      <c r="R107" s="20">
        <f t="shared" si="27"/>
        <v>427.8</v>
      </c>
      <c r="S107" s="20">
        <f t="shared" si="27"/>
        <v>0</v>
      </c>
      <c r="T107" s="20">
        <f t="shared" si="27"/>
        <v>0</v>
      </c>
      <c r="U107" s="20">
        <f t="shared" si="27"/>
        <v>285.2</v>
      </c>
      <c r="V107" s="20">
        <f t="shared" si="27"/>
        <v>0</v>
      </c>
      <c r="W107" s="43">
        <f t="shared" si="27"/>
        <v>713</v>
      </c>
    </row>
    <row r="108" spans="7:23" ht="28.8" x14ac:dyDescent="0.3">
      <c r="G108" t="s">
        <v>456</v>
      </c>
      <c r="H108" s="3" t="s">
        <v>457</v>
      </c>
      <c r="I108" t="str">
        <f t="shared" ref="I108:W108" si="28">I90</f>
        <v>996</v>
      </c>
      <c r="J108" s="20">
        <f t="shared" si="28"/>
        <v>0</v>
      </c>
      <c r="K108" s="20">
        <f t="shared" si="28"/>
        <v>429.27600000000001</v>
      </c>
      <c r="L108" s="20">
        <f t="shared" si="28"/>
        <v>0</v>
      </c>
      <c r="M108" s="20">
        <f t="shared" si="28"/>
        <v>99.6</v>
      </c>
      <c r="N108" s="20">
        <f t="shared" si="28"/>
        <v>458.16</v>
      </c>
      <c r="O108" s="20">
        <f t="shared" si="28"/>
        <v>0</v>
      </c>
      <c r="P108" s="43">
        <f t="shared" si="28"/>
        <v>987.03599999999994</v>
      </c>
      <c r="Q108" s="20">
        <f t="shared" si="28"/>
        <v>0</v>
      </c>
      <c r="R108" s="20">
        <f t="shared" si="28"/>
        <v>966.12</v>
      </c>
      <c r="S108" s="20">
        <f t="shared" si="28"/>
        <v>0</v>
      </c>
      <c r="T108" s="20">
        <f t="shared" si="28"/>
        <v>0.996</v>
      </c>
      <c r="U108" s="20">
        <f t="shared" si="28"/>
        <v>19.920000000000002</v>
      </c>
      <c r="V108" s="20">
        <f t="shared" si="28"/>
        <v>0</v>
      </c>
      <c r="W108" s="43">
        <f t="shared" si="28"/>
        <v>987.03599999999994</v>
      </c>
    </row>
    <row r="109" spans="7:23" ht="28.8" x14ac:dyDescent="0.3">
      <c r="G109" t="s">
        <v>382</v>
      </c>
      <c r="H109" s="3" t="s">
        <v>460</v>
      </c>
      <c r="I109" t="str">
        <f t="shared" ref="I109:W109" si="29">I74</f>
        <v>1339</v>
      </c>
      <c r="J109" s="20">
        <f t="shared" si="29"/>
        <v>0</v>
      </c>
      <c r="K109" s="20">
        <f t="shared" si="29"/>
        <v>1017.64</v>
      </c>
      <c r="L109" s="20">
        <f t="shared" si="29"/>
        <v>0</v>
      </c>
      <c r="M109" s="20">
        <f t="shared" si="29"/>
        <v>227.63</v>
      </c>
      <c r="N109" s="20">
        <f t="shared" si="29"/>
        <v>93.73</v>
      </c>
      <c r="O109" s="20">
        <f t="shared" si="29"/>
        <v>0</v>
      </c>
      <c r="P109" s="43">
        <f t="shared" si="29"/>
        <v>1339</v>
      </c>
      <c r="Q109" s="20">
        <f t="shared" si="29"/>
        <v>0</v>
      </c>
      <c r="R109" s="20">
        <f t="shared" si="29"/>
        <v>776.62</v>
      </c>
      <c r="S109" s="20">
        <f t="shared" si="29"/>
        <v>0</v>
      </c>
      <c r="T109" s="20">
        <f t="shared" si="29"/>
        <v>0</v>
      </c>
      <c r="U109" s="20">
        <f t="shared" si="29"/>
        <v>562.38</v>
      </c>
      <c r="V109" s="20">
        <f t="shared" si="29"/>
        <v>0</v>
      </c>
      <c r="W109" s="43">
        <f t="shared" si="29"/>
        <v>1339</v>
      </c>
    </row>
    <row r="110" spans="7:23" ht="43.2" x14ac:dyDescent="0.3">
      <c r="G110" t="s">
        <v>390</v>
      </c>
      <c r="H110" s="3" t="s">
        <v>463</v>
      </c>
      <c r="I110" t="str">
        <f t="shared" ref="I110:W110" si="30">I75</f>
        <v>1356</v>
      </c>
      <c r="J110" s="20">
        <f t="shared" si="30"/>
        <v>0</v>
      </c>
      <c r="K110" s="20">
        <f t="shared" si="30"/>
        <v>381.036</v>
      </c>
      <c r="L110" s="20">
        <f t="shared" si="30"/>
        <v>0</v>
      </c>
      <c r="M110" s="20">
        <f t="shared" si="30"/>
        <v>13.56</v>
      </c>
      <c r="N110" s="20">
        <f t="shared" si="30"/>
        <v>962.76</v>
      </c>
      <c r="O110" s="20">
        <f t="shared" si="30"/>
        <v>0</v>
      </c>
      <c r="P110" s="43">
        <f t="shared" si="30"/>
        <v>1357.356</v>
      </c>
      <c r="Q110" s="20">
        <f t="shared" si="30"/>
        <v>0</v>
      </c>
      <c r="R110" s="20">
        <f t="shared" si="30"/>
        <v>1315.32</v>
      </c>
      <c r="S110" s="20">
        <f t="shared" si="30"/>
        <v>0</v>
      </c>
      <c r="T110" s="20">
        <f t="shared" si="30"/>
        <v>13.56</v>
      </c>
      <c r="U110" s="20">
        <f t="shared" si="30"/>
        <v>27.12</v>
      </c>
      <c r="V110" s="20">
        <f t="shared" si="30"/>
        <v>0</v>
      </c>
      <c r="W110" s="43">
        <f t="shared" si="30"/>
        <v>1356</v>
      </c>
    </row>
    <row r="111" spans="7:23" ht="43.2" x14ac:dyDescent="0.3">
      <c r="G111" t="s">
        <v>468</v>
      </c>
      <c r="H111" s="3" t="s">
        <v>469</v>
      </c>
      <c r="I111" t="str">
        <f t="shared" ref="I111:W111" si="31">I91</f>
        <v>1291</v>
      </c>
      <c r="J111" s="20">
        <f t="shared" si="31"/>
        <v>1.2909999999999999</v>
      </c>
      <c r="K111" s="20">
        <f t="shared" si="31"/>
        <v>580.95000000000005</v>
      </c>
      <c r="L111" s="20">
        <f t="shared" si="31"/>
        <v>0</v>
      </c>
      <c r="M111" s="20">
        <f t="shared" si="31"/>
        <v>64.55</v>
      </c>
      <c r="N111" s="20">
        <f t="shared" si="31"/>
        <v>645.5</v>
      </c>
      <c r="O111" s="20">
        <f t="shared" si="31"/>
        <v>0</v>
      </c>
      <c r="P111" s="43">
        <f t="shared" si="31"/>
        <v>1292.2909999999999</v>
      </c>
      <c r="Q111" s="20">
        <f t="shared" si="31"/>
        <v>0</v>
      </c>
      <c r="R111" s="20">
        <f t="shared" si="31"/>
        <v>1187.72</v>
      </c>
      <c r="S111" s="20">
        <f t="shared" si="31"/>
        <v>0</v>
      </c>
      <c r="T111" s="20">
        <f t="shared" si="31"/>
        <v>38.729999999999997</v>
      </c>
      <c r="U111" s="20">
        <f t="shared" si="31"/>
        <v>64.55</v>
      </c>
      <c r="V111" s="20">
        <f t="shared" si="31"/>
        <v>0</v>
      </c>
      <c r="W111" s="43">
        <f t="shared" si="31"/>
        <v>1291</v>
      </c>
    </row>
    <row r="112" spans="7:23" x14ac:dyDescent="0.3">
      <c r="G112" t="s">
        <v>394</v>
      </c>
      <c r="H112" s="3" t="s">
        <v>466</v>
      </c>
      <c r="I112">
        <f t="shared" ref="I112:W112" si="32">I93+I76</f>
        <v>1095</v>
      </c>
      <c r="J112" s="20">
        <f t="shared" si="32"/>
        <v>0.27</v>
      </c>
      <c r="K112" s="20">
        <f t="shared" si="32"/>
        <v>224.4</v>
      </c>
      <c r="L112" s="20">
        <f t="shared" si="32"/>
        <v>0</v>
      </c>
      <c r="M112" s="20">
        <f t="shared" si="32"/>
        <v>0</v>
      </c>
      <c r="N112" s="20">
        <f t="shared" si="32"/>
        <v>870.6</v>
      </c>
      <c r="O112" s="20">
        <f t="shared" si="32"/>
        <v>0</v>
      </c>
      <c r="P112" s="43">
        <f t="shared" si="32"/>
        <v>1095.27</v>
      </c>
      <c r="Q112" s="20">
        <f t="shared" si="32"/>
        <v>0</v>
      </c>
      <c r="R112" s="20">
        <f t="shared" si="32"/>
        <v>1075.95</v>
      </c>
      <c r="S112" s="20">
        <f t="shared" si="32"/>
        <v>0</v>
      </c>
      <c r="T112" s="20">
        <f t="shared" si="32"/>
        <v>5.4</v>
      </c>
      <c r="U112" s="20">
        <f t="shared" si="32"/>
        <v>6.2250000000000005</v>
      </c>
      <c r="V112" s="20">
        <f t="shared" si="32"/>
        <v>0</v>
      </c>
      <c r="W112" s="43">
        <f t="shared" si="32"/>
        <v>1086.75</v>
      </c>
    </row>
    <row r="113" spans="7:23" ht="43.2" x14ac:dyDescent="0.3">
      <c r="G113" t="s">
        <v>475</v>
      </c>
      <c r="H113" s="3" t="s">
        <v>476</v>
      </c>
      <c r="I113" t="str">
        <f t="shared" ref="I113:W113" si="33">I92</f>
        <v>1285</v>
      </c>
      <c r="J113" s="20">
        <f t="shared" si="33"/>
        <v>179.9</v>
      </c>
      <c r="K113" s="20">
        <f t="shared" si="33"/>
        <v>104.08499999999999</v>
      </c>
      <c r="L113" s="20">
        <f t="shared" si="33"/>
        <v>0</v>
      </c>
      <c r="M113" s="20">
        <f t="shared" si="33"/>
        <v>1.2849999999999999</v>
      </c>
      <c r="N113" s="20">
        <f t="shared" si="33"/>
        <v>989.45</v>
      </c>
      <c r="O113" s="20">
        <f t="shared" si="33"/>
        <v>0</v>
      </c>
      <c r="P113" s="43">
        <f t="shared" si="33"/>
        <v>1274.72</v>
      </c>
      <c r="Q113" s="20">
        <f t="shared" si="33"/>
        <v>0</v>
      </c>
      <c r="R113" s="20">
        <f t="shared" si="33"/>
        <v>1015.15</v>
      </c>
      <c r="S113" s="20">
        <f t="shared" si="33"/>
        <v>0</v>
      </c>
      <c r="T113" s="20">
        <f t="shared" si="33"/>
        <v>269.85000000000002</v>
      </c>
      <c r="U113" s="20">
        <f t="shared" si="33"/>
        <v>0</v>
      </c>
      <c r="V113" s="20">
        <f t="shared" si="33"/>
        <v>0</v>
      </c>
      <c r="W113" s="43">
        <f t="shared" si="33"/>
        <v>1285</v>
      </c>
    </row>
    <row r="114" spans="7:23" ht="28.8" x14ac:dyDescent="0.3">
      <c r="G114" t="s">
        <v>480</v>
      </c>
      <c r="H114" s="3" t="s">
        <v>481</v>
      </c>
      <c r="I114" t="str">
        <f t="shared" ref="I114:W114" si="34">I94</f>
        <v>902</v>
      </c>
      <c r="J114" s="20">
        <f t="shared" si="34"/>
        <v>45.1</v>
      </c>
      <c r="K114" s="20">
        <f t="shared" si="34"/>
        <v>126.28</v>
      </c>
      <c r="L114" s="20">
        <f t="shared" si="34"/>
        <v>0</v>
      </c>
      <c r="M114" s="20">
        <f t="shared" si="34"/>
        <v>0</v>
      </c>
      <c r="N114" s="20">
        <f t="shared" si="34"/>
        <v>730.62</v>
      </c>
      <c r="O114" s="20">
        <f t="shared" si="34"/>
        <v>0</v>
      </c>
      <c r="P114" s="43">
        <f t="shared" si="34"/>
        <v>902</v>
      </c>
      <c r="Q114" s="20">
        <f t="shared" si="34"/>
        <v>0</v>
      </c>
      <c r="R114" s="20">
        <f t="shared" si="34"/>
        <v>748.66</v>
      </c>
      <c r="S114" s="20">
        <f t="shared" si="34"/>
        <v>0</v>
      </c>
      <c r="T114" s="20">
        <f t="shared" si="34"/>
        <v>144.32</v>
      </c>
      <c r="U114" s="20">
        <f t="shared" si="34"/>
        <v>0.90200000000000002</v>
      </c>
      <c r="V114" s="20">
        <f t="shared" si="34"/>
        <v>0</v>
      </c>
      <c r="W114" s="43">
        <f t="shared" si="34"/>
        <v>893.88199999999995</v>
      </c>
    </row>
    <row r="115" spans="7:23" ht="43.2" x14ac:dyDescent="0.3">
      <c r="G115" t="s">
        <v>398</v>
      </c>
      <c r="H115" s="3" t="s">
        <v>471</v>
      </c>
      <c r="I115" t="str">
        <f t="shared" ref="I115:W115" si="35">I77</f>
        <v>1154</v>
      </c>
      <c r="J115" s="20">
        <f t="shared" si="35"/>
        <v>23.08</v>
      </c>
      <c r="K115" s="20">
        <f t="shared" si="35"/>
        <v>80.78</v>
      </c>
      <c r="L115" s="20">
        <f t="shared" si="35"/>
        <v>0</v>
      </c>
      <c r="M115" s="20">
        <f t="shared" si="35"/>
        <v>0</v>
      </c>
      <c r="N115" s="20">
        <f t="shared" si="35"/>
        <v>1050.1400000000001</v>
      </c>
      <c r="O115" s="20">
        <f t="shared" si="35"/>
        <v>0</v>
      </c>
      <c r="P115" s="43">
        <f t="shared" si="35"/>
        <v>1154</v>
      </c>
      <c r="Q115" s="20">
        <f t="shared" si="35"/>
        <v>0</v>
      </c>
      <c r="R115" s="20">
        <f t="shared" si="35"/>
        <v>1119.3800000000001</v>
      </c>
      <c r="S115" s="20">
        <f t="shared" si="35"/>
        <v>0</v>
      </c>
      <c r="T115" s="20">
        <f t="shared" si="35"/>
        <v>23.08</v>
      </c>
      <c r="U115" s="20">
        <f t="shared" si="35"/>
        <v>1.1539999999999999</v>
      </c>
      <c r="V115" s="20">
        <f t="shared" si="35"/>
        <v>0</v>
      </c>
      <c r="W115" s="43">
        <f t="shared" si="35"/>
        <v>1142.46</v>
      </c>
    </row>
    <row r="116" spans="7:23" x14ac:dyDescent="0.3">
      <c r="G116" t="s">
        <v>418</v>
      </c>
      <c r="H116" s="3" t="s">
        <v>473</v>
      </c>
      <c r="I116" t="str">
        <f t="shared" ref="I116:W116" si="36">I78</f>
        <v>1168</v>
      </c>
      <c r="J116" s="20">
        <f t="shared" si="36"/>
        <v>1016.16</v>
      </c>
      <c r="K116" s="20">
        <f t="shared" si="36"/>
        <v>0</v>
      </c>
      <c r="L116" s="20">
        <f t="shared" si="36"/>
        <v>0</v>
      </c>
      <c r="M116" s="20">
        <f t="shared" si="36"/>
        <v>128.47999999999999</v>
      </c>
      <c r="N116" s="20">
        <f t="shared" si="36"/>
        <v>23.36</v>
      </c>
      <c r="O116" s="20">
        <f t="shared" si="36"/>
        <v>0</v>
      </c>
      <c r="P116" s="43">
        <f t="shared" si="36"/>
        <v>1168</v>
      </c>
      <c r="Q116" s="20">
        <f t="shared" si="36"/>
        <v>0</v>
      </c>
      <c r="R116" s="20">
        <f t="shared" si="36"/>
        <v>0</v>
      </c>
      <c r="S116" s="20">
        <f t="shared" si="36"/>
        <v>0</v>
      </c>
      <c r="T116" s="20">
        <f t="shared" si="36"/>
        <v>1168</v>
      </c>
      <c r="U116" s="20">
        <f t="shared" si="36"/>
        <v>1.1679999999999999</v>
      </c>
      <c r="V116" s="20">
        <f t="shared" si="36"/>
        <v>0</v>
      </c>
      <c r="W116" s="43">
        <f t="shared" si="36"/>
        <v>1168</v>
      </c>
    </row>
    <row r="117" spans="7:23" ht="57.6" x14ac:dyDescent="0.3">
      <c r="G117" t="s">
        <v>402</v>
      </c>
      <c r="H117" s="3" t="s">
        <v>490</v>
      </c>
      <c r="I117">
        <f t="shared" ref="I117:W117" si="37">I96+I80</f>
        <v>1736</v>
      </c>
      <c r="J117" s="20">
        <f t="shared" si="37"/>
        <v>950.16</v>
      </c>
      <c r="K117" s="20">
        <f t="shared" si="37"/>
        <v>59.332000000000001</v>
      </c>
      <c r="L117" s="20">
        <f t="shared" si="37"/>
        <v>0</v>
      </c>
      <c r="M117" s="20">
        <f t="shared" si="37"/>
        <v>593.84</v>
      </c>
      <c r="N117" s="20">
        <f t="shared" si="37"/>
        <v>129.04</v>
      </c>
      <c r="O117" s="20">
        <f t="shared" si="37"/>
        <v>0</v>
      </c>
      <c r="P117" s="43">
        <f t="shared" si="37"/>
        <v>1732.3720000000001</v>
      </c>
      <c r="Q117" s="20">
        <f t="shared" si="37"/>
        <v>0</v>
      </c>
      <c r="R117" s="20">
        <f t="shared" si="37"/>
        <v>11.4</v>
      </c>
      <c r="S117" s="20">
        <f t="shared" si="37"/>
        <v>0</v>
      </c>
      <c r="T117" s="20">
        <f t="shared" si="37"/>
        <v>1724.6</v>
      </c>
      <c r="U117" s="20">
        <f t="shared" si="37"/>
        <v>0</v>
      </c>
      <c r="V117" s="20">
        <f t="shared" si="37"/>
        <v>0</v>
      </c>
      <c r="W117" s="43">
        <f t="shared" si="37"/>
        <v>1736</v>
      </c>
    </row>
    <row r="118" spans="7:23" ht="43.2" x14ac:dyDescent="0.3">
      <c r="G118" t="s">
        <v>410</v>
      </c>
      <c r="H118" s="3" t="s">
        <v>478</v>
      </c>
      <c r="I118" t="str">
        <f t="shared" ref="I118:W118" si="38">I79</f>
        <v>1199</v>
      </c>
      <c r="J118" s="20">
        <f t="shared" si="38"/>
        <v>647.46</v>
      </c>
      <c r="K118" s="20">
        <f t="shared" si="38"/>
        <v>14.388</v>
      </c>
      <c r="L118" s="20">
        <f t="shared" si="38"/>
        <v>0</v>
      </c>
      <c r="M118" s="20">
        <f t="shared" si="38"/>
        <v>455.62</v>
      </c>
      <c r="N118" s="20">
        <f t="shared" si="38"/>
        <v>83.93</v>
      </c>
      <c r="O118" s="20">
        <f t="shared" si="38"/>
        <v>0</v>
      </c>
      <c r="P118" s="43">
        <f t="shared" si="38"/>
        <v>1201.3979999999999</v>
      </c>
      <c r="Q118" s="20">
        <f t="shared" si="38"/>
        <v>0</v>
      </c>
      <c r="R118" s="20">
        <f t="shared" si="38"/>
        <v>0</v>
      </c>
      <c r="S118" s="20">
        <f t="shared" si="38"/>
        <v>0</v>
      </c>
      <c r="T118" s="20">
        <f t="shared" si="38"/>
        <v>1199</v>
      </c>
      <c r="U118" s="20">
        <f t="shared" si="38"/>
        <v>0</v>
      </c>
      <c r="V118" s="20">
        <f t="shared" si="38"/>
        <v>0</v>
      </c>
      <c r="W118" s="43">
        <f t="shared" si="38"/>
        <v>1199</v>
      </c>
    </row>
    <row r="119" spans="7:23" ht="43.2" x14ac:dyDescent="0.3">
      <c r="G119" t="s">
        <v>414</v>
      </c>
      <c r="H119" s="3" t="s">
        <v>488</v>
      </c>
      <c r="I119" t="str">
        <f t="shared" ref="I119:W119" si="39">I82</f>
        <v>1175</v>
      </c>
      <c r="J119" s="20">
        <f t="shared" si="39"/>
        <v>681.5</v>
      </c>
      <c r="K119" s="20">
        <f t="shared" si="39"/>
        <v>1.175</v>
      </c>
      <c r="L119" s="20">
        <f t="shared" si="39"/>
        <v>0</v>
      </c>
      <c r="M119" s="20">
        <f t="shared" si="39"/>
        <v>493.5</v>
      </c>
      <c r="N119" s="20">
        <f t="shared" si="39"/>
        <v>1.175</v>
      </c>
      <c r="O119" s="20">
        <f t="shared" si="39"/>
        <v>0</v>
      </c>
      <c r="P119" s="43">
        <f t="shared" si="39"/>
        <v>1177.3499999999999</v>
      </c>
      <c r="Q119" s="20">
        <f t="shared" si="39"/>
        <v>0</v>
      </c>
      <c r="R119" s="20">
        <f t="shared" si="39"/>
        <v>0</v>
      </c>
      <c r="S119" s="20">
        <f t="shared" si="39"/>
        <v>0</v>
      </c>
      <c r="T119" s="20">
        <f t="shared" si="39"/>
        <v>1175</v>
      </c>
      <c r="U119" s="20">
        <f t="shared" si="39"/>
        <v>0</v>
      </c>
      <c r="V119" s="20">
        <f t="shared" si="39"/>
        <v>0</v>
      </c>
      <c r="W119" s="43">
        <f t="shared" si="39"/>
        <v>1175</v>
      </c>
    </row>
    <row r="120" spans="7:23" ht="28.8" x14ac:dyDescent="0.3">
      <c r="G120" t="s">
        <v>406</v>
      </c>
      <c r="H120" s="3" t="s">
        <v>485</v>
      </c>
      <c r="I120" t="str">
        <f t="shared" ref="I120:W120" si="40">I81</f>
        <v>1015</v>
      </c>
      <c r="J120" s="20">
        <f t="shared" si="40"/>
        <v>50.75</v>
      </c>
      <c r="K120" s="20">
        <f t="shared" si="40"/>
        <v>3.0449999999999999</v>
      </c>
      <c r="L120" s="20">
        <f t="shared" si="40"/>
        <v>0</v>
      </c>
      <c r="M120" s="20">
        <f t="shared" si="40"/>
        <v>943.95</v>
      </c>
      <c r="N120" s="20">
        <f t="shared" si="40"/>
        <v>20.3</v>
      </c>
      <c r="O120" s="20">
        <f t="shared" si="40"/>
        <v>0</v>
      </c>
      <c r="P120" s="43">
        <f t="shared" si="40"/>
        <v>1018.045</v>
      </c>
      <c r="Q120" s="20">
        <f t="shared" si="40"/>
        <v>0</v>
      </c>
      <c r="R120" s="20">
        <f t="shared" si="40"/>
        <v>10.15</v>
      </c>
      <c r="S120" s="20">
        <f t="shared" si="40"/>
        <v>0</v>
      </c>
      <c r="T120" s="20">
        <f t="shared" si="40"/>
        <v>1004.85</v>
      </c>
      <c r="U120" s="20">
        <f t="shared" si="40"/>
        <v>0</v>
      </c>
      <c r="V120" s="20">
        <f t="shared" si="40"/>
        <v>0</v>
      </c>
      <c r="W120" s="43">
        <f t="shared" si="40"/>
        <v>1015</v>
      </c>
    </row>
    <row r="121" spans="7:23" ht="43.2" x14ac:dyDescent="0.3">
      <c r="G121" t="s">
        <v>493</v>
      </c>
      <c r="H121" s="3" t="s">
        <v>494</v>
      </c>
      <c r="I121" t="str">
        <f t="shared" ref="I121:W121" si="41">I95</f>
        <v>1348</v>
      </c>
      <c r="J121" s="20">
        <f t="shared" si="41"/>
        <v>188.72</v>
      </c>
      <c r="K121" s="20">
        <f t="shared" si="41"/>
        <v>0</v>
      </c>
      <c r="L121" s="20">
        <f t="shared" si="41"/>
        <v>0</v>
      </c>
      <c r="M121" s="20">
        <f t="shared" si="41"/>
        <v>1105.3599999999999</v>
      </c>
      <c r="N121" s="20">
        <f t="shared" si="41"/>
        <v>53.92</v>
      </c>
      <c r="O121" s="20">
        <f t="shared" si="41"/>
        <v>0</v>
      </c>
      <c r="P121" s="43">
        <f t="shared" si="41"/>
        <v>1348</v>
      </c>
      <c r="Q121" s="20">
        <f t="shared" si="41"/>
        <v>0</v>
      </c>
      <c r="R121" s="20">
        <f t="shared" si="41"/>
        <v>0</v>
      </c>
      <c r="S121" s="20">
        <f t="shared" si="41"/>
        <v>0</v>
      </c>
      <c r="T121" s="20">
        <f t="shared" si="41"/>
        <v>1348</v>
      </c>
      <c r="U121" s="20">
        <f t="shared" si="41"/>
        <v>0</v>
      </c>
      <c r="V121" s="20">
        <f t="shared" si="41"/>
        <v>0</v>
      </c>
      <c r="W121" s="43">
        <f t="shared" si="41"/>
        <v>1348</v>
      </c>
    </row>
  </sheetData>
  <conditionalFormatting sqref="H66:H96">
    <cfRule type="duplicateValues" dxfId="51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282</v>
      </c>
      <c r="B1" t="s">
        <v>513</v>
      </c>
      <c r="D1" t="s">
        <v>85</v>
      </c>
      <c r="E1" t="s">
        <v>246</v>
      </c>
      <c r="F1" t="s">
        <v>286</v>
      </c>
      <c r="G1" t="s">
        <v>245</v>
      </c>
      <c r="H1" t="s">
        <v>248</v>
      </c>
      <c r="I1" t="s">
        <v>247</v>
      </c>
      <c r="J1" s="31" t="s">
        <v>94</v>
      </c>
      <c r="L1" t="s">
        <v>85</v>
      </c>
      <c r="M1" t="s">
        <v>514</v>
      </c>
      <c r="N1" t="s">
        <v>515</v>
      </c>
      <c r="O1" t="s">
        <v>200</v>
      </c>
      <c r="P1" t="s">
        <v>97</v>
      </c>
      <c r="Q1" t="s">
        <v>199</v>
      </c>
      <c r="R1" s="31" t="s">
        <v>94</v>
      </c>
    </row>
    <row r="2" spans="1:18" x14ac:dyDescent="0.3">
      <c r="A2" t="s">
        <v>366</v>
      </c>
      <c r="B2" t="s">
        <v>516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31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31">
        <f t="shared" ref="R2:R14" si="1">SUM(M2:Q2)</f>
        <v>100</v>
      </c>
    </row>
    <row r="3" spans="1:18" x14ac:dyDescent="0.3">
      <c r="A3" t="s">
        <v>362</v>
      </c>
      <c r="B3" t="s">
        <v>517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31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31">
        <f t="shared" si="1"/>
        <v>100</v>
      </c>
    </row>
    <row r="4" spans="1:18" x14ac:dyDescent="0.3">
      <c r="A4" t="s">
        <v>341</v>
      </c>
      <c r="B4" t="s">
        <v>518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31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31">
        <f t="shared" si="1"/>
        <v>100.1</v>
      </c>
    </row>
    <row r="5" spans="1:18" x14ac:dyDescent="0.3">
      <c r="A5" t="s">
        <v>334</v>
      </c>
      <c r="B5" t="s">
        <v>519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31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31">
        <f t="shared" si="1"/>
        <v>100</v>
      </c>
    </row>
    <row r="6" spans="1:18" x14ac:dyDescent="0.3">
      <c r="A6" t="s">
        <v>520</v>
      </c>
      <c r="B6" t="s">
        <v>521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31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31">
        <f t="shared" si="1"/>
        <v>100</v>
      </c>
    </row>
    <row r="7" spans="1:18" x14ac:dyDescent="0.3">
      <c r="A7" t="s">
        <v>332</v>
      </c>
      <c r="B7" t="s">
        <v>522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31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31">
        <f t="shared" si="1"/>
        <v>100</v>
      </c>
    </row>
    <row r="8" spans="1:18" x14ac:dyDescent="0.3">
      <c r="A8" t="s">
        <v>154</v>
      </c>
      <c r="B8" t="s">
        <v>155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31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31">
        <f t="shared" si="1"/>
        <v>100</v>
      </c>
    </row>
    <row r="9" spans="1:18" x14ac:dyDescent="0.3">
      <c r="A9" t="s">
        <v>358</v>
      </c>
      <c r="B9" t="s">
        <v>523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31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31">
        <f t="shared" si="1"/>
        <v>99.9</v>
      </c>
    </row>
    <row r="10" spans="1:18" x14ac:dyDescent="0.3">
      <c r="A10" t="s">
        <v>354</v>
      </c>
      <c r="B10" t="s">
        <v>524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31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31">
        <f t="shared" si="1"/>
        <v>100</v>
      </c>
    </row>
    <row r="11" spans="1:18" x14ac:dyDescent="0.3">
      <c r="A11" t="s">
        <v>356</v>
      </c>
      <c r="B11" t="s">
        <v>525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31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31">
        <f t="shared" si="1"/>
        <v>100</v>
      </c>
    </row>
    <row r="12" spans="1:18" x14ac:dyDescent="0.3">
      <c r="A12" t="s">
        <v>526</v>
      </c>
      <c r="B12" t="s">
        <v>527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31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31">
        <f t="shared" si="1"/>
        <v>100</v>
      </c>
    </row>
    <row r="13" spans="1:18" x14ac:dyDescent="0.3">
      <c r="A13" t="s">
        <v>345</v>
      </c>
      <c r="B13" t="s">
        <v>528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31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31">
        <f t="shared" si="1"/>
        <v>100</v>
      </c>
    </row>
    <row r="14" spans="1:18" x14ac:dyDescent="0.3">
      <c r="A14" t="s">
        <v>529</v>
      </c>
      <c r="B14" t="s">
        <v>530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31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31">
        <f t="shared" si="1"/>
        <v>100</v>
      </c>
    </row>
    <row r="17" spans="1:18" x14ac:dyDescent="0.3">
      <c r="A17" t="s">
        <v>282</v>
      </c>
      <c r="B17" t="s">
        <v>513</v>
      </c>
      <c r="E17" s="33" t="s">
        <v>97</v>
      </c>
      <c r="F17" s="33" t="s">
        <v>198</v>
      </c>
      <c r="G17" s="33" t="s">
        <v>199</v>
      </c>
      <c r="H17" s="33" t="s">
        <v>200</v>
      </c>
      <c r="I17" s="33" t="s">
        <v>201</v>
      </c>
      <c r="J17" s="33" t="s">
        <v>202</v>
      </c>
      <c r="K17" s="37" t="s">
        <v>203</v>
      </c>
      <c r="L17" s="34" t="s">
        <v>193</v>
      </c>
      <c r="M17" s="34" t="s">
        <v>194</v>
      </c>
      <c r="N17" s="34" t="s">
        <v>88</v>
      </c>
      <c r="O17" s="34" t="s">
        <v>195</v>
      </c>
      <c r="P17" s="34" t="s">
        <v>92</v>
      </c>
      <c r="Q17" s="34" t="s">
        <v>196</v>
      </c>
      <c r="R17" s="37" t="s">
        <v>197</v>
      </c>
    </row>
    <row r="18" spans="1:18" x14ac:dyDescent="0.3">
      <c r="A18" t="s">
        <v>366</v>
      </c>
      <c r="B18" t="s">
        <v>516</v>
      </c>
      <c r="E18" s="20">
        <f t="shared" ref="E18:E30" si="2">(P2/100)*L2</f>
        <v>3.1280000000000001</v>
      </c>
      <c r="F18" s="20">
        <f t="shared" ref="F18:F30" si="3">(N2/100)*L2</f>
        <v>0</v>
      </c>
      <c r="G18" s="20">
        <f t="shared" ref="G18:G30" si="4">(Q2/100)*L2</f>
        <v>331.95900000000006</v>
      </c>
      <c r="H18" s="20">
        <f t="shared" ref="H18:H30" si="5">(O2/100)*L2</f>
        <v>0</v>
      </c>
      <c r="I18" s="20">
        <f t="shared" ref="I18:I30" si="6">(M2/100)*L2</f>
        <v>55.913000000000004</v>
      </c>
      <c r="J18" s="20">
        <v>0</v>
      </c>
      <c r="K18" s="47">
        <f t="shared" ref="K18:K30" si="7">SUM(E18:J18)</f>
        <v>391.00000000000006</v>
      </c>
      <c r="L18" s="20">
        <f t="shared" ref="L18:L30" si="8">(H2/100)*D2</f>
        <v>3.1280000000000001</v>
      </c>
      <c r="M18" s="20">
        <f t="shared" ref="M18:M30" si="9">(E2/100)*D2</f>
        <v>55.130999999999993</v>
      </c>
      <c r="N18" s="20">
        <f t="shared" ref="N18:N30" si="10">(G2/100)*D2</f>
        <v>1.173</v>
      </c>
      <c r="O18" s="20"/>
      <c r="P18" s="20">
        <f t="shared" ref="P18:P30" si="11">(I2/100)*D2</f>
        <v>331.95900000000006</v>
      </c>
      <c r="Q18" s="20">
        <f t="shared" ref="Q18:Q30" si="12">(F2/100)*D2</f>
        <v>0</v>
      </c>
      <c r="R18" s="47">
        <f t="shared" ref="R18:R30" si="13">SUM(L18:Q18)</f>
        <v>391.39100000000008</v>
      </c>
    </row>
    <row r="19" spans="1:18" x14ac:dyDescent="0.3">
      <c r="A19" t="s">
        <v>362</v>
      </c>
      <c r="B19" t="s">
        <v>517</v>
      </c>
      <c r="E19" s="20">
        <f t="shared" si="2"/>
        <v>0</v>
      </c>
      <c r="F19" s="20">
        <f t="shared" si="3"/>
        <v>0</v>
      </c>
      <c r="G19" s="20">
        <f t="shared" si="4"/>
        <v>65.988</v>
      </c>
      <c r="H19" s="20">
        <f t="shared" si="5"/>
        <v>0</v>
      </c>
      <c r="I19" s="20">
        <f t="shared" si="6"/>
        <v>12.012</v>
      </c>
      <c r="J19" s="20">
        <v>0</v>
      </c>
      <c r="K19" s="47">
        <f t="shared" si="7"/>
        <v>78</v>
      </c>
      <c r="L19" s="20">
        <f t="shared" si="8"/>
        <v>0</v>
      </c>
      <c r="M19" s="20">
        <f t="shared" si="9"/>
        <v>8.9700000000000006</v>
      </c>
      <c r="N19" s="20">
        <f t="shared" si="10"/>
        <v>2.964</v>
      </c>
      <c r="O19" s="20"/>
      <c r="P19" s="20">
        <f t="shared" si="11"/>
        <v>65.988</v>
      </c>
      <c r="Q19" s="20">
        <f t="shared" si="12"/>
        <v>0</v>
      </c>
      <c r="R19" s="47">
        <f t="shared" si="13"/>
        <v>77.921999999999997</v>
      </c>
    </row>
    <row r="20" spans="1:18" x14ac:dyDescent="0.3">
      <c r="A20" t="s">
        <v>341</v>
      </c>
      <c r="B20" t="s">
        <v>518</v>
      </c>
      <c r="E20" s="20">
        <f t="shared" si="2"/>
        <v>0</v>
      </c>
      <c r="F20" s="20">
        <f t="shared" si="3"/>
        <v>3.0239999999999996</v>
      </c>
      <c r="G20" s="20">
        <f t="shared" si="4"/>
        <v>29.051999999999996</v>
      </c>
      <c r="H20" s="20">
        <f t="shared" si="5"/>
        <v>0</v>
      </c>
      <c r="I20" s="20">
        <f t="shared" si="6"/>
        <v>76.032000000000011</v>
      </c>
      <c r="J20" s="20">
        <v>0</v>
      </c>
      <c r="K20" s="47">
        <f t="shared" si="7"/>
        <v>108.108</v>
      </c>
      <c r="L20" s="20">
        <f t="shared" si="8"/>
        <v>0</v>
      </c>
      <c r="M20" s="20">
        <f t="shared" si="9"/>
        <v>102.04900000000001</v>
      </c>
      <c r="N20" s="20">
        <f t="shared" si="10"/>
        <v>0</v>
      </c>
      <c r="O20" s="20"/>
      <c r="P20" s="20">
        <f t="shared" si="11"/>
        <v>28.951000000000001</v>
      </c>
      <c r="Q20" s="20">
        <f t="shared" si="12"/>
        <v>0</v>
      </c>
      <c r="R20" s="47">
        <f t="shared" si="13"/>
        <v>131</v>
      </c>
    </row>
    <row r="21" spans="1:18" x14ac:dyDescent="0.3">
      <c r="A21" t="s">
        <v>334</v>
      </c>
      <c r="B21" t="s">
        <v>519</v>
      </c>
      <c r="E21" s="20">
        <f t="shared" si="2"/>
        <v>0</v>
      </c>
      <c r="F21" s="20">
        <f t="shared" si="3"/>
        <v>2.0009999999999999</v>
      </c>
      <c r="G21" s="20">
        <f t="shared" si="4"/>
        <v>0</v>
      </c>
      <c r="H21" s="20">
        <f t="shared" si="5"/>
        <v>0</v>
      </c>
      <c r="I21" s="20">
        <f t="shared" si="6"/>
        <v>66.998999999999995</v>
      </c>
      <c r="J21" s="20">
        <v>0</v>
      </c>
      <c r="K21" s="47">
        <f t="shared" si="7"/>
        <v>69</v>
      </c>
      <c r="L21" s="20">
        <f t="shared" si="8"/>
        <v>0</v>
      </c>
      <c r="M21" s="20">
        <f t="shared" si="9"/>
        <v>46.002000000000002</v>
      </c>
      <c r="N21" s="20">
        <f t="shared" si="10"/>
        <v>5.9859999999999998</v>
      </c>
      <c r="O21" s="20"/>
      <c r="P21" s="20">
        <f t="shared" si="11"/>
        <v>0</v>
      </c>
      <c r="Q21" s="20">
        <f t="shared" si="12"/>
        <v>30.012</v>
      </c>
      <c r="R21" s="47">
        <f t="shared" si="13"/>
        <v>82</v>
      </c>
    </row>
    <row r="22" spans="1:18" x14ac:dyDescent="0.3">
      <c r="A22" t="s">
        <v>520</v>
      </c>
      <c r="B22" t="s">
        <v>521</v>
      </c>
      <c r="E22" s="20">
        <f t="shared" si="2"/>
        <v>0</v>
      </c>
      <c r="F22" s="20">
        <f t="shared" si="3"/>
        <v>0.98</v>
      </c>
      <c r="G22" s="20">
        <f t="shared" si="4"/>
        <v>0</v>
      </c>
      <c r="H22" s="20">
        <f t="shared" si="5"/>
        <v>0</v>
      </c>
      <c r="I22" s="20">
        <f t="shared" si="6"/>
        <v>48.019999999999996</v>
      </c>
      <c r="J22" s="20">
        <v>0</v>
      </c>
      <c r="K22" s="47">
        <f t="shared" si="7"/>
        <v>48.999999999999993</v>
      </c>
      <c r="L22" s="20">
        <f t="shared" si="8"/>
        <v>0</v>
      </c>
      <c r="M22" s="20">
        <f t="shared" si="9"/>
        <v>38.016000000000005</v>
      </c>
      <c r="N22" s="20">
        <f t="shared" si="10"/>
        <v>2.016</v>
      </c>
      <c r="O22" s="20"/>
      <c r="P22" s="20">
        <f t="shared" si="11"/>
        <v>0</v>
      </c>
      <c r="Q22" s="20">
        <f t="shared" si="12"/>
        <v>8.0159999999999982</v>
      </c>
      <c r="R22" s="47">
        <f t="shared" si="13"/>
        <v>48.048000000000002</v>
      </c>
    </row>
    <row r="23" spans="1:18" x14ac:dyDescent="0.3">
      <c r="A23" t="s">
        <v>332</v>
      </c>
      <c r="B23" t="s">
        <v>522</v>
      </c>
      <c r="E23" s="20">
        <f t="shared" si="2"/>
        <v>0</v>
      </c>
      <c r="F23" s="20">
        <f t="shared" si="3"/>
        <v>0</v>
      </c>
      <c r="G23" s="20">
        <f t="shared" si="4"/>
        <v>0</v>
      </c>
      <c r="H23" s="20">
        <f t="shared" si="5"/>
        <v>0</v>
      </c>
      <c r="I23" s="20">
        <f t="shared" si="6"/>
        <v>33</v>
      </c>
      <c r="J23" s="20">
        <v>0</v>
      </c>
      <c r="K23" s="47">
        <f t="shared" si="7"/>
        <v>33</v>
      </c>
      <c r="L23" s="20">
        <f t="shared" si="8"/>
        <v>0</v>
      </c>
      <c r="M23" s="20">
        <f t="shared" si="9"/>
        <v>23.004000000000001</v>
      </c>
      <c r="N23" s="20">
        <f t="shared" si="10"/>
        <v>2.988</v>
      </c>
      <c r="O23" s="20"/>
      <c r="P23" s="20">
        <f t="shared" si="11"/>
        <v>0</v>
      </c>
      <c r="Q23" s="20">
        <f t="shared" si="12"/>
        <v>10.008000000000001</v>
      </c>
      <c r="R23" s="47">
        <f t="shared" si="13"/>
        <v>36</v>
      </c>
    </row>
    <row r="24" spans="1:18" x14ac:dyDescent="0.3">
      <c r="A24" t="s">
        <v>154</v>
      </c>
      <c r="B24" t="s">
        <v>155</v>
      </c>
      <c r="E24" s="20">
        <f t="shared" si="2"/>
        <v>0</v>
      </c>
      <c r="F24" s="20">
        <f t="shared" si="3"/>
        <v>4.9980000000000002</v>
      </c>
      <c r="G24" s="20">
        <f t="shared" si="4"/>
        <v>0</v>
      </c>
      <c r="H24" s="20">
        <f t="shared" si="5"/>
        <v>0</v>
      </c>
      <c r="I24" s="20">
        <f t="shared" si="6"/>
        <v>16.001999999999999</v>
      </c>
      <c r="J24" s="20">
        <v>0</v>
      </c>
      <c r="K24" s="47">
        <f t="shared" si="7"/>
        <v>21</v>
      </c>
      <c r="L24" s="20">
        <f t="shared" si="8"/>
        <v>0</v>
      </c>
      <c r="M24" s="20">
        <f t="shared" si="9"/>
        <v>8.9930000000000003</v>
      </c>
      <c r="N24" s="20">
        <f t="shared" si="10"/>
        <v>2.0009999999999999</v>
      </c>
      <c r="O24" s="20"/>
      <c r="P24" s="20">
        <f t="shared" si="11"/>
        <v>0</v>
      </c>
      <c r="Q24" s="20">
        <f t="shared" si="12"/>
        <v>12.006</v>
      </c>
      <c r="R24" s="47">
        <f t="shared" si="13"/>
        <v>23</v>
      </c>
    </row>
    <row r="25" spans="1:18" x14ac:dyDescent="0.3">
      <c r="A25" t="s">
        <v>358</v>
      </c>
      <c r="B25" t="s">
        <v>523</v>
      </c>
      <c r="E25" s="20">
        <f t="shared" si="2"/>
        <v>0.99</v>
      </c>
      <c r="F25" s="20">
        <f t="shared" si="3"/>
        <v>0.99</v>
      </c>
      <c r="G25" s="20">
        <f t="shared" si="4"/>
        <v>0</v>
      </c>
      <c r="H25" s="20">
        <f t="shared" si="5"/>
        <v>15.994</v>
      </c>
      <c r="I25" s="20">
        <f t="shared" si="6"/>
        <v>4.0039999999999996</v>
      </c>
      <c r="J25" s="20">
        <v>0</v>
      </c>
      <c r="K25" s="47">
        <f t="shared" si="7"/>
        <v>21.978000000000002</v>
      </c>
      <c r="L25" s="20">
        <f t="shared" si="8"/>
        <v>1.0009999999999999</v>
      </c>
      <c r="M25" s="20">
        <f t="shared" si="9"/>
        <v>7.9950000000000001</v>
      </c>
      <c r="N25" s="20">
        <f t="shared" si="10"/>
        <v>0</v>
      </c>
      <c r="O25" s="20"/>
      <c r="P25" s="20">
        <f t="shared" si="11"/>
        <v>0</v>
      </c>
      <c r="Q25" s="20">
        <f t="shared" si="12"/>
        <v>4.0039999999999996</v>
      </c>
      <c r="R25" s="47">
        <f t="shared" si="13"/>
        <v>13</v>
      </c>
    </row>
    <row r="26" spans="1:18" x14ac:dyDescent="0.3">
      <c r="A26" t="s">
        <v>354</v>
      </c>
      <c r="B26" t="s">
        <v>524</v>
      </c>
      <c r="E26" s="20">
        <f t="shared" si="2"/>
        <v>0</v>
      </c>
      <c r="F26" s="20">
        <f t="shared" si="3"/>
        <v>3</v>
      </c>
      <c r="G26" s="20">
        <f t="shared" si="4"/>
        <v>0</v>
      </c>
      <c r="H26" s="20">
        <f t="shared" si="5"/>
        <v>17</v>
      </c>
      <c r="I26" s="20">
        <f t="shared" si="6"/>
        <v>0</v>
      </c>
      <c r="J26" s="20">
        <v>0</v>
      </c>
      <c r="K26" s="47">
        <f t="shared" si="7"/>
        <v>20</v>
      </c>
      <c r="L26" s="20">
        <f t="shared" si="8"/>
        <v>0</v>
      </c>
      <c r="M26" s="20">
        <f t="shared" si="9"/>
        <v>11.997999999999999</v>
      </c>
      <c r="N26" s="20">
        <f t="shared" si="10"/>
        <v>0</v>
      </c>
      <c r="O26" s="20"/>
      <c r="P26" s="20">
        <f t="shared" si="11"/>
        <v>2.0020000000000002</v>
      </c>
      <c r="Q26" s="20">
        <f t="shared" si="12"/>
        <v>0</v>
      </c>
      <c r="R26" s="47">
        <f t="shared" si="13"/>
        <v>14</v>
      </c>
    </row>
    <row r="27" spans="1:18" x14ac:dyDescent="0.3">
      <c r="A27" t="s">
        <v>356</v>
      </c>
      <c r="B27" t="s">
        <v>525</v>
      </c>
      <c r="E27" s="20">
        <f t="shared" si="2"/>
        <v>13.005000000000001</v>
      </c>
      <c r="F27" s="20">
        <f t="shared" si="3"/>
        <v>0</v>
      </c>
      <c r="G27" s="20">
        <f t="shared" si="4"/>
        <v>0</v>
      </c>
      <c r="H27" s="20">
        <f t="shared" si="5"/>
        <v>0</v>
      </c>
      <c r="I27" s="20">
        <f t="shared" si="6"/>
        <v>3.9949999999999997</v>
      </c>
      <c r="J27" s="20">
        <v>0</v>
      </c>
      <c r="K27" s="47">
        <f t="shared" si="7"/>
        <v>17</v>
      </c>
      <c r="L27" s="20">
        <f t="shared" si="8"/>
        <v>14.008000000000001</v>
      </c>
      <c r="M27" s="20">
        <f t="shared" si="9"/>
        <v>0</v>
      </c>
      <c r="N27" s="20">
        <f t="shared" si="10"/>
        <v>1.0030000000000001</v>
      </c>
      <c r="O27" s="20"/>
      <c r="P27" s="20">
        <f t="shared" si="11"/>
        <v>0</v>
      </c>
      <c r="Q27" s="20">
        <f t="shared" si="12"/>
        <v>2.0060000000000002</v>
      </c>
      <c r="R27" s="47">
        <f t="shared" si="13"/>
        <v>17.017000000000003</v>
      </c>
    </row>
    <row r="28" spans="1:18" x14ac:dyDescent="0.3">
      <c r="A28" t="s">
        <v>526</v>
      </c>
      <c r="B28" t="s">
        <v>527</v>
      </c>
      <c r="E28" s="20">
        <f t="shared" si="2"/>
        <v>13.004999999999999</v>
      </c>
      <c r="F28" s="20">
        <f t="shared" si="3"/>
        <v>0</v>
      </c>
      <c r="G28" s="20">
        <f t="shared" si="4"/>
        <v>0</v>
      </c>
      <c r="H28" s="20">
        <f t="shared" si="5"/>
        <v>0</v>
      </c>
      <c r="I28" s="20">
        <f t="shared" si="6"/>
        <v>1.9950000000000001</v>
      </c>
      <c r="J28" s="20">
        <v>0</v>
      </c>
      <c r="K28" s="47">
        <f t="shared" si="7"/>
        <v>15</v>
      </c>
      <c r="L28" s="20">
        <f t="shared" si="8"/>
        <v>13.004999999999999</v>
      </c>
      <c r="M28" s="20">
        <f t="shared" si="9"/>
        <v>0</v>
      </c>
      <c r="N28" s="20">
        <f t="shared" si="10"/>
        <v>0</v>
      </c>
      <c r="O28" s="20"/>
      <c r="P28" s="20">
        <f t="shared" si="11"/>
        <v>0</v>
      </c>
      <c r="Q28" s="20">
        <f t="shared" si="12"/>
        <v>1.9950000000000001</v>
      </c>
      <c r="R28" s="47">
        <f t="shared" si="13"/>
        <v>15</v>
      </c>
    </row>
    <row r="29" spans="1:18" x14ac:dyDescent="0.3">
      <c r="A29" t="s">
        <v>345</v>
      </c>
      <c r="B29" t="s">
        <v>528</v>
      </c>
      <c r="E29" s="20">
        <f t="shared" si="2"/>
        <v>4.9920000000000009</v>
      </c>
      <c r="F29" s="20">
        <f t="shared" si="3"/>
        <v>1.008</v>
      </c>
      <c r="G29" s="20">
        <f t="shared" si="4"/>
        <v>0</v>
      </c>
      <c r="H29" s="20">
        <f t="shared" si="5"/>
        <v>1.992</v>
      </c>
      <c r="I29" s="20">
        <f t="shared" si="6"/>
        <v>16.008000000000003</v>
      </c>
      <c r="J29" s="20">
        <v>0</v>
      </c>
      <c r="K29" s="47">
        <f t="shared" si="7"/>
        <v>24.000000000000004</v>
      </c>
      <c r="L29" s="20">
        <f t="shared" si="8"/>
        <v>4</v>
      </c>
      <c r="M29" s="20">
        <f t="shared" si="9"/>
        <v>2</v>
      </c>
      <c r="N29" s="20">
        <f t="shared" si="10"/>
        <v>2</v>
      </c>
      <c r="O29" s="20"/>
      <c r="P29" s="20">
        <f t="shared" si="11"/>
        <v>0</v>
      </c>
      <c r="Q29" s="20">
        <f t="shared" si="12"/>
        <v>17</v>
      </c>
      <c r="R29" s="47">
        <f t="shared" si="13"/>
        <v>25</v>
      </c>
    </row>
    <row r="30" spans="1:18" x14ac:dyDescent="0.3">
      <c r="A30" t="s">
        <v>529</v>
      </c>
      <c r="B30" t="s">
        <v>530</v>
      </c>
      <c r="E30" s="20">
        <f t="shared" si="2"/>
        <v>2.996</v>
      </c>
      <c r="F30" s="20">
        <f t="shared" si="3"/>
        <v>0</v>
      </c>
      <c r="G30" s="20">
        <f t="shared" si="4"/>
        <v>0</v>
      </c>
      <c r="H30" s="20">
        <f t="shared" si="5"/>
        <v>0</v>
      </c>
      <c r="I30" s="20">
        <f t="shared" si="6"/>
        <v>11.004</v>
      </c>
      <c r="J30" s="20">
        <v>0</v>
      </c>
      <c r="K30" s="47">
        <f t="shared" si="7"/>
        <v>14</v>
      </c>
      <c r="L30" s="20">
        <f t="shared" si="8"/>
        <v>2.0019999999999998</v>
      </c>
      <c r="M30" s="20">
        <f t="shared" si="9"/>
        <v>0</v>
      </c>
      <c r="N30" s="20">
        <f t="shared" si="10"/>
        <v>6.0060000000000002</v>
      </c>
      <c r="O30" s="20"/>
      <c r="P30" s="20">
        <f t="shared" si="11"/>
        <v>0</v>
      </c>
      <c r="Q30" s="20">
        <f t="shared" si="12"/>
        <v>5.0049999999999999</v>
      </c>
      <c r="R30" s="47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3 a 9 7 f 2 - 4 9 8 c - 4 6 a 7 - 9 f 0 8 - a 1 c 4 d 1 7 d b 5 3 e "   x m l n s = " h t t p : / / s c h e m a s . m i c r o s o f t . c o m / D a t a M a s h u p " > A A A A A D c F A A B Q S w M E F A A C A A g A W Q U j W o u S K s 2 k A A A A 9 g A A A B I A H A B D b 2 5 m a W c v U G F j a 2 F n Z S 5 4 b W w g o h g A K K A U A A A A A A A A A A A A A A A A A A A A A A A A A A A A h Y + 9 D o I w G E V f h X S n P 7 A Q 8 l E G V k l M T I x x a 0 q F B i i G F s u 7 O f h I v o I Y R d 0 c 7 7 l n u P d + v U E + 9 1 1 w U a P V g 8 k Q w x Q F y s i h 0 q b O 0 O R O Y Y J y D l s h W 1 G r Y J G N T W d b Z a h x 7 p w S 4 r 3 H P s b D W J O I U k Y O 5 W Y n G 9 U L 9 J H 1 f z n U x j p h p E I c 9 q 8 x P M I s T j B L K K Z A V g i l N l 8 h W v Y + 2 x 8 I x d S 5 a V R c 2 r A 4 A l k j k P c H / g B Q S w M E F A A C A A g A W Q U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F I 1 r G h + t W M Q I A A B s U A A A T A B w A R m 9 y b X V s Y X M v U 2 V j d G l v b j E u b S C i G A A o o B Q A A A A A A A A A A A A A A A A A A A A A A A A A A A D t l t F u 2 j A U h u + R e I c j 9 w a k E M U x l G Z T b g b d x E 3 F B D c r Q Z M h h m Z L n C h 2 q i H E k / R Z d r U 9 2 B z S s m n q q d R t m g Y L Q n L 4 4 + P 4 E 0 d f r M R S R 6 m E S T X S l 8 1 G s 6 F u e C 5 C O C O a L 4 q Y d z 6 m u e T y / a T I s l g k Q m r o d q h L w I d Y 6 G Y D z O c 6 z N M P J h i o W 3 u Y L o t y V u t 1 F A t 7 k E p t f q g W u X w R T N 5 d D Y L h O K g W D p 5 c 3 1 6 q W 9 K 2 Z k M R R 0 m k R e 4 T i 1 g w S O M i k c p n n g W X c p m G k V z 7 1 O 0 5 F r w t U i 0 m e h M L / / u l f Z V K M W 9 b 1 T 7 P y H X y 9 U 6 a 7 5 f P o D d Z C T H l C z N t m n O p V m m e V A + Y b j K h W n s s a 7 s l V U j N 8 0 2 R A C 0 + 6 Z 0 F D 7 m L 5 A z J u 0 j e Q / J z J O 8 j + Q W S e 0 h O H e w G R k w x Z I o x U w y a Y t Q U w 6 Y Y N 8 X A K U b u Y u Q u + l 9 j 5 G 5 J P p L 6 v G u X z f P j H Q z d 7 a E l G L v b R 0 s w e N f D S h h G z y h a g v Y 6 i s 8 w f I b i M w y f o f g M w 2 c / 4 e / a z U Y k E R 0 8 w 3 / Q c t u 1 A 2 s H 1 g 6 s H X j C D t y b w X H 6 0 B r z t Y D u 4 8 4 b h y t 7 P 1 M 9 Y b y M Z y J X w Z s 0 E Q q E B h 7 b 0 A H X c S 7 M 8 C r K Q w V G P n x t b F Z e w C o v I q 2 A y x A i q c w J V Z k R 1 E 1 e L B Y b y O 0 s X B k 5 w m y U 3 D u T l 2 d Y n 1 C b k Y P t D v v 3 q 8 1 u Z 6 P Q P 1 C R + W 4 2 5 J r P f 8 2 N D 8 u c q h 6 f 3 y f e f Z / 0 j r R P v E f 7 x P s z f e K d a p 8 c 2 W v 0 d / S H H v v + + d a u F f i 3 F X i 8 v V J r 8 L / X 4 D d Q S w E C L Q A U A A I A C A B Z B S N a i 5 I q z a Q A A A D 2 A A A A E g A A A A A A A A A A A A A A A A A A A A A A Q 2 9 u Z m l n L 1 B h Y 2 t h Z 2 U u e G 1 s U E s B A i 0 A F A A C A A g A W Q U j W g / K 6 a u k A A A A 6 Q A A A B M A A A A A A A A A A A A A A A A A 8 A A A A F t D b 2 5 0 Z W 5 0 X 1 R 5 c G V z X S 5 4 b W x Q S w E C L Q A U A A I A C A B Z B S N a x o f r V j E C A A A b F A A A E w A A A A A A A A A A A A A A A A D h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h Q A A A A A A A L C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F h Z j V j Y W Y t N m Q 5 N S 0 0 N m E y L W J i Y j Q t Z D Y 2 N D Q 4 N W E 5 Z G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M j F l M j J l L W Y 4 M z M t N D d i N y 1 i Z D k 3 L T Z j Z D I y M T Y 1 N z M z Z i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3 X 1 9 Q Y W d l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l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V j O T I 1 Z m I t N z l m N i 0 0 Y W Z h L W J k Y T A t Z j N i M T g y Y T U x Z m Y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3 X 1 9 Q Y W d l X z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k Z p b G x D b 3 V u d C I g V m F s d W U 9 I m w 0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v Q X V 0 b 1 J l b W 9 2 Z W R D b 2 x 1 b W 5 z M S 5 7 Q 2 9 s d W 1 u M S w w f S Z x d W 9 0 O y w m c X V v d D t T Z W N 0 a W 9 u M S 9 U Y W J s Z T A w N y A o U G F n Z S A 0 K S 9 B d X R v U m V t b 3 Z l Z E N v b H V t b n M x L n t D b 2 x 1 b W 4 y L D F 9 J n F 1 b 3 Q 7 L C Z x d W 9 0 O 1 N l Y 3 R p b 2 4 x L 1 R h Y m x l M D A 3 I C h Q Y W d l I D Q p L 0 F 1 d G 9 S Z W 1 v d m V k Q 2 9 s d W 1 u c z E u e 0 N v b H V t b j M s M n 0 m c X V v d D s s J n F 1 b 3 Q 7 U 2 V j d G l v b j E v V G F i b G U w M D c g K F B h Z 2 U g N C k v Q X V 0 b 1 J l b W 9 2 Z W R D b 2 x 1 b W 5 z M S 5 7 Q 2 9 s d W 1 u N C w z f S Z x d W 9 0 O y w m c X V v d D t T Z W N 0 a W 9 u M S 9 U Y W J s Z T A w N y A o U G F n Z S A 0 K S 9 B d X R v U m V t b 3 Z l Z E N v b H V t b n M x L n t D b 2 x 1 b W 4 1 L D R 9 J n F 1 b 3 Q 7 L C Z x d W 9 0 O 1 N l Y 3 R p b 2 4 x L 1 R h Y m x l M D A 3 I C h Q Y W d l I D Q p L 0 F 1 d G 9 S Z W 1 v d m V k Q 2 9 s d W 1 u c z E u e 0 N v b H V t b j Y s N X 0 m c X V v d D s s J n F 1 b 3 Q 7 U 2 V j d G l v b j E v V G F i b G U w M D c g K F B h Z 2 U g N C k v Q X V 0 b 1 J l b W 9 2 Z W R D b 2 x 1 b W 5 z M S 5 7 Q 2 9 s d W 1 u N y w 2 f S Z x d W 9 0 O y w m c X V v d D t T Z W N 0 a W 9 u M S 9 U Y W J s Z T A w N y A o U G F n Z S A 0 K S 9 B d X R v U m V t b 3 Z l Z E N v b H V t b n M x L n t D b 2 x 1 b W 4 4 L D d 9 J n F 1 b 3 Q 7 L C Z x d W 9 0 O 1 N l Y 3 R p b 2 4 x L 1 R h Y m x l M D A 3 I C h Q Y W d l I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c g K F B h Z 2 U g N C k v Q X V 0 b 1 J l b W 9 2 Z W R D b 2 x 1 b W 5 z M S 5 7 Q 2 9 s d W 1 u M S w w f S Z x d W 9 0 O y w m c X V v d D t T Z W N 0 a W 9 u M S 9 U Y W J s Z T A w N y A o U G F n Z S A 0 K S 9 B d X R v U m V t b 3 Z l Z E N v b H V t b n M x L n t D b 2 x 1 b W 4 y L D F 9 J n F 1 b 3 Q 7 L C Z x d W 9 0 O 1 N l Y 3 R p b 2 4 x L 1 R h Y m x l M D A 3 I C h Q Y W d l I D Q p L 0 F 1 d G 9 S Z W 1 v d m V k Q 2 9 s d W 1 u c z E u e 0 N v b H V t b j M s M n 0 m c X V v d D s s J n F 1 b 3 Q 7 U 2 V j d G l v b j E v V G F i b G U w M D c g K F B h Z 2 U g N C k v Q X V 0 b 1 J l b W 9 2 Z W R D b 2 x 1 b W 5 z M S 5 7 Q 2 9 s d W 1 u N C w z f S Z x d W 9 0 O y w m c X V v d D t T Z W N 0 a W 9 u M S 9 U Y W J s Z T A w N y A o U G F n Z S A 0 K S 9 B d X R v U m V t b 3 Z l Z E N v b H V t b n M x L n t D b 2 x 1 b W 4 1 L D R 9 J n F 1 b 3 Q 7 L C Z x d W 9 0 O 1 N l Y 3 R p b 2 4 x L 1 R h Y m x l M D A 3 I C h Q Y W d l I D Q p L 0 F 1 d G 9 S Z W 1 v d m V k Q 2 9 s d W 1 u c z E u e 0 N v b H V t b j Y s N X 0 m c X V v d D s s J n F 1 b 3 Q 7 U 2 V j d G l v b j E v V G F i b G U w M D c g K F B h Z 2 U g N C k v Q X V 0 b 1 J l b W 9 2 Z W R D b 2 x 1 b W 5 z M S 5 7 Q 2 9 s d W 1 u N y w 2 f S Z x d W 9 0 O y w m c X V v d D t T Z W N 0 a W 9 u M S 9 U Y W J s Z T A w N y A o U G F n Z S A 0 K S 9 B d X R v U m V t b 3 Z l Z E N v b H V t b n M x L n t D b 2 x 1 b W 4 4 L D d 9 J n F 1 b 3 Q 7 L C Z x d W 9 0 O 1 N l Y 3 R p b 2 4 x L 1 R h Y m x l M D A 3 I C h Q Y W d l I D Q p L 0 F 1 d G 9 S Z W 1 v d m V k Q 2 9 s d W 1 u c z E u e 0 N v b H V t b j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O V 9 f U G F n Z V 8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I 6 M j E u M D E x M D I 2 N V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G a W x s Q 2 9 1 b n Q i I F Z h b H V l P S J s N D Q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N S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l M j A o M i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l M j A o M i k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I N 7 M N 2 y T p w 8 A M i m s W C l A A A A A A I A A A A A A B B m A A A A A Q A A I A A A A J t e I w s H M v c e 5 G g W 2 m A n f 6 k f Z a I d S p g + v 3 O P Z Z H v w S P I A A A A A A 6 A A A A A A g A A I A A A A H 1 f y d j 7 J 1 M P 9 s w e 1 d J t 0 z X V N f 5 x 7 q 3 v U C U n / s H n k r u 3 U A A A A D d b o d m T J D y G Q b g 8 C V r G 3 Q O f 8 l H t H U x D E O N c l 7 w 2 P y 3 z U p N J D / n F Z c O E y w x i N b h V e 7 K u M 4 l K u 2 3 7 c Z X y N S I C I x C G 6 + N 6 j 5 w e W A J w e O u l J m Z d Q A A A A N U C / p h 9 A W o j r t Y y U z Q q a i i 4 B d D P U G I E Q E d S g m 1 0 r B G E 4 L F 3 j R + C r 0 m X 6 B o 7 X b p A n 3 3 Q h 6 H r p s d D Q n O 5 U y u 6 n I 0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25</vt:i4>
      </vt:variant>
      <vt:variant>
        <vt:lpstr>Pojmenované oblasti</vt:lpstr>
      </vt:variant>
      <vt:variant>
        <vt:i4>3</vt:i4>
      </vt:variant>
    </vt:vector>
  </HeadingPairs>
  <TitlesOfParts>
    <vt:vector size="28" baseType="lpstr">
      <vt:lpstr>INFO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Ding 2008</vt:lpstr>
      <vt:lpstr>Table009 (Page 5)</vt:lpstr>
      <vt:lpstr>Table007 (Page 4)</vt:lpstr>
      <vt:lpstr>Gomes 2008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2025-01-03T00:34:10Z</dcterms:modified>
  <dc:language>en-US</dc:language>
</cp:coreProperties>
</file>