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1" documentId="13_ncr:1_{FC7FE1AD-CE7B-44FD-8CB3-8B018FB898B8}" xr6:coauthVersionLast="47" xr6:coauthVersionMax="47" xr10:uidLastSave="{9B0737D7-660B-4F9E-96C8-BE946959855F}"/>
  <bookViews>
    <workbookView xWindow="-110" yWindow="-110" windowWidth="19420" windowHeight="10420" activeTab="1" xr2:uid="{00000000-000D-0000-FFFF-FFFF00000000}"/>
  </bookViews>
  <sheets>
    <sheet name="LOG" sheetId="25" r:id="rId1"/>
    <sheet name="Intro" sheetId="32" r:id="rId2"/>
    <sheet name="Maximum" sheetId="37" r:id="rId3"/>
    <sheet name="Bound" sheetId="28" r:id="rId4"/>
    <sheet name="LineCap" sheetId="31" r:id="rId5"/>
    <sheet name="35" sheetId="38" r:id="rId6"/>
    <sheet name="Sources" sheetId="36" r:id="rId7"/>
    <sheet name="2010" sheetId="33" r:id="rId8"/>
    <sheet name="2015" sheetId="34" r:id="rId9"/>
    <sheet name="2019" sheetId="35"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 localSheetId="9">[2]TechnologyData!$A$14:$M$41</definedName>
    <definedName name="BiomassLargeCHP">[3]TechnologyData!$A$14:$M$41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 localSheetId="9">[2]Plants!$J$2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9">[2]Plants!$J$6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9">[2]TechnologyData!$O$72:$AA$99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9">[2]Subsidy!#REF!</definedName>
    <definedName name="ElPriceMix">[3]Subsidy!#REF!</definedName>
    <definedName name="Euro">#REF!</definedName>
    <definedName name="Fastprisår" localSheetId="9">[7]Forside!$B$5</definedName>
    <definedName name="Fastprisår">[8]Forside!$B$5</definedName>
    <definedName name="FID_1" localSheetId="9">[9]AGR_Fuels!$A$2</definedName>
    <definedName name="FID_1">[9]AGR_Fuels!$A$2</definedName>
    <definedName name="FID_2">[10]LOG!#REF!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'[11]O&amp;M waste and WIN '!$K$13</definedName>
    <definedName name="FIXWINON">'[11]O&amp;M waste and WIN '!$K$14</definedName>
    <definedName name="FIXWSTBO">'[12]O&amp;M waste and WIN '!$E$5</definedName>
    <definedName name="FIXWSTBP">'[13]O&amp;M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9">[2]TechnologyData!$O$101:$AA$128</definedName>
    <definedName name="HeatPump_Large">[3]TechnologyData!$O$101:$AA$128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9">[2]General!#REF!</definedName>
    <definedName name="Inflation">[3]General!#REF!</definedName>
    <definedName name="LastPSOYear" localSheetId="9">[2]Plants!$H$2</definedName>
    <definedName name="LastPSOYear">[3]Plants!$H$2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9">[2]TechnologyData!$F$11</definedName>
    <definedName name="Nettarif">[3]TechnologyData!$F$11</definedName>
    <definedName name="NGCC_SmallBP" localSheetId="9">[2]TechnologyData!$A$72:$M$99</definedName>
    <definedName name="NGCC_SmallBP">[3]TechnologyData!$A$72:$M$99</definedName>
    <definedName name="nhydro" localSheetId="9">[2]General!#REF!</definedName>
    <definedName name="nhydro">[3]General!#REF!</definedName>
    <definedName name="NyeNGCC" localSheetId="9">[2]Plants!$J$5</definedName>
    <definedName name="NyeNGCC">[3]Plants!$J$5</definedName>
    <definedName name="OffshoreWindPark" localSheetId="9">[2]TechnologyData!$O$43:$AA$70</definedName>
    <definedName name="OffshoreWindPark">[3]TechnologyData!$O$43:$AA$70</definedName>
    <definedName name="OnshoreWindPark" localSheetId="9">[2]TechnologyData!$O$14:$AA$41</definedName>
    <definedName name="OnshoreWindPark">[3]TechnologyData!$O$14:$AA$41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[14]Rækker!$A$4:$A$4</definedName>
    <definedName name="Raggr2">[14]Rækker!$B$4:$B$4</definedName>
    <definedName name="Raggr3">[14]Rækker!$C$4:$C$4</definedName>
    <definedName name="Real_interest_rate" localSheetId="9">[15]TechnologyData!$B$37</definedName>
    <definedName name="Real_interest_rate">[16]TechnologyData!$B$37</definedName>
    <definedName name="RefurbishedCoalBioCHP" localSheetId="9">[2]TechnologyData!$A$43:$M$70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9">[2]Plants!$J$4</definedName>
    <definedName name="RenovCKV">[3]Plants!$J$4</definedName>
    <definedName name="RetBE">[17]Macro1!#REF!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'[6]Centrale data'!$C$32</definedName>
    <definedName name="Saggr1">[14]Søjler!$A$4:$A$7</definedName>
    <definedName name="Saggr2">[14]Søjler!$B$4:$B$7</definedName>
    <definedName name="Saggr3">[14]Søjler!$C$4:$C$7</definedName>
    <definedName name="Saggr4">[14]Søjler!$D$4:$D$7</definedName>
    <definedName name="Saggr5">[14]Søjler!$E$4:$E$7</definedName>
    <definedName name="Saggr6">[14]Søjler!$F$4:$F$7</definedName>
    <definedName name="Saggr7">[14]Søjler!$G$4:$G$7</definedName>
    <definedName name="Saggr8">[14]Søjler!$H$4:$H$7</definedName>
    <definedName name="Set_Pa">#REF!</definedName>
    <definedName name="Set_Pb">#REF!</definedName>
    <definedName name="Share_I_UP_3">[18]Tech!#REF!</definedName>
    <definedName name="Share_I_UP_3a">#REF!</definedName>
    <definedName name="Share_I_UP_3b">#REF!</definedName>
    <definedName name="STOCK_HET_3">[18]Tech!#REF!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'[11]O&amp;M waste and WIN '!$L$13</definedName>
    <definedName name="VARWINON">'[11]O&amp;M waste and WIN '!$L$14</definedName>
    <definedName name="VARWSTBO">'[13]O&amp;M waste '!$D$5</definedName>
    <definedName name="VARWSTBP">'[13]O&amp;M waste '!$D$4</definedName>
    <definedName name="WasteCHP" localSheetId="9">[2]TechnologyData!$A$101:$M$129</definedName>
    <definedName name="WasteCHP">[3]TechnologyData!$A$101:$M$129</definedName>
    <definedName name="Wood_SmallBP" localSheetId="9">[2]TechnologyData!$A$131:$M$158</definedName>
    <definedName name="Wood_SmallBP">[3]TechnologyData!$A$131:$M$158</definedName>
    <definedName name="x">[19]AGR_Fuels!$A$2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1" i="31" l="1"/>
  <c r="H55" i="31"/>
  <c r="I56" i="31"/>
  <c r="G53" i="31"/>
  <c r="G77" i="31"/>
  <c r="J76" i="31"/>
  <c r="J75" i="31"/>
  <c r="J74" i="31"/>
  <c r="I73" i="31"/>
  <c r="I72" i="31"/>
  <c r="I71" i="31"/>
  <c r="I70" i="31"/>
  <c r="H69" i="31"/>
  <c r="G67" i="31"/>
  <c r="G63" i="31"/>
  <c r="J62" i="31"/>
  <c r="J60" i="31"/>
  <c r="I59" i="31"/>
  <c r="I58" i="31"/>
  <c r="I57" i="31"/>
  <c r="G42" i="31"/>
  <c r="G30" i="31"/>
  <c r="H44" i="31"/>
  <c r="H32" i="31"/>
  <c r="G20" i="31"/>
  <c r="G10" i="31"/>
  <c r="G52" i="31"/>
  <c r="G40" i="31"/>
  <c r="J51" i="31"/>
  <c r="J50" i="31"/>
  <c r="J49" i="31"/>
  <c r="I48" i="31"/>
  <c r="I47" i="31"/>
  <c r="I46" i="31"/>
  <c r="I45" i="31"/>
  <c r="J37" i="31"/>
  <c r="J39" i="31"/>
  <c r="J38" i="31"/>
  <c r="I36" i="31"/>
  <c r="I35" i="31"/>
  <c r="I34" i="31"/>
  <c r="I33" i="31"/>
  <c r="J29" i="31"/>
  <c r="J28" i="31"/>
  <c r="J27" i="31"/>
  <c r="I26" i="31"/>
  <c r="I25" i="31"/>
  <c r="I24" i="31"/>
  <c r="I23" i="31"/>
  <c r="H22" i="31"/>
  <c r="J19" i="31"/>
  <c r="J18" i="31"/>
  <c r="J17" i="31"/>
  <c r="I16" i="31"/>
  <c r="I15" i="31"/>
  <c r="I14" i="31"/>
  <c r="I13" i="31"/>
  <c r="H12" i="31"/>
  <c r="J10" i="28"/>
  <c r="F23" i="28"/>
  <c r="F25" i="28"/>
  <c r="F19" i="28"/>
  <c r="F21" i="28"/>
  <c r="F31" i="28"/>
  <c r="F33" i="28"/>
  <c r="H27" i="28"/>
  <c r="F27" i="28"/>
  <c r="H28" i="28"/>
  <c r="F39" i="28"/>
  <c r="F41" i="28"/>
  <c r="F35" i="28"/>
  <c r="F37" i="28"/>
  <c r="F47" i="28"/>
  <c r="J57" i="28"/>
  <c r="J56" i="28"/>
  <c r="J55" i="28"/>
  <c r="J54" i="28"/>
  <c r="J53" i="28"/>
  <c r="J52" i="28"/>
  <c r="J51" i="28"/>
  <c r="J50" i="28"/>
  <c r="J49" i="28"/>
  <c r="J48" i="28"/>
  <c r="J47" i="28"/>
  <c r="J46" i="28"/>
  <c r="J45" i="28"/>
  <c r="J44" i="28"/>
  <c r="J43" i="28"/>
  <c r="J42"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J13" i="28"/>
  <c r="J12" i="28"/>
  <c r="J11" i="28"/>
  <c r="F15" i="28"/>
  <c r="F17" i="28"/>
  <c r="H19" i="28"/>
  <c r="H20" i="28"/>
  <c r="H23" i="28"/>
  <c r="H24" i="28"/>
  <c r="F29" i="28"/>
  <c r="H32" i="28"/>
  <c r="H31" i="28"/>
  <c r="H36" i="28"/>
  <c r="H35" i="28"/>
  <c r="H39" i="28"/>
  <c r="H40" i="28"/>
  <c r="F43" i="28"/>
  <c r="H44" i="28"/>
  <c r="H43" i="28"/>
  <c r="F45" i="28"/>
  <c r="H48" i="28"/>
  <c r="H47" i="28"/>
  <c r="F49" i="28"/>
  <c r="H15" i="28"/>
  <c r="H16" i="28"/>
  <c r="F11" i="28"/>
  <c r="H11" i="28"/>
  <c r="D9" i="36"/>
  <c r="D8" i="36"/>
  <c r="D7" i="36"/>
  <c r="D6" i="36"/>
  <c r="C9" i="36"/>
  <c r="C8" i="36"/>
  <c r="C7" i="36"/>
  <c r="C6" i="36"/>
  <c r="E51" i="28"/>
  <c r="E52" i="28"/>
  <c r="E53" i="28"/>
  <c r="E54" i="28"/>
  <c r="E55" i="28"/>
  <c r="E56" i="28"/>
  <c r="E57" i="28"/>
  <c r="E43" i="28"/>
  <c r="E44" i="28"/>
  <c r="E45" i="28"/>
  <c r="E46" i="28"/>
  <c r="E47" i="28"/>
  <c r="E48" i="28"/>
  <c r="E49" i="28"/>
  <c r="E35" i="28"/>
  <c r="E36" i="28"/>
  <c r="E37" i="28"/>
  <c r="E38" i="28"/>
  <c r="E39" i="28"/>
  <c r="E40" i="28"/>
  <c r="E41" i="28"/>
  <c r="E27" i="28"/>
  <c r="E28" i="28"/>
  <c r="E29" i="28"/>
  <c r="E30" i="28"/>
  <c r="E31" i="28"/>
  <c r="E32" i="28"/>
  <c r="E33" i="28"/>
  <c r="E20" i="28"/>
  <c r="E21" i="28"/>
  <c r="E22" i="28"/>
  <c r="E23" i="28"/>
  <c r="E24" i="28"/>
  <c r="E25" i="28"/>
  <c r="E19" i="28"/>
  <c r="AA54" i="35"/>
  <c r="AA53" i="35"/>
  <c r="AA38" i="35"/>
  <c r="Z38" i="35"/>
  <c r="AA36" i="35"/>
  <c r="Z36" i="35"/>
  <c r="AA35" i="35"/>
  <c r="Z35" i="35"/>
  <c r="AA34" i="35"/>
  <c r="Z34" i="35"/>
  <c r="AA33" i="35"/>
  <c r="AA37" i="35"/>
  <c r="AA39" i="35"/>
  <c r="Z33" i="35"/>
  <c r="AA30" i="35"/>
  <c r="AA29" i="35"/>
  <c r="AA28" i="35"/>
  <c r="W28" i="35"/>
  <c r="Z27" i="35"/>
  <c r="AA27" i="35"/>
  <c r="V26" i="35"/>
  <c r="W24" i="35"/>
  <c r="W25" i="35"/>
  <c r="W23" i="35"/>
  <c r="V19" i="35"/>
  <c r="V18" i="35"/>
  <c r="U18" i="35"/>
  <c r="X17" i="35"/>
  <c r="V17" i="35"/>
  <c r="U17" i="35"/>
  <c r="S1" i="35"/>
  <c r="R1" i="35"/>
  <c r="Q1" i="35"/>
  <c r="P1" i="35"/>
  <c r="F1" i="35"/>
  <c r="D1" i="35"/>
  <c r="F13" i="28"/>
  <c r="H12" i="28"/>
  <c r="Z37" i="35"/>
  <c r="Z39" i="35"/>
  <c r="W2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4EF40AAE-CD28-466A-9400-8716819C03AD}">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<sst xmlns="http://schemas.openxmlformats.org/spreadsheetml/2006/main" count="2825" uniqueCount="446">
  <si>
    <t>~TFM_INS</t>
  </si>
  <si>
    <t>TimeSlice</t>
  </si>
  <si>
    <t>LimType</t>
  </si>
  <si>
    <t>Attribute</t>
  </si>
  <si>
    <t>Year</t>
  </si>
  <si>
    <t>Pset_PN</t>
  </si>
  <si>
    <t>Import</t>
  </si>
  <si>
    <t>Export</t>
  </si>
  <si>
    <t>IMPELC*,EXPELC*</t>
  </si>
  <si>
    <t>UP</t>
  </si>
  <si>
    <t>CAP_BND</t>
  </si>
  <si>
    <t>Date</t>
  </si>
  <si>
    <t>Name</t>
  </si>
  <si>
    <t>Sheet Name</t>
  </si>
  <si>
    <t>Cells</t>
  </si>
  <si>
    <t>Comments</t>
  </si>
  <si>
    <t>\I: Unit</t>
  </si>
  <si>
    <t>PJ</t>
  </si>
  <si>
    <t>n/a</t>
  </si>
  <si>
    <t>MW</t>
  </si>
  <si>
    <t>Russia</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</si>
  <si>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</si>
  <si>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</si>
  <si>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</si>
  <si>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</si>
  <si>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</si>
  <si>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</si>
  <si>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</si>
  <si>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</si>
  <si>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</si>
  <si>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</si>
  <si>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</si>
  <si>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</si>
  <si>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</si>
  <si>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Energy balance by products in 2010</t>
  </si>
  <si>
    <t>terajoule</t>
  </si>
  <si>
    <t>CRD</t>
  </si>
  <si>
    <t>GSL</t>
  </si>
  <si>
    <t>KER</t>
  </si>
  <si>
    <t>DSL</t>
  </si>
  <si>
    <t>MGO</t>
  </si>
  <si>
    <t>NGA</t>
  </si>
  <si>
    <t>ELCC</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</si>
  <si>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</si>
  <si>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</si>
  <si>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</si>
  <si>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</si>
  <si>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</si>
  <si>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</si>
  <si>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</si>
  <si>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</si>
  <si>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</si>
  <si>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</si>
  <si>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</si>
  <si>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</si>
  <si>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</si>
  <si>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</si>
  <si>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</si>
  <si>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</si>
  <si>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Fuel oil - low sulphur</t>
  </si>
  <si>
    <t xml:space="preserve">Bitumen </t>
  </si>
  <si>
    <t>Other petroleum products</t>
  </si>
  <si>
    <t>MIN</t>
  </si>
  <si>
    <t>Primary production</t>
  </si>
  <si>
    <t>-</t>
  </si>
  <si>
    <t>IMP</t>
  </si>
  <si>
    <t>EXP</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</si>
  <si>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</si>
  <si>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</si>
  <si>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</si>
  <si>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</si>
  <si>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</si>
  <si>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</si>
  <si>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</si>
  <si>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</si>
  <si>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</si>
  <si>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</si>
  <si>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</si>
  <si>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</si>
  <si>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</si>
  <si>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</si>
  <si>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</si>
  <si>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</si>
  <si>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</si>
  <si>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</si>
  <si>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</si>
  <si>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</si>
  <si>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 xml:space="preserve">Industry and construction </t>
  </si>
  <si>
    <t>Iron and steel</t>
  </si>
  <si>
    <t>Chemical and petrochemical</t>
  </si>
  <si>
    <t>Non-ferrous metal</t>
  </si>
  <si>
    <t>Non-metallic minerals</t>
  </si>
  <si>
    <t>Transport equipment</t>
  </si>
  <si>
    <t>Machinery</t>
  </si>
  <si>
    <t>Mining and quarrying</t>
  </si>
  <si>
    <t>Food and tobacco</t>
  </si>
  <si>
    <t>Paper, pulp and printing</t>
  </si>
  <si>
    <t>Wood and wood products</t>
  </si>
  <si>
    <t>Textile and leather</t>
  </si>
  <si>
    <t>Construction</t>
  </si>
  <si>
    <t>Non-specified</t>
  </si>
  <si>
    <t>Transport</t>
  </si>
  <si>
    <t xml:space="preserve">Road </t>
  </si>
  <si>
    <t>Rail</t>
  </si>
  <si>
    <t>Domestic aviation</t>
  </si>
  <si>
    <t>Domestic navigation</t>
  </si>
  <si>
    <t xml:space="preserve">Pipeline </t>
  </si>
  <si>
    <t>Transport not elsewhere specified</t>
  </si>
  <si>
    <t>Other fields of economy</t>
  </si>
  <si>
    <t xml:space="preserve">Agriculture, forestry and fishing </t>
  </si>
  <si>
    <t>Commerce and public services</t>
  </si>
  <si>
    <t>Households</t>
  </si>
  <si>
    <t>Not elsewhere-specified</t>
  </si>
  <si>
    <t>Non-energy use</t>
  </si>
  <si>
    <t>2.2  Energy balance by products in 2015</t>
  </si>
  <si>
    <t>Diesel fuel (gas oil)</t>
  </si>
  <si>
    <t xml:space="preserve">Fuel oil </t>
  </si>
  <si>
    <t>Pipeline</t>
  </si>
  <si>
    <t>KRE</t>
  </si>
  <si>
    <t>Mt CO2 from natural gas to power&amp;heat</t>
  </si>
  <si>
    <t>Mt CO2 from natural gas to end use</t>
  </si>
  <si>
    <t>Mt CO2 from oil products</t>
  </si>
  <si>
    <t>Mt CO2e</t>
  </si>
  <si>
    <t>Upstream natural gas consumption, ELC</t>
  </si>
  <si>
    <t>Upstream Oil consumption in refineries, SUP</t>
  </si>
  <si>
    <t>End use natural gas</t>
  </si>
  <si>
    <t>End use Oil products</t>
  </si>
  <si>
    <t>Total from energy sector</t>
  </si>
  <si>
    <t>methane leakage</t>
  </si>
  <si>
    <t>Total from energy sector incl leakage</t>
  </si>
  <si>
    <t>https://ourworldindata.org/co2/country/azerbaijan</t>
  </si>
  <si>
    <t>AGR</t>
  </si>
  <si>
    <t>Buildings</t>
  </si>
  <si>
    <t>Waste</t>
  </si>
  <si>
    <t>Pipeline transport</t>
  </si>
  <si>
    <t>Manufacturing</t>
  </si>
  <si>
    <t>Industry</t>
  </si>
  <si>
    <t>Other fuel combustion</t>
  </si>
  <si>
    <t>Avi/Shipping</t>
  </si>
  <si>
    <t>LULUCF</t>
  </si>
  <si>
    <t>Total GHG emissions</t>
  </si>
  <si>
    <t>CO2 emissions´ish</t>
  </si>
  <si>
    <t>https://www.energycharter.org/fileadmin/DocumentsMedia/Occasional/Electricity_Cooperation_in_the_South_Caucasus.pdf</t>
  </si>
  <si>
    <t>Georgia</t>
  </si>
  <si>
    <t>Size Export MW</t>
  </si>
  <si>
    <t>Size Import MW</t>
  </si>
  <si>
    <t>Source</t>
  </si>
  <si>
    <t>kV</t>
  </si>
  <si>
    <t>Iran</t>
  </si>
  <si>
    <t>Turkey</t>
  </si>
  <si>
    <t>Comment</t>
  </si>
  <si>
    <t>220 kV and 110 kV capacity</t>
  </si>
  <si>
    <t>330 kV and 110 kV</t>
  </si>
  <si>
    <t>From</t>
  </si>
  <si>
    <t>To</t>
  </si>
  <si>
    <t>Calculated based on assumption flow is assumed to be the same in all interconnectors</t>
  </si>
  <si>
    <t>2.10  Energy balance by products in 2019</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</si>
  <si>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</si>
  <si>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</si>
  <si>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</si>
  <si>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</si>
  <si>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</si>
  <si>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</si>
  <si>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</si>
  <si>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</si>
  <si>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</si>
  <si>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</si>
  <si>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</si>
  <si>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</si>
  <si>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</si>
  <si>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</si>
  <si>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</si>
  <si>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</si>
  <si>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</si>
  <si>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</si>
  <si>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</si>
  <si>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</si>
  <si>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</si>
  <si>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All is linked to DE3</t>
  </si>
  <si>
    <t>DE2</t>
  </si>
  <si>
    <t>DE1</t>
  </si>
  <si>
    <t>DE1 &amp; DE3</t>
  </si>
  <si>
    <t>All is linked to 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</si>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</sst>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0.0"/>
    <numFmt numFmtId="175" formatCode="0.000"/>
    <numFmt numFmtId="176" formatCode="#,##0.000"/>
    <numFmt numFmtId="177" formatCode="\Te\x\t"/>
  </numFmts>
  <fonts count="9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sz val="11"/>
      <color indexed="8"/>
      <name val="Times New Roman"/>
      <family val="1"/>
    </font>
    <font>
      <b/>
      <sz val="11"/>
      <name val="Times New Roman"/>
      <family val="1"/>
    </font>
    <font>
      <sz val="11"/>
      <name val="Times New Roman"/>
      <family val="1"/>
    </font>
    <font>
      <b/>
      <sz val="11"/>
      <color indexed="8"/>
      <name val="Times New Roman"/>
      <family val="1"/>
    </font>
    <font>
      <b/>
      <sz val="11"/>
      <name val="Times New Roman"/>
      <family val="1"/>
      <charset val="204"/>
    </font>
    <font>
      <sz val="11"/>
      <color theme="1"/>
      <name val="Times New Roman"/>
      <family val="1"/>
      <charset val="204"/>
    </font>
    <font>
      <b/>
      <sz val="11"/>
      <color theme="1"/>
      <name val="Times New Roman"/>
      <family val="1"/>
      <charset val="204"/>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790">
    <xf numFmtId="0" fontId="0" fillId="0" borderId="0"/>
    <xf numFmtId="0" fontId="38"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1" fillId="0" borderId="0" applyNumberFormat="0" applyFont="0" applyFill="0" applyBorder="0" applyProtection="0">
      <alignment horizontal="left" vertical="center" indent="5"/>
    </xf>
    <xf numFmtId="0" fontId="39" fillId="40"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51" borderId="0" applyNumberFormat="0" applyBorder="0" applyAlignment="0" applyProtection="0"/>
    <xf numFmtId="4" fontId="15" fillId="20" borderId="1">
      <alignment horizontal="right" vertical="center"/>
    </xf>
    <xf numFmtId="4" fontId="15" fillId="20" borderId="1">
      <alignment horizontal="right" vertical="center"/>
    </xf>
    <xf numFmtId="0" fontId="40" fillId="52" borderId="0" applyNumberFormat="0" applyBorder="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41" fillId="53" borderId="17" applyNumberFormat="0" applyAlignment="0" applyProtection="0"/>
    <xf numFmtId="0" fontId="31" fillId="0" borderId="3" applyNumberFormat="0" applyFill="0" applyAlignment="0" applyProtection="0"/>
    <xf numFmtId="0" fontId="24" fillId="22" borderId="4" applyNumberFormat="0" applyAlignment="0" applyProtection="0"/>
    <xf numFmtId="0" fontId="42" fillId="54" borderId="18" applyNumberFormat="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16" fillId="0" borderId="5">
      <alignment horizontal="left" vertical="center" wrapText="1" indent="2"/>
    </xf>
    <xf numFmtId="168"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69" fontId="11" fillId="0" borderId="0" applyFont="0" applyFill="0" applyBorder="0" applyAlignment="0" applyProtection="0"/>
    <xf numFmtId="169"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0" fontId="43" fillId="0" borderId="0" applyNumberFormat="0" applyFill="0" applyBorder="0" applyAlignment="0" applyProtection="0"/>
    <xf numFmtId="0" fontId="44" fillId="55" borderId="0" applyNumberFormat="0" applyBorder="0" applyAlignment="0" applyProtection="0"/>
    <xf numFmtId="0" fontId="45" fillId="0" borderId="19" applyNumberFormat="0" applyFill="0" applyAlignment="0" applyProtection="0"/>
    <xf numFmtId="0" fontId="46" fillId="0" borderId="20" applyNumberFormat="0" applyFill="0" applyAlignment="0" applyProtection="0"/>
    <xf numFmtId="0" fontId="47" fillId="0" borderId="21" applyNumberFormat="0" applyFill="0" applyAlignment="0" applyProtection="0"/>
    <xf numFmtId="0" fontId="47" fillId="0" borderId="0" applyNumberFormat="0" applyFill="0" applyBorder="0" applyAlignment="0" applyProtection="0"/>
    <xf numFmtId="0" fontId="48" fillId="56" borderId="17"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4" fontId="16" fillId="0" borderId="0" applyBorder="0">
      <alignment horizontal="right" vertical="center"/>
    </xf>
    <xf numFmtId="0" fontId="49" fillId="0" borderId="22" applyNumberFormat="0" applyFill="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0" fontId="50" fillId="57" borderId="0" applyNumberFormat="0" applyBorder="0" applyAlignment="0" applyProtection="0"/>
    <xf numFmtId="0" fontId="32" fillId="23" borderId="0" applyNumberFormat="0" applyBorder="0" applyAlignment="0" applyProtection="0"/>
    <xf numFmtId="0" fontId="11" fillId="0" borderId="0"/>
    <xf numFmtId="0" fontId="11" fillId="0" borderId="0"/>
    <xf numFmtId="0" fontId="11" fillId="0" borderId="0"/>
    <xf numFmtId="0" fontId="13" fillId="0" borderId="0"/>
    <xf numFmtId="0" fontId="11" fillId="0" borderId="0"/>
    <xf numFmtId="0" fontId="38" fillId="0" borderId="0"/>
    <xf numFmtId="0" fontId="13" fillId="0" borderId="0"/>
    <xf numFmtId="0" fontId="38" fillId="0" borderId="0"/>
    <xf numFmtId="4" fontId="16" fillId="0" borderId="1" applyFill="0" applyBorder="0" applyProtection="0">
      <alignment horizontal="right" vertical="center"/>
    </xf>
    <xf numFmtId="0" fontId="17" fillId="0" borderId="0" applyNumberFormat="0" applyFill="0" applyBorder="0" applyProtection="0">
      <alignment horizontal="left" vertical="center"/>
    </xf>
    <xf numFmtId="0" fontId="11" fillId="24" borderId="0" applyNumberFormat="0" applyFont="0" applyBorder="0" applyAlignment="0" applyProtection="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20" fillId="0" borderId="0"/>
    <xf numFmtId="0" fontId="20"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4" fillId="0" borderId="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3" fillId="25" borderId="9" applyNumberFormat="0" applyFont="0" applyAlignment="0" applyProtection="0"/>
    <xf numFmtId="0" fontId="38" fillId="58" borderId="23"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0" fontId="51" fillId="53" borderId="24"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9" fontId="3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0" fontId="11" fillId="0" borderId="0"/>
    <xf numFmtId="0" fontId="36" fillId="0" borderId="0" applyNumberFormat="0" applyFill="0" applyBorder="0" applyAlignment="0" applyProtection="0"/>
    <xf numFmtId="0" fontId="25" fillId="0" borderId="0" applyNumberFormat="0" applyFill="0" applyBorder="0" applyAlignment="0" applyProtection="0"/>
    <xf numFmtId="0" fontId="52" fillId="0" borderId="0" applyNumberFormat="0" applyFill="0" applyBorder="0" applyAlignment="0" applyProtection="0"/>
    <xf numFmtId="0" fontId="34"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3" fillId="0" borderId="25"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22" fillId="3" borderId="0" applyNumberFormat="0" applyBorder="0" applyAlignment="0" applyProtection="0"/>
    <xf numFmtId="0" fontId="26" fillId="4" borderId="0" applyNumberFormat="0" applyBorder="0" applyAlignment="0" applyProtection="0"/>
    <xf numFmtId="0" fontId="54" fillId="0" borderId="0" applyNumberFormat="0" applyFill="0" applyBorder="0" applyAlignment="0" applyProtection="0"/>
    <xf numFmtId="4" fontId="16" fillId="0" borderId="0"/>
    <xf numFmtId="0" fontId="9" fillId="0" borderId="0"/>
    <xf numFmtId="0" fontId="56" fillId="0" borderId="0" applyNumberFormat="0" applyFill="0" applyBorder="0" applyAlignment="0" applyProtection="0">
      <alignment vertical="top"/>
      <protection locked="0"/>
    </xf>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0" fontId="22" fillId="3" borderId="0" applyNumberFormat="0" applyBorder="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57" fillId="0" borderId="0"/>
    <xf numFmtId="0" fontId="58" fillId="0" borderId="0">
      <alignment horizontal="right"/>
    </xf>
    <xf numFmtId="0" fontId="59" fillId="0" borderId="0"/>
    <xf numFmtId="0" fontId="60" fillId="0" borderId="0"/>
    <xf numFmtId="0" fontId="61" fillId="0" borderId="0"/>
    <xf numFmtId="0" fontId="62" fillId="0" borderId="32" applyNumberFormat="0" applyAlignment="0"/>
    <xf numFmtId="0" fontId="63" fillId="0" borderId="0" applyAlignment="0">
      <alignment horizontal="left"/>
    </xf>
    <xf numFmtId="0" fontId="63" fillId="0" borderId="0">
      <alignment horizontal="right"/>
    </xf>
    <xf numFmtId="172" fontId="63" fillId="0" borderId="0">
      <alignment horizontal="right"/>
    </xf>
    <xf numFmtId="167" fontId="64" fillId="0" borderId="0">
      <alignment horizontal="right"/>
    </xf>
    <xf numFmtId="0" fontId="65" fillId="0" borderId="0"/>
    <xf numFmtId="0" fontId="23" fillId="21" borderId="2" applyNumberFormat="0" applyAlignment="0" applyProtection="0"/>
    <xf numFmtId="0" fontId="24" fillId="22" borderId="4" applyNumberFormat="0" applyAlignment="0" applyProtection="0"/>
    <xf numFmtId="164" fontId="9"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9" fillId="0" borderId="0" applyFont="0" applyFill="0" applyBorder="0" applyAlignment="0" applyProtection="0"/>
    <xf numFmtId="43" fontId="20"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6" fillId="0" borderId="0" applyNumberFormat="0" applyFill="0" applyBorder="0" applyAlignment="0" applyProtection="0">
      <alignment vertical="top"/>
      <protection locked="0"/>
    </xf>
    <xf numFmtId="166"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6"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7" fillId="0" borderId="0" applyNumberFormat="0" applyFill="0" applyBorder="0" applyAlignment="0" applyProtection="0"/>
    <xf numFmtId="0" fontId="31" fillId="0" borderId="3" applyNumberFormat="0" applyFill="0" applyAlignment="0" applyProtection="0"/>
    <xf numFmtId="0" fontId="32" fillId="23"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8" fillId="0" borderId="0" applyFill="0" applyBorder="0"/>
    <xf numFmtId="0" fontId="55" fillId="0" borderId="0"/>
    <xf numFmtId="0" fontId="6" fillId="0" borderId="0"/>
    <xf numFmtId="0" fontId="68" fillId="0" borderId="0" applyFill="0" applyBorder="0"/>
    <xf numFmtId="0" fontId="6" fillId="0" borderId="0"/>
    <xf numFmtId="0" fontId="9" fillId="0" borderId="0"/>
    <xf numFmtId="0" fontId="6" fillId="0" borderId="0"/>
    <xf numFmtId="0" fontId="6" fillId="0" borderId="0"/>
    <xf numFmtId="0" fontId="69" fillId="0" borderId="0" applyBorder="0">
      <protection locked="0"/>
    </xf>
    <xf numFmtId="0" fontId="6" fillId="0" borderId="0"/>
    <xf numFmtId="0" fontId="6" fillId="0" borderId="0"/>
    <xf numFmtId="0" fontId="6" fillId="0" borderId="0"/>
    <xf numFmtId="0" fontId="9" fillId="0" borderId="0"/>
    <xf numFmtId="0" fontId="6" fillId="0" borderId="0"/>
    <xf numFmtId="9" fontId="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0" fillId="61" borderId="1" applyNumberFormat="0" applyProtection="0">
      <alignment horizontal="right"/>
    </xf>
    <xf numFmtId="1" fontId="9" fillId="0" borderId="1" applyFill="0" applyProtection="0">
      <alignment horizontal="right" vertical="top" wrapText="1"/>
    </xf>
    <xf numFmtId="0" fontId="9" fillId="0" borderId="1" applyFill="0" applyProtection="0">
      <alignment horizontal="right" vertical="top" wrapText="1"/>
    </xf>
    <xf numFmtId="0" fontId="70" fillId="0" borderId="0" applyNumberFormat="0" applyFill="0" applyBorder="0" applyAlignment="0" applyProtection="0"/>
    <xf numFmtId="0" fontId="34" fillId="0" borderId="0" applyNumberFormat="0" applyFill="0" applyBorder="0" applyAlignment="0" applyProtection="0"/>
    <xf numFmtId="0" fontId="35" fillId="0" borderId="11" applyNumberFormat="0" applyFill="0" applyAlignment="0" applyProtection="0"/>
    <xf numFmtId="0" fontId="36" fillId="0" borderId="0" applyNumberFormat="0" applyFill="0" applyBorder="0" applyAlignment="0" applyProtection="0"/>
    <xf numFmtId="0" fontId="71" fillId="0" borderId="33" applyNumberFormat="0">
      <alignment vertical="center"/>
    </xf>
    <xf numFmtId="173" fontId="72" fillId="0" borderId="33">
      <alignment horizontal="right" vertical="center"/>
    </xf>
    <xf numFmtId="0" fontId="73" fillId="0" borderId="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75" fillId="52" borderId="0" applyNumberFormat="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0" fontId="77" fillId="0" borderId="0"/>
    <xf numFmtId="0" fontId="16" fillId="0" borderId="5">
      <alignment horizontal="left" vertical="center" wrapText="1" indent="2"/>
    </xf>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68"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76" fillId="0" borderId="0" applyFont="0" applyFill="0" applyBorder="0" applyAlignment="0" applyProtection="0"/>
    <xf numFmtId="0"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69"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0" fontId="77" fillId="0" borderId="0"/>
    <xf numFmtId="0" fontId="30" fillId="7" borderId="2" applyNumberFormat="0" applyAlignment="0" applyProtection="0"/>
    <xf numFmtId="0" fontId="30" fillId="7" borderId="2" applyNumberFormat="0" applyAlignment="0" applyProtection="0"/>
    <xf numFmtId="0" fontId="42" fillId="54" borderId="18" applyNumberFormat="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51" borderId="0" applyNumberFormat="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0" fontId="9" fillId="0" borderId="0"/>
    <xf numFmtId="0" fontId="4" fillId="0" borderId="0"/>
    <xf numFmtId="0" fontId="9" fillId="0" borderId="0"/>
    <xf numFmtId="0" fontId="9" fillId="0" borderId="0"/>
    <xf numFmtId="0" fontId="4" fillId="0" borderId="0"/>
    <xf numFmtId="0" fontId="9" fillId="0" borderId="0"/>
    <xf numFmtId="0" fontId="4"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73"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3" fillId="0" borderId="0"/>
    <xf numFmtId="0" fontId="73" fillId="0" borderId="0"/>
    <xf numFmtId="0" fontId="73" fillId="0" borderId="0"/>
    <xf numFmtId="0" fontId="73" fillId="0" borderId="0"/>
    <xf numFmtId="0" fontId="73"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xf numFmtId="0" fontId="4" fillId="0" borderId="0"/>
    <xf numFmtId="0" fontId="4" fillId="0" borderId="0"/>
    <xf numFmtId="4" fontId="16" fillId="0" borderId="1" applyFill="0" applyBorder="0" applyProtection="0">
      <alignment horizontal="right" vertical="center"/>
    </xf>
    <xf numFmtId="4" fontId="16" fillId="0" borderId="1" applyFill="0" applyBorder="0" applyProtection="0">
      <alignment horizontal="righ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0"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6" fillId="25" borderId="9" applyNumberFormat="0" applyFont="0" applyAlignment="0" applyProtection="0"/>
    <xf numFmtId="0" fontId="76"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76" fillId="25" borderId="9" applyNumberFormat="0" applyFont="0" applyAlignment="0" applyProtection="0"/>
    <xf numFmtId="0" fontId="76" fillId="25" borderId="9" applyNumberFormat="0" applyFont="0" applyAlignment="0" applyProtection="0"/>
    <xf numFmtId="0" fontId="9" fillId="25" borderId="9" applyNumberFormat="0" applyFont="0" applyAlignment="0" applyProtection="0"/>
    <xf numFmtId="0" fontId="4" fillId="58" borderId="23" applyNumberFormat="0" applyFont="0" applyAlignment="0" applyProtection="0"/>
    <xf numFmtId="0" fontId="4" fillId="58" borderId="23" applyNumberFormat="0" applyFont="0" applyAlignment="0" applyProtection="0"/>
    <xf numFmtId="0" fontId="4" fillId="58" borderId="23" applyNumberFormat="0" applyFont="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0" fontId="33" fillId="21" borderId="10" applyNumberFormat="0" applyAlignment="0" applyProtection="0"/>
    <xf numFmtId="0" fontId="33" fillId="21" borderId="10" applyNumberFormat="0" applyAlignment="0" applyProtection="0"/>
    <xf numFmtId="0" fontId="77" fillId="0" borderId="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4" fillId="0" borderId="0" applyFont="0" applyFill="0" applyBorder="0" applyAlignment="0" applyProtection="0"/>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82" fillId="0" borderId="0"/>
    <xf numFmtId="0" fontId="76" fillId="0" borderId="0"/>
    <xf numFmtId="0" fontId="9" fillId="0" borderId="0"/>
    <xf numFmtId="0" fontId="2" fillId="0" borderId="0"/>
    <xf numFmtId="0" fontId="1" fillId="0" borderId="0"/>
  </cellStyleXfs>
  <cellXfs count="213">
    <xf numFmtId="0" fontId="0" fillId="0" borderId="0" xfId="0"/>
    <xf numFmtId="0" fontId="12" fillId="0" borderId="0" xfId="470" applyFont="1"/>
    <xf numFmtId="0" fontId="10" fillId="0" borderId="0" xfId="470" applyFont="1" applyAlignment="1">
      <alignment horizontal="center"/>
    </xf>
    <xf numFmtId="0" fontId="10" fillId="26" borderId="12" xfId="470" applyFont="1" applyFill="1" applyBorder="1"/>
    <xf numFmtId="0" fontId="10" fillId="27" borderId="12" xfId="470" applyFont="1" applyFill="1" applyBorder="1"/>
    <xf numFmtId="0" fontId="11" fillId="26" borderId="12" xfId="470" applyFont="1" applyFill="1" applyBorder="1"/>
    <xf numFmtId="0" fontId="38" fillId="0" borderId="0" xfId="470"/>
    <xf numFmtId="0" fontId="0" fillId="0" borderId="0" xfId="0" applyFont="1" applyFill="1" applyBorder="1"/>
    <xf numFmtId="0" fontId="38" fillId="0" borderId="0" xfId="470" applyFill="1"/>
    <xf numFmtId="0" fontId="38" fillId="0" borderId="14" xfId="470" applyBorder="1"/>
    <xf numFmtId="0" fontId="0" fillId="0" borderId="14" xfId="0" applyFont="1" applyFill="1" applyBorder="1"/>
    <xf numFmtId="1" fontId="0" fillId="0" borderId="0" xfId="0" applyNumberFormat="1" applyFont="1" applyFill="1" applyBorder="1"/>
    <xf numFmtId="0" fontId="38" fillId="0" borderId="0" xfId="470" applyBorder="1"/>
    <xf numFmtId="0" fontId="38" fillId="0" borderId="0" xfId="470" applyFill="1" applyBorder="1"/>
    <xf numFmtId="0" fontId="38" fillId="0" borderId="15" xfId="470" applyBorder="1"/>
    <xf numFmtId="1" fontId="38" fillId="0" borderId="15" xfId="470" applyNumberFormat="1" applyBorder="1"/>
    <xf numFmtId="1" fontId="55" fillId="0" borderId="0" xfId="470" applyNumberFormat="1" applyFont="1" applyFill="1" applyBorder="1"/>
    <xf numFmtId="1" fontId="55" fillId="0" borderId="14" xfId="470" applyNumberFormat="1" applyFont="1" applyFill="1" applyBorder="1"/>
    <xf numFmtId="0" fontId="38" fillId="59" borderId="0" xfId="470" applyFill="1"/>
    <xf numFmtId="0" fontId="38" fillId="59" borderId="14" xfId="470" applyFill="1" applyBorder="1"/>
    <xf numFmtId="0" fontId="38" fillId="59" borderId="0" xfId="470" applyFill="1" applyBorder="1"/>
    <xf numFmtId="0" fontId="0" fillId="0" borderId="0" xfId="0" applyFill="1" applyBorder="1"/>
    <xf numFmtId="0" fontId="10" fillId="0" borderId="0" xfId="0" applyFont="1"/>
    <xf numFmtId="0" fontId="38" fillId="59" borderId="15" xfId="470" applyFill="1" applyBorder="1"/>
    <xf numFmtId="0" fontId="10" fillId="60" borderId="12" xfId="470" applyFont="1" applyFill="1" applyBorder="1"/>
    <xf numFmtId="1" fontId="8" fillId="0" borderId="15" xfId="470" applyNumberFormat="1" applyFont="1" applyBorder="1" applyAlignment="1">
      <alignment horizontal="center" vertical="center"/>
    </xf>
    <xf numFmtId="1" fontId="55" fillId="0" borderId="0" xfId="470" applyNumberFormat="1" applyFont="1" applyFill="1" applyBorder="1" applyAlignment="1">
      <alignment horizontal="center" vertical="center"/>
    </xf>
    <xf numFmtId="1" fontId="55" fillId="0" borderId="14" xfId="470" applyNumberFormat="1" applyFont="1" applyFill="1" applyBorder="1" applyAlignment="1">
      <alignment horizontal="center" vertical="center"/>
    </xf>
    <xf numFmtId="0" fontId="9" fillId="0" borderId="0" xfId="0" applyFont="1" applyAlignment="1">
      <alignment horizontal="left"/>
    </xf>
    <xf numFmtId="0" fontId="38" fillId="0" borderId="16" xfId="470" applyBorder="1"/>
    <xf numFmtId="14" fontId="9" fillId="0" borderId="0" xfId="0" applyNumberFormat="1" applyFont="1" applyAlignment="1">
      <alignment horizontal="left"/>
    </xf>
    <xf numFmtId="0" fontId="7" fillId="0" borderId="0" xfId="470" applyFont="1"/>
    <xf numFmtId="0" fontId="7" fillId="59" borderId="0" xfId="470" applyFont="1" applyFill="1"/>
    <xf numFmtId="0" fontId="5" fillId="59" borderId="0" xfId="470" applyFont="1" applyFill="1"/>
    <xf numFmtId="0" fontId="5" fillId="59" borderId="14" xfId="470" applyFont="1" applyFill="1" applyBorder="1"/>
    <xf numFmtId="0" fontId="5" fillId="0" borderId="15" xfId="470" applyFont="1" applyBorder="1"/>
    <xf numFmtId="0" fontId="5" fillId="0" borderId="0" xfId="470" applyFont="1"/>
    <xf numFmtId="0" fontId="5" fillId="0" borderId="14" xfId="470" applyFont="1" applyBorder="1"/>
    <xf numFmtId="2" fontId="55" fillId="0" borderId="0" xfId="470" applyNumberFormat="1" applyFont="1" applyFill="1" applyBorder="1"/>
    <xf numFmtId="2" fontId="0" fillId="0" borderId="0" xfId="0" applyNumberFormat="1" applyFont="1" applyFill="1" applyBorder="1"/>
    <xf numFmtId="2" fontId="0" fillId="0" borderId="14" xfId="0" applyNumberFormat="1" applyFont="1" applyFill="1" applyBorder="1"/>
    <xf numFmtId="0" fontId="7" fillId="0" borderId="14" xfId="470" applyFont="1" applyBorder="1"/>
    <xf numFmtId="0" fontId="74" fillId="0" borderId="0" xfId="1146" applyFont="1"/>
    <xf numFmtId="0" fontId="73" fillId="0" borderId="0" xfId="1146"/>
    <xf numFmtId="0" fontId="53" fillId="0" borderId="0" xfId="1146" applyFont="1"/>
    <xf numFmtId="0" fontId="53" fillId="0" borderId="14" xfId="1146" applyFont="1" applyBorder="1"/>
    <xf numFmtId="0" fontId="53" fillId="62" borderId="0" xfId="1146" applyFont="1" applyFill="1"/>
    <xf numFmtId="0" fontId="80" fillId="0" borderId="0" xfId="1146" applyFont="1"/>
    <xf numFmtId="0" fontId="81" fillId="63" borderId="0" xfId="1146" applyFont="1" applyFill="1"/>
    <xf numFmtId="0" fontId="5" fillId="0" borderId="0" xfId="470" applyFont="1" applyBorder="1"/>
    <xf numFmtId="1" fontId="38" fillId="0" borderId="0" xfId="470" applyNumberFormat="1" applyBorder="1"/>
    <xf numFmtId="1" fontId="8" fillId="0" borderId="0" xfId="470" applyNumberFormat="1" applyFont="1" applyBorder="1" applyAlignment="1">
      <alignment horizontal="center" vertical="center"/>
    </xf>
    <xf numFmtId="0" fontId="83" fillId="0" borderId="0" xfId="2785" applyFont="1"/>
    <xf numFmtId="0" fontId="85" fillId="0" borderId="26" xfId="2001" applyFont="1" applyBorder="1"/>
    <xf numFmtId="0" fontId="86" fillId="0" borderId="0" xfId="2785" applyFont="1" applyAlignment="1">
      <alignment horizontal="center" vertical="center"/>
    </xf>
    <xf numFmtId="0" fontId="87" fillId="0" borderId="30" xfId="2786" applyFont="1" applyBorder="1" applyAlignment="1">
      <alignment horizontal="center" vertical="center" wrapText="1"/>
    </xf>
    <xf numFmtId="0" fontId="85" fillId="0" borderId="42" xfId="2001" applyFont="1" applyBorder="1" applyAlignment="1">
      <alignment horizontal="left" wrapText="1"/>
    </xf>
    <xf numFmtId="174" fontId="85" fillId="0" borderId="13" xfId="2001" applyNumberFormat="1" applyFont="1" applyBorder="1" applyAlignment="1">
      <alignment horizontal="right"/>
    </xf>
    <xf numFmtId="174" fontId="85" fillId="0" borderId="35" xfId="2001" applyNumberFormat="1" applyFont="1" applyBorder="1" applyAlignment="1">
      <alignment horizontal="right"/>
    </xf>
    <xf numFmtId="0" fontId="85" fillId="0" borderId="27" xfId="2001" applyFont="1" applyBorder="1" applyAlignment="1">
      <alignment horizontal="left"/>
    </xf>
    <xf numFmtId="174" fontId="85" fillId="0" borderId="1" xfId="2001" applyNumberFormat="1" applyFont="1" applyBorder="1" applyAlignment="1">
      <alignment horizontal="right"/>
    </xf>
    <xf numFmtId="174" fontId="85" fillId="0" borderId="28" xfId="2001" applyNumberFormat="1" applyFont="1" applyBorder="1" applyAlignment="1">
      <alignment horizontal="right"/>
    </xf>
    <xf numFmtId="0" fontId="85" fillId="0" borderId="27" xfId="2001" applyFont="1" applyBorder="1" applyAlignment="1">
      <alignment wrapText="1"/>
    </xf>
    <xf numFmtId="0" fontId="85" fillId="0" borderId="27" xfId="2001" applyFont="1" applyBorder="1" applyAlignment="1">
      <alignment horizontal="left" indent="1"/>
    </xf>
    <xf numFmtId="0" fontId="85" fillId="0" borderId="27" xfId="2001" applyFont="1" applyBorder="1"/>
    <xf numFmtId="0" fontId="84" fillId="0" borderId="27" xfId="2001" applyFont="1" applyBorder="1" applyAlignment="1">
      <alignment horizontal="left"/>
    </xf>
    <xf numFmtId="174" fontId="84" fillId="0" borderId="1" xfId="2001" applyNumberFormat="1" applyFont="1" applyBorder="1" applyAlignment="1">
      <alignment horizontal="right"/>
    </xf>
    <xf numFmtId="174" fontId="84" fillId="0" borderId="28" xfId="2001" applyNumberFormat="1" applyFont="1" applyBorder="1" applyAlignment="1">
      <alignment horizontal="right"/>
    </xf>
    <xf numFmtId="0" fontId="84" fillId="0" borderId="27" xfId="2001" applyFont="1" applyBorder="1"/>
    <xf numFmtId="0" fontId="85" fillId="0" borderId="27" xfId="2001" applyFont="1" applyBorder="1" applyAlignment="1">
      <alignment horizontal="left" wrapText="1" indent="1"/>
    </xf>
    <xf numFmtId="0" fontId="84" fillId="0" borderId="27" xfId="2001" applyFont="1" applyBorder="1" applyAlignment="1">
      <alignment wrapText="1"/>
    </xf>
    <xf numFmtId="0" fontId="84" fillId="0" borderId="27" xfId="2001" applyFont="1" applyBorder="1" applyAlignment="1">
      <alignment horizontal="left" indent="1"/>
    </xf>
    <xf numFmtId="0" fontId="85" fillId="0" borderId="27" xfId="2001" applyFont="1" applyBorder="1" applyAlignment="1">
      <alignment horizontal="left" wrapText="1" indent="2"/>
    </xf>
    <xf numFmtId="0" fontId="85" fillId="0" borderId="27" xfId="2001" applyFont="1" applyBorder="1" applyAlignment="1">
      <alignment horizontal="left" indent="2"/>
    </xf>
    <xf numFmtId="174" fontId="85" fillId="0" borderId="1" xfId="2001" applyNumberFormat="1" applyFont="1" applyBorder="1"/>
    <xf numFmtId="0" fontId="84" fillId="0" borderId="27" xfId="2001" applyFont="1" applyBorder="1" applyAlignment="1">
      <alignment horizontal="left" wrapText="1" indent="1"/>
    </xf>
    <xf numFmtId="0" fontId="85" fillId="0" borderId="27" xfId="2786" applyFont="1" applyBorder="1" applyAlignment="1">
      <alignment horizontal="left" wrapText="1" indent="2"/>
    </xf>
    <xf numFmtId="0" fontId="84" fillId="0" borderId="29" xfId="2001" applyFont="1" applyBorder="1" applyAlignment="1">
      <alignment wrapText="1"/>
    </xf>
    <xf numFmtId="174" fontId="84" fillId="0" borderId="30" xfId="2001" applyNumberFormat="1" applyFont="1" applyBorder="1" applyAlignment="1">
      <alignment horizontal="right"/>
    </xf>
    <xf numFmtId="174" fontId="85" fillId="0" borderId="30" xfId="2001" applyNumberFormat="1" applyFont="1" applyBorder="1" applyAlignment="1">
      <alignment horizontal="right"/>
    </xf>
    <xf numFmtId="174" fontId="84" fillId="0" borderId="31" xfId="2001" applyNumberFormat="1" applyFont="1" applyBorder="1" applyAlignment="1">
      <alignment horizontal="right"/>
    </xf>
    <xf numFmtId="0" fontId="85" fillId="0" borderId="0" xfId="2785" applyFont="1"/>
    <xf numFmtId="0" fontId="85" fillId="0" borderId="0" xfId="2785" applyFont="1" applyAlignment="1">
      <alignment horizontal="center" vertical="center"/>
    </xf>
    <xf numFmtId="0" fontId="84" fillId="0" borderId="0" xfId="2785" applyFont="1" applyAlignment="1">
      <alignment horizontal="center" vertical="center"/>
    </xf>
    <xf numFmtId="0" fontId="84" fillId="0" borderId="30" xfId="2786" applyFont="1" applyBorder="1" applyAlignment="1">
      <alignment horizontal="center" vertical="center" wrapText="1"/>
    </xf>
    <xf numFmtId="0" fontId="84" fillId="0" borderId="30" xfId="2001" applyFont="1" applyBorder="1" applyAlignment="1">
      <alignment horizontal="center" vertical="center" wrapText="1"/>
    </xf>
    <xf numFmtId="174" fontId="85" fillId="0" borderId="13" xfId="2785" applyNumberFormat="1" applyFont="1" applyBorder="1" applyAlignment="1">
      <alignment horizontal="right"/>
    </xf>
    <xf numFmtId="174" fontId="85" fillId="0" borderId="35" xfId="2785" applyNumberFormat="1" applyFont="1" applyBorder="1" applyAlignment="1">
      <alignment horizontal="right"/>
    </xf>
    <xf numFmtId="174" fontId="85" fillId="0" borderId="1" xfId="2785" applyNumberFormat="1" applyFont="1" applyBorder="1" applyAlignment="1">
      <alignment horizontal="right"/>
    </xf>
    <xf numFmtId="174" fontId="85" fillId="0" borderId="28" xfId="2785" applyNumberFormat="1" applyFont="1" applyBorder="1" applyAlignment="1">
      <alignment horizontal="right"/>
    </xf>
    <xf numFmtId="174" fontId="84" fillId="0" borderId="1" xfId="2785" applyNumberFormat="1" applyFont="1" applyBorder="1" applyAlignment="1">
      <alignment horizontal="right"/>
    </xf>
    <xf numFmtId="174" fontId="84" fillId="0" borderId="28" xfId="2785" applyNumberFormat="1" applyFont="1" applyBorder="1" applyAlignment="1">
      <alignment horizontal="right"/>
    </xf>
    <xf numFmtId="0" fontId="85" fillId="0" borderId="27" xfId="2786" applyFont="1" applyBorder="1" applyAlignment="1">
      <alignment horizontal="left" indent="2"/>
    </xf>
    <xf numFmtId="174" fontId="84" fillId="0" borderId="30" xfId="2785" applyNumberFormat="1" applyFont="1" applyBorder="1" applyAlignment="1">
      <alignment horizontal="right"/>
    </xf>
    <xf numFmtId="174" fontId="85" fillId="0" borderId="30" xfId="2785" applyNumberFormat="1" applyFont="1" applyBorder="1" applyAlignment="1">
      <alignment horizontal="right"/>
    </xf>
    <xf numFmtId="174" fontId="84" fillId="0" borderId="31" xfId="2785" applyNumberFormat="1" applyFont="1" applyBorder="1" applyAlignment="1">
      <alignment horizontal="right"/>
    </xf>
    <xf numFmtId="174" fontId="85" fillId="0" borderId="0" xfId="2785" applyNumberFormat="1" applyFont="1"/>
    <xf numFmtId="0" fontId="85" fillId="0" borderId="26" xfId="2787" applyFont="1" applyBorder="1"/>
    <xf numFmtId="0" fontId="83" fillId="0" borderId="0" xfId="2785" applyFont="1" applyAlignment="1">
      <alignment horizontal="center" vertical="center"/>
    </xf>
    <xf numFmtId="0" fontId="87" fillId="0" borderId="30" xfId="2787" applyFont="1" applyBorder="1" applyAlignment="1">
      <alignment horizontal="center" vertical="center" wrapText="1"/>
    </xf>
    <xf numFmtId="0" fontId="85" fillId="0" borderId="42" xfId="2787" applyFont="1" applyBorder="1" applyAlignment="1">
      <alignment horizontal="left" wrapText="1"/>
    </xf>
    <xf numFmtId="0" fontId="85" fillId="0" borderId="27" xfId="2787" applyFont="1" applyBorder="1" applyAlignment="1">
      <alignment horizontal="left"/>
    </xf>
    <xf numFmtId="0" fontId="85" fillId="0" borderId="27" xfId="2787" applyFont="1" applyBorder="1" applyAlignment="1">
      <alignment wrapText="1"/>
    </xf>
    <xf numFmtId="0" fontId="85" fillId="0" borderId="27" xfId="2787" applyFont="1" applyBorder="1" applyAlignment="1">
      <alignment horizontal="left" indent="1"/>
    </xf>
    <xf numFmtId="0" fontId="85" fillId="0" borderId="27" xfId="2787" applyFont="1" applyBorder="1"/>
    <xf numFmtId="0" fontId="84" fillId="0" borderId="27" xfId="2787" applyFont="1" applyBorder="1" applyAlignment="1">
      <alignment horizontal="left"/>
    </xf>
    <xf numFmtId="0" fontId="84" fillId="0" borderId="27" xfId="2787" applyFont="1" applyBorder="1"/>
    <xf numFmtId="175" fontId="85" fillId="0" borderId="0" xfId="2785" applyNumberFormat="1" applyFont="1"/>
    <xf numFmtId="176" fontId="85" fillId="0" borderId="0" xfId="2785" applyNumberFormat="1" applyFont="1"/>
    <xf numFmtId="0" fontId="85" fillId="0" borderId="27" xfId="2787" applyFont="1" applyBorder="1" applyAlignment="1">
      <alignment horizontal="left" wrapText="1" indent="1"/>
    </xf>
    <xf numFmtId="0" fontId="84" fillId="0" borderId="27" xfId="2787" applyFont="1" applyBorder="1" applyAlignment="1">
      <alignment wrapText="1"/>
    </xf>
    <xf numFmtId="0" fontId="84" fillId="0" borderId="27" xfId="2787" applyFont="1" applyBorder="1" applyAlignment="1">
      <alignment horizontal="left" indent="1"/>
    </xf>
    <xf numFmtId="0" fontId="85" fillId="0" borderId="27" xfId="2787" applyFont="1" applyBorder="1" applyAlignment="1">
      <alignment horizontal="left" wrapText="1" indent="2"/>
    </xf>
    <xf numFmtId="0" fontId="85" fillId="0" borderId="27" xfId="2787" applyFont="1" applyBorder="1" applyAlignment="1">
      <alignment horizontal="left" indent="2"/>
    </xf>
    <xf numFmtId="0" fontId="84" fillId="0" borderId="0" xfId="2785" applyFont="1"/>
    <xf numFmtId="174" fontId="84" fillId="0" borderId="0" xfId="2785" applyNumberFormat="1" applyFont="1"/>
    <xf numFmtId="0" fontId="84" fillId="0" borderId="27" xfId="2787" applyFont="1" applyBorder="1" applyAlignment="1">
      <alignment horizontal="left" wrapText="1" indent="1"/>
    </xf>
    <xf numFmtId="0" fontId="84" fillId="0" borderId="29" xfId="2787" applyFont="1" applyBorder="1" applyAlignment="1">
      <alignment wrapText="1"/>
    </xf>
    <xf numFmtId="0" fontId="7" fillId="0" borderId="0" xfId="470" applyFont="1" applyBorder="1"/>
    <xf numFmtId="0" fontId="5" fillId="59" borderId="0" xfId="470" applyFont="1" applyFill="1" applyBorder="1"/>
    <xf numFmtId="0" fontId="9" fillId="0" borderId="0" xfId="0" applyFont="1"/>
    <xf numFmtId="167" fontId="0" fillId="0" borderId="0" xfId="0" applyNumberFormat="1" applyFont="1" applyFill="1" applyBorder="1"/>
    <xf numFmtId="175" fontId="0" fillId="0" borderId="0" xfId="0" applyNumberFormat="1" applyFont="1" applyFill="1" applyBorder="1"/>
    <xf numFmtId="174" fontId="88" fillId="0" borderId="13" xfId="0" applyNumberFormat="1" applyFont="1" applyBorder="1" applyAlignment="1">
      <alignment horizontal="right"/>
    </xf>
    <xf numFmtId="174" fontId="88" fillId="0" borderId="35" xfId="0" applyNumberFormat="1" applyFont="1" applyBorder="1" applyAlignment="1">
      <alignment horizontal="right"/>
    </xf>
    <xf numFmtId="174" fontId="88" fillId="0" borderId="1" xfId="0" applyNumberFormat="1" applyFont="1" applyBorder="1" applyAlignment="1">
      <alignment horizontal="right"/>
    </xf>
    <xf numFmtId="174" fontId="88" fillId="0" borderId="28" xfId="0" applyNumberFormat="1" applyFont="1" applyBorder="1" applyAlignment="1">
      <alignment horizontal="right"/>
    </xf>
    <xf numFmtId="174" fontId="89" fillId="0" borderId="1" xfId="0" applyNumberFormat="1" applyFont="1" applyBorder="1" applyAlignment="1">
      <alignment horizontal="right"/>
    </xf>
    <xf numFmtId="174" fontId="89" fillId="0" borderId="28" xfId="0" applyNumberFormat="1" applyFont="1" applyBorder="1" applyAlignment="1">
      <alignment horizontal="right"/>
    </xf>
    <xf numFmtId="174" fontId="89" fillId="0" borderId="30" xfId="0" applyNumberFormat="1" applyFont="1" applyBorder="1" applyAlignment="1">
      <alignment horizontal="right"/>
    </xf>
    <xf numFmtId="174" fontId="88" fillId="0" borderId="30" xfId="0" applyNumberFormat="1" applyFont="1" applyBorder="1" applyAlignment="1">
      <alignment horizontal="right"/>
    </xf>
    <xf numFmtId="174" fontId="89" fillId="0" borderId="31" xfId="0" applyNumberFormat="1" applyFont="1" applyBorder="1" applyAlignment="1">
      <alignment horizontal="right"/>
    </xf>
    <xf numFmtId="0" fontId="3" fillId="59" borderId="15" xfId="470" applyFont="1" applyFill="1" applyBorder="1"/>
    <xf numFmtId="0" fontId="2" fillId="0" borderId="0" xfId="2788"/>
    <xf numFmtId="0" fontId="90" fillId="0" borderId="0" xfId="2788" applyFont="1"/>
    <xf numFmtId="9" fontId="20" fillId="0" borderId="0" xfId="2788" applyNumberFormat="1" applyFont="1"/>
    <xf numFmtId="0" fontId="20" fillId="0" borderId="0" xfId="2788" applyFont="1"/>
    <xf numFmtId="0" fontId="35" fillId="0" borderId="0" xfId="2788" applyFont="1"/>
    <xf numFmtId="9" fontId="2" fillId="0" borderId="0" xfId="2788" applyNumberFormat="1"/>
    <xf numFmtId="0" fontId="10" fillId="65" borderId="0" xfId="2788" applyFont="1" applyFill="1"/>
    <xf numFmtId="0" fontId="10" fillId="66" borderId="0" xfId="2788" applyFont="1" applyFill="1"/>
    <xf numFmtId="0" fontId="10" fillId="67" borderId="0" xfId="2788" applyFont="1" applyFill="1"/>
    <xf numFmtId="0" fontId="10" fillId="68" borderId="0" xfId="2788" applyFont="1" applyFill="1"/>
    <xf numFmtId="0" fontId="9" fillId="68" borderId="0" xfId="2788" applyFont="1" applyFill="1"/>
    <xf numFmtId="0" fontId="1" fillId="0" borderId="0" xfId="2789" applyAlignment="1">
      <alignment horizontal="left"/>
    </xf>
    <xf numFmtId="0" fontId="1" fillId="0" borderId="0" xfId="2789" applyAlignment="1">
      <alignment horizontal="center"/>
    </xf>
    <xf numFmtId="0" fontId="1" fillId="0" borderId="0" xfId="2789"/>
    <xf numFmtId="0" fontId="26" fillId="0" borderId="0" xfId="2789" applyFont="1" applyAlignment="1">
      <alignment horizontal="left"/>
    </xf>
    <xf numFmtId="0" fontId="1" fillId="67" borderId="0" xfId="2789" applyFill="1"/>
    <xf numFmtId="0" fontId="1" fillId="69" borderId="0" xfId="2789" applyFill="1" applyAlignment="1">
      <alignment horizontal="left"/>
    </xf>
    <xf numFmtId="0" fontId="1" fillId="70" borderId="0" xfId="2789" applyFill="1" applyAlignment="1">
      <alignment horizontal="left"/>
    </xf>
    <xf numFmtId="0" fontId="1" fillId="71" borderId="0" xfId="2789" applyFill="1" applyAlignment="1">
      <alignment horizontal="left"/>
    </xf>
    <xf numFmtId="0" fontId="1" fillId="72" borderId="0" xfId="2789" applyFill="1" applyAlignment="1">
      <alignment horizontal="left"/>
    </xf>
    <xf numFmtId="0" fontId="1" fillId="73" borderId="0" xfId="2789" applyFill="1" applyAlignment="1">
      <alignment horizontal="left"/>
    </xf>
    <xf numFmtId="0" fontId="1" fillId="74" borderId="0" xfId="2789" applyFill="1" applyAlignment="1">
      <alignment horizontal="left"/>
    </xf>
    <xf numFmtId="0" fontId="1" fillId="75" borderId="0" xfId="2789" applyFill="1" applyAlignment="1">
      <alignment horizontal="left"/>
    </xf>
    <xf numFmtId="0" fontId="1" fillId="76" borderId="0" xfId="2789" applyFill="1" applyAlignment="1">
      <alignment horizontal="left"/>
    </xf>
    <xf numFmtId="0" fontId="1" fillId="77" borderId="0" xfId="2789" applyFill="1" applyAlignment="1">
      <alignment horizontal="left"/>
    </xf>
    <xf numFmtId="0" fontId="1" fillId="78" borderId="0" xfId="2789" applyFill="1" applyAlignment="1">
      <alignment horizontal="left"/>
    </xf>
    <xf numFmtId="0" fontId="1" fillId="79" borderId="0" xfId="2789" applyFill="1"/>
    <xf numFmtId="0" fontId="91" fillId="0" borderId="0" xfId="2789" applyFont="1" applyAlignment="1">
      <alignment horizontal="left"/>
    </xf>
    <xf numFmtId="0" fontId="92" fillId="0" borderId="0" xfId="2789" applyFont="1" applyAlignment="1">
      <alignment horizontal="left"/>
    </xf>
    <xf numFmtId="0" fontId="26" fillId="0" borderId="0" xfId="2789" applyFont="1" applyAlignment="1">
      <alignment horizontal="center"/>
    </xf>
    <xf numFmtId="0" fontId="93" fillId="0" borderId="0" xfId="2789" applyFont="1"/>
    <xf numFmtId="0" fontId="94" fillId="0" borderId="0" xfId="2789" applyFont="1" applyAlignment="1">
      <alignment horizontal="left"/>
    </xf>
    <xf numFmtId="0" fontId="95" fillId="0" borderId="0" xfId="2789" applyFont="1"/>
    <xf numFmtId="0" fontId="94" fillId="0" borderId="0" xfId="2789" applyFont="1"/>
    <xf numFmtId="177" fontId="9" fillId="0" borderId="0" xfId="0" applyNumberFormat="1" applyFont="1"/>
    <xf numFmtId="0" fontId="1" fillId="62" borderId="0" xfId="2789" applyFill="1" applyAlignment="1">
      <alignment horizontal="left"/>
    </xf>
    <xf numFmtId="0" fontId="92" fillId="62" borderId="0" xfId="2789" applyFont="1" applyFill="1" applyAlignment="1">
      <alignment horizontal="left"/>
    </xf>
    <xf numFmtId="0" fontId="1" fillId="62" borderId="0" xfId="2789" applyFill="1" applyAlignment="1">
      <alignment horizontal="center"/>
    </xf>
    <xf numFmtId="0" fontId="26" fillId="62" borderId="0" xfId="2789" applyFont="1" applyFill="1" applyAlignment="1">
      <alignment horizontal="center"/>
    </xf>
    <xf numFmtId="0" fontId="1" fillId="62" borderId="0" xfId="2789" applyFill="1"/>
    <xf numFmtId="0" fontId="92" fillId="80" borderId="0" xfId="2789" applyFont="1" applyFill="1" applyAlignment="1">
      <alignment horizontal="left"/>
    </xf>
    <xf numFmtId="0" fontId="1" fillId="80" borderId="0" xfId="2789" applyFill="1" applyAlignment="1">
      <alignment horizontal="center"/>
    </xf>
    <xf numFmtId="0" fontId="26" fillId="80" borderId="0" xfId="2789" applyFont="1" applyFill="1" applyAlignment="1">
      <alignment horizontal="center"/>
    </xf>
    <xf numFmtId="0" fontId="1" fillId="80" borderId="0" xfId="2789" applyFill="1"/>
    <xf numFmtId="0" fontId="1" fillId="80" borderId="0" xfId="2789" applyFill="1" applyAlignment="1">
      <alignment horizontal="left"/>
    </xf>
    <xf numFmtId="0" fontId="1" fillId="67" borderId="0" xfId="2789" applyFill="1" applyAlignment="1">
      <alignment horizontal="center"/>
    </xf>
    <xf numFmtId="0" fontId="92" fillId="67" borderId="0" xfId="2789" applyFont="1" applyFill="1" applyAlignment="1">
      <alignment horizontal="left"/>
    </xf>
    <xf numFmtId="0" fontId="26" fillId="67" borderId="0" xfId="2789" applyFont="1" applyFill="1" applyAlignment="1">
      <alignment horizontal="center"/>
    </xf>
    <xf numFmtId="0" fontId="1" fillId="67" borderId="0" xfId="2789" applyFill="1" applyAlignment="1">
      <alignment horizontal="left"/>
    </xf>
    <xf numFmtId="177" fontId="9" fillId="0" borderId="0" xfId="0" applyNumberFormat="1" applyFont="1" applyBorder="1"/>
    <xf numFmtId="177" fontId="9" fillId="0" borderId="14" xfId="0" applyNumberFormat="1" applyFont="1" applyBorder="1"/>
    <xf numFmtId="0" fontId="87" fillId="0" borderId="38" xfId="2001" applyFont="1" applyBorder="1" applyAlignment="1">
      <alignment horizontal="center" vertical="center" wrapText="1"/>
    </xf>
    <xf numFmtId="0" fontId="87" fillId="0" borderId="30" xfId="2001" applyFont="1" applyBorder="1" applyAlignment="1">
      <alignment horizontal="center" vertical="center" wrapText="1"/>
    </xf>
    <xf numFmtId="0" fontId="87" fillId="0" borderId="40" xfId="2001" applyFont="1" applyBorder="1" applyAlignment="1">
      <alignment horizontal="center" vertical="center" wrapText="1"/>
    </xf>
    <xf numFmtId="0" fontId="87" fillId="0" borderId="31" xfId="2001" applyFont="1" applyBorder="1" applyAlignment="1">
      <alignment horizontal="center" vertical="center" wrapText="1"/>
    </xf>
    <xf numFmtId="0" fontId="84" fillId="0" borderId="0" xfId="2001" applyFont="1" applyAlignment="1">
      <alignment horizontal="left"/>
    </xf>
    <xf numFmtId="0" fontId="87" fillId="0" borderId="34" xfId="2001" applyFont="1" applyBorder="1" applyAlignment="1">
      <alignment horizontal="center" vertical="center"/>
    </xf>
    <xf numFmtId="0" fontId="87" fillId="0" borderId="29" xfId="2001" applyFont="1" applyBorder="1" applyAlignment="1">
      <alignment horizontal="center" vertical="center"/>
    </xf>
    <xf numFmtId="0" fontId="87" fillId="0" borderId="39" xfId="2786" applyFont="1" applyBorder="1" applyAlignment="1">
      <alignment horizontal="center" vertical="center" wrapText="1"/>
    </xf>
    <xf numFmtId="0" fontId="87" fillId="0" borderId="41" xfId="2786" applyFont="1" applyBorder="1" applyAlignment="1">
      <alignment horizontal="center" vertical="center" wrapText="1"/>
    </xf>
    <xf numFmtId="0" fontId="87" fillId="0" borderId="38" xfId="2786" applyFont="1" applyBorder="1" applyAlignment="1">
      <alignment horizontal="center" vertical="center"/>
    </xf>
    <xf numFmtId="0" fontId="87" fillId="0" borderId="38" xfId="2786" applyFont="1" applyBorder="1" applyAlignment="1">
      <alignment horizontal="center" vertical="center" wrapText="1"/>
    </xf>
    <xf numFmtId="0" fontId="87" fillId="0" borderId="30" xfId="2786" applyFont="1" applyBorder="1" applyAlignment="1">
      <alignment horizontal="center" vertical="center" wrapText="1"/>
    </xf>
    <xf numFmtId="0" fontId="84" fillId="0" borderId="39" xfId="2786" applyFont="1" applyBorder="1" applyAlignment="1">
      <alignment horizontal="center" vertical="center" wrapText="1"/>
    </xf>
    <xf numFmtId="0" fontId="84" fillId="0" borderId="41" xfId="2786" applyFont="1" applyBorder="1" applyAlignment="1">
      <alignment horizontal="center" vertical="center" wrapText="1"/>
    </xf>
    <xf numFmtId="0" fontId="84" fillId="0" borderId="46" xfId="2786" applyFont="1" applyBorder="1" applyAlignment="1">
      <alignment horizontal="center" vertical="center" wrapText="1"/>
    </xf>
    <xf numFmtId="0" fontId="84" fillId="0" borderId="36" xfId="2786" applyFont="1" applyBorder="1" applyAlignment="1">
      <alignment horizontal="center" vertical="center" wrapText="1"/>
    </xf>
    <xf numFmtId="0" fontId="84" fillId="0" borderId="43" xfId="2786" applyFont="1" applyBorder="1" applyAlignment="1">
      <alignment horizontal="center" vertical="center"/>
    </xf>
    <xf numFmtId="0" fontId="84" fillId="0" borderId="37" xfId="2786" applyFont="1" applyBorder="1" applyAlignment="1">
      <alignment horizontal="center" vertical="center"/>
    </xf>
    <xf numFmtId="0" fontId="84" fillId="0" borderId="44" xfId="2786" applyFont="1" applyBorder="1" applyAlignment="1">
      <alignment horizontal="center" vertical="center"/>
    </xf>
    <xf numFmtId="0" fontId="84" fillId="0" borderId="15" xfId="2786" applyFont="1" applyBorder="1" applyAlignment="1">
      <alignment horizontal="center" vertical="center"/>
    </xf>
    <xf numFmtId="0" fontId="84" fillId="0" borderId="45" xfId="2786" applyFont="1" applyBorder="1" applyAlignment="1">
      <alignment horizontal="center" vertical="center"/>
    </xf>
    <xf numFmtId="0" fontId="87" fillId="0" borderId="46" xfId="2786" applyFont="1" applyBorder="1" applyAlignment="1">
      <alignment horizontal="center" vertical="center" wrapText="1"/>
    </xf>
    <xf numFmtId="0" fontId="87" fillId="0" borderId="36" xfId="2786" applyFont="1" applyBorder="1" applyAlignment="1">
      <alignment horizontal="center" vertical="center" wrapText="1"/>
    </xf>
    <xf numFmtId="0" fontId="84" fillId="0" borderId="0" xfId="1994" applyFont="1" applyAlignment="1">
      <alignment horizontal="left"/>
    </xf>
    <xf numFmtId="0" fontId="87" fillId="0" borderId="43" xfId="2786" applyFont="1" applyBorder="1" applyAlignment="1">
      <alignment horizontal="center" vertical="center"/>
    </xf>
    <xf numFmtId="0" fontId="87" fillId="0" borderId="37" xfId="2786" applyFont="1" applyBorder="1" applyAlignment="1">
      <alignment horizontal="center" vertical="center"/>
    </xf>
    <xf numFmtId="0" fontId="87" fillId="0" borderId="44" xfId="2786" applyFont="1" applyBorder="1" applyAlignment="1">
      <alignment horizontal="center" vertical="center"/>
    </xf>
    <xf numFmtId="0" fontId="87" fillId="0" borderId="15" xfId="2786" applyFont="1" applyBorder="1" applyAlignment="1">
      <alignment horizontal="center" vertical="center"/>
    </xf>
    <xf numFmtId="0" fontId="87" fillId="0" borderId="45" xfId="2786" applyFont="1" applyBorder="1" applyAlignment="1">
      <alignment horizontal="center" vertical="center"/>
    </xf>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2" t="s">
        <v>11</v>
      </c>
      <c r="B3" s="22" t="s">
        <v>12</v>
      </c>
      <c r="C3" s="22" t="s">
        <v>13</v>
      </c>
      <c r="D3" s="22" t="s">
        <v>14</v>
      </c>
      <c r="E3" s="22" t="s">
        <v>15</v>
      </c>
    </row>
    <row r="4" spans="1:5" s="28" customFormat="1">
      <c r="A4" s="30">
        <v>44399</v>
      </c>
      <c r="B4" s="28" t="s">
        <v>32</v>
      </c>
      <c r="E4" s="28" t="s">
        <v>33</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B518-4B5D-4D70-9E2B-CD018F7A8A9A}">
  <sheetPr>
    <tabColor rgb="FF0070C0"/>
  </sheetPr>
  <dimension ref="A1:AB55"/>
  <sheetViews>
    <sheetView showGridLines="0" zoomScaleNormal="100" workbookViewId="0">
      <selection activeCell="O8" sqref="O8"/>
    </sheetView>
  </sheetViews>
  <sheetFormatPr defaultColWidth="9.1796875" defaultRowHeight="14"/>
  <cols>
    <col min="1" max="1" width="8.453125" style="81" bestFit="1" customWidth="1"/>
    <col min="2" max="2" width="31.453125" style="81" bestFit="1" customWidth="1"/>
    <col min="3" max="20" width="11.453125" style="81" customWidth="1"/>
    <col min="21" max="26" width="9.1796875" style="81"/>
    <col min="27" max="27" width="9.453125" style="81" bestFit="1" customWidth="1"/>
    <col min="28" max="256" width="9.1796875" style="81"/>
    <col min="257" max="257" width="8.453125" style="81" bestFit="1" customWidth="1"/>
    <col min="258" max="258" width="31.453125" style="81" bestFit="1" customWidth="1"/>
    <col min="259" max="276" width="11.453125" style="81" customWidth="1"/>
    <col min="277" max="282" width="9.1796875" style="81"/>
    <col min="283" max="283" width="9.453125" style="81" bestFit="1" customWidth="1"/>
    <col min="284" max="512" width="9.1796875" style="81"/>
    <col min="513" max="513" width="8.453125" style="81" bestFit="1" customWidth="1"/>
    <col min="514" max="514" width="31.453125" style="81" bestFit="1" customWidth="1"/>
    <col min="515" max="532" width="11.453125" style="81" customWidth="1"/>
    <col min="533" max="538" width="9.1796875" style="81"/>
    <col min="539" max="539" width="9.453125" style="81" bestFit="1" customWidth="1"/>
    <col min="540" max="768" width="9.1796875" style="81"/>
    <col min="769" max="769" width="8.453125" style="81" bestFit="1" customWidth="1"/>
    <col min="770" max="770" width="31.453125" style="81" bestFit="1" customWidth="1"/>
    <col min="771" max="788" width="11.453125" style="81" customWidth="1"/>
    <col min="789" max="794" width="9.1796875" style="81"/>
    <col min="795" max="795" width="9.453125" style="81" bestFit="1" customWidth="1"/>
    <col min="796" max="1024" width="9.1796875" style="81"/>
    <col min="1025" max="1025" width="8.453125" style="81" bestFit="1" customWidth="1"/>
    <col min="1026" max="1026" width="31.453125" style="81" bestFit="1" customWidth="1"/>
    <col min="1027" max="1044" width="11.453125" style="81" customWidth="1"/>
    <col min="1045" max="1050" width="9.1796875" style="81"/>
    <col min="1051" max="1051" width="9.453125" style="81" bestFit="1" customWidth="1"/>
    <col min="1052" max="1280" width="9.1796875" style="81"/>
    <col min="1281" max="1281" width="8.453125" style="81" bestFit="1" customWidth="1"/>
    <col min="1282" max="1282" width="31.453125" style="81" bestFit="1" customWidth="1"/>
    <col min="1283" max="1300" width="11.453125" style="81" customWidth="1"/>
    <col min="1301" max="1306" width="9.1796875" style="81"/>
    <col min="1307" max="1307" width="9.453125" style="81" bestFit="1" customWidth="1"/>
    <col min="1308" max="1536" width="9.1796875" style="81"/>
    <col min="1537" max="1537" width="8.453125" style="81" bestFit="1" customWidth="1"/>
    <col min="1538" max="1538" width="31.453125" style="81" bestFit="1" customWidth="1"/>
    <col min="1539" max="1556" width="11.453125" style="81" customWidth="1"/>
    <col min="1557" max="1562" width="9.1796875" style="81"/>
    <col min="1563" max="1563" width="9.453125" style="81" bestFit="1" customWidth="1"/>
    <col min="1564" max="1792" width="9.1796875" style="81"/>
    <col min="1793" max="1793" width="8.453125" style="81" bestFit="1" customWidth="1"/>
    <col min="1794" max="1794" width="31.453125" style="81" bestFit="1" customWidth="1"/>
    <col min="1795" max="1812" width="11.453125" style="81" customWidth="1"/>
    <col min="1813" max="1818" width="9.1796875" style="81"/>
    <col min="1819" max="1819" width="9.453125" style="81" bestFit="1" customWidth="1"/>
    <col min="1820" max="2048" width="9.1796875" style="81"/>
    <col min="2049" max="2049" width="8.453125" style="81" bestFit="1" customWidth="1"/>
    <col min="2050" max="2050" width="31.453125" style="81" bestFit="1" customWidth="1"/>
    <col min="2051" max="2068" width="11.453125" style="81" customWidth="1"/>
    <col min="2069" max="2074" width="9.1796875" style="81"/>
    <col min="2075" max="2075" width="9.453125" style="81" bestFit="1" customWidth="1"/>
    <col min="2076" max="2304" width="9.1796875" style="81"/>
    <col min="2305" max="2305" width="8.453125" style="81" bestFit="1" customWidth="1"/>
    <col min="2306" max="2306" width="31.453125" style="81" bestFit="1" customWidth="1"/>
    <col min="2307" max="2324" width="11.453125" style="81" customWidth="1"/>
    <col min="2325" max="2330" width="9.1796875" style="81"/>
    <col min="2331" max="2331" width="9.453125" style="81" bestFit="1" customWidth="1"/>
    <col min="2332" max="2560" width="9.1796875" style="81"/>
    <col min="2561" max="2561" width="8.453125" style="81" bestFit="1" customWidth="1"/>
    <col min="2562" max="2562" width="31.453125" style="81" bestFit="1" customWidth="1"/>
    <col min="2563" max="2580" width="11.453125" style="81" customWidth="1"/>
    <col min="2581" max="2586" width="9.1796875" style="81"/>
    <col min="2587" max="2587" width="9.453125" style="81" bestFit="1" customWidth="1"/>
    <col min="2588" max="2816" width="9.1796875" style="81"/>
    <col min="2817" max="2817" width="8.453125" style="81" bestFit="1" customWidth="1"/>
    <col min="2818" max="2818" width="31.453125" style="81" bestFit="1" customWidth="1"/>
    <col min="2819" max="2836" width="11.453125" style="81" customWidth="1"/>
    <col min="2837" max="2842" width="9.1796875" style="81"/>
    <col min="2843" max="2843" width="9.453125" style="81" bestFit="1" customWidth="1"/>
    <col min="2844" max="3072" width="9.1796875" style="81"/>
    <col min="3073" max="3073" width="8.453125" style="81" bestFit="1" customWidth="1"/>
    <col min="3074" max="3074" width="31.453125" style="81" bestFit="1" customWidth="1"/>
    <col min="3075" max="3092" width="11.453125" style="81" customWidth="1"/>
    <col min="3093" max="3098" width="9.1796875" style="81"/>
    <col min="3099" max="3099" width="9.453125" style="81" bestFit="1" customWidth="1"/>
    <col min="3100" max="3328" width="9.1796875" style="81"/>
    <col min="3329" max="3329" width="8.453125" style="81" bestFit="1" customWidth="1"/>
    <col min="3330" max="3330" width="31.453125" style="81" bestFit="1" customWidth="1"/>
    <col min="3331" max="3348" width="11.453125" style="81" customWidth="1"/>
    <col min="3349" max="3354" width="9.1796875" style="81"/>
    <col min="3355" max="3355" width="9.453125" style="81" bestFit="1" customWidth="1"/>
    <col min="3356" max="3584" width="9.1796875" style="81"/>
    <col min="3585" max="3585" width="8.453125" style="81" bestFit="1" customWidth="1"/>
    <col min="3586" max="3586" width="31.453125" style="81" bestFit="1" customWidth="1"/>
    <col min="3587" max="3604" width="11.453125" style="81" customWidth="1"/>
    <col min="3605" max="3610" width="9.1796875" style="81"/>
    <col min="3611" max="3611" width="9.453125" style="81" bestFit="1" customWidth="1"/>
    <col min="3612" max="3840" width="9.1796875" style="81"/>
    <col min="3841" max="3841" width="8.453125" style="81" bestFit="1" customWidth="1"/>
    <col min="3842" max="3842" width="31.453125" style="81" bestFit="1" customWidth="1"/>
    <col min="3843" max="3860" width="11.453125" style="81" customWidth="1"/>
    <col min="3861" max="3866" width="9.1796875" style="81"/>
    <col min="3867" max="3867" width="9.453125" style="81" bestFit="1" customWidth="1"/>
    <col min="3868" max="4096" width="9.1796875" style="81"/>
    <col min="4097" max="4097" width="8.453125" style="81" bestFit="1" customWidth="1"/>
    <col min="4098" max="4098" width="31.453125" style="81" bestFit="1" customWidth="1"/>
    <col min="4099" max="4116" width="11.453125" style="81" customWidth="1"/>
    <col min="4117" max="4122" width="9.1796875" style="81"/>
    <col min="4123" max="4123" width="9.453125" style="81" bestFit="1" customWidth="1"/>
    <col min="4124" max="4352" width="9.1796875" style="81"/>
    <col min="4353" max="4353" width="8.453125" style="81" bestFit="1" customWidth="1"/>
    <col min="4354" max="4354" width="31.453125" style="81" bestFit="1" customWidth="1"/>
    <col min="4355" max="4372" width="11.453125" style="81" customWidth="1"/>
    <col min="4373" max="4378" width="9.1796875" style="81"/>
    <col min="4379" max="4379" width="9.453125" style="81" bestFit="1" customWidth="1"/>
    <col min="4380" max="4608" width="9.1796875" style="81"/>
    <col min="4609" max="4609" width="8.453125" style="81" bestFit="1" customWidth="1"/>
    <col min="4610" max="4610" width="31.453125" style="81" bestFit="1" customWidth="1"/>
    <col min="4611" max="4628" width="11.453125" style="81" customWidth="1"/>
    <col min="4629" max="4634" width="9.1796875" style="81"/>
    <col min="4635" max="4635" width="9.453125" style="81" bestFit="1" customWidth="1"/>
    <col min="4636" max="4864" width="9.1796875" style="81"/>
    <col min="4865" max="4865" width="8.453125" style="81" bestFit="1" customWidth="1"/>
    <col min="4866" max="4866" width="31.453125" style="81" bestFit="1" customWidth="1"/>
    <col min="4867" max="4884" width="11.453125" style="81" customWidth="1"/>
    <col min="4885" max="4890" width="9.1796875" style="81"/>
    <col min="4891" max="4891" width="9.453125" style="81" bestFit="1" customWidth="1"/>
    <col min="4892" max="5120" width="9.1796875" style="81"/>
    <col min="5121" max="5121" width="8.453125" style="81" bestFit="1" customWidth="1"/>
    <col min="5122" max="5122" width="31.453125" style="81" bestFit="1" customWidth="1"/>
    <col min="5123" max="5140" width="11.453125" style="81" customWidth="1"/>
    <col min="5141" max="5146" width="9.1796875" style="81"/>
    <col min="5147" max="5147" width="9.453125" style="81" bestFit="1" customWidth="1"/>
    <col min="5148" max="5376" width="9.1796875" style="81"/>
    <col min="5377" max="5377" width="8.453125" style="81" bestFit="1" customWidth="1"/>
    <col min="5378" max="5378" width="31.453125" style="81" bestFit="1" customWidth="1"/>
    <col min="5379" max="5396" width="11.453125" style="81" customWidth="1"/>
    <col min="5397" max="5402" width="9.1796875" style="81"/>
    <col min="5403" max="5403" width="9.453125" style="81" bestFit="1" customWidth="1"/>
    <col min="5404" max="5632" width="9.1796875" style="81"/>
    <col min="5633" max="5633" width="8.453125" style="81" bestFit="1" customWidth="1"/>
    <col min="5634" max="5634" width="31.453125" style="81" bestFit="1" customWidth="1"/>
    <col min="5635" max="5652" width="11.453125" style="81" customWidth="1"/>
    <col min="5653" max="5658" width="9.1796875" style="81"/>
    <col min="5659" max="5659" width="9.453125" style="81" bestFit="1" customWidth="1"/>
    <col min="5660" max="5888" width="9.1796875" style="81"/>
    <col min="5889" max="5889" width="8.453125" style="81" bestFit="1" customWidth="1"/>
    <col min="5890" max="5890" width="31.453125" style="81" bestFit="1" customWidth="1"/>
    <col min="5891" max="5908" width="11.453125" style="81" customWidth="1"/>
    <col min="5909" max="5914" width="9.1796875" style="81"/>
    <col min="5915" max="5915" width="9.453125" style="81" bestFit="1" customWidth="1"/>
    <col min="5916" max="6144" width="9.1796875" style="81"/>
    <col min="6145" max="6145" width="8.453125" style="81" bestFit="1" customWidth="1"/>
    <col min="6146" max="6146" width="31.453125" style="81" bestFit="1" customWidth="1"/>
    <col min="6147" max="6164" width="11.453125" style="81" customWidth="1"/>
    <col min="6165" max="6170" width="9.1796875" style="81"/>
    <col min="6171" max="6171" width="9.453125" style="81" bestFit="1" customWidth="1"/>
    <col min="6172" max="6400" width="9.1796875" style="81"/>
    <col min="6401" max="6401" width="8.453125" style="81" bestFit="1" customWidth="1"/>
    <col min="6402" max="6402" width="31.453125" style="81" bestFit="1" customWidth="1"/>
    <col min="6403" max="6420" width="11.453125" style="81" customWidth="1"/>
    <col min="6421" max="6426" width="9.1796875" style="81"/>
    <col min="6427" max="6427" width="9.453125" style="81" bestFit="1" customWidth="1"/>
    <col min="6428" max="6656" width="9.1796875" style="81"/>
    <col min="6657" max="6657" width="8.453125" style="81" bestFit="1" customWidth="1"/>
    <col min="6658" max="6658" width="31.453125" style="81" bestFit="1" customWidth="1"/>
    <col min="6659" max="6676" width="11.453125" style="81" customWidth="1"/>
    <col min="6677" max="6682" width="9.1796875" style="81"/>
    <col min="6683" max="6683" width="9.453125" style="81" bestFit="1" customWidth="1"/>
    <col min="6684" max="6912" width="9.1796875" style="81"/>
    <col min="6913" max="6913" width="8.453125" style="81" bestFit="1" customWidth="1"/>
    <col min="6914" max="6914" width="31.453125" style="81" bestFit="1" customWidth="1"/>
    <col min="6915" max="6932" width="11.453125" style="81" customWidth="1"/>
    <col min="6933" max="6938" width="9.1796875" style="81"/>
    <col min="6939" max="6939" width="9.453125" style="81" bestFit="1" customWidth="1"/>
    <col min="6940" max="7168" width="9.1796875" style="81"/>
    <col min="7169" max="7169" width="8.453125" style="81" bestFit="1" customWidth="1"/>
    <col min="7170" max="7170" width="31.453125" style="81" bestFit="1" customWidth="1"/>
    <col min="7171" max="7188" width="11.453125" style="81" customWidth="1"/>
    <col min="7189" max="7194" width="9.1796875" style="81"/>
    <col min="7195" max="7195" width="9.453125" style="81" bestFit="1" customWidth="1"/>
    <col min="7196" max="7424" width="9.1796875" style="81"/>
    <col min="7425" max="7425" width="8.453125" style="81" bestFit="1" customWidth="1"/>
    <col min="7426" max="7426" width="31.453125" style="81" bestFit="1" customWidth="1"/>
    <col min="7427" max="7444" width="11.453125" style="81" customWidth="1"/>
    <col min="7445" max="7450" width="9.1796875" style="81"/>
    <col min="7451" max="7451" width="9.453125" style="81" bestFit="1" customWidth="1"/>
    <col min="7452" max="7680" width="9.1796875" style="81"/>
    <col min="7681" max="7681" width="8.453125" style="81" bestFit="1" customWidth="1"/>
    <col min="7682" max="7682" width="31.453125" style="81" bestFit="1" customWidth="1"/>
    <col min="7683" max="7700" width="11.453125" style="81" customWidth="1"/>
    <col min="7701" max="7706" width="9.1796875" style="81"/>
    <col min="7707" max="7707" width="9.453125" style="81" bestFit="1" customWidth="1"/>
    <col min="7708" max="7936" width="9.1796875" style="81"/>
    <col min="7937" max="7937" width="8.453125" style="81" bestFit="1" customWidth="1"/>
    <col min="7938" max="7938" width="31.453125" style="81" bestFit="1" customWidth="1"/>
    <col min="7939" max="7956" width="11.453125" style="81" customWidth="1"/>
    <col min="7957" max="7962" width="9.1796875" style="81"/>
    <col min="7963" max="7963" width="9.453125" style="81" bestFit="1" customWidth="1"/>
    <col min="7964" max="8192" width="9.1796875" style="81"/>
    <col min="8193" max="8193" width="8.453125" style="81" bestFit="1" customWidth="1"/>
    <col min="8194" max="8194" width="31.453125" style="81" bestFit="1" customWidth="1"/>
    <col min="8195" max="8212" width="11.453125" style="81" customWidth="1"/>
    <col min="8213" max="8218" width="9.1796875" style="81"/>
    <col min="8219" max="8219" width="9.453125" style="81" bestFit="1" customWidth="1"/>
    <col min="8220" max="8448" width="9.1796875" style="81"/>
    <col min="8449" max="8449" width="8.453125" style="81" bestFit="1" customWidth="1"/>
    <col min="8450" max="8450" width="31.453125" style="81" bestFit="1" customWidth="1"/>
    <col min="8451" max="8468" width="11.453125" style="81" customWidth="1"/>
    <col min="8469" max="8474" width="9.1796875" style="81"/>
    <col min="8475" max="8475" width="9.453125" style="81" bestFit="1" customWidth="1"/>
    <col min="8476" max="8704" width="9.1796875" style="81"/>
    <col min="8705" max="8705" width="8.453125" style="81" bestFit="1" customWidth="1"/>
    <col min="8706" max="8706" width="31.453125" style="81" bestFit="1" customWidth="1"/>
    <col min="8707" max="8724" width="11.453125" style="81" customWidth="1"/>
    <col min="8725" max="8730" width="9.1796875" style="81"/>
    <col min="8731" max="8731" width="9.453125" style="81" bestFit="1" customWidth="1"/>
    <col min="8732" max="8960" width="9.1796875" style="81"/>
    <col min="8961" max="8961" width="8.453125" style="81" bestFit="1" customWidth="1"/>
    <col min="8962" max="8962" width="31.453125" style="81" bestFit="1" customWidth="1"/>
    <col min="8963" max="8980" width="11.453125" style="81" customWidth="1"/>
    <col min="8981" max="8986" width="9.1796875" style="81"/>
    <col min="8987" max="8987" width="9.453125" style="81" bestFit="1" customWidth="1"/>
    <col min="8988" max="9216" width="9.1796875" style="81"/>
    <col min="9217" max="9217" width="8.453125" style="81" bestFit="1" customWidth="1"/>
    <col min="9218" max="9218" width="31.453125" style="81" bestFit="1" customWidth="1"/>
    <col min="9219" max="9236" width="11.453125" style="81" customWidth="1"/>
    <col min="9237" max="9242" width="9.1796875" style="81"/>
    <col min="9243" max="9243" width="9.453125" style="81" bestFit="1" customWidth="1"/>
    <col min="9244" max="9472" width="9.1796875" style="81"/>
    <col min="9473" max="9473" width="8.453125" style="81" bestFit="1" customWidth="1"/>
    <col min="9474" max="9474" width="31.453125" style="81" bestFit="1" customWidth="1"/>
    <col min="9475" max="9492" width="11.453125" style="81" customWidth="1"/>
    <col min="9493" max="9498" width="9.1796875" style="81"/>
    <col min="9499" max="9499" width="9.453125" style="81" bestFit="1" customWidth="1"/>
    <col min="9500" max="9728" width="9.1796875" style="81"/>
    <col min="9729" max="9729" width="8.453125" style="81" bestFit="1" customWidth="1"/>
    <col min="9730" max="9730" width="31.453125" style="81" bestFit="1" customWidth="1"/>
    <col min="9731" max="9748" width="11.453125" style="81" customWidth="1"/>
    <col min="9749" max="9754" width="9.1796875" style="81"/>
    <col min="9755" max="9755" width="9.453125" style="81" bestFit="1" customWidth="1"/>
    <col min="9756" max="9984" width="9.1796875" style="81"/>
    <col min="9985" max="9985" width="8.453125" style="81" bestFit="1" customWidth="1"/>
    <col min="9986" max="9986" width="31.453125" style="81" bestFit="1" customWidth="1"/>
    <col min="9987" max="10004" width="11.453125" style="81" customWidth="1"/>
    <col min="10005" max="10010" width="9.1796875" style="81"/>
    <col min="10011" max="10011" width="9.453125" style="81" bestFit="1" customWidth="1"/>
    <col min="10012" max="10240" width="9.1796875" style="81"/>
    <col min="10241" max="10241" width="8.453125" style="81" bestFit="1" customWidth="1"/>
    <col min="10242" max="10242" width="31.453125" style="81" bestFit="1" customWidth="1"/>
    <col min="10243" max="10260" width="11.453125" style="81" customWidth="1"/>
    <col min="10261" max="10266" width="9.1796875" style="81"/>
    <col min="10267" max="10267" width="9.453125" style="81" bestFit="1" customWidth="1"/>
    <col min="10268" max="10496" width="9.1796875" style="81"/>
    <col min="10497" max="10497" width="8.453125" style="81" bestFit="1" customWidth="1"/>
    <col min="10498" max="10498" width="31.453125" style="81" bestFit="1" customWidth="1"/>
    <col min="10499" max="10516" width="11.453125" style="81" customWidth="1"/>
    <col min="10517" max="10522" width="9.1796875" style="81"/>
    <col min="10523" max="10523" width="9.453125" style="81" bestFit="1" customWidth="1"/>
    <col min="10524" max="10752" width="9.1796875" style="81"/>
    <col min="10753" max="10753" width="8.453125" style="81" bestFit="1" customWidth="1"/>
    <col min="10754" max="10754" width="31.453125" style="81" bestFit="1" customWidth="1"/>
    <col min="10755" max="10772" width="11.453125" style="81" customWidth="1"/>
    <col min="10773" max="10778" width="9.1796875" style="81"/>
    <col min="10779" max="10779" width="9.453125" style="81" bestFit="1" customWidth="1"/>
    <col min="10780" max="11008" width="9.1796875" style="81"/>
    <col min="11009" max="11009" width="8.453125" style="81" bestFit="1" customWidth="1"/>
    <col min="11010" max="11010" width="31.453125" style="81" bestFit="1" customWidth="1"/>
    <col min="11011" max="11028" width="11.453125" style="81" customWidth="1"/>
    <col min="11029" max="11034" width="9.1796875" style="81"/>
    <col min="11035" max="11035" width="9.453125" style="81" bestFit="1" customWidth="1"/>
    <col min="11036" max="11264" width="9.1796875" style="81"/>
    <col min="11265" max="11265" width="8.453125" style="81" bestFit="1" customWidth="1"/>
    <col min="11266" max="11266" width="31.453125" style="81" bestFit="1" customWidth="1"/>
    <col min="11267" max="11284" width="11.453125" style="81" customWidth="1"/>
    <col min="11285" max="11290" width="9.1796875" style="81"/>
    <col min="11291" max="11291" width="9.453125" style="81" bestFit="1" customWidth="1"/>
    <col min="11292" max="11520" width="9.1796875" style="81"/>
    <col min="11521" max="11521" width="8.453125" style="81" bestFit="1" customWidth="1"/>
    <col min="11522" max="11522" width="31.453125" style="81" bestFit="1" customWidth="1"/>
    <col min="11523" max="11540" width="11.453125" style="81" customWidth="1"/>
    <col min="11541" max="11546" width="9.1796875" style="81"/>
    <col min="11547" max="11547" width="9.453125" style="81" bestFit="1" customWidth="1"/>
    <col min="11548" max="11776" width="9.1796875" style="81"/>
    <col min="11777" max="11777" width="8.453125" style="81" bestFit="1" customWidth="1"/>
    <col min="11778" max="11778" width="31.453125" style="81" bestFit="1" customWidth="1"/>
    <col min="11779" max="11796" width="11.453125" style="81" customWidth="1"/>
    <col min="11797" max="11802" width="9.1796875" style="81"/>
    <col min="11803" max="11803" width="9.453125" style="81" bestFit="1" customWidth="1"/>
    <col min="11804" max="12032" width="9.1796875" style="81"/>
    <col min="12033" max="12033" width="8.453125" style="81" bestFit="1" customWidth="1"/>
    <col min="12034" max="12034" width="31.453125" style="81" bestFit="1" customWidth="1"/>
    <col min="12035" max="12052" width="11.453125" style="81" customWidth="1"/>
    <col min="12053" max="12058" width="9.1796875" style="81"/>
    <col min="12059" max="12059" width="9.453125" style="81" bestFit="1" customWidth="1"/>
    <col min="12060" max="12288" width="9.1796875" style="81"/>
    <col min="12289" max="12289" width="8.453125" style="81" bestFit="1" customWidth="1"/>
    <col min="12290" max="12290" width="31.453125" style="81" bestFit="1" customWidth="1"/>
    <col min="12291" max="12308" width="11.453125" style="81" customWidth="1"/>
    <col min="12309" max="12314" width="9.1796875" style="81"/>
    <col min="12315" max="12315" width="9.453125" style="81" bestFit="1" customWidth="1"/>
    <col min="12316" max="12544" width="9.1796875" style="81"/>
    <col min="12545" max="12545" width="8.453125" style="81" bestFit="1" customWidth="1"/>
    <col min="12546" max="12546" width="31.453125" style="81" bestFit="1" customWidth="1"/>
    <col min="12547" max="12564" width="11.453125" style="81" customWidth="1"/>
    <col min="12565" max="12570" width="9.1796875" style="81"/>
    <col min="12571" max="12571" width="9.453125" style="81" bestFit="1" customWidth="1"/>
    <col min="12572" max="12800" width="9.1796875" style="81"/>
    <col min="12801" max="12801" width="8.453125" style="81" bestFit="1" customWidth="1"/>
    <col min="12802" max="12802" width="31.453125" style="81" bestFit="1" customWidth="1"/>
    <col min="12803" max="12820" width="11.453125" style="81" customWidth="1"/>
    <col min="12821" max="12826" width="9.1796875" style="81"/>
    <col min="12827" max="12827" width="9.453125" style="81" bestFit="1" customWidth="1"/>
    <col min="12828" max="13056" width="9.1796875" style="81"/>
    <col min="13057" max="13057" width="8.453125" style="81" bestFit="1" customWidth="1"/>
    <col min="13058" max="13058" width="31.453125" style="81" bestFit="1" customWidth="1"/>
    <col min="13059" max="13076" width="11.453125" style="81" customWidth="1"/>
    <col min="13077" max="13082" width="9.1796875" style="81"/>
    <col min="13083" max="13083" width="9.453125" style="81" bestFit="1" customWidth="1"/>
    <col min="13084" max="13312" width="9.1796875" style="81"/>
    <col min="13313" max="13313" width="8.453125" style="81" bestFit="1" customWidth="1"/>
    <col min="13314" max="13314" width="31.453125" style="81" bestFit="1" customWidth="1"/>
    <col min="13315" max="13332" width="11.453125" style="81" customWidth="1"/>
    <col min="13333" max="13338" width="9.1796875" style="81"/>
    <col min="13339" max="13339" width="9.453125" style="81" bestFit="1" customWidth="1"/>
    <col min="13340" max="13568" width="9.1796875" style="81"/>
    <col min="13569" max="13569" width="8.453125" style="81" bestFit="1" customWidth="1"/>
    <col min="13570" max="13570" width="31.453125" style="81" bestFit="1" customWidth="1"/>
    <col min="13571" max="13588" width="11.453125" style="81" customWidth="1"/>
    <col min="13589" max="13594" width="9.1796875" style="81"/>
    <col min="13595" max="13595" width="9.453125" style="81" bestFit="1" customWidth="1"/>
    <col min="13596" max="13824" width="9.1796875" style="81"/>
    <col min="13825" max="13825" width="8.453125" style="81" bestFit="1" customWidth="1"/>
    <col min="13826" max="13826" width="31.453125" style="81" bestFit="1" customWidth="1"/>
    <col min="13827" max="13844" width="11.453125" style="81" customWidth="1"/>
    <col min="13845" max="13850" width="9.1796875" style="81"/>
    <col min="13851" max="13851" width="9.453125" style="81" bestFit="1" customWidth="1"/>
    <col min="13852" max="14080" width="9.1796875" style="81"/>
    <col min="14081" max="14081" width="8.453125" style="81" bestFit="1" customWidth="1"/>
    <col min="14082" max="14082" width="31.453125" style="81" bestFit="1" customWidth="1"/>
    <col min="14083" max="14100" width="11.453125" style="81" customWidth="1"/>
    <col min="14101" max="14106" width="9.1796875" style="81"/>
    <col min="14107" max="14107" width="9.453125" style="81" bestFit="1" customWidth="1"/>
    <col min="14108" max="14336" width="9.1796875" style="81"/>
    <col min="14337" max="14337" width="8.453125" style="81" bestFit="1" customWidth="1"/>
    <col min="14338" max="14338" width="31.453125" style="81" bestFit="1" customWidth="1"/>
    <col min="14339" max="14356" width="11.453125" style="81" customWidth="1"/>
    <col min="14357" max="14362" width="9.1796875" style="81"/>
    <col min="14363" max="14363" width="9.453125" style="81" bestFit="1" customWidth="1"/>
    <col min="14364" max="14592" width="9.1796875" style="81"/>
    <col min="14593" max="14593" width="8.453125" style="81" bestFit="1" customWidth="1"/>
    <col min="14594" max="14594" width="31.453125" style="81" bestFit="1" customWidth="1"/>
    <col min="14595" max="14612" width="11.453125" style="81" customWidth="1"/>
    <col min="14613" max="14618" width="9.1796875" style="81"/>
    <col min="14619" max="14619" width="9.453125" style="81" bestFit="1" customWidth="1"/>
    <col min="14620" max="14848" width="9.1796875" style="81"/>
    <col min="14849" max="14849" width="8.453125" style="81" bestFit="1" customWidth="1"/>
    <col min="14850" max="14850" width="31.453125" style="81" bestFit="1" customWidth="1"/>
    <col min="14851" max="14868" width="11.453125" style="81" customWidth="1"/>
    <col min="14869" max="14874" width="9.1796875" style="81"/>
    <col min="14875" max="14875" width="9.453125" style="81" bestFit="1" customWidth="1"/>
    <col min="14876" max="15104" width="9.1796875" style="81"/>
    <col min="15105" max="15105" width="8.453125" style="81" bestFit="1" customWidth="1"/>
    <col min="15106" max="15106" width="31.453125" style="81" bestFit="1" customWidth="1"/>
    <col min="15107" max="15124" width="11.453125" style="81" customWidth="1"/>
    <col min="15125" max="15130" width="9.1796875" style="81"/>
    <col min="15131" max="15131" width="9.453125" style="81" bestFit="1" customWidth="1"/>
    <col min="15132" max="15360" width="9.1796875" style="81"/>
    <col min="15361" max="15361" width="8.453125" style="81" bestFit="1" customWidth="1"/>
    <col min="15362" max="15362" width="31.453125" style="81" bestFit="1" customWidth="1"/>
    <col min="15363" max="15380" width="11.453125" style="81" customWidth="1"/>
    <col min="15381" max="15386" width="9.1796875" style="81"/>
    <col min="15387" max="15387" width="9.453125" style="81" bestFit="1" customWidth="1"/>
    <col min="15388" max="15616" width="9.1796875" style="81"/>
    <col min="15617" max="15617" width="8.453125" style="81" bestFit="1" customWidth="1"/>
    <col min="15618" max="15618" width="31.453125" style="81" bestFit="1" customWidth="1"/>
    <col min="15619" max="15636" width="11.453125" style="81" customWidth="1"/>
    <col min="15637" max="15642" width="9.1796875" style="81"/>
    <col min="15643" max="15643" width="9.453125" style="81" bestFit="1" customWidth="1"/>
    <col min="15644" max="15872" width="9.1796875" style="81"/>
    <col min="15873" max="15873" width="8.453125" style="81" bestFit="1" customWidth="1"/>
    <col min="15874" max="15874" width="31.453125" style="81" bestFit="1" customWidth="1"/>
    <col min="15875" max="15892" width="11.453125" style="81" customWidth="1"/>
    <col min="15893" max="15898" width="9.1796875" style="81"/>
    <col min="15899" max="15899" width="9.453125" style="81" bestFit="1" customWidth="1"/>
    <col min="15900" max="16128" width="9.1796875" style="81"/>
    <col min="16129" max="16129" width="8.453125" style="81" bestFit="1" customWidth="1"/>
    <col min="16130" max="16130" width="31.453125" style="81" bestFit="1" customWidth="1"/>
    <col min="16131" max="16148" width="11.453125" style="81" customWidth="1"/>
    <col min="16149" max="16154" width="9.1796875" style="81"/>
    <col min="16155" max="16155" width="9.453125" style="81" bestFit="1" customWidth="1"/>
    <col min="16156" max="16384" width="9.1796875" style="81"/>
  </cols>
  <sheetData>
    <row r="1" spans="1:21">
      <c r="D1" s="96">
        <f>SUM(D17:D24)</f>
        <v>-266941.5</v>
      </c>
      <c r="F1" s="96">
        <f>SUM(F17:F24)</f>
        <v>256780.2</v>
      </c>
      <c r="P1" s="96">
        <f>SUM(P17:P24)</f>
        <v>-241023.59999999998</v>
      </c>
      <c r="Q1" s="96">
        <f>SUM(Q17:Q24)</f>
        <v>-9248.9</v>
      </c>
      <c r="R1" s="96">
        <f>SUM(R17:R24)</f>
        <v>14016</v>
      </c>
      <c r="S1" s="96">
        <f>SUM(S17:S24)</f>
        <v>93862.5</v>
      </c>
    </row>
    <row r="2" spans="1:21">
      <c r="B2" s="207" t="s">
        <v>156</v>
      </c>
      <c r="C2" s="207"/>
      <c r="D2" s="207"/>
      <c r="E2" s="207"/>
      <c r="F2" s="207"/>
      <c r="G2" s="207"/>
      <c r="H2" s="207"/>
      <c r="I2" s="207"/>
      <c r="J2" s="207"/>
      <c r="K2" s="207"/>
      <c r="L2" s="207"/>
      <c r="M2" s="207"/>
      <c r="N2" s="207"/>
      <c r="O2" s="207"/>
      <c r="P2" s="207"/>
      <c r="Q2" s="207"/>
      <c r="R2" s="207"/>
      <c r="S2" s="207"/>
      <c r="T2" s="207"/>
    </row>
    <row r="3" spans="1:21" ht="14.5" thickBot="1">
      <c r="B3" s="97" t="s">
        <v>35</v>
      </c>
      <c r="C3" s="97"/>
      <c r="D3" s="53" t="s">
        <v>36</v>
      </c>
      <c r="E3" s="53"/>
      <c r="F3" s="53"/>
      <c r="G3" s="53"/>
      <c r="H3" s="53"/>
      <c r="I3" s="53" t="s">
        <v>37</v>
      </c>
      <c r="J3" s="53" t="s">
        <v>118</v>
      </c>
      <c r="K3" s="53"/>
      <c r="L3" s="53" t="s">
        <v>39</v>
      </c>
      <c r="M3" s="53" t="s">
        <v>40</v>
      </c>
      <c r="N3" s="53"/>
      <c r="O3" s="53"/>
      <c r="P3" s="53" t="s">
        <v>41</v>
      </c>
      <c r="Q3" s="53"/>
      <c r="R3" s="53"/>
      <c r="S3" s="53" t="s">
        <v>42</v>
      </c>
      <c r="T3" s="97"/>
    </row>
    <row r="4" spans="1:21" s="98" customFormat="1" ht="18.75" customHeight="1">
      <c r="B4" s="208"/>
      <c r="C4" s="191" t="s">
        <v>43</v>
      </c>
      <c r="D4" s="191" t="s">
        <v>44</v>
      </c>
      <c r="E4" s="191" t="s">
        <v>45</v>
      </c>
      <c r="F4" s="191" t="s">
        <v>46</v>
      </c>
      <c r="G4" s="210" t="s">
        <v>47</v>
      </c>
      <c r="H4" s="211"/>
      <c r="I4" s="211"/>
      <c r="J4" s="211"/>
      <c r="K4" s="211"/>
      <c r="L4" s="211"/>
      <c r="M4" s="211"/>
      <c r="N4" s="211"/>
      <c r="O4" s="212"/>
      <c r="P4" s="191" t="s">
        <v>48</v>
      </c>
      <c r="Q4" s="191" t="s">
        <v>49</v>
      </c>
      <c r="R4" s="191" t="s">
        <v>50</v>
      </c>
      <c r="S4" s="191" t="s">
        <v>51</v>
      </c>
      <c r="T4" s="205" t="s">
        <v>52</v>
      </c>
    </row>
    <row r="5" spans="1:21" s="54" customFormat="1" ht="50.25" customHeight="1" thickBot="1">
      <c r="B5" s="209"/>
      <c r="C5" s="192"/>
      <c r="D5" s="192"/>
      <c r="E5" s="192"/>
      <c r="F5" s="192"/>
      <c r="G5" s="55" t="s">
        <v>53</v>
      </c>
      <c r="H5" s="55" t="s">
        <v>54</v>
      </c>
      <c r="I5" s="55" t="s">
        <v>55</v>
      </c>
      <c r="J5" s="55" t="s">
        <v>56</v>
      </c>
      <c r="K5" s="55" t="s">
        <v>57</v>
      </c>
      <c r="L5" s="55" t="s">
        <v>58</v>
      </c>
      <c r="M5" s="99" t="s">
        <v>116</v>
      </c>
      <c r="N5" s="55" t="s">
        <v>60</v>
      </c>
      <c r="O5" s="55" t="s">
        <v>61</v>
      </c>
      <c r="P5" s="192"/>
      <c r="Q5" s="192"/>
      <c r="R5" s="192"/>
      <c r="S5" s="192"/>
      <c r="T5" s="206"/>
    </row>
    <row r="6" spans="1:21">
      <c r="A6" s="81" t="s">
        <v>62</v>
      </c>
      <c r="B6" s="100" t="s">
        <v>63</v>
      </c>
      <c r="C6" s="123">
        <v>2584672.0999999996</v>
      </c>
      <c r="D6" s="123">
        <v>1616076.7</v>
      </c>
      <c r="E6" s="123" t="s">
        <v>64</v>
      </c>
      <c r="F6" s="123" t="s">
        <v>64</v>
      </c>
      <c r="G6" s="123" t="s">
        <v>64</v>
      </c>
      <c r="H6" s="123" t="s">
        <v>64</v>
      </c>
      <c r="I6" s="123" t="s">
        <v>64</v>
      </c>
      <c r="J6" s="123" t="s">
        <v>64</v>
      </c>
      <c r="K6" s="123" t="s">
        <v>64</v>
      </c>
      <c r="L6" s="123" t="s">
        <v>64</v>
      </c>
      <c r="M6" s="123" t="s">
        <v>64</v>
      </c>
      <c r="N6" s="123" t="s">
        <v>64</v>
      </c>
      <c r="O6" s="123" t="s">
        <v>64</v>
      </c>
      <c r="P6" s="123">
        <v>957528.6</v>
      </c>
      <c r="Q6" s="123">
        <v>11066.799999999997</v>
      </c>
      <c r="R6" s="123" t="s">
        <v>64</v>
      </c>
      <c r="S6" s="123" t="s">
        <v>64</v>
      </c>
      <c r="T6" s="124" t="s">
        <v>64</v>
      </c>
    </row>
    <row r="7" spans="1:21">
      <c r="A7" s="81" t="s">
        <v>65</v>
      </c>
      <c r="B7" s="101" t="s">
        <v>6</v>
      </c>
      <c r="C7" s="125">
        <v>12678.1</v>
      </c>
      <c r="D7" s="125" t="s">
        <v>64</v>
      </c>
      <c r="E7" s="125" t="s">
        <v>64</v>
      </c>
      <c r="F7" s="125">
        <v>11999.1</v>
      </c>
      <c r="G7" s="125" t="s">
        <v>64</v>
      </c>
      <c r="H7" s="125">
        <v>52.1</v>
      </c>
      <c r="I7" s="125">
        <v>7343.5</v>
      </c>
      <c r="J7" s="125">
        <v>2884</v>
      </c>
      <c r="K7" s="125">
        <v>189.4</v>
      </c>
      <c r="L7" s="125">
        <v>21.3</v>
      </c>
      <c r="M7" s="125" t="s">
        <v>64</v>
      </c>
      <c r="N7" s="125">
        <v>4.0999999999999996</v>
      </c>
      <c r="O7" s="125">
        <v>1504.7</v>
      </c>
      <c r="P7" s="125" t="s">
        <v>64</v>
      </c>
      <c r="Q7" s="125" t="s">
        <v>64</v>
      </c>
      <c r="R7" s="125" t="s">
        <v>64</v>
      </c>
      <c r="S7" s="125">
        <v>492.8</v>
      </c>
      <c r="T7" s="126">
        <v>186.2</v>
      </c>
    </row>
    <row r="8" spans="1:21">
      <c r="A8" s="81" t="s">
        <v>66</v>
      </c>
      <c r="B8" s="101" t="s">
        <v>7</v>
      </c>
      <c r="C8" s="125">
        <v>-1861834.3</v>
      </c>
      <c r="D8" s="125">
        <v>-1346170.4</v>
      </c>
      <c r="E8" s="125" t="s">
        <v>64</v>
      </c>
      <c r="F8" s="125">
        <v>-48099.7</v>
      </c>
      <c r="G8" s="125" t="s">
        <v>64</v>
      </c>
      <c r="H8" s="125">
        <v>-2499.3000000000002</v>
      </c>
      <c r="I8" s="125" t="s">
        <v>64</v>
      </c>
      <c r="J8" s="125">
        <v>-5163.6000000000004</v>
      </c>
      <c r="K8" s="125" t="s">
        <v>64</v>
      </c>
      <c r="L8" s="125">
        <v>-32461.200000000001</v>
      </c>
      <c r="M8" s="125">
        <v>-8.5</v>
      </c>
      <c r="N8" s="125">
        <v>-495.5</v>
      </c>
      <c r="O8" s="125">
        <v>-7471.6</v>
      </c>
      <c r="P8" s="125">
        <v>-462197</v>
      </c>
      <c r="Q8" s="125" t="s">
        <v>64</v>
      </c>
      <c r="R8" s="125" t="s">
        <v>64</v>
      </c>
      <c r="S8" s="125">
        <v>-5367.2</v>
      </c>
      <c r="T8" s="126" t="s">
        <v>64</v>
      </c>
    </row>
    <row r="9" spans="1:21">
      <c r="B9" s="102" t="s">
        <v>67</v>
      </c>
      <c r="C9" s="125">
        <v>-14818.8</v>
      </c>
      <c r="D9" s="125" t="s">
        <v>64</v>
      </c>
      <c r="E9" s="125" t="s">
        <v>64</v>
      </c>
      <c r="F9" s="125">
        <v>-14818.8</v>
      </c>
      <c r="G9" s="125" t="s">
        <v>64</v>
      </c>
      <c r="H9" s="125" t="s">
        <v>64</v>
      </c>
      <c r="I9" s="125" t="s">
        <v>64</v>
      </c>
      <c r="J9" s="125">
        <v>-13513.5</v>
      </c>
      <c r="K9" s="125" t="s">
        <v>64</v>
      </c>
      <c r="L9" s="125">
        <v>-1305.3</v>
      </c>
      <c r="M9" s="125" t="s">
        <v>64</v>
      </c>
      <c r="N9" s="125" t="s">
        <v>64</v>
      </c>
      <c r="O9" s="125" t="s">
        <v>64</v>
      </c>
      <c r="P9" s="125" t="s">
        <v>64</v>
      </c>
      <c r="Q9" s="125" t="s">
        <v>64</v>
      </c>
      <c r="R9" s="125" t="s">
        <v>64</v>
      </c>
      <c r="S9" s="125" t="s">
        <v>64</v>
      </c>
      <c r="T9" s="126" t="s">
        <v>64</v>
      </c>
    </row>
    <row r="10" spans="1:21">
      <c r="B10" s="103" t="s">
        <v>68</v>
      </c>
      <c r="C10" s="125">
        <v>-1305.3</v>
      </c>
      <c r="D10" s="125" t="s">
        <v>64</v>
      </c>
      <c r="E10" s="125" t="s">
        <v>64</v>
      </c>
      <c r="F10" s="125">
        <v>-1305.3</v>
      </c>
      <c r="G10" s="125" t="s">
        <v>64</v>
      </c>
      <c r="H10" s="125" t="s">
        <v>64</v>
      </c>
      <c r="I10" s="125" t="s">
        <v>64</v>
      </c>
      <c r="J10" s="125" t="s">
        <v>64</v>
      </c>
      <c r="K10" s="125" t="s">
        <v>64</v>
      </c>
      <c r="L10" s="125">
        <v>-1305.3</v>
      </c>
      <c r="M10" s="125" t="s">
        <v>64</v>
      </c>
      <c r="N10" s="125" t="s">
        <v>64</v>
      </c>
      <c r="O10" s="125" t="s">
        <v>64</v>
      </c>
      <c r="P10" s="125" t="s">
        <v>64</v>
      </c>
      <c r="Q10" s="125" t="s">
        <v>64</v>
      </c>
      <c r="R10" s="125" t="s">
        <v>64</v>
      </c>
      <c r="S10" s="125" t="s">
        <v>64</v>
      </c>
      <c r="T10" s="126" t="s">
        <v>64</v>
      </c>
    </row>
    <row r="11" spans="1:21">
      <c r="B11" s="103" t="s">
        <v>69</v>
      </c>
      <c r="C11" s="125">
        <v>-13513.5</v>
      </c>
      <c r="D11" s="125" t="s">
        <v>64</v>
      </c>
      <c r="E11" s="125" t="s">
        <v>64</v>
      </c>
      <c r="F11" s="125">
        <v>-13513.5</v>
      </c>
      <c r="G11" s="125" t="s">
        <v>64</v>
      </c>
      <c r="H11" s="125" t="s">
        <v>64</v>
      </c>
      <c r="I11" s="125" t="s">
        <v>64</v>
      </c>
      <c r="J11" s="125">
        <v>-13513.5</v>
      </c>
      <c r="K11" s="125" t="s">
        <v>64</v>
      </c>
      <c r="L11" s="125" t="s">
        <v>64</v>
      </c>
      <c r="M11" s="125" t="s">
        <v>64</v>
      </c>
      <c r="N11" s="125" t="s">
        <v>64</v>
      </c>
      <c r="O11" s="125" t="s">
        <v>64</v>
      </c>
      <c r="P11" s="125" t="s">
        <v>64</v>
      </c>
      <c r="Q11" s="125" t="s">
        <v>64</v>
      </c>
      <c r="R11" s="125" t="s">
        <v>64</v>
      </c>
      <c r="S11" s="125" t="s">
        <v>64</v>
      </c>
      <c r="T11" s="126" t="s">
        <v>64</v>
      </c>
    </row>
    <row r="12" spans="1:21">
      <c r="B12" s="104" t="s">
        <v>70</v>
      </c>
      <c r="C12" s="125">
        <v>-7141.9000000000005</v>
      </c>
      <c r="D12" s="125">
        <v>-758.4</v>
      </c>
      <c r="E12" s="125" t="s">
        <v>64</v>
      </c>
      <c r="F12" s="125">
        <v>-1403.8000000000002</v>
      </c>
      <c r="G12" s="125" t="s">
        <v>64</v>
      </c>
      <c r="H12" s="125">
        <v>464.7</v>
      </c>
      <c r="I12" s="125">
        <v>1114.5</v>
      </c>
      <c r="J12" s="125">
        <v>-25.9</v>
      </c>
      <c r="K12" s="125" t="s">
        <v>64</v>
      </c>
      <c r="L12" s="125">
        <v>170.6</v>
      </c>
      <c r="M12" s="125">
        <v>-2081.5</v>
      </c>
      <c r="N12" s="125">
        <v>-200.6</v>
      </c>
      <c r="O12" s="125">
        <v>-845.6</v>
      </c>
      <c r="P12" s="125">
        <v>-4948.8999999999996</v>
      </c>
      <c r="Q12" s="125">
        <v>-33.6</v>
      </c>
      <c r="R12" s="125" t="s">
        <v>64</v>
      </c>
      <c r="S12" s="125" t="s">
        <v>64</v>
      </c>
      <c r="T12" s="126">
        <v>2.8</v>
      </c>
    </row>
    <row r="13" spans="1:21">
      <c r="B13" s="105" t="s">
        <v>71</v>
      </c>
      <c r="C13" s="127">
        <v>713555.2</v>
      </c>
      <c r="D13" s="127">
        <v>269147.90000000002</v>
      </c>
      <c r="E13" s="125" t="s">
        <v>64</v>
      </c>
      <c r="F13" s="127">
        <v>-52323.199999999997</v>
      </c>
      <c r="G13" s="125" t="s">
        <v>64</v>
      </c>
      <c r="H13" s="125">
        <v>-1982.5</v>
      </c>
      <c r="I13" s="125">
        <v>8458</v>
      </c>
      <c r="J13" s="125">
        <v>-15819</v>
      </c>
      <c r="K13" s="125">
        <v>189.4</v>
      </c>
      <c r="L13" s="125">
        <v>-33574.6</v>
      </c>
      <c r="M13" s="125">
        <v>-2090</v>
      </c>
      <c r="N13" s="125">
        <v>-692</v>
      </c>
      <c r="O13" s="125">
        <v>-6812.5</v>
      </c>
      <c r="P13" s="127">
        <v>490382.7</v>
      </c>
      <c r="Q13" s="127">
        <v>11033.199999999999</v>
      </c>
      <c r="R13" s="125" t="s">
        <v>64</v>
      </c>
      <c r="S13" s="127">
        <v>-4874.3999999999996</v>
      </c>
      <c r="T13" s="128">
        <v>189</v>
      </c>
      <c r="U13" s="96"/>
    </row>
    <row r="14" spans="1:21">
      <c r="B14" s="106" t="s">
        <v>72</v>
      </c>
      <c r="C14" s="127">
        <v>2461.4</v>
      </c>
      <c r="D14" s="127" t="s">
        <v>64</v>
      </c>
      <c r="E14" s="125" t="s">
        <v>64</v>
      </c>
      <c r="F14" s="127">
        <v>955.00000000000011</v>
      </c>
      <c r="G14" s="125" t="s">
        <v>64</v>
      </c>
      <c r="H14" s="125" t="s">
        <v>64</v>
      </c>
      <c r="I14" s="125">
        <v>375.8</v>
      </c>
      <c r="J14" s="125" t="s">
        <v>64</v>
      </c>
      <c r="K14" s="125" t="s">
        <v>64</v>
      </c>
      <c r="L14" s="125">
        <v>563.1</v>
      </c>
      <c r="M14" s="125" t="s">
        <v>64</v>
      </c>
      <c r="N14" s="125" t="s">
        <v>64</v>
      </c>
      <c r="O14" s="125">
        <v>16.100000000000001</v>
      </c>
      <c r="P14" s="127">
        <v>1402.3</v>
      </c>
      <c r="Q14" s="125" t="s">
        <v>64</v>
      </c>
      <c r="R14" s="125" t="s">
        <v>64</v>
      </c>
      <c r="S14" s="127">
        <v>104.1</v>
      </c>
      <c r="T14" s="126" t="s">
        <v>64</v>
      </c>
      <c r="U14" s="96"/>
    </row>
    <row r="15" spans="1:21">
      <c r="B15" s="106" t="s">
        <v>73</v>
      </c>
      <c r="C15" s="125" t="s">
        <v>64</v>
      </c>
      <c r="D15" s="125" t="s">
        <v>64</v>
      </c>
      <c r="E15" s="125" t="s">
        <v>64</v>
      </c>
      <c r="F15" s="125" t="s">
        <v>64</v>
      </c>
      <c r="G15" s="125" t="s">
        <v>64</v>
      </c>
      <c r="H15" s="125" t="s">
        <v>64</v>
      </c>
      <c r="I15" s="125" t="s">
        <v>64</v>
      </c>
      <c r="J15" s="125" t="s">
        <v>64</v>
      </c>
      <c r="K15" s="125" t="s">
        <v>64</v>
      </c>
      <c r="L15" s="125" t="s">
        <v>64</v>
      </c>
      <c r="M15" s="125" t="s">
        <v>64</v>
      </c>
      <c r="N15" s="125" t="s">
        <v>64</v>
      </c>
      <c r="O15" s="125" t="s">
        <v>64</v>
      </c>
      <c r="P15" s="125" t="s">
        <v>64</v>
      </c>
      <c r="Q15" s="125" t="s">
        <v>64</v>
      </c>
      <c r="R15" s="125" t="s">
        <v>64</v>
      </c>
      <c r="S15" s="125" t="s">
        <v>64</v>
      </c>
      <c r="T15" s="126" t="s">
        <v>64</v>
      </c>
    </row>
    <row r="16" spans="1:21">
      <c r="B16" s="106" t="s">
        <v>74</v>
      </c>
      <c r="C16" s="127">
        <v>-152555.29999999999</v>
      </c>
      <c r="D16" s="127">
        <v>-266941.5</v>
      </c>
      <c r="E16" s="125" t="s">
        <v>64</v>
      </c>
      <c r="F16" s="127">
        <v>256780.2</v>
      </c>
      <c r="G16" s="125">
        <v>10275.5</v>
      </c>
      <c r="H16" s="125">
        <v>9959.2000000000007</v>
      </c>
      <c r="I16" s="125">
        <v>50169</v>
      </c>
      <c r="J16" s="125">
        <v>28779.8</v>
      </c>
      <c r="K16" s="125" t="s">
        <v>64</v>
      </c>
      <c r="L16" s="125">
        <v>95067.5</v>
      </c>
      <c r="M16" s="125">
        <v>5365.2</v>
      </c>
      <c r="N16" s="125">
        <v>10650.6</v>
      </c>
      <c r="O16" s="125">
        <v>46513.4</v>
      </c>
      <c r="P16" s="127">
        <v>-241023.6</v>
      </c>
      <c r="Q16" s="127">
        <v>-9248.8999999999978</v>
      </c>
      <c r="R16" s="127">
        <v>14016</v>
      </c>
      <c r="S16" s="127">
        <v>93862.5</v>
      </c>
      <c r="T16" s="126" t="s">
        <v>64</v>
      </c>
      <c r="U16" s="96"/>
    </row>
    <row r="17" spans="1:28">
      <c r="B17" s="103" t="s">
        <v>75</v>
      </c>
      <c r="C17" s="125">
        <v>-85949.999999999985</v>
      </c>
      <c r="D17" s="125" t="s">
        <v>64</v>
      </c>
      <c r="E17" s="125" t="s">
        <v>64</v>
      </c>
      <c r="F17" s="125">
        <v>-597.20000000000005</v>
      </c>
      <c r="G17" s="125" t="s">
        <v>64</v>
      </c>
      <c r="H17" s="125" t="s">
        <v>64</v>
      </c>
      <c r="I17" s="125" t="s">
        <v>64</v>
      </c>
      <c r="J17" s="125" t="s">
        <v>64</v>
      </c>
      <c r="K17" s="125" t="s">
        <v>64</v>
      </c>
      <c r="L17" s="125">
        <v>-597.20000000000005</v>
      </c>
      <c r="M17" s="125" t="s">
        <v>64</v>
      </c>
      <c r="N17" s="125" t="s">
        <v>64</v>
      </c>
      <c r="O17" s="125" t="s">
        <v>64</v>
      </c>
      <c r="P17" s="125">
        <v>-142783.79999999999</v>
      </c>
      <c r="Q17" s="125">
        <v>-9246.7999999999993</v>
      </c>
      <c r="R17" s="125" t="s">
        <v>64</v>
      </c>
      <c r="S17" s="125">
        <v>66677.8</v>
      </c>
      <c r="T17" s="126" t="s">
        <v>64</v>
      </c>
      <c r="U17" s="81">
        <f>S17/SUM(P17:Q17)</f>
        <v>-0.43858144347256417</v>
      </c>
      <c r="V17" s="107">
        <f>(S17+Q17)/SUM(G17:P17)*-1</f>
        <v>0.40054818978804724</v>
      </c>
      <c r="X17" s="108">
        <f>SUM(R17:S17)/SUM(G17:Q17)*-1</f>
        <v>0.43686536790807445</v>
      </c>
    </row>
    <row r="18" spans="1:28">
      <c r="B18" s="103" t="s">
        <v>76</v>
      </c>
      <c r="C18" s="125">
        <v>-54926.900000000009</v>
      </c>
      <c r="D18" s="125" t="s">
        <v>64</v>
      </c>
      <c r="E18" s="125" t="s">
        <v>64</v>
      </c>
      <c r="F18" s="125">
        <v>-8.5</v>
      </c>
      <c r="G18" s="125" t="s">
        <v>64</v>
      </c>
      <c r="H18" s="125" t="s">
        <v>64</v>
      </c>
      <c r="I18" s="125" t="s">
        <v>64</v>
      </c>
      <c r="J18" s="125" t="s">
        <v>64</v>
      </c>
      <c r="K18" s="125" t="s">
        <v>64</v>
      </c>
      <c r="L18" s="125">
        <v>-8.5</v>
      </c>
      <c r="M18" s="125" t="s">
        <v>64</v>
      </c>
      <c r="N18" s="125" t="s">
        <v>64</v>
      </c>
      <c r="O18" s="125" t="s">
        <v>64</v>
      </c>
      <c r="P18" s="125">
        <v>-89888.8</v>
      </c>
      <c r="Q18" s="125" t="s">
        <v>64</v>
      </c>
      <c r="R18" s="125">
        <v>7785.7</v>
      </c>
      <c r="S18" s="125">
        <v>27184.7</v>
      </c>
      <c r="T18" s="126" t="s">
        <v>64</v>
      </c>
      <c r="U18" s="81">
        <f>R18/S18</f>
        <v>0.28640007062796352</v>
      </c>
      <c r="V18" s="108">
        <f>SUM(R18:S18)/SUM(G18:Q18)*-1</f>
        <v>0.38900389666875423</v>
      </c>
    </row>
    <row r="19" spans="1:28">
      <c r="B19" s="103" t="s">
        <v>77</v>
      </c>
      <c r="C19" s="125">
        <v>-1922.8999999999996</v>
      </c>
      <c r="D19" s="125" t="s">
        <v>64</v>
      </c>
      <c r="E19" s="125" t="s">
        <v>64</v>
      </c>
      <c r="F19" s="125">
        <v>-17</v>
      </c>
      <c r="G19" s="125" t="s">
        <v>64</v>
      </c>
      <c r="H19" s="125" t="s">
        <v>64</v>
      </c>
      <c r="I19" s="125" t="s">
        <v>64</v>
      </c>
      <c r="J19" s="125" t="s">
        <v>64</v>
      </c>
      <c r="K19" s="125" t="s">
        <v>64</v>
      </c>
      <c r="L19" s="125">
        <v>-8.5</v>
      </c>
      <c r="M19" s="125">
        <v>-8.5</v>
      </c>
      <c r="N19" s="125" t="s">
        <v>64</v>
      </c>
      <c r="O19" s="125" t="s">
        <v>64</v>
      </c>
      <c r="P19" s="125">
        <v>-8136.2</v>
      </c>
      <c r="Q19" s="125" t="s">
        <v>64</v>
      </c>
      <c r="R19" s="125">
        <v>6230.3</v>
      </c>
      <c r="S19" s="125" t="s">
        <v>64</v>
      </c>
      <c r="T19" s="126" t="s">
        <v>64</v>
      </c>
      <c r="V19" s="108">
        <f>SUM(R19:S19)/SUM(G19:Q19)*-1</f>
        <v>0.76415395182259727</v>
      </c>
    </row>
    <row r="20" spans="1:28">
      <c r="B20" s="103" t="s">
        <v>78</v>
      </c>
      <c r="C20" s="125">
        <v>1174.4000000000001</v>
      </c>
      <c r="D20" s="125" t="s">
        <v>64</v>
      </c>
      <c r="E20" s="125" t="s">
        <v>64</v>
      </c>
      <c r="F20" s="125">
        <v>1389.2</v>
      </c>
      <c r="G20" s="125" t="s">
        <v>64</v>
      </c>
      <c r="H20" s="125">
        <v>569.1</v>
      </c>
      <c r="I20" s="125" t="s">
        <v>64</v>
      </c>
      <c r="J20" s="125" t="s">
        <v>64</v>
      </c>
      <c r="K20" s="125" t="s">
        <v>64</v>
      </c>
      <c r="L20" s="125" t="s">
        <v>64</v>
      </c>
      <c r="M20" s="125" t="s">
        <v>64</v>
      </c>
      <c r="N20" s="125" t="s">
        <v>64</v>
      </c>
      <c r="O20" s="125">
        <v>820.1</v>
      </c>
      <c r="P20" s="125">
        <v>-214.8</v>
      </c>
      <c r="Q20" s="125" t="s">
        <v>64</v>
      </c>
      <c r="R20" s="125" t="s">
        <v>64</v>
      </c>
      <c r="S20" s="125" t="s">
        <v>64</v>
      </c>
      <c r="T20" s="126" t="s">
        <v>64</v>
      </c>
    </row>
    <row r="21" spans="1:28">
      <c r="B21" s="103" t="s">
        <v>79</v>
      </c>
      <c r="C21" s="125" t="s">
        <v>64</v>
      </c>
      <c r="D21" s="125" t="s">
        <v>64</v>
      </c>
      <c r="E21" s="125" t="s">
        <v>64</v>
      </c>
      <c r="F21" s="125" t="s">
        <v>64</v>
      </c>
      <c r="G21" s="125" t="s">
        <v>64</v>
      </c>
      <c r="H21" s="125" t="s">
        <v>64</v>
      </c>
      <c r="I21" s="125" t="s">
        <v>64</v>
      </c>
      <c r="J21" s="125" t="s">
        <v>64</v>
      </c>
      <c r="K21" s="125" t="s">
        <v>64</v>
      </c>
      <c r="L21" s="125" t="s">
        <v>64</v>
      </c>
      <c r="M21" s="125" t="s">
        <v>64</v>
      </c>
      <c r="N21" s="125" t="s">
        <v>64</v>
      </c>
      <c r="O21" s="125" t="s">
        <v>64</v>
      </c>
      <c r="P21" s="125" t="s">
        <v>64</v>
      </c>
      <c r="Q21" s="125" t="s">
        <v>64</v>
      </c>
      <c r="R21" s="125" t="s">
        <v>64</v>
      </c>
      <c r="S21" s="125" t="s">
        <v>64</v>
      </c>
      <c r="T21" s="126" t="s">
        <v>64</v>
      </c>
    </row>
    <row r="22" spans="1:28">
      <c r="A22" s="108"/>
      <c r="B22" s="109" t="s">
        <v>80</v>
      </c>
      <c r="C22" s="125">
        <v>-10927.8</v>
      </c>
      <c r="D22" s="125">
        <v>-266941.5</v>
      </c>
      <c r="E22" s="125" t="s">
        <v>64</v>
      </c>
      <c r="F22" s="125">
        <v>256013.7</v>
      </c>
      <c r="G22" s="125">
        <v>10275.5</v>
      </c>
      <c r="H22" s="125">
        <v>9390.1</v>
      </c>
      <c r="I22" s="125">
        <v>50169</v>
      </c>
      <c r="J22" s="125">
        <v>28779.8</v>
      </c>
      <c r="K22" s="125" t="s">
        <v>64</v>
      </c>
      <c r="L22" s="125">
        <v>95681.7</v>
      </c>
      <c r="M22" s="125">
        <v>5373.7</v>
      </c>
      <c r="N22" s="125">
        <v>10650.6</v>
      </c>
      <c r="O22" s="125">
        <v>45693.3</v>
      </c>
      <c r="P22" s="125" t="s">
        <v>64</v>
      </c>
      <c r="Q22" s="125" t="s">
        <v>64</v>
      </c>
      <c r="R22" s="125" t="s">
        <v>64</v>
      </c>
      <c r="S22" s="125" t="s">
        <v>64</v>
      </c>
      <c r="T22" s="126" t="s">
        <v>64</v>
      </c>
      <c r="V22" s="81">
        <v>29</v>
      </c>
      <c r="W22" s="81">
        <f>V22/$V$26</f>
        <v>5.8467741935483868E-2</v>
      </c>
    </row>
    <row r="23" spans="1:28">
      <c r="B23" s="109" t="s">
        <v>81</v>
      </c>
      <c r="C23" s="125" t="s">
        <v>64</v>
      </c>
      <c r="D23" s="125" t="s">
        <v>64</v>
      </c>
      <c r="E23" s="125" t="s">
        <v>64</v>
      </c>
      <c r="F23" s="125" t="s">
        <v>64</v>
      </c>
      <c r="G23" s="125" t="s">
        <v>64</v>
      </c>
      <c r="H23" s="125" t="s">
        <v>64</v>
      </c>
      <c r="I23" s="125" t="s">
        <v>64</v>
      </c>
      <c r="J23" s="125" t="s">
        <v>64</v>
      </c>
      <c r="K23" s="125" t="s">
        <v>64</v>
      </c>
      <c r="L23" s="125" t="s">
        <v>64</v>
      </c>
      <c r="M23" s="125" t="s">
        <v>64</v>
      </c>
      <c r="N23" s="125" t="s">
        <v>64</v>
      </c>
      <c r="O23" s="125" t="s">
        <v>64</v>
      </c>
      <c r="P23" s="125" t="s">
        <v>64</v>
      </c>
      <c r="Q23" s="125" t="s">
        <v>64</v>
      </c>
      <c r="R23" s="125" t="s">
        <v>64</v>
      </c>
      <c r="S23" s="125" t="s">
        <v>64</v>
      </c>
      <c r="T23" s="126" t="s">
        <v>64</v>
      </c>
      <c r="V23" s="81">
        <v>54</v>
      </c>
      <c r="W23" s="81">
        <f>V23/$V$26</f>
        <v>0.10887096774193548</v>
      </c>
    </row>
    <row r="24" spans="1:28">
      <c r="B24" s="103" t="s">
        <v>82</v>
      </c>
      <c r="C24" s="125">
        <v>-2.0999999999999996</v>
      </c>
      <c r="D24" s="125" t="s">
        <v>64</v>
      </c>
      <c r="E24" s="125" t="s">
        <v>64</v>
      </c>
      <c r="F24" s="125" t="s">
        <v>64</v>
      </c>
      <c r="G24" s="125" t="s">
        <v>64</v>
      </c>
      <c r="H24" s="125" t="s">
        <v>64</v>
      </c>
      <c r="I24" s="125" t="s">
        <v>64</v>
      </c>
      <c r="J24" s="125" t="s">
        <v>64</v>
      </c>
      <c r="K24" s="125" t="s">
        <v>64</v>
      </c>
      <c r="L24" s="125" t="s">
        <v>64</v>
      </c>
      <c r="M24" s="125" t="s">
        <v>64</v>
      </c>
      <c r="N24" s="125" t="s">
        <v>64</v>
      </c>
      <c r="O24" s="125" t="s">
        <v>64</v>
      </c>
      <c r="P24" s="125" t="s">
        <v>64</v>
      </c>
      <c r="Q24" s="125">
        <v>-2.0999999999999996</v>
      </c>
      <c r="R24" s="125" t="s">
        <v>64</v>
      </c>
      <c r="S24" s="125" t="s">
        <v>64</v>
      </c>
      <c r="T24" s="126" t="s">
        <v>64</v>
      </c>
      <c r="V24" s="81">
        <v>98</v>
      </c>
      <c r="W24" s="81">
        <f>V24/$V$26</f>
        <v>0.19758064516129031</v>
      </c>
    </row>
    <row r="25" spans="1:28">
      <c r="B25" s="110" t="s">
        <v>83</v>
      </c>
      <c r="C25" s="127">
        <v>47230.5</v>
      </c>
      <c r="D25" s="127">
        <v>452.5</v>
      </c>
      <c r="E25" s="125" t="s">
        <v>64</v>
      </c>
      <c r="F25" s="127">
        <v>13615.7</v>
      </c>
      <c r="G25" s="125">
        <v>7968</v>
      </c>
      <c r="H25" s="125" t="s">
        <v>64</v>
      </c>
      <c r="I25" s="125" t="s">
        <v>64</v>
      </c>
      <c r="J25" s="125" t="s">
        <v>64</v>
      </c>
      <c r="K25" s="125" t="s">
        <v>64</v>
      </c>
      <c r="L25" s="125" t="s">
        <v>64</v>
      </c>
      <c r="M25" s="125" t="s">
        <v>64</v>
      </c>
      <c r="N25" s="125" t="s">
        <v>64</v>
      </c>
      <c r="O25" s="125">
        <v>5647.7</v>
      </c>
      <c r="P25" s="127">
        <v>19479.2</v>
      </c>
      <c r="Q25" s="125" t="s">
        <v>64</v>
      </c>
      <c r="R25" s="127">
        <v>9.6</v>
      </c>
      <c r="S25" s="127">
        <v>13673.5</v>
      </c>
      <c r="T25" s="126" t="s">
        <v>64</v>
      </c>
      <c r="U25" s="96"/>
      <c r="V25" s="81">
        <v>315</v>
      </c>
      <c r="W25" s="81">
        <f>V25/$V$26</f>
        <v>0.63508064516129037</v>
      </c>
    </row>
    <row r="26" spans="1:28">
      <c r="B26" s="110" t="s">
        <v>84</v>
      </c>
      <c r="C26" s="127">
        <v>38719.5</v>
      </c>
      <c r="D26" s="127">
        <v>1753.9</v>
      </c>
      <c r="E26" s="125" t="s">
        <v>64</v>
      </c>
      <c r="F26" s="125" t="s">
        <v>64</v>
      </c>
      <c r="G26" s="125" t="s">
        <v>64</v>
      </c>
      <c r="H26" s="125" t="s">
        <v>64</v>
      </c>
      <c r="I26" s="125" t="s">
        <v>64</v>
      </c>
      <c r="J26" s="125" t="s">
        <v>64</v>
      </c>
      <c r="K26" s="125" t="s">
        <v>64</v>
      </c>
      <c r="L26" s="125" t="s">
        <v>64</v>
      </c>
      <c r="M26" s="125" t="s">
        <v>64</v>
      </c>
      <c r="N26" s="125" t="s">
        <v>64</v>
      </c>
      <c r="O26" s="125" t="s">
        <v>64</v>
      </c>
      <c r="P26" s="127">
        <v>28154.5</v>
      </c>
      <c r="Q26" s="125" t="s">
        <v>64</v>
      </c>
      <c r="R26" s="127">
        <v>798.9</v>
      </c>
      <c r="S26" s="127">
        <v>8012.2</v>
      </c>
      <c r="T26" s="126" t="s">
        <v>64</v>
      </c>
      <c r="U26" s="96"/>
      <c r="V26" s="81">
        <f>SUM(V22:V25)</f>
        <v>496</v>
      </c>
      <c r="W26" s="96"/>
    </row>
    <row r="27" spans="1:28">
      <c r="B27" s="110" t="s">
        <v>85</v>
      </c>
      <c r="C27" s="127">
        <v>472588.5</v>
      </c>
      <c r="D27" s="125" t="s">
        <v>64</v>
      </c>
      <c r="E27" s="125" t="s">
        <v>64</v>
      </c>
      <c r="F27" s="127">
        <v>189886.30000000002</v>
      </c>
      <c r="G27" s="125">
        <v>2307.5</v>
      </c>
      <c r="H27" s="125">
        <v>7976.7</v>
      </c>
      <c r="I27" s="125">
        <v>58251.199999999997</v>
      </c>
      <c r="J27" s="125">
        <v>12960.8</v>
      </c>
      <c r="K27" s="125">
        <v>189.4</v>
      </c>
      <c r="L27" s="125">
        <v>60929.8</v>
      </c>
      <c r="M27" s="125">
        <v>3275.2</v>
      </c>
      <c r="N27" s="125">
        <v>9958.6</v>
      </c>
      <c r="O27" s="125">
        <v>34037.1</v>
      </c>
      <c r="P27" s="127">
        <v>200323.1</v>
      </c>
      <c r="Q27" s="127">
        <v>1784.3000000000002</v>
      </c>
      <c r="R27" s="127">
        <v>13207.5</v>
      </c>
      <c r="S27" s="127">
        <v>67198.3</v>
      </c>
      <c r="T27" s="128">
        <v>189</v>
      </c>
      <c r="U27" s="96"/>
      <c r="Z27" s="96">
        <f>P27-P16</f>
        <v>441346.7</v>
      </c>
      <c r="AA27" s="81">
        <f>Z27*56</f>
        <v>24715415.199999999</v>
      </c>
    </row>
    <row r="28" spans="1:28">
      <c r="B28" s="110" t="s">
        <v>86</v>
      </c>
      <c r="C28" s="127">
        <v>417127.69999999995</v>
      </c>
      <c r="D28" s="125" t="s">
        <v>64</v>
      </c>
      <c r="E28" s="125" t="s">
        <v>64</v>
      </c>
      <c r="F28" s="127">
        <v>135808.9</v>
      </c>
      <c r="G28" s="125" t="s">
        <v>64</v>
      </c>
      <c r="H28" s="125">
        <v>1033.7</v>
      </c>
      <c r="I28" s="125">
        <v>58251.199999999997</v>
      </c>
      <c r="J28" s="125">
        <v>12960.8</v>
      </c>
      <c r="K28" s="125">
        <v>25.8</v>
      </c>
      <c r="L28" s="125">
        <v>60784.800000000003</v>
      </c>
      <c r="M28" s="125">
        <v>2655</v>
      </c>
      <c r="N28" s="125" t="s">
        <v>64</v>
      </c>
      <c r="O28" s="125">
        <v>97.6</v>
      </c>
      <c r="P28" s="127">
        <v>199092.7</v>
      </c>
      <c r="Q28" s="127">
        <v>1784.3000000000002</v>
      </c>
      <c r="R28" s="127">
        <v>13207.5</v>
      </c>
      <c r="S28" s="127">
        <v>67198.3</v>
      </c>
      <c r="T28" s="128">
        <v>36</v>
      </c>
      <c r="U28" s="96"/>
      <c r="W28" s="96">
        <f>SUM(S25:S27)-S13</f>
        <v>93758.399999999994</v>
      </c>
      <c r="AA28" s="81">
        <f>P16*-1*56/1000000</f>
        <v>13.497321599999999</v>
      </c>
      <c r="AB28" s="81" t="s">
        <v>119</v>
      </c>
    </row>
    <row r="29" spans="1:28">
      <c r="B29" s="111" t="s">
        <v>87</v>
      </c>
      <c r="C29" s="127">
        <v>67965.7</v>
      </c>
      <c r="D29" s="125" t="s">
        <v>64</v>
      </c>
      <c r="E29" s="125" t="s">
        <v>64</v>
      </c>
      <c r="F29" s="127">
        <v>5794.4000000000005</v>
      </c>
      <c r="G29" s="125" t="s">
        <v>64</v>
      </c>
      <c r="H29" s="125">
        <v>23.5</v>
      </c>
      <c r="I29" s="125" t="s">
        <v>64</v>
      </c>
      <c r="J29" s="125" t="s">
        <v>64</v>
      </c>
      <c r="K29" s="125" t="s">
        <v>64</v>
      </c>
      <c r="L29" s="125">
        <v>3630</v>
      </c>
      <c r="M29" s="125">
        <v>2043.3</v>
      </c>
      <c r="N29" s="125" t="s">
        <v>64</v>
      </c>
      <c r="O29" s="125">
        <v>97.6</v>
      </c>
      <c r="P29" s="127">
        <v>38903.800000000003</v>
      </c>
      <c r="Q29" s="127">
        <v>269</v>
      </c>
      <c r="R29" s="127">
        <v>7166.1</v>
      </c>
      <c r="S29" s="127">
        <v>15832.4</v>
      </c>
      <c r="T29" s="126" t="s">
        <v>64</v>
      </c>
      <c r="W29" s="96"/>
      <c r="AA29" s="81">
        <f>P27*56/1000000</f>
        <v>11.2180936</v>
      </c>
      <c r="AB29" s="81" t="s">
        <v>120</v>
      </c>
    </row>
    <row r="30" spans="1:28">
      <c r="B30" s="112" t="s">
        <v>88</v>
      </c>
      <c r="C30" s="125">
        <v>2365.1000000000004</v>
      </c>
      <c r="D30" s="125" t="s">
        <v>64</v>
      </c>
      <c r="E30" s="125" t="s">
        <v>64</v>
      </c>
      <c r="F30" s="125" t="s">
        <v>64</v>
      </c>
      <c r="G30" s="125" t="s">
        <v>64</v>
      </c>
      <c r="H30" s="125" t="s">
        <v>64</v>
      </c>
      <c r="I30" s="125" t="s">
        <v>64</v>
      </c>
      <c r="J30" s="125" t="s">
        <v>64</v>
      </c>
      <c r="K30" s="125" t="s">
        <v>64</v>
      </c>
      <c r="L30" s="125" t="s">
        <v>64</v>
      </c>
      <c r="M30" s="125" t="s">
        <v>64</v>
      </c>
      <c r="N30" s="125" t="s">
        <v>64</v>
      </c>
      <c r="O30" s="125" t="s">
        <v>64</v>
      </c>
      <c r="P30" s="125">
        <v>1070.2</v>
      </c>
      <c r="Q30" s="125" t="s">
        <v>64</v>
      </c>
      <c r="R30" s="125" t="s">
        <v>64</v>
      </c>
      <c r="S30" s="125">
        <v>1294.9000000000001</v>
      </c>
      <c r="T30" s="126" t="s">
        <v>64</v>
      </c>
      <c r="AA30" s="81">
        <f>F27*65/1000000</f>
        <v>12.342609500000002</v>
      </c>
      <c r="AB30" s="81" t="s">
        <v>121</v>
      </c>
    </row>
    <row r="31" spans="1:28">
      <c r="B31" s="112" t="s">
        <v>89</v>
      </c>
      <c r="C31" s="125">
        <v>22995.5</v>
      </c>
      <c r="D31" s="125" t="s">
        <v>64</v>
      </c>
      <c r="E31" s="125" t="s">
        <v>64</v>
      </c>
      <c r="F31" s="125">
        <v>85</v>
      </c>
      <c r="G31" s="125" t="s">
        <v>64</v>
      </c>
      <c r="H31" s="125" t="s">
        <v>64</v>
      </c>
      <c r="I31" s="125" t="s">
        <v>64</v>
      </c>
      <c r="J31" s="125" t="s">
        <v>64</v>
      </c>
      <c r="K31" s="125" t="s">
        <v>64</v>
      </c>
      <c r="L31" s="125" t="s">
        <v>64</v>
      </c>
      <c r="M31" s="125" t="s">
        <v>64</v>
      </c>
      <c r="N31" s="125" t="s">
        <v>64</v>
      </c>
      <c r="O31" s="125">
        <v>85</v>
      </c>
      <c r="P31" s="125">
        <v>13917.1</v>
      </c>
      <c r="Q31" s="125" t="s">
        <v>64</v>
      </c>
      <c r="R31" s="125">
        <v>7166.1</v>
      </c>
      <c r="S31" s="125">
        <v>1827.3</v>
      </c>
      <c r="T31" s="126" t="s">
        <v>64</v>
      </c>
    </row>
    <row r="32" spans="1:28">
      <c r="B32" s="112" t="s">
        <v>90</v>
      </c>
      <c r="C32" s="125">
        <v>3361.1</v>
      </c>
      <c r="D32" s="125" t="s">
        <v>64</v>
      </c>
      <c r="E32" s="125" t="s">
        <v>64</v>
      </c>
      <c r="F32" s="125">
        <v>123.2</v>
      </c>
      <c r="G32" s="125" t="s">
        <v>64</v>
      </c>
      <c r="H32" s="125" t="s">
        <v>64</v>
      </c>
      <c r="I32" s="125" t="s">
        <v>64</v>
      </c>
      <c r="J32" s="125" t="s">
        <v>64</v>
      </c>
      <c r="K32" s="125" t="s">
        <v>64</v>
      </c>
      <c r="L32" s="125" t="s">
        <v>64</v>
      </c>
      <c r="M32" s="125">
        <v>123.2</v>
      </c>
      <c r="N32" s="125" t="s">
        <v>64</v>
      </c>
      <c r="O32" s="125" t="s">
        <v>64</v>
      </c>
      <c r="P32" s="125">
        <v>74.2</v>
      </c>
      <c r="Q32" s="125" t="s">
        <v>64</v>
      </c>
      <c r="R32" s="125" t="s">
        <v>64</v>
      </c>
      <c r="S32" s="125">
        <v>3163.7</v>
      </c>
      <c r="T32" s="126" t="s">
        <v>64</v>
      </c>
      <c r="Z32" s="81" t="s">
        <v>122</v>
      </c>
      <c r="AA32" s="81" t="s">
        <v>17</v>
      </c>
    </row>
    <row r="33" spans="2:28">
      <c r="B33" s="112" t="s">
        <v>91</v>
      </c>
      <c r="C33" s="125">
        <v>12373.6</v>
      </c>
      <c r="D33" s="125" t="s">
        <v>64</v>
      </c>
      <c r="E33" s="125" t="s">
        <v>64</v>
      </c>
      <c r="F33" s="125">
        <v>148.6</v>
      </c>
      <c r="G33" s="125" t="s">
        <v>64</v>
      </c>
      <c r="H33" s="125" t="s">
        <v>64</v>
      </c>
      <c r="I33" s="125" t="s">
        <v>64</v>
      </c>
      <c r="J33" s="125" t="s">
        <v>64</v>
      </c>
      <c r="K33" s="125" t="s">
        <v>64</v>
      </c>
      <c r="L33" s="125">
        <v>4.3</v>
      </c>
      <c r="M33" s="125">
        <v>131.69999999999999</v>
      </c>
      <c r="N33" s="125" t="s">
        <v>64</v>
      </c>
      <c r="O33" s="125">
        <v>12.6</v>
      </c>
      <c r="P33" s="125">
        <v>10460.299999999999</v>
      </c>
      <c r="Q33" s="125" t="s">
        <v>64</v>
      </c>
      <c r="R33" s="125" t="s">
        <v>64</v>
      </c>
      <c r="S33" s="125">
        <v>1764.7</v>
      </c>
      <c r="T33" s="126" t="s">
        <v>64</v>
      </c>
      <c r="Z33" s="81">
        <f>AA33*56/1000</f>
        <v>11.920669600000002</v>
      </c>
      <c r="AA33" s="96">
        <f>(-1*P16-P26)/1000</f>
        <v>212.8691</v>
      </c>
      <c r="AB33" s="81" t="s">
        <v>123</v>
      </c>
    </row>
    <row r="34" spans="2:28">
      <c r="B34" s="112" t="s">
        <v>92</v>
      </c>
      <c r="C34" s="125">
        <v>21.5</v>
      </c>
      <c r="D34" s="125" t="s">
        <v>64</v>
      </c>
      <c r="E34" s="125" t="s">
        <v>64</v>
      </c>
      <c r="F34" s="125">
        <v>4.3</v>
      </c>
      <c r="G34" s="125" t="s">
        <v>64</v>
      </c>
      <c r="H34" s="125" t="s">
        <v>64</v>
      </c>
      <c r="I34" s="125" t="s">
        <v>64</v>
      </c>
      <c r="J34" s="125" t="s">
        <v>64</v>
      </c>
      <c r="K34" s="125" t="s">
        <v>64</v>
      </c>
      <c r="L34" s="125">
        <v>4.3</v>
      </c>
      <c r="M34" s="125" t="s">
        <v>64</v>
      </c>
      <c r="N34" s="125" t="s">
        <v>64</v>
      </c>
      <c r="O34" s="125" t="s">
        <v>64</v>
      </c>
      <c r="P34" s="125">
        <v>7.8</v>
      </c>
      <c r="Q34" s="125" t="s">
        <v>64</v>
      </c>
      <c r="R34" s="125" t="s">
        <v>64</v>
      </c>
      <c r="S34" s="125">
        <v>9.4</v>
      </c>
      <c r="T34" s="126" t="s">
        <v>64</v>
      </c>
      <c r="Z34" s="81">
        <f>AA34*65/1000</f>
        <v>0.71030700000000002</v>
      </c>
      <c r="AA34" s="96">
        <f>C22/-1000</f>
        <v>10.9278</v>
      </c>
      <c r="AB34" s="81" t="s">
        <v>124</v>
      </c>
    </row>
    <row r="35" spans="2:28">
      <c r="B35" s="112" t="s">
        <v>93</v>
      </c>
      <c r="C35" s="125">
        <v>1481.5</v>
      </c>
      <c r="D35" s="125" t="s">
        <v>64</v>
      </c>
      <c r="E35" s="125" t="s">
        <v>64</v>
      </c>
      <c r="F35" s="125">
        <v>26</v>
      </c>
      <c r="G35" s="125" t="s">
        <v>64</v>
      </c>
      <c r="H35" s="125">
        <v>4.7</v>
      </c>
      <c r="I35" s="125" t="s">
        <v>64</v>
      </c>
      <c r="J35" s="125" t="s">
        <v>64</v>
      </c>
      <c r="K35" s="125" t="s">
        <v>64</v>
      </c>
      <c r="L35" s="125">
        <v>4.3</v>
      </c>
      <c r="M35" s="125">
        <v>17</v>
      </c>
      <c r="N35" s="125" t="s">
        <v>64</v>
      </c>
      <c r="O35" s="125" t="s">
        <v>64</v>
      </c>
      <c r="P35" s="125">
        <v>703.1</v>
      </c>
      <c r="Q35" s="125" t="s">
        <v>64</v>
      </c>
      <c r="R35" s="125" t="s">
        <v>64</v>
      </c>
      <c r="S35" s="125">
        <v>752.4</v>
      </c>
      <c r="T35" s="126" t="s">
        <v>64</v>
      </c>
      <c r="Z35" s="81">
        <f>AA35*56/1000</f>
        <v>11.2180936</v>
      </c>
      <c r="AA35" s="96">
        <f>P27/1000</f>
        <v>200.32310000000001</v>
      </c>
      <c r="AB35" s="81" t="s">
        <v>125</v>
      </c>
    </row>
    <row r="36" spans="2:28">
      <c r="B36" s="113" t="s">
        <v>94</v>
      </c>
      <c r="C36" s="125">
        <v>1162.8999999999999</v>
      </c>
      <c r="D36" s="125" t="s">
        <v>64</v>
      </c>
      <c r="E36" s="125" t="s">
        <v>64</v>
      </c>
      <c r="F36" s="125">
        <v>328.79999999999995</v>
      </c>
      <c r="G36" s="125" t="s">
        <v>64</v>
      </c>
      <c r="H36" s="125">
        <v>4.7</v>
      </c>
      <c r="I36" s="125" t="s">
        <v>64</v>
      </c>
      <c r="J36" s="125" t="s">
        <v>64</v>
      </c>
      <c r="K36" s="125" t="s">
        <v>64</v>
      </c>
      <c r="L36" s="125">
        <v>319.89999999999998</v>
      </c>
      <c r="M36" s="125">
        <v>4.2</v>
      </c>
      <c r="N36" s="125" t="s">
        <v>64</v>
      </c>
      <c r="O36" s="125" t="s">
        <v>64</v>
      </c>
      <c r="P36" s="125">
        <v>441.4</v>
      </c>
      <c r="Q36" s="125" t="s">
        <v>64</v>
      </c>
      <c r="R36" s="125" t="s">
        <v>64</v>
      </c>
      <c r="S36" s="125">
        <v>392.7</v>
      </c>
      <c r="T36" s="126" t="s">
        <v>64</v>
      </c>
      <c r="Z36" s="81">
        <f>AA36*65/1000</f>
        <v>12.3426095</v>
      </c>
      <c r="AA36" s="96">
        <f>F27/1000</f>
        <v>189.88630000000001</v>
      </c>
      <c r="AB36" s="81" t="s">
        <v>126</v>
      </c>
    </row>
    <row r="37" spans="2:28">
      <c r="B37" s="113" t="s">
        <v>95</v>
      </c>
      <c r="C37" s="125">
        <v>12769.2</v>
      </c>
      <c r="D37" s="125" t="s">
        <v>64</v>
      </c>
      <c r="E37" s="125" t="s">
        <v>64</v>
      </c>
      <c r="F37" s="125">
        <v>289.60000000000002</v>
      </c>
      <c r="G37" s="125" t="s">
        <v>64</v>
      </c>
      <c r="H37" s="125">
        <v>4.7</v>
      </c>
      <c r="I37" s="125" t="s">
        <v>64</v>
      </c>
      <c r="J37" s="125" t="s">
        <v>64</v>
      </c>
      <c r="K37" s="125" t="s">
        <v>64</v>
      </c>
      <c r="L37" s="125">
        <v>89.5</v>
      </c>
      <c r="M37" s="125">
        <v>195.4</v>
      </c>
      <c r="N37" s="125" t="s">
        <v>64</v>
      </c>
      <c r="O37" s="125" t="s">
        <v>64</v>
      </c>
      <c r="P37" s="125">
        <v>9593.1</v>
      </c>
      <c r="Q37" s="125">
        <v>258.5</v>
      </c>
      <c r="R37" s="125" t="s">
        <v>64</v>
      </c>
      <c r="S37" s="125">
        <v>2628</v>
      </c>
      <c r="T37" s="126" t="s">
        <v>64</v>
      </c>
      <c r="Z37" s="114">
        <f>SUM(Z33:Z36)</f>
        <v>36.191679700000002</v>
      </c>
      <c r="AA37" s="115">
        <f>SUM(AA33:AA36)</f>
        <v>614.00630000000001</v>
      </c>
      <c r="AB37" s="114" t="s">
        <v>127</v>
      </c>
    </row>
    <row r="38" spans="2:28">
      <c r="B38" s="113" t="s">
        <v>96</v>
      </c>
      <c r="C38" s="125">
        <v>361.2</v>
      </c>
      <c r="D38" s="125" t="s">
        <v>64</v>
      </c>
      <c r="E38" s="125" t="s">
        <v>64</v>
      </c>
      <c r="F38" s="125" t="s">
        <v>64</v>
      </c>
      <c r="G38" s="125" t="s">
        <v>64</v>
      </c>
      <c r="H38" s="125" t="s">
        <v>64</v>
      </c>
      <c r="I38" s="125" t="s">
        <v>64</v>
      </c>
      <c r="J38" s="125" t="s">
        <v>64</v>
      </c>
      <c r="K38" s="125" t="s">
        <v>64</v>
      </c>
      <c r="L38" s="125" t="s">
        <v>64</v>
      </c>
      <c r="M38" s="125" t="s">
        <v>64</v>
      </c>
      <c r="N38" s="125" t="s">
        <v>64</v>
      </c>
      <c r="O38" s="125" t="s">
        <v>64</v>
      </c>
      <c r="P38" s="125">
        <v>97.7</v>
      </c>
      <c r="Q38" s="125" t="s">
        <v>64</v>
      </c>
      <c r="R38" s="125" t="s">
        <v>64</v>
      </c>
      <c r="S38" s="125">
        <v>263.5</v>
      </c>
      <c r="T38" s="126" t="s">
        <v>64</v>
      </c>
      <c r="Z38" s="81">
        <f>AA38*56*24/1000</f>
        <v>37.839648000000004</v>
      </c>
      <c r="AA38" s="96">
        <f>P26/1000</f>
        <v>28.154499999999999</v>
      </c>
      <c r="AB38" s="81" t="s">
        <v>128</v>
      </c>
    </row>
    <row r="39" spans="2:28">
      <c r="B39" s="112" t="s">
        <v>97</v>
      </c>
      <c r="C39" s="125">
        <v>159.4</v>
      </c>
      <c r="D39" s="125" t="s">
        <v>64</v>
      </c>
      <c r="E39" s="125" t="s">
        <v>64</v>
      </c>
      <c r="F39" s="125" t="s">
        <v>64</v>
      </c>
      <c r="G39" s="125" t="s">
        <v>64</v>
      </c>
      <c r="H39" s="125" t="s">
        <v>64</v>
      </c>
      <c r="I39" s="125" t="s">
        <v>64</v>
      </c>
      <c r="J39" s="125" t="s">
        <v>64</v>
      </c>
      <c r="K39" s="125" t="s">
        <v>64</v>
      </c>
      <c r="L39" s="125" t="s">
        <v>64</v>
      </c>
      <c r="M39" s="125" t="s">
        <v>64</v>
      </c>
      <c r="N39" s="125" t="s">
        <v>64</v>
      </c>
      <c r="O39" s="125" t="s">
        <v>64</v>
      </c>
      <c r="P39" s="125">
        <v>3.9</v>
      </c>
      <c r="Q39" s="125" t="s">
        <v>64</v>
      </c>
      <c r="R39" s="125" t="s">
        <v>64</v>
      </c>
      <c r="S39" s="125">
        <v>155.5</v>
      </c>
      <c r="T39" s="126" t="s">
        <v>64</v>
      </c>
      <c r="Z39" s="115">
        <f>SUM(Z37:Z38)</f>
        <v>74.031327700000006</v>
      </c>
      <c r="AA39" s="115">
        <f>SUM(AA37:AA38)</f>
        <v>642.16079999999999</v>
      </c>
      <c r="AB39" s="114" t="s">
        <v>129</v>
      </c>
    </row>
    <row r="40" spans="2:28">
      <c r="B40" s="113" t="s">
        <v>98</v>
      </c>
      <c r="C40" s="125">
        <v>1170.0999999999999</v>
      </c>
      <c r="D40" s="125" t="s">
        <v>64</v>
      </c>
      <c r="E40" s="125" t="s">
        <v>64</v>
      </c>
      <c r="F40" s="125">
        <v>30.3</v>
      </c>
      <c r="G40" s="125" t="s">
        <v>64</v>
      </c>
      <c r="H40" s="125">
        <v>4.7</v>
      </c>
      <c r="I40" s="125" t="s">
        <v>64</v>
      </c>
      <c r="J40" s="125" t="s">
        <v>64</v>
      </c>
      <c r="K40" s="125" t="s">
        <v>64</v>
      </c>
      <c r="L40" s="125">
        <v>25.6</v>
      </c>
      <c r="M40" s="125" t="s">
        <v>64</v>
      </c>
      <c r="N40" s="125" t="s">
        <v>64</v>
      </c>
      <c r="O40" s="125" t="s">
        <v>64</v>
      </c>
      <c r="P40" s="125">
        <v>519.5</v>
      </c>
      <c r="Q40" s="125" t="s">
        <v>64</v>
      </c>
      <c r="R40" s="125" t="s">
        <v>64</v>
      </c>
      <c r="S40" s="125">
        <v>620.29999999999995</v>
      </c>
      <c r="T40" s="126" t="s">
        <v>64</v>
      </c>
    </row>
    <row r="41" spans="2:28">
      <c r="B41" s="113" t="s">
        <v>99</v>
      </c>
      <c r="C41" s="125">
        <v>8683.7999999999993</v>
      </c>
      <c r="D41" s="125" t="s">
        <v>64</v>
      </c>
      <c r="E41" s="125" t="s">
        <v>64</v>
      </c>
      <c r="F41" s="125">
        <v>4707.5</v>
      </c>
      <c r="G41" s="125" t="s">
        <v>64</v>
      </c>
      <c r="H41" s="125">
        <v>4.7</v>
      </c>
      <c r="I41" s="125" t="s">
        <v>64</v>
      </c>
      <c r="J41" s="125" t="s">
        <v>64</v>
      </c>
      <c r="K41" s="125" t="s">
        <v>64</v>
      </c>
      <c r="L41" s="125">
        <v>3135.2</v>
      </c>
      <c r="M41" s="125">
        <v>1567.6</v>
      </c>
      <c r="N41" s="125" t="s">
        <v>64</v>
      </c>
      <c r="O41" s="125" t="s">
        <v>64</v>
      </c>
      <c r="P41" s="125">
        <v>1562.4</v>
      </c>
      <c r="Q41" s="125">
        <v>10.5</v>
      </c>
      <c r="R41" s="125" t="s">
        <v>64</v>
      </c>
      <c r="S41" s="125">
        <v>2403.4</v>
      </c>
      <c r="T41" s="126" t="s">
        <v>64</v>
      </c>
    </row>
    <row r="42" spans="2:28">
      <c r="B42" s="112" t="s">
        <v>100</v>
      </c>
      <c r="C42" s="125">
        <v>1060.8000000000002</v>
      </c>
      <c r="D42" s="125" t="s">
        <v>64</v>
      </c>
      <c r="E42" s="125" t="s">
        <v>64</v>
      </c>
      <c r="F42" s="125">
        <v>51.1</v>
      </c>
      <c r="G42" s="125" t="s">
        <v>64</v>
      </c>
      <c r="H42" s="125" t="s">
        <v>64</v>
      </c>
      <c r="I42" s="125" t="s">
        <v>64</v>
      </c>
      <c r="J42" s="125" t="s">
        <v>64</v>
      </c>
      <c r="K42" s="125" t="s">
        <v>64</v>
      </c>
      <c r="L42" s="125">
        <v>46.9</v>
      </c>
      <c r="M42" s="125">
        <v>4.2</v>
      </c>
      <c r="N42" s="125" t="s">
        <v>64</v>
      </c>
      <c r="O42" s="125" t="s">
        <v>64</v>
      </c>
      <c r="P42" s="125">
        <v>453.1</v>
      </c>
      <c r="Q42" s="125" t="s">
        <v>64</v>
      </c>
      <c r="R42" s="125" t="s">
        <v>64</v>
      </c>
      <c r="S42" s="125">
        <v>556.6</v>
      </c>
      <c r="T42" s="126" t="s">
        <v>64</v>
      </c>
      <c r="AA42" s="81" t="s">
        <v>130</v>
      </c>
    </row>
    <row r="43" spans="2:28">
      <c r="B43" s="116" t="s">
        <v>101</v>
      </c>
      <c r="C43" s="127">
        <v>116855.90000000001</v>
      </c>
      <c r="D43" s="125" t="s">
        <v>64</v>
      </c>
      <c r="E43" s="125" t="s">
        <v>64</v>
      </c>
      <c r="F43" s="127">
        <v>115375.30000000002</v>
      </c>
      <c r="G43" s="125" t="s">
        <v>64</v>
      </c>
      <c r="H43" s="125">
        <v>848.9</v>
      </c>
      <c r="I43" s="125">
        <v>58030.9</v>
      </c>
      <c r="J43" s="125">
        <v>12960.8</v>
      </c>
      <c r="K43" s="125">
        <v>4.3</v>
      </c>
      <c r="L43" s="125">
        <v>43513.4</v>
      </c>
      <c r="M43" s="125">
        <v>17</v>
      </c>
      <c r="N43" s="125" t="s">
        <v>64</v>
      </c>
      <c r="O43" s="125" t="s">
        <v>64</v>
      </c>
      <c r="P43" s="127">
        <v>23.4</v>
      </c>
      <c r="Q43" s="127">
        <v>2.1</v>
      </c>
      <c r="R43" s="125" t="s">
        <v>64</v>
      </c>
      <c r="S43" s="127">
        <v>1427.4</v>
      </c>
      <c r="T43" s="128">
        <v>27.7</v>
      </c>
      <c r="AA43" s="81">
        <v>14.3</v>
      </c>
      <c r="AB43" s="81" t="s">
        <v>25</v>
      </c>
    </row>
    <row r="44" spans="2:28">
      <c r="B44" s="113" t="s">
        <v>102</v>
      </c>
      <c r="C44" s="125">
        <v>100725.3</v>
      </c>
      <c r="D44" s="125" t="s">
        <v>64</v>
      </c>
      <c r="E44" s="125" t="s">
        <v>64</v>
      </c>
      <c r="F44" s="125">
        <v>100725.3</v>
      </c>
      <c r="G44" s="125" t="s">
        <v>64</v>
      </c>
      <c r="H44" s="125">
        <v>848.9</v>
      </c>
      <c r="I44" s="125">
        <v>58030.9</v>
      </c>
      <c r="J44" s="125" t="s">
        <v>64</v>
      </c>
      <c r="K44" s="125" t="s">
        <v>64</v>
      </c>
      <c r="L44" s="125">
        <v>41845.5</v>
      </c>
      <c r="M44" s="125" t="s">
        <v>64</v>
      </c>
      <c r="N44" s="125" t="s">
        <v>64</v>
      </c>
      <c r="O44" s="125" t="s">
        <v>64</v>
      </c>
      <c r="P44" s="125" t="s">
        <v>64</v>
      </c>
      <c r="Q44" s="125" t="s">
        <v>64</v>
      </c>
      <c r="R44" s="125" t="s">
        <v>64</v>
      </c>
      <c r="S44" s="125" t="s">
        <v>64</v>
      </c>
      <c r="T44" s="126" t="s">
        <v>64</v>
      </c>
      <c r="AA44" s="81">
        <v>6.94</v>
      </c>
      <c r="AB44" s="81" t="s">
        <v>131</v>
      </c>
    </row>
    <row r="45" spans="2:28">
      <c r="B45" s="112" t="s">
        <v>103</v>
      </c>
      <c r="C45" s="125">
        <v>1543</v>
      </c>
      <c r="D45" s="125" t="s">
        <v>64</v>
      </c>
      <c r="E45" s="125" t="s">
        <v>64</v>
      </c>
      <c r="F45" s="125">
        <v>349.7</v>
      </c>
      <c r="G45" s="125" t="s">
        <v>64</v>
      </c>
      <c r="H45" s="125" t="s">
        <v>64</v>
      </c>
      <c r="I45" s="125" t="s">
        <v>64</v>
      </c>
      <c r="J45" s="125" t="s">
        <v>64</v>
      </c>
      <c r="K45" s="125" t="s">
        <v>64</v>
      </c>
      <c r="L45" s="125">
        <v>345.5</v>
      </c>
      <c r="M45" s="125">
        <v>4.2</v>
      </c>
      <c r="N45" s="125" t="s">
        <v>64</v>
      </c>
      <c r="O45" s="125" t="s">
        <v>64</v>
      </c>
      <c r="P45" s="125" t="s">
        <v>64</v>
      </c>
      <c r="Q45" s="125">
        <v>2.1</v>
      </c>
      <c r="R45" s="125" t="s">
        <v>64</v>
      </c>
      <c r="S45" s="125">
        <v>1163.5</v>
      </c>
      <c r="T45" s="126">
        <v>27.7</v>
      </c>
      <c r="AA45" s="81">
        <v>6.7</v>
      </c>
      <c r="AB45" s="81" t="s">
        <v>132</v>
      </c>
    </row>
    <row r="46" spans="2:28">
      <c r="B46" s="113" t="s">
        <v>104</v>
      </c>
      <c r="C46" s="125">
        <v>12977.999999999998</v>
      </c>
      <c r="D46" s="125" t="s">
        <v>64</v>
      </c>
      <c r="E46" s="125" t="s">
        <v>64</v>
      </c>
      <c r="F46" s="125">
        <v>12977.999999999998</v>
      </c>
      <c r="G46" s="125" t="s">
        <v>64</v>
      </c>
      <c r="H46" s="125" t="s">
        <v>64</v>
      </c>
      <c r="I46" s="125" t="s">
        <v>64</v>
      </c>
      <c r="J46" s="125">
        <v>12960.8</v>
      </c>
      <c r="K46" s="125">
        <v>4.3</v>
      </c>
      <c r="L46" s="125">
        <v>12.9</v>
      </c>
      <c r="M46" s="125" t="s">
        <v>64</v>
      </c>
      <c r="N46" s="125" t="s">
        <v>64</v>
      </c>
      <c r="O46" s="125" t="s">
        <v>64</v>
      </c>
      <c r="P46" s="125" t="s">
        <v>64</v>
      </c>
      <c r="Q46" s="125" t="s">
        <v>64</v>
      </c>
      <c r="R46" s="125" t="s">
        <v>64</v>
      </c>
      <c r="S46" s="125" t="s">
        <v>64</v>
      </c>
      <c r="T46" s="126" t="s">
        <v>64</v>
      </c>
      <c r="AA46" s="81">
        <v>6.5</v>
      </c>
      <c r="AB46" s="81" t="s">
        <v>101</v>
      </c>
    </row>
    <row r="47" spans="2:28">
      <c r="B47" s="113" t="s">
        <v>105</v>
      </c>
      <c r="C47" s="125">
        <v>1309.5</v>
      </c>
      <c r="D47" s="125" t="s">
        <v>64</v>
      </c>
      <c r="E47" s="125" t="s">
        <v>64</v>
      </c>
      <c r="F47" s="125">
        <v>1309.5</v>
      </c>
      <c r="G47" s="125" t="s">
        <v>64</v>
      </c>
      <c r="H47" s="125" t="s">
        <v>64</v>
      </c>
      <c r="I47" s="125" t="s">
        <v>64</v>
      </c>
      <c r="J47" s="125" t="s">
        <v>64</v>
      </c>
      <c r="K47" s="125" t="s">
        <v>64</v>
      </c>
      <c r="L47" s="125">
        <v>1309.5</v>
      </c>
      <c r="M47" s="125" t="s">
        <v>64</v>
      </c>
      <c r="N47" s="125" t="s">
        <v>64</v>
      </c>
      <c r="O47" s="125" t="s">
        <v>64</v>
      </c>
      <c r="P47" s="125" t="s">
        <v>64</v>
      </c>
      <c r="Q47" s="125" t="s">
        <v>64</v>
      </c>
      <c r="R47" s="125" t="s">
        <v>64</v>
      </c>
      <c r="S47" s="125" t="s">
        <v>64</v>
      </c>
      <c r="T47" s="126" t="s">
        <v>64</v>
      </c>
      <c r="AA47" s="81">
        <v>3.92</v>
      </c>
      <c r="AB47" s="81" t="s">
        <v>133</v>
      </c>
    </row>
    <row r="48" spans="2:28">
      <c r="B48" s="113" t="s">
        <v>134</v>
      </c>
      <c r="C48" s="125">
        <v>287.29999999999995</v>
      </c>
      <c r="D48" s="125" t="s">
        <v>64</v>
      </c>
      <c r="E48" s="125" t="s">
        <v>64</v>
      </c>
      <c r="F48" s="125" t="s">
        <v>64</v>
      </c>
      <c r="G48" s="125" t="s">
        <v>64</v>
      </c>
      <c r="H48" s="125" t="s">
        <v>64</v>
      </c>
      <c r="I48" s="125" t="s">
        <v>64</v>
      </c>
      <c r="J48" s="125" t="s">
        <v>64</v>
      </c>
      <c r="K48" s="125" t="s">
        <v>64</v>
      </c>
      <c r="L48" s="125" t="s">
        <v>64</v>
      </c>
      <c r="M48" s="125" t="s">
        <v>64</v>
      </c>
      <c r="N48" s="125" t="s">
        <v>64</v>
      </c>
      <c r="O48" s="125" t="s">
        <v>64</v>
      </c>
      <c r="P48" s="125">
        <v>23.4</v>
      </c>
      <c r="Q48" s="125" t="s">
        <v>64</v>
      </c>
      <c r="R48" s="125" t="s">
        <v>64</v>
      </c>
      <c r="S48" s="125">
        <v>263.89999999999998</v>
      </c>
      <c r="T48" s="126" t="s">
        <v>64</v>
      </c>
      <c r="AA48" s="81">
        <v>2.8</v>
      </c>
      <c r="AB48" s="81" t="s">
        <v>135</v>
      </c>
    </row>
    <row r="49" spans="2:28">
      <c r="B49" s="76" t="s">
        <v>107</v>
      </c>
      <c r="C49" s="125">
        <v>12.8</v>
      </c>
      <c r="D49" s="125" t="s">
        <v>64</v>
      </c>
      <c r="E49" s="125" t="s">
        <v>64</v>
      </c>
      <c r="F49" s="125">
        <v>12.8</v>
      </c>
      <c r="G49" s="125" t="s">
        <v>64</v>
      </c>
      <c r="H49" s="125" t="s">
        <v>64</v>
      </c>
      <c r="I49" s="125" t="s">
        <v>64</v>
      </c>
      <c r="J49" s="125" t="s">
        <v>64</v>
      </c>
      <c r="K49" s="125" t="s">
        <v>64</v>
      </c>
      <c r="L49" s="125" t="s">
        <v>64</v>
      </c>
      <c r="M49" s="125">
        <v>12.8</v>
      </c>
      <c r="N49" s="125" t="s">
        <v>64</v>
      </c>
      <c r="O49" s="125" t="s">
        <v>64</v>
      </c>
      <c r="P49" s="125" t="s">
        <v>64</v>
      </c>
      <c r="Q49" s="125" t="s">
        <v>64</v>
      </c>
      <c r="R49" s="125" t="s">
        <v>64</v>
      </c>
      <c r="S49" s="125" t="s">
        <v>64</v>
      </c>
      <c r="T49" s="126" t="s">
        <v>64</v>
      </c>
      <c r="AA49" s="81">
        <v>1.7</v>
      </c>
      <c r="AB49" s="81" t="s">
        <v>136</v>
      </c>
    </row>
    <row r="50" spans="2:28">
      <c r="B50" s="116" t="s">
        <v>108</v>
      </c>
      <c r="C50" s="127">
        <v>232306.1</v>
      </c>
      <c r="D50" s="125" t="s">
        <v>64</v>
      </c>
      <c r="E50" s="125" t="s">
        <v>64</v>
      </c>
      <c r="F50" s="127">
        <v>14639.2</v>
      </c>
      <c r="G50" s="125" t="s">
        <v>64</v>
      </c>
      <c r="H50" s="125">
        <v>161.30000000000001</v>
      </c>
      <c r="I50" s="125">
        <v>220.3</v>
      </c>
      <c r="J50" s="125" t="s">
        <v>64</v>
      </c>
      <c r="K50" s="125">
        <v>21.5</v>
      </c>
      <c r="L50" s="125">
        <v>13641.4</v>
      </c>
      <c r="M50" s="125">
        <v>594.70000000000005</v>
      </c>
      <c r="N50" s="125" t="s">
        <v>64</v>
      </c>
      <c r="O50" s="125" t="s">
        <v>64</v>
      </c>
      <c r="P50" s="127">
        <v>160165.5</v>
      </c>
      <c r="Q50" s="127">
        <v>1513.2</v>
      </c>
      <c r="R50" s="127">
        <v>6041.4</v>
      </c>
      <c r="S50" s="127">
        <v>49938.5</v>
      </c>
      <c r="T50" s="128">
        <v>8.3000000000000007</v>
      </c>
      <c r="AA50" s="81">
        <v>1.36</v>
      </c>
      <c r="AB50" s="81" t="s">
        <v>137</v>
      </c>
    </row>
    <row r="51" spans="2:28">
      <c r="B51" s="112" t="s">
        <v>109</v>
      </c>
      <c r="C51" s="125">
        <v>21730.699999999997</v>
      </c>
      <c r="D51" s="125" t="s">
        <v>64</v>
      </c>
      <c r="E51" s="125" t="s">
        <v>64</v>
      </c>
      <c r="F51" s="125">
        <v>13511.1</v>
      </c>
      <c r="G51" s="125" t="s">
        <v>64</v>
      </c>
      <c r="H51" s="125">
        <v>9.5</v>
      </c>
      <c r="I51" s="125">
        <v>190.1</v>
      </c>
      <c r="J51" s="125" t="s">
        <v>64</v>
      </c>
      <c r="K51" s="125" t="s">
        <v>64</v>
      </c>
      <c r="L51" s="125">
        <v>12971.7</v>
      </c>
      <c r="M51" s="125">
        <v>339.8</v>
      </c>
      <c r="N51" s="125" t="s">
        <v>64</v>
      </c>
      <c r="O51" s="125" t="s">
        <v>64</v>
      </c>
      <c r="P51" s="125">
        <v>4085.7</v>
      </c>
      <c r="Q51" s="125">
        <v>12.6</v>
      </c>
      <c r="R51" s="125" t="s">
        <v>64</v>
      </c>
      <c r="S51" s="125">
        <v>4121.3</v>
      </c>
      <c r="T51" s="126" t="s">
        <v>64</v>
      </c>
      <c r="AA51" s="81">
        <v>0.7</v>
      </c>
      <c r="AB51" s="81" t="s">
        <v>138</v>
      </c>
    </row>
    <row r="52" spans="2:28">
      <c r="B52" s="113" t="s">
        <v>110</v>
      </c>
      <c r="C52" s="125">
        <v>51900.800000000003</v>
      </c>
      <c r="D52" s="125" t="s">
        <v>64</v>
      </c>
      <c r="E52" s="125" t="s">
        <v>64</v>
      </c>
      <c r="F52" s="125">
        <v>636.6</v>
      </c>
      <c r="G52" s="125" t="s">
        <v>64</v>
      </c>
      <c r="H52" s="125">
        <v>19</v>
      </c>
      <c r="I52" s="125" t="s">
        <v>64</v>
      </c>
      <c r="J52" s="125" t="s">
        <v>64</v>
      </c>
      <c r="K52" s="125">
        <v>17.2</v>
      </c>
      <c r="L52" s="125">
        <v>345.5</v>
      </c>
      <c r="M52" s="125">
        <v>254.9</v>
      </c>
      <c r="N52" s="125" t="s">
        <v>64</v>
      </c>
      <c r="O52" s="125" t="s">
        <v>64</v>
      </c>
      <c r="P52" s="125">
        <v>26521.7</v>
      </c>
      <c r="Q52" s="125">
        <v>1042.5</v>
      </c>
      <c r="R52" s="125">
        <v>979.3</v>
      </c>
      <c r="S52" s="125">
        <v>22712.400000000001</v>
      </c>
      <c r="T52" s="126">
        <v>8.3000000000000007</v>
      </c>
      <c r="AA52" s="81">
        <v>-8.4700000000000006</v>
      </c>
      <c r="AB52" s="81" t="s">
        <v>139</v>
      </c>
    </row>
    <row r="53" spans="2:28">
      <c r="B53" s="113" t="s">
        <v>111</v>
      </c>
      <c r="C53" s="125">
        <v>158674.6</v>
      </c>
      <c r="D53" s="125" t="s">
        <v>64</v>
      </c>
      <c r="E53" s="125" t="s">
        <v>64</v>
      </c>
      <c r="F53" s="125">
        <v>491.5</v>
      </c>
      <c r="G53" s="125" t="s">
        <v>64</v>
      </c>
      <c r="H53" s="125">
        <v>132.80000000000001</v>
      </c>
      <c r="I53" s="125">
        <v>30.2</v>
      </c>
      <c r="J53" s="125" t="s">
        <v>64</v>
      </c>
      <c r="K53" s="125">
        <v>4.3</v>
      </c>
      <c r="L53" s="125">
        <v>324.2</v>
      </c>
      <c r="M53" s="125" t="s">
        <v>64</v>
      </c>
      <c r="N53" s="125" t="s">
        <v>64</v>
      </c>
      <c r="O53" s="125" t="s">
        <v>64</v>
      </c>
      <c r="P53" s="125">
        <v>129558.1</v>
      </c>
      <c r="Q53" s="125">
        <v>458.1</v>
      </c>
      <c r="R53" s="125">
        <v>5062.1000000000004</v>
      </c>
      <c r="S53" s="125">
        <v>23104.799999999999</v>
      </c>
      <c r="T53" s="126" t="s">
        <v>64</v>
      </c>
      <c r="AA53" s="81">
        <f>SUM(AA43:AA52)</f>
        <v>36.450000000000003</v>
      </c>
      <c r="AB53" s="81" t="s">
        <v>140</v>
      </c>
    </row>
    <row r="54" spans="2:28">
      <c r="B54" s="113" t="s">
        <v>112</v>
      </c>
      <c r="C54" s="125" t="s">
        <v>64</v>
      </c>
      <c r="D54" s="125" t="s">
        <v>64</v>
      </c>
      <c r="E54" s="125" t="s">
        <v>64</v>
      </c>
      <c r="F54" s="125" t="s">
        <v>64</v>
      </c>
      <c r="G54" s="125" t="s">
        <v>64</v>
      </c>
      <c r="H54" s="125" t="s">
        <v>64</v>
      </c>
      <c r="I54" s="125" t="s">
        <v>64</v>
      </c>
      <c r="J54" s="125" t="s">
        <v>64</v>
      </c>
      <c r="K54" s="125" t="s">
        <v>64</v>
      </c>
      <c r="L54" s="125" t="s">
        <v>64</v>
      </c>
      <c r="M54" s="125" t="s">
        <v>64</v>
      </c>
      <c r="N54" s="125" t="s">
        <v>64</v>
      </c>
      <c r="O54" s="125" t="s">
        <v>64</v>
      </c>
      <c r="P54" s="125" t="s">
        <v>64</v>
      </c>
      <c r="Q54" s="125" t="s">
        <v>64</v>
      </c>
      <c r="R54" s="125" t="s">
        <v>64</v>
      </c>
      <c r="S54" s="125" t="s">
        <v>64</v>
      </c>
      <c r="T54" s="126" t="s">
        <v>64</v>
      </c>
      <c r="AA54" s="81">
        <f>AA43+AA45+AA46+AA48+AA49+AA50+AA51</f>
        <v>34.06</v>
      </c>
      <c r="AB54" s="81" t="s">
        <v>141</v>
      </c>
    </row>
    <row r="55" spans="2:28" ht="14.5" thickBot="1">
      <c r="B55" s="117" t="s">
        <v>113</v>
      </c>
      <c r="C55" s="129">
        <v>55460.800000000003</v>
      </c>
      <c r="D55" s="130" t="s">
        <v>64</v>
      </c>
      <c r="E55" s="130" t="s">
        <v>64</v>
      </c>
      <c r="F55" s="129">
        <v>54077.4</v>
      </c>
      <c r="G55" s="130">
        <v>2307.5</v>
      </c>
      <c r="H55" s="130">
        <v>6943</v>
      </c>
      <c r="I55" s="130" t="s">
        <v>64</v>
      </c>
      <c r="J55" s="130" t="s">
        <v>64</v>
      </c>
      <c r="K55" s="130">
        <v>163.6</v>
      </c>
      <c r="L55" s="130">
        <v>145</v>
      </c>
      <c r="M55" s="130">
        <v>620.20000000000005</v>
      </c>
      <c r="N55" s="130">
        <v>9958.6</v>
      </c>
      <c r="O55" s="130">
        <v>33939.5</v>
      </c>
      <c r="P55" s="129">
        <v>1230.4000000000001</v>
      </c>
      <c r="Q55" s="130" t="s">
        <v>64</v>
      </c>
      <c r="R55" s="130" t="s">
        <v>64</v>
      </c>
      <c r="S55" s="130" t="s">
        <v>64</v>
      </c>
      <c r="T55" s="131">
        <v>153</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tabSelected="1" workbookViewId="0">
      <selection activeCell="C21" sqref="C21"/>
    </sheetView>
  </sheetViews>
  <sheetFormatPr defaultColWidth="9.1796875" defaultRowHeight="13"/>
  <cols>
    <col min="1" max="1" width="9.1796875" style="43"/>
    <col min="2" max="2" width="24" style="43" bestFit="1" customWidth="1"/>
    <col min="3" max="3" width="138.453125" style="43" customWidth="1"/>
    <col min="4" max="16384" width="9.1796875" style="43"/>
  </cols>
  <sheetData>
    <row r="1" spans="2:3" ht="18.5">
      <c r="B1" s="42" t="s">
        <v>21</v>
      </c>
    </row>
    <row r="2" spans="2:3" ht="14.5">
      <c r="B2" s="47"/>
      <c r="C2" s="47"/>
    </row>
    <row r="3" spans="2:3" ht="14.5">
      <c r="B3" s="44" t="s">
        <v>22</v>
      </c>
      <c r="C3" s="47" t="s">
        <v>29</v>
      </c>
    </row>
    <row r="4" spans="2:3" ht="14.5">
      <c r="B4" s="44" t="s">
        <v>23</v>
      </c>
      <c r="C4" s="47"/>
    </row>
    <row r="5" spans="2:3" ht="14.5">
      <c r="B5" s="44"/>
      <c r="C5" s="47"/>
    </row>
    <row r="6" spans="2:3" ht="14.5">
      <c r="B6" s="44" t="s">
        <v>24</v>
      </c>
      <c r="C6" s="47" t="s">
        <v>25</v>
      </c>
    </row>
    <row r="7" spans="2:3" ht="14.5">
      <c r="B7" s="44"/>
      <c r="C7" s="47"/>
    </row>
    <row r="8" spans="2:3" ht="14.5">
      <c r="B8" s="45" t="s">
        <v>26</v>
      </c>
      <c r="C8" s="47"/>
    </row>
    <row r="9" spans="2:3" ht="14.5">
      <c r="B9" s="44"/>
      <c r="C9" s="47"/>
    </row>
    <row r="10" spans="2:3" ht="14.5">
      <c r="B10" s="46" t="s">
        <v>27</v>
      </c>
      <c r="C10" s="47" t="s">
        <v>31</v>
      </c>
    </row>
    <row r="11" spans="2:3" ht="14.5">
      <c r="B11" s="46" t="s">
        <v>157</v>
      </c>
      <c r="C11" s="47" t="s">
        <v>28</v>
      </c>
    </row>
    <row r="12" spans="2:3" ht="14.5">
      <c r="B12" s="48" t="s">
        <v>158</v>
      </c>
      <c r="C12" s="47" t="s">
        <v>162</v>
      </c>
    </row>
    <row r="13" spans="2:3" ht="14.5">
      <c r="B13" s="48">
        <v>2010</v>
      </c>
      <c r="C13" s="47" t="s">
        <v>159</v>
      </c>
    </row>
    <row r="14" spans="2:3" ht="14.5">
      <c r="B14" s="48">
        <v>2025</v>
      </c>
      <c r="C14" s="47" t="s">
        <v>160</v>
      </c>
    </row>
    <row r="15" spans="2:3" ht="14.5">
      <c r="B15" s="48">
        <v>2019</v>
      </c>
      <c r="C15" s="47" t="s">
        <v>161</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workbookViewId="0">
      <selection activeCell="C19" sqref="C19"/>
    </sheetView>
  </sheetViews>
  <sheetFormatPr defaultColWidth="8.81640625" defaultRowHeight="14.5"/>
  <cols>
    <col min="1" max="1" width="8.81640625" style="133"/>
    <col min="2" max="2" width="19.6328125" style="133" customWidth="1"/>
    <col min="3" max="3" width="12.36328125" style="133" bestFit="1" customWidth="1"/>
    <col min="4" max="4" width="10.81640625" style="133" bestFit="1" customWidth="1"/>
    <col min="5" max="5" width="8.81640625" style="133" bestFit="1" customWidth="1"/>
    <col min="6" max="6" width="10.6328125" style="133" bestFit="1" customWidth="1"/>
    <col min="7" max="7" width="12.81640625" style="133" bestFit="1" customWidth="1"/>
    <col min="8" max="8" width="8.81640625" style="133"/>
    <col min="9" max="9" width="29" style="133" bestFit="1" customWidth="1"/>
    <col min="10" max="10" width="11.1796875" style="133" customWidth="1"/>
    <col min="11" max="11" width="15.1796875" style="133" bestFit="1" customWidth="1"/>
    <col min="12" max="16384" width="8.81640625" style="133"/>
  </cols>
  <sheetData>
    <row r="3" spans="2:10">
      <c r="B3" s="133" t="s">
        <v>164</v>
      </c>
    </row>
    <row r="4" spans="2:10" ht="15.5">
      <c r="B4" s="134"/>
      <c r="C4" s="135"/>
      <c r="D4" s="136"/>
      <c r="E4" s="136"/>
      <c r="G4" s="136"/>
    </row>
    <row r="5" spans="2:10">
      <c r="B5" s="136"/>
      <c r="C5" s="136"/>
      <c r="D5" s="136"/>
      <c r="E5" s="136"/>
      <c r="F5" s="136"/>
      <c r="G5" s="136"/>
    </row>
    <row r="6" spans="2:10">
      <c r="B6" s="137" t="s">
        <v>165</v>
      </c>
      <c r="C6" s="136"/>
      <c r="D6" s="136"/>
      <c r="E6" s="136"/>
      <c r="F6" s="136"/>
      <c r="G6" s="136"/>
    </row>
    <row r="7" spans="2:10">
      <c r="B7" s="137" t="s">
        <v>166</v>
      </c>
      <c r="C7" s="136"/>
      <c r="D7" s="136"/>
      <c r="E7" s="136"/>
      <c r="F7" s="136"/>
      <c r="G7" s="136"/>
    </row>
    <row r="8" spans="2:10">
      <c r="B8" s="136"/>
      <c r="C8" s="136"/>
      <c r="D8" s="136"/>
      <c r="E8" s="136"/>
      <c r="F8" s="136"/>
      <c r="G8" s="136"/>
      <c r="J8" s="138"/>
    </row>
    <row r="9" spans="2:10">
      <c r="B9" s="136"/>
      <c r="C9" s="136"/>
      <c r="D9" s="136"/>
      <c r="E9" s="136" t="s">
        <v>167</v>
      </c>
      <c r="F9" s="136"/>
      <c r="G9" s="136"/>
    </row>
    <row r="10" spans="2:10">
      <c r="B10" s="139" t="s">
        <v>168</v>
      </c>
      <c r="C10" s="140" t="s">
        <v>169</v>
      </c>
      <c r="D10" s="140" t="s">
        <v>5</v>
      </c>
      <c r="E10" s="141" t="s">
        <v>4</v>
      </c>
      <c r="F10" s="142" t="s">
        <v>170</v>
      </c>
      <c r="G10" s="143" t="s">
        <v>171</v>
      </c>
      <c r="H10" s="143" t="s">
        <v>172</v>
      </c>
    </row>
    <row r="11" spans="2:10">
      <c r="B11" s="133" t="s">
        <v>173</v>
      </c>
      <c r="C11" s="133" t="s">
        <v>42</v>
      </c>
      <c r="D11" s="133" t="s">
        <v>174</v>
      </c>
      <c r="E11" s="133">
        <v>2020</v>
      </c>
      <c r="F11" s="133">
        <v>1</v>
      </c>
      <c r="G11" s="133">
        <v>5</v>
      </c>
      <c r="H11" s="133">
        <v>5</v>
      </c>
    </row>
    <row r="12" spans="2:10">
      <c r="C12" s="133" t="s">
        <v>42</v>
      </c>
      <c r="D12" s="133" t="s">
        <v>175</v>
      </c>
      <c r="E12" s="133">
        <v>2020</v>
      </c>
      <c r="F12" s="133">
        <v>-1</v>
      </c>
      <c r="G12" s="133">
        <v>5</v>
      </c>
      <c r="H12" s="133">
        <v>5</v>
      </c>
    </row>
    <row r="14" spans="2:10">
      <c r="B14" s="136"/>
      <c r="C14" s="136"/>
      <c r="D14" s="136"/>
      <c r="E14" s="136" t="s">
        <v>167</v>
      </c>
      <c r="F14" s="136"/>
      <c r="G14" s="136"/>
    </row>
    <row r="15" spans="2:10">
      <c r="B15" s="139" t="s">
        <v>168</v>
      </c>
      <c r="C15" s="140" t="s">
        <v>169</v>
      </c>
      <c r="D15" s="140" t="s">
        <v>5</v>
      </c>
      <c r="E15" s="141" t="s">
        <v>4</v>
      </c>
      <c r="F15" s="142" t="s">
        <v>170</v>
      </c>
      <c r="G15" s="143" t="s">
        <v>171</v>
      </c>
      <c r="H15" s="143" t="s">
        <v>172</v>
      </c>
    </row>
    <row r="16" spans="2:10">
      <c r="B16" s="133" t="s">
        <v>176</v>
      </c>
      <c r="C16" s="133" t="s">
        <v>42</v>
      </c>
      <c r="D16" s="133" t="s">
        <v>174</v>
      </c>
      <c r="E16" s="133">
        <v>2020</v>
      </c>
      <c r="F16" s="133">
        <v>-1</v>
      </c>
      <c r="G16" s="133">
        <v>5</v>
      </c>
      <c r="H16" s="133">
        <v>5</v>
      </c>
    </row>
    <row r="17" spans="3:8">
      <c r="C17" s="133" t="s">
        <v>42</v>
      </c>
      <c r="D17" s="133" t="s">
        <v>175</v>
      </c>
      <c r="E17" s="133">
        <v>2020</v>
      </c>
      <c r="F17" s="133">
        <v>1</v>
      </c>
      <c r="G17" s="133">
        <v>5</v>
      </c>
      <c r="H17" s="133">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57"/>
  <sheetViews>
    <sheetView workbookViewId="0">
      <selection activeCell="F10" sqref="F10"/>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180</v>
      </c>
      <c r="G5" s="4" t="s">
        <v>179</v>
      </c>
      <c r="H5" s="4" t="s">
        <v>177</v>
      </c>
      <c r="I5" s="24" t="s">
        <v>16</v>
      </c>
      <c r="J5" s="5" t="s">
        <v>5</v>
      </c>
    </row>
    <row r="6" spans="2:36" ht="14.5">
      <c r="B6" s="35"/>
      <c r="C6" s="14" t="s">
        <v>9</v>
      </c>
      <c r="D6" s="132" t="s">
        <v>163</v>
      </c>
      <c r="E6" s="14">
        <v>0</v>
      </c>
      <c r="F6" s="15">
        <v>5</v>
      </c>
      <c r="G6" s="15">
        <v>5</v>
      </c>
      <c r="H6" s="15">
        <v>5</v>
      </c>
      <c r="I6" s="25" t="s">
        <v>18</v>
      </c>
      <c r="J6" s="14" t="s">
        <v>8</v>
      </c>
    </row>
    <row r="7" spans="2:36" ht="14.5">
      <c r="B7" s="49"/>
      <c r="C7" s="12"/>
      <c r="D7" s="12"/>
      <c r="E7" s="12"/>
      <c r="F7" s="50"/>
      <c r="G7" s="50"/>
      <c r="H7" s="50"/>
      <c r="I7" s="51"/>
      <c r="J7" s="12"/>
    </row>
    <row r="8" spans="2:36" ht="14.5">
      <c r="B8" s="1" t="s">
        <v>30</v>
      </c>
      <c r="C8" s="6"/>
      <c r="D8" s="6"/>
      <c r="E8" s="6"/>
      <c r="F8" s="6"/>
      <c r="G8" s="6"/>
      <c r="H8" s="6"/>
      <c r="I8" s="6"/>
      <c r="J8" s="2"/>
    </row>
    <row r="9" spans="2:36" ht="13.5" thickBot="1">
      <c r="B9" s="3" t="s">
        <v>1</v>
      </c>
      <c r="C9" s="3" t="s">
        <v>2</v>
      </c>
      <c r="D9" s="3" t="s">
        <v>3</v>
      </c>
      <c r="E9" s="3" t="s">
        <v>4</v>
      </c>
      <c r="F9" s="4" t="s">
        <v>180</v>
      </c>
      <c r="G9" s="4" t="s">
        <v>179</v>
      </c>
      <c r="H9" s="4" t="s">
        <v>177</v>
      </c>
      <c r="I9" s="24" t="s">
        <v>16</v>
      </c>
      <c r="J9" s="5" t="s">
        <v>5</v>
      </c>
    </row>
    <row r="10" spans="2:36" ht="14.5">
      <c r="B10" s="36"/>
      <c r="C10" s="31" t="s">
        <v>9</v>
      </c>
      <c r="D10" s="132" t="s">
        <v>163</v>
      </c>
      <c r="E10" s="6">
        <v>2010</v>
      </c>
      <c r="F10" s="38">
        <v>0.6</v>
      </c>
      <c r="G10" s="38"/>
      <c r="H10" s="38"/>
      <c r="I10" s="26" t="s">
        <v>17</v>
      </c>
      <c r="J10" s="29" t="str">
        <f>LineCap!L12</f>
        <v>IMPELC-NLDE3</v>
      </c>
      <c r="AG10"/>
      <c r="AH10"/>
      <c r="AI10"/>
      <c r="AJ10"/>
    </row>
    <row r="11" spans="2:36" ht="14.5">
      <c r="B11" s="36"/>
      <c r="C11" s="31" t="s">
        <v>9</v>
      </c>
      <c r="D11" s="33" t="s">
        <v>163</v>
      </c>
      <c r="E11" s="6">
        <v>2010</v>
      </c>
      <c r="F11" s="38">
        <f>F10</f>
        <v>0.6</v>
      </c>
      <c r="G11" s="38"/>
      <c r="H11" s="38">
        <f>F11</f>
        <v>0.6</v>
      </c>
      <c r="I11" s="26" t="s">
        <v>17</v>
      </c>
      <c r="J11" s="12" t="str">
        <f>LineCap!L13</f>
        <v>IMPELC-FRDE4</v>
      </c>
      <c r="AG11"/>
      <c r="AH11"/>
      <c r="AI11"/>
      <c r="AJ11"/>
    </row>
    <row r="12" spans="2:36" ht="14.5">
      <c r="B12" s="36"/>
      <c r="C12" s="31" t="s">
        <v>9</v>
      </c>
      <c r="D12" s="33" t="s">
        <v>163</v>
      </c>
      <c r="E12" s="6">
        <v>2010</v>
      </c>
      <c r="F12" s="38"/>
      <c r="G12" s="122"/>
      <c r="H12" s="39">
        <f>F11</f>
        <v>0.6</v>
      </c>
      <c r="I12" s="26" t="s">
        <v>17</v>
      </c>
      <c r="J12" s="12" t="str">
        <f>LineCap!L14</f>
        <v>IMPELC-CHDE4</v>
      </c>
      <c r="AG12"/>
      <c r="AH12"/>
      <c r="AI12"/>
      <c r="AJ12"/>
    </row>
    <row r="13" spans="2:36" ht="14.5">
      <c r="B13" s="36"/>
      <c r="C13" s="31" t="s">
        <v>9</v>
      </c>
      <c r="D13" s="33" t="s">
        <v>163</v>
      </c>
      <c r="E13" s="6">
        <v>2010</v>
      </c>
      <c r="F13" s="38">
        <f>F11</f>
        <v>0.6</v>
      </c>
      <c r="G13" s="39"/>
      <c r="H13" s="39"/>
      <c r="I13" s="26" t="s">
        <v>17</v>
      </c>
      <c r="J13" s="12" t="str">
        <f>LineCap!L15</f>
        <v>IMPELC-ATDE4</v>
      </c>
      <c r="AG13"/>
      <c r="AH13"/>
      <c r="AI13"/>
      <c r="AJ13"/>
    </row>
    <row r="14" spans="2:36" ht="14.5">
      <c r="B14" s="36"/>
      <c r="C14" s="31" t="s">
        <v>9</v>
      </c>
      <c r="D14" s="33" t="s">
        <v>163</v>
      </c>
      <c r="E14" s="6">
        <v>2010</v>
      </c>
      <c r="F14" s="38">
        <v>0.6</v>
      </c>
      <c r="G14" s="39"/>
      <c r="H14" s="39"/>
      <c r="I14" s="26" t="s">
        <v>17</v>
      </c>
      <c r="J14" s="12" t="str">
        <f>LineCap!L16</f>
        <v>IMPELC-CZDE4</v>
      </c>
      <c r="AG14"/>
      <c r="AH14"/>
      <c r="AI14"/>
      <c r="AJ14"/>
    </row>
    <row r="15" spans="2:36" ht="14.5">
      <c r="B15" s="49"/>
      <c r="C15" s="118" t="s">
        <v>9</v>
      </c>
      <c r="D15" s="119" t="s">
        <v>163</v>
      </c>
      <c r="E15" s="12">
        <v>2010</v>
      </c>
      <c r="F15" s="121">
        <f>F14</f>
        <v>0.6</v>
      </c>
      <c r="G15" s="39"/>
      <c r="H15" s="39">
        <f>F15</f>
        <v>0.6</v>
      </c>
      <c r="I15" s="26" t="s">
        <v>17</v>
      </c>
      <c r="J15" s="12" t="str">
        <f>LineCap!L17</f>
        <v>IMPELC-DK2DE5</v>
      </c>
      <c r="AG15"/>
      <c r="AH15"/>
      <c r="AI15"/>
      <c r="AJ15"/>
    </row>
    <row r="16" spans="2:36" ht="14.5">
      <c r="B16" s="49"/>
      <c r="C16" s="118" t="s">
        <v>9</v>
      </c>
      <c r="D16" s="119" t="s">
        <v>163</v>
      </c>
      <c r="E16" s="12">
        <v>2010</v>
      </c>
      <c r="F16" s="39"/>
      <c r="G16" s="39"/>
      <c r="H16" s="39">
        <f>F15</f>
        <v>0.6</v>
      </c>
      <c r="I16" s="26" t="s">
        <v>17</v>
      </c>
      <c r="J16" s="12" t="str">
        <f>LineCap!L18</f>
        <v>IMPELC-PLDE5</v>
      </c>
      <c r="AG16"/>
      <c r="AH16"/>
      <c r="AI16"/>
      <c r="AJ16"/>
    </row>
    <row r="17" spans="2:36" ht="14.5">
      <c r="B17" s="37"/>
      <c r="C17" s="41" t="s">
        <v>9</v>
      </c>
      <c r="D17" s="34" t="s">
        <v>163</v>
      </c>
      <c r="E17" s="9">
        <v>2010</v>
      </c>
      <c r="F17" s="40">
        <f>F15</f>
        <v>0.6</v>
      </c>
      <c r="G17" s="40"/>
      <c r="H17" s="40"/>
      <c r="I17" s="27" t="s">
        <v>17</v>
      </c>
      <c r="J17" s="9" t="str">
        <f>LineCap!L19</f>
        <v>IMPELC-CZDE5</v>
      </c>
      <c r="AG17"/>
      <c r="AH17"/>
      <c r="AI17"/>
      <c r="AJ17"/>
    </row>
    <row r="18" spans="2:36" ht="14.5">
      <c r="B18" s="36"/>
      <c r="C18" s="31" t="s">
        <v>9</v>
      </c>
      <c r="D18" s="33" t="s">
        <v>163</v>
      </c>
      <c r="E18" s="6">
        <v>2015</v>
      </c>
      <c r="F18" s="38">
        <v>0.6</v>
      </c>
      <c r="G18" s="38"/>
      <c r="H18" s="38"/>
      <c r="I18" s="26" t="s">
        <v>17</v>
      </c>
      <c r="J18" s="29" t="str">
        <f>LineCap!L22</f>
        <v>EXPELC-NLDE3</v>
      </c>
      <c r="AG18"/>
      <c r="AH18"/>
      <c r="AI18"/>
      <c r="AJ18"/>
    </row>
    <row r="19" spans="2:36" ht="14.5">
      <c r="B19" s="36"/>
      <c r="C19" s="31" t="s">
        <v>9</v>
      </c>
      <c r="D19" s="33" t="s">
        <v>163</v>
      </c>
      <c r="E19" s="6">
        <f>E18</f>
        <v>2015</v>
      </c>
      <c r="F19" s="38">
        <f>F18</f>
        <v>0.6</v>
      </c>
      <c r="G19" s="38"/>
      <c r="H19" s="38">
        <f>F19</f>
        <v>0.6</v>
      </c>
      <c r="I19" s="26" t="s">
        <v>17</v>
      </c>
      <c r="J19" s="12" t="str">
        <f>LineCap!L23</f>
        <v>EXPELC-FRDE4</v>
      </c>
      <c r="AG19"/>
      <c r="AH19"/>
      <c r="AI19"/>
      <c r="AJ19"/>
    </row>
    <row r="20" spans="2:36" ht="14.5">
      <c r="B20" s="36"/>
      <c r="C20" s="31" t="s">
        <v>9</v>
      </c>
      <c r="D20" s="33" t="s">
        <v>163</v>
      </c>
      <c r="E20" s="6">
        <f t="shared" ref="E20:E25" si="0">E19</f>
        <v>2015</v>
      </c>
      <c r="F20" s="38"/>
      <c r="G20" s="122"/>
      <c r="H20" s="39">
        <f>F19</f>
        <v>0.6</v>
      </c>
      <c r="I20" s="26" t="s">
        <v>17</v>
      </c>
      <c r="J20" s="12" t="str">
        <f>LineCap!L24</f>
        <v>EXPELC-CHDE4</v>
      </c>
      <c r="AG20"/>
      <c r="AH20"/>
      <c r="AI20"/>
      <c r="AJ20"/>
    </row>
    <row r="21" spans="2:36" ht="14.5">
      <c r="B21" s="36"/>
      <c r="C21" s="31" t="s">
        <v>9</v>
      </c>
      <c r="D21" s="33" t="s">
        <v>163</v>
      </c>
      <c r="E21" s="6">
        <f t="shared" si="0"/>
        <v>2015</v>
      </c>
      <c r="F21" s="38">
        <f>F19</f>
        <v>0.6</v>
      </c>
      <c r="G21" s="39"/>
      <c r="H21" s="39"/>
      <c r="I21" s="26" t="s">
        <v>17</v>
      </c>
      <c r="J21" s="12" t="str">
        <f>LineCap!L25</f>
        <v>EXPELC-ATDE4</v>
      </c>
      <c r="AG21"/>
      <c r="AH21"/>
      <c r="AI21"/>
      <c r="AJ21"/>
    </row>
    <row r="22" spans="2:36" ht="14.5">
      <c r="B22" s="36"/>
      <c r="C22" s="31" t="s">
        <v>9</v>
      </c>
      <c r="D22" s="33" t="s">
        <v>163</v>
      </c>
      <c r="E22" s="6">
        <f t="shared" si="0"/>
        <v>2015</v>
      </c>
      <c r="F22" s="38">
        <v>0.6</v>
      </c>
      <c r="G22" s="39"/>
      <c r="H22" s="39"/>
      <c r="I22" s="26" t="s">
        <v>17</v>
      </c>
      <c r="J22" s="12" t="str">
        <f>LineCap!L26</f>
        <v>EXPELC-CZDE4</v>
      </c>
      <c r="AG22"/>
      <c r="AH22"/>
      <c r="AI22"/>
      <c r="AJ22"/>
    </row>
    <row r="23" spans="2:36" ht="14.5">
      <c r="B23" s="49"/>
      <c r="C23" s="118" t="s">
        <v>9</v>
      </c>
      <c r="D23" s="119" t="s">
        <v>163</v>
      </c>
      <c r="E23" s="6">
        <f t="shared" si="0"/>
        <v>2015</v>
      </c>
      <c r="F23" s="121">
        <f>F22</f>
        <v>0.6</v>
      </c>
      <c r="G23" s="39"/>
      <c r="H23" s="39">
        <f>F23</f>
        <v>0.6</v>
      </c>
      <c r="I23" s="26" t="s">
        <v>17</v>
      </c>
      <c r="J23" s="12" t="str">
        <f>LineCap!L27</f>
        <v>EXPELC-DK2DE5</v>
      </c>
      <c r="AG23"/>
      <c r="AH23"/>
      <c r="AI23"/>
      <c r="AJ23"/>
    </row>
    <row r="24" spans="2:36" ht="14.5">
      <c r="B24" s="49"/>
      <c r="C24" s="118" t="s">
        <v>9</v>
      </c>
      <c r="D24" s="119" t="s">
        <v>163</v>
      </c>
      <c r="E24" s="6">
        <f t="shared" si="0"/>
        <v>2015</v>
      </c>
      <c r="F24" s="39"/>
      <c r="G24" s="39"/>
      <c r="H24" s="39">
        <f>F23</f>
        <v>0.6</v>
      </c>
      <c r="I24" s="26" t="s">
        <v>17</v>
      </c>
      <c r="J24" s="12" t="str">
        <f>LineCap!L28</f>
        <v>EXPELC-PLDE5</v>
      </c>
      <c r="AG24"/>
      <c r="AH24"/>
      <c r="AI24"/>
      <c r="AJ24"/>
    </row>
    <row r="25" spans="2:36" ht="14.5">
      <c r="B25" s="37"/>
      <c r="C25" s="41" t="s">
        <v>9</v>
      </c>
      <c r="D25" s="34" t="s">
        <v>163</v>
      </c>
      <c r="E25" s="9">
        <f t="shared" si="0"/>
        <v>2015</v>
      </c>
      <c r="F25" s="40">
        <f>F23</f>
        <v>0.6</v>
      </c>
      <c r="G25" s="40"/>
      <c r="H25" s="40"/>
      <c r="I25" s="27" t="s">
        <v>17</v>
      </c>
      <c r="J25" s="9" t="str">
        <f>LineCap!L29</f>
        <v>EXPELC-CZDE5</v>
      </c>
      <c r="AG25"/>
      <c r="AH25"/>
      <c r="AI25"/>
      <c r="AJ25"/>
    </row>
    <row r="26" spans="2:36" ht="14.5">
      <c r="B26" s="36"/>
      <c r="C26" s="31" t="s">
        <v>9</v>
      </c>
      <c r="D26" s="33" t="s">
        <v>163</v>
      </c>
      <c r="E26" s="6">
        <v>2020</v>
      </c>
      <c r="F26" s="38">
        <v>0.6</v>
      </c>
      <c r="G26" s="38"/>
      <c r="H26" s="38"/>
      <c r="I26" s="26" t="s">
        <v>17</v>
      </c>
      <c r="J26" s="29" t="str">
        <f>LineCap!L32</f>
        <v>IMPELC-NLDE3</v>
      </c>
      <c r="K26" s="11"/>
      <c r="L26" s="11"/>
      <c r="AG26"/>
      <c r="AH26"/>
      <c r="AI26"/>
      <c r="AJ26"/>
    </row>
    <row r="27" spans="2:36" ht="14.5">
      <c r="B27" s="36"/>
      <c r="C27" s="31" t="s">
        <v>9</v>
      </c>
      <c r="D27" s="33" t="s">
        <v>163</v>
      </c>
      <c r="E27" s="6">
        <f>E26</f>
        <v>2020</v>
      </c>
      <c r="F27" s="38">
        <f>F26</f>
        <v>0.6</v>
      </c>
      <c r="G27" s="38"/>
      <c r="H27" s="38">
        <f>F27</f>
        <v>0.6</v>
      </c>
      <c r="I27" s="26" t="s">
        <v>17</v>
      </c>
      <c r="J27" s="12" t="str">
        <f>LineCap!L33</f>
        <v>IMPELC-FRDE4</v>
      </c>
      <c r="K27" s="11"/>
      <c r="L27" s="11"/>
      <c r="AE27"/>
      <c r="AF27"/>
      <c r="AG27"/>
      <c r="AH27"/>
      <c r="AI27"/>
      <c r="AJ27"/>
    </row>
    <row r="28" spans="2:36" ht="14.5">
      <c r="B28" s="36"/>
      <c r="C28" s="31" t="s">
        <v>9</v>
      </c>
      <c r="D28" s="33" t="s">
        <v>163</v>
      </c>
      <c r="E28" s="6">
        <f t="shared" ref="E28:E33" si="1">E27</f>
        <v>2020</v>
      </c>
      <c r="F28" s="38"/>
      <c r="G28" s="122"/>
      <c r="H28" s="39">
        <f>F27</f>
        <v>0.6</v>
      </c>
      <c r="I28" s="26" t="s">
        <v>17</v>
      </c>
      <c r="J28" s="12" t="str">
        <f>LineCap!L34</f>
        <v>IMPELC-CHDE4</v>
      </c>
      <c r="K28" s="11"/>
      <c r="L28" s="11"/>
    </row>
    <row r="29" spans="2:36" ht="14.5">
      <c r="B29" s="36"/>
      <c r="C29" s="31" t="s">
        <v>9</v>
      </c>
      <c r="D29" s="33" t="s">
        <v>163</v>
      </c>
      <c r="E29" s="6">
        <f t="shared" si="1"/>
        <v>2020</v>
      </c>
      <c r="F29" s="38">
        <f>F27</f>
        <v>0.6</v>
      </c>
      <c r="G29" s="39"/>
      <c r="H29" s="39"/>
      <c r="I29" s="26" t="s">
        <v>17</v>
      </c>
      <c r="J29" s="12" t="str">
        <f>LineCap!L35</f>
        <v>IMPELC-ATDE4</v>
      </c>
      <c r="K29" s="11"/>
      <c r="L29" s="11"/>
      <c r="AF29" s="11"/>
    </row>
    <row r="30" spans="2:36" ht="14.5">
      <c r="B30" s="36"/>
      <c r="C30" s="31" t="s">
        <v>9</v>
      </c>
      <c r="D30" s="33" t="s">
        <v>163</v>
      </c>
      <c r="E30" s="6">
        <f t="shared" si="1"/>
        <v>2020</v>
      </c>
      <c r="F30" s="38">
        <v>0.6</v>
      </c>
      <c r="G30" s="39"/>
      <c r="H30" s="39"/>
      <c r="I30" s="26" t="s">
        <v>17</v>
      </c>
      <c r="J30" s="12" t="str">
        <f>LineCap!L36</f>
        <v>IMPELC-CZDE4</v>
      </c>
    </row>
    <row r="31" spans="2:36" ht="14.5">
      <c r="B31" s="49"/>
      <c r="C31" s="118" t="s">
        <v>9</v>
      </c>
      <c r="D31" s="119" t="s">
        <v>163</v>
      </c>
      <c r="E31" s="6">
        <f t="shared" si="1"/>
        <v>2020</v>
      </c>
      <c r="F31" s="121">
        <f>F30</f>
        <v>0.6</v>
      </c>
      <c r="G31" s="39"/>
      <c r="H31" s="39">
        <f>F31</f>
        <v>0.6</v>
      </c>
      <c r="I31" s="26" t="s">
        <v>17</v>
      </c>
      <c r="J31" s="12" t="str">
        <f>LineCap!L37</f>
        <v>IMPELC-DK2DE5</v>
      </c>
    </row>
    <row r="32" spans="2:36" ht="14.5">
      <c r="B32" s="49"/>
      <c r="C32" s="118" t="s">
        <v>9</v>
      </c>
      <c r="D32" s="119" t="s">
        <v>163</v>
      </c>
      <c r="E32" s="6">
        <f t="shared" si="1"/>
        <v>2020</v>
      </c>
      <c r="F32" s="39"/>
      <c r="G32" s="39"/>
      <c r="H32" s="39">
        <f>F31</f>
        <v>0.6</v>
      </c>
      <c r="I32" s="26" t="s">
        <v>17</v>
      </c>
      <c r="J32" s="12" t="str">
        <f>LineCap!L38</f>
        <v>IMPELC-PLDE5</v>
      </c>
    </row>
    <row r="33" spans="2:32" ht="14.5">
      <c r="B33" s="37"/>
      <c r="C33" s="41" t="s">
        <v>9</v>
      </c>
      <c r="D33" s="34" t="s">
        <v>163</v>
      </c>
      <c r="E33" s="9">
        <f t="shared" si="1"/>
        <v>2020</v>
      </c>
      <c r="F33" s="40">
        <f>F31</f>
        <v>0.6</v>
      </c>
      <c r="G33" s="40"/>
      <c r="H33" s="40"/>
      <c r="I33" s="27" t="s">
        <v>17</v>
      </c>
      <c r="J33" s="9" t="str">
        <f>LineCap!L39</f>
        <v>IMPELC-CZDE5</v>
      </c>
    </row>
    <row r="34" spans="2:32" ht="14.5">
      <c r="B34" s="36"/>
      <c r="C34" s="31" t="s">
        <v>9</v>
      </c>
      <c r="D34" s="33" t="s">
        <v>163</v>
      </c>
      <c r="E34" s="6">
        <v>2025</v>
      </c>
      <c r="F34" s="38">
        <v>0.6</v>
      </c>
      <c r="G34" s="38"/>
      <c r="H34" s="38"/>
      <c r="I34" s="26" t="s">
        <v>17</v>
      </c>
      <c r="J34" s="29" t="str">
        <f>LineCap!L44</f>
        <v>EXPELC-NLDE3</v>
      </c>
      <c r="AF34" s="11"/>
    </row>
    <row r="35" spans="2:32" ht="14.5">
      <c r="B35" s="36"/>
      <c r="C35" s="31" t="s">
        <v>9</v>
      </c>
      <c r="D35" s="33" t="s">
        <v>163</v>
      </c>
      <c r="E35" s="6">
        <f>E34</f>
        <v>2025</v>
      </c>
      <c r="F35" s="38">
        <f>F34</f>
        <v>0.6</v>
      </c>
      <c r="G35" s="38"/>
      <c r="H35" s="38">
        <f>F35</f>
        <v>0.6</v>
      </c>
      <c r="I35" s="26" t="s">
        <v>17</v>
      </c>
      <c r="J35" s="12" t="str">
        <f>LineCap!L45</f>
        <v>EXPELC-FRDE4</v>
      </c>
    </row>
    <row r="36" spans="2:32" ht="14.5">
      <c r="B36" s="36"/>
      <c r="C36" s="31" t="s">
        <v>9</v>
      </c>
      <c r="D36" s="33" t="s">
        <v>163</v>
      </c>
      <c r="E36" s="6">
        <f t="shared" ref="E36:E41" si="2">E35</f>
        <v>2025</v>
      </c>
      <c r="F36" s="38"/>
      <c r="G36" s="122"/>
      <c r="H36" s="39">
        <f>F35</f>
        <v>0.6</v>
      </c>
      <c r="I36" s="26" t="s">
        <v>17</v>
      </c>
      <c r="J36" s="12" t="str">
        <f>LineCap!L46</f>
        <v>EXPELC-CHDE4</v>
      </c>
    </row>
    <row r="37" spans="2:32" ht="14.5">
      <c r="B37" s="36"/>
      <c r="C37" s="31" t="s">
        <v>9</v>
      </c>
      <c r="D37" s="33" t="s">
        <v>163</v>
      </c>
      <c r="E37" s="6">
        <f t="shared" si="2"/>
        <v>2025</v>
      </c>
      <c r="F37" s="38">
        <f>F35</f>
        <v>0.6</v>
      </c>
      <c r="G37" s="39"/>
      <c r="H37" s="39"/>
      <c r="I37" s="26" t="s">
        <v>17</v>
      </c>
      <c r="J37" s="12" t="str">
        <f>LineCap!L47</f>
        <v>EXPELC-ATDE4</v>
      </c>
      <c r="K37" s="11"/>
      <c r="L37" s="11"/>
      <c r="AD37" s="11"/>
    </row>
    <row r="38" spans="2:32" ht="14.5">
      <c r="B38" s="36"/>
      <c r="C38" s="31" t="s">
        <v>9</v>
      </c>
      <c r="D38" s="33" t="s">
        <v>163</v>
      </c>
      <c r="E38" s="6">
        <f t="shared" si="2"/>
        <v>2025</v>
      </c>
      <c r="F38" s="38">
        <v>0.6</v>
      </c>
      <c r="G38" s="39"/>
      <c r="H38" s="39"/>
      <c r="I38" s="26" t="s">
        <v>17</v>
      </c>
      <c r="J38" s="12" t="str">
        <f>LineCap!L48</f>
        <v>EXPELC-CZDE4</v>
      </c>
      <c r="K38" s="11"/>
      <c r="L38" s="11"/>
      <c r="AD38" s="11"/>
    </row>
    <row r="39" spans="2:32" ht="14.5">
      <c r="B39" s="49"/>
      <c r="C39" s="118" t="s">
        <v>9</v>
      </c>
      <c r="D39" s="119" t="s">
        <v>163</v>
      </c>
      <c r="E39" s="6">
        <f t="shared" si="2"/>
        <v>2025</v>
      </c>
      <c r="F39" s="121">
        <f>F38</f>
        <v>0.6</v>
      </c>
      <c r="G39" s="39"/>
      <c r="H39" s="39">
        <f>F39</f>
        <v>0.6</v>
      </c>
      <c r="I39" s="26" t="s">
        <v>17</v>
      </c>
      <c r="J39" s="12" t="str">
        <f>LineCap!L49</f>
        <v>EXPELC-DK2DE5</v>
      </c>
    </row>
    <row r="40" spans="2:32" ht="14.5">
      <c r="B40" s="49"/>
      <c r="C40" s="118" t="s">
        <v>9</v>
      </c>
      <c r="D40" s="119" t="s">
        <v>163</v>
      </c>
      <c r="E40" s="6">
        <f t="shared" si="2"/>
        <v>2025</v>
      </c>
      <c r="F40" s="39"/>
      <c r="G40" s="39"/>
      <c r="H40" s="39">
        <f>F39</f>
        <v>0.6</v>
      </c>
      <c r="I40" s="26" t="s">
        <v>17</v>
      </c>
      <c r="J40" s="12" t="str">
        <f>LineCap!L50</f>
        <v>EXPELC-PLDE5</v>
      </c>
    </row>
    <row r="41" spans="2:32" ht="14.5">
      <c r="B41" s="37"/>
      <c r="C41" s="41" t="s">
        <v>9</v>
      </c>
      <c r="D41" s="34" t="s">
        <v>163</v>
      </c>
      <c r="E41" s="9">
        <f t="shared" si="2"/>
        <v>2025</v>
      </c>
      <c r="F41" s="40">
        <f>F39</f>
        <v>0.6</v>
      </c>
      <c r="G41" s="40"/>
      <c r="H41" s="40"/>
      <c r="I41" s="27" t="s">
        <v>17</v>
      </c>
      <c r="J41" s="9" t="str">
        <f>LineCap!L51</f>
        <v>EXPELC-CZDE5</v>
      </c>
    </row>
    <row r="42" spans="2:32" ht="14.5">
      <c r="B42" s="36"/>
      <c r="C42" s="31" t="s">
        <v>9</v>
      </c>
      <c r="D42" s="33" t="s">
        <v>163</v>
      </c>
      <c r="E42" s="6">
        <v>2030</v>
      </c>
      <c r="F42" s="38">
        <v>0.6</v>
      </c>
      <c r="G42" s="38"/>
      <c r="H42" s="38"/>
      <c r="I42" s="26" t="s">
        <v>17</v>
      </c>
      <c r="J42" s="29" t="str">
        <f>LineCap!L53</f>
        <v>IMPELC-DK1DE2</v>
      </c>
      <c r="K42" s="11"/>
      <c r="L42" s="11"/>
    </row>
    <row r="43" spans="2:32" ht="14.5">
      <c r="B43" s="36"/>
      <c r="C43" s="31" t="s">
        <v>9</v>
      </c>
      <c r="D43" s="33" t="s">
        <v>163</v>
      </c>
      <c r="E43" s="6">
        <f>E42</f>
        <v>2030</v>
      </c>
      <c r="F43" s="38">
        <f>F42</f>
        <v>0.6</v>
      </c>
      <c r="G43" s="38"/>
      <c r="H43" s="38">
        <f>F43</f>
        <v>0.6</v>
      </c>
      <c r="I43" s="26" t="s">
        <v>17</v>
      </c>
      <c r="J43" s="12" t="str">
        <f>LineCap!L54</f>
        <v>IMPELC-SE4DE2</v>
      </c>
    </row>
    <row r="44" spans="2:32" ht="14.5">
      <c r="B44" s="36"/>
      <c r="C44" s="31" t="s">
        <v>9</v>
      </c>
      <c r="D44" s="33" t="s">
        <v>163</v>
      </c>
      <c r="E44" s="6">
        <f t="shared" ref="E44:E49" si="3">E43</f>
        <v>2030</v>
      </c>
      <c r="F44" s="38"/>
      <c r="G44" s="122"/>
      <c r="H44" s="39">
        <f>F43</f>
        <v>0.6</v>
      </c>
      <c r="I44" s="26" t="s">
        <v>17</v>
      </c>
      <c r="J44" s="12" t="str">
        <f>LineCap!L55</f>
        <v>IMPELC-NLDE3</v>
      </c>
    </row>
    <row r="45" spans="2:32" ht="14.5">
      <c r="B45" s="36"/>
      <c r="C45" s="31" t="s">
        <v>9</v>
      </c>
      <c r="D45" s="33" t="s">
        <v>163</v>
      </c>
      <c r="E45" s="6">
        <f t="shared" si="3"/>
        <v>2030</v>
      </c>
      <c r="F45" s="38">
        <f>F43</f>
        <v>0.6</v>
      </c>
      <c r="G45" s="39"/>
      <c r="H45" s="39"/>
      <c r="I45" s="26" t="s">
        <v>17</v>
      </c>
      <c r="J45" s="12" t="str">
        <f>LineCap!L56</f>
        <v>IMPELC-FRDE4</v>
      </c>
    </row>
    <row r="46" spans="2:32" ht="14.5">
      <c r="B46" s="36"/>
      <c r="C46" s="31" t="s">
        <v>9</v>
      </c>
      <c r="D46" s="33" t="s">
        <v>163</v>
      </c>
      <c r="E46" s="6">
        <f t="shared" si="3"/>
        <v>2030</v>
      </c>
      <c r="F46" s="38">
        <v>0.6</v>
      </c>
      <c r="G46" s="39"/>
      <c r="H46" s="39"/>
      <c r="I46" s="26" t="s">
        <v>17</v>
      </c>
      <c r="J46" s="12" t="str">
        <f>LineCap!L57</f>
        <v>IMPELC-CHDE4</v>
      </c>
    </row>
    <row r="47" spans="2:32" ht="14.5">
      <c r="B47" s="49"/>
      <c r="C47" s="118" t="s">
        <v>9</v>
      </c>
      <c r="D47" s="119" t="s">
        <v>163</v>
      </c>
      <c r="E47" s="6">
        <f t="shared" si="3"/>
        <v>2030</v>
      </c>
      <c r="F47" s="121">
        <f>F46</f>
        <v>0.6</v>
      </c>
      <c r="G47" s="39"/>
      <c r="H47" s="39">
        <f>F47</f>
        <v>0.6</v>
      </c>
      <c r="I47" s="26" t="s">
        <v>17</v>
      </c>
      <c r="J47" s="12" t="str">
        <f>LineCap!L58</f>
        <v>IMPELC-ATDE4</v>
      </c>
    </row>
    <row r="48" spans="2:32" ht="14.5">
      <c r="B48" s="49"/>
      <c r="C48" s="118" t="s">
        <v>9</v>
      </c>
      <c r="D48" s="119" t="s">
        <v>163</v>
      </c>
      <c r="E48" s="6">
        <f t="shared" si="3"/>
        <v>2030</v>
      </c>
      <c r="F48" s="39"/>
      <c r="G48" s="39"/>
      <c r="H48" s="39">
        <f>F47</f>
        <v>0.6</v>
      </c>
      <c r="I48" s="26" t="s">
        <v>17</v>
      </c>
      <c r="J48" s="12" t="str">
        <f>LineCap!L59</f>
        <v>IMPELC-CZDE4</v>
      </c>
    </row>
    <row r="49" spans="2:10" ht="14.5">
      <c r="B49" s="37"/>
      <c r="C49" s="41" t="s">
        <v>9</v>
      </c>
      <c r="D49" s="34" t="s">
        <v>163</v>
      </c>
      <c r="E49" s="9">
        <f t="shared" si="3"/>
        <v>2030</v>
      </c>
      <c r="F49" s="40">
        <f>F47</f>
        <v>0.6</v>
      </c>
      <c r="G49" s="40"/>
      <c r="H49" s="40"/>
      <c r="I49" s="27" t="s">
        <v>17</v>
      </c>
      <c r="J49" s="9" t="str">
        <f>LineCap!L60</f>
        <v>IMPELC-DK2DE5</v>
      </c>
    </row>
    <row r="50" spans="2:10" ht="14.5">
      <c r="B50" s="36"/>
      <c r="C50" s="31" t="s">
        <v>9</v>
      </c>
      <c r="D50" s="33" t="s">
        <v>163</v>
      </c>
      <c r="E50" s="6">
        <v>2050</v>
      </c>
      <c r="F50" s="38">
        <v>0.6</v>
      </c>
      <c r="G50" s="38"/>
      <c r="H50" s="38"/>
      <c r="I50" s="26" t="s">
        <v>17</v>
      </c>
      <c r="J50" s="29" t="str">
        <f>LineCap!L61</f>
        <v>IMPELC-PLDE5</v>
      </c>
    </row>
    <row r="51" spans="2:10" ht="14.5">
      <c r="B51" s="36"/>
      <c r="C51" s="31" t="s">
        <v>9</v>
      </c>
      <c r="D51" s="33" t="s">
        <v>163</v>
      </c>
      <c r="E51" s="6">
        <f>E50</f>
        <v>2050</v>
      </c>
      <c r="F51" s="38">
        <v>0.6</v>
      </c>
      <c r="G51" s="38"/>
      <c r="H51" s="38">
        <v>0.6</v>
      </c>
      <c r="I51" s="26" t="s">
        <v>17</v>
      </c>
      <c r="J51" s="12" t="str">
        <f>LineCap!L62</f>
        <v>IMPELC-CZDE5</v>
      </c>
    </row>
    <row r="52" spans="2:10" ht="14.5">
      <c r="B52" s="36"/>
      <c r="C52" s="31" t="s">
        <v>9</v>
      </c>
      <c r="D52" s="33" t="s">
        <v>163</v>
      </c>
      <c r="E52" s="6">
        <f t="shared" ref="E52:E57" si="4">E51</f>
        <v>2050</v>
      </c>
      <c r="F52" s="38"/>
      <c r="G52" s="122"/>
      <c r="H52" s="39">
        <v>0.6</v>
      </c>
      <c r="I52" s="26" t="s">
        <v>17</v>
      </c>
      <c r="J52" s="12" t="str">
        <f>LineCap!L63</f>
        <v>IMPELC-NODE2</v>
      </c>
    </row>
    <row r="53" spans="2:10" ht="14.5">
      <c r="B53" s="36"/>
      <c r="C53" s="31" t="s">
        <v>9</v>
      </c>
      <c r="D53" s="33" t="s">
        <v>163</v>
      </c>
      <c r="E53" s="6">
        <f t="shared" si="4"/>
        <v>2050</v>
      </c>
      <c r="F53" s="38">
        <v>0.6</v>
      </c>
      <c r="G53" s="39"/>
      <c r="H53" s="39"/>
      <c r="I53" s="26" t="s">
        <v>17</v>
      </c>
      <c r="J53" s="12" t="str">
        <f>LineCap!L64</f>
        <v>IMPELC-BEDE3</v>
      </c>
    </row>
    <row r="54" spans="2:10" ht="14.5">
      <c r="B54" s="36"/>
      <c r="C54" s="31" t="s">
        <v>9</v>
      </c>
      <c r="D54" s="33" t="s">
        <v>163</v>
      </c>
      <c r="E54" s="6">
        <f t="shared" si="4"/>
        <v>2050</v>
      </c>
      <c r="F54" s="38">
        <v>0.6</v>
      </c>
      <c r="G54" s="39"/>
      <c r="H54" s="39"/>
      <c r="I54" s="26" t="s">
        <v>17</v>
      </c>
      <c r="J54" s="12" t="str">
        <f>LineCap!L67</f>
        <v>EXPELC-DK1DE2</v>
      </c>
    </row>
    <row r="55" spans="2:10" ht="14.5">
      <c r="B55" s="49"/>
      <c r="C55" s="118" t="s">
        <v>9</v>
      </c>
      <c r="D55" s="119" t="s">
        <v>163</v>
      </c>
      <c r="E55" s="6">
        <f t="shared" si="4"/>
        <v>2050</v>
      </c>
      <c r="F55" s="121">
        <v>0.6</v>
      </c>
      <c r="G55" s="39"/>
      <c r="H55" s="39">
        <v>0.6</v>
      </c>
      <c r="I55" s="26" t="s">
        <v>17</v>
      </c>
      <c r="J55" s="12" t="str">
        <f>LineCap!L68</f>
        <v>EXPELC-SE4DE2</v>
      </c>
    </row>
    <row r="56" spans="2:10" ht="14.5">
      <c r="B56" s="49"/>
      <c r="C56" s="118" t="s">
        <v>9</v>
      </c>
      <c r="D56" s="119" t="s">
        <v>163</v>
      </c>
      <c r="E56" s="6">
        <f t="shared" si="4"/>
        <v>2050</v>
      </c>
      <c r="F56" s="39"/>
      <c r="G56" s="39"/>
      <c r="H56" s="39">
        <v>0.6</v>
      </c>
      <c r="I56" s="26" t="s">
        <v>17</v>
      </c>
      <c r="J56" s="12" t="str">
        <f>LineCap!L69</f>
        <v>EXPELC-NLDE3</v>
      </c>
    </row>
    <row r="57" spans="2:10" ht="14.5">
      <c r="B57" s="37"/>
      <c r="C57" s="41" t="s">
        <v>9</v>
      </c>
      <c r="D57" s="34" t="s">
        <v>163</v>
      </c>
      <c r="E57" s="9">
        <f t="shared" si="4"/>
        <v>2050</v>
      </c>
      <c r="F57" s="40">
        <v>0.6</v>
      </c>
      <c r="G57" s="40"/>
      <c r="H57" s="40"/>
      <c r="I57" s="27" t="s">
        <v>17</v>
      </c>
      <c r="J57" s="9" t="str">
        <f>LineCap!L70</f>
        <v>EXPELC-FRDE4</v>
      </c>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0"/>
  <sheetViews>
    <sheetView workbookViewId="0">
      <selection activeCell="F16" sqref="F16"/>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180</v>
      </c>
      <c r="G5" s="4" t="s">
        <v>179</v>
      </c>
      <c r="H5" s="4" t="s">
        <v>177</v>
      </c>
      <c r="I5" s="4" t="s">
        <v>425</v>
      </c>
      <c r="J5" s="4" t="s">
        <v>426</v>
      </c>
      <c r="K5" s="24" t="s">
        <v>16</v>
      </c>
      <c r="L5" s="5" t="s">
        <v>5</v>
      </c>
    </row>
    <row r="6" spans="2:21" ht="14.5">
      <c r="B6" s="14"/>
      <c r="C6" s="14" t="s">
        <v>9</v>
      </c>
      <c r="D6" s="23" t="s">
        <v>10</v>
      </c>
      <c r="E6" s="14">
        <v>0</v>
      </c>
      <c r="F6" s="15">
        <v>5</v>
      </c>
      <c r="G6" s="15">
        <v>5</v>
      </c>
      <c r="H6" s="15">
        <v>5</v>
      </c>
      <c r="I6" s="15">
        <v>5</v>
      </c>
      <c r="J6" s="15">
        <v>5</v>
      </c>
      <c r="K6" s="25" t="s">
        <v>18</v>
      </c>
      <c r="L6" s="14" t="s">
        <v>8</v>
      </c>
    </row>
    <row r="8" spans="2:21" ht="14.5">
      <c r="B8" s="1" t="s">
        <v>30</v>
      </c>
      <c r="C8" s="6"/>
      <c r="D8" s="6"/>
      <c r="E8" s="6"/>
      <c r="F8" s="6"/>
      <c r="G8" s="6"/>
      <c r="H8" s="6"/>
      <c r="I8" s="6"/>
      <c r="J8" s="6"/>
      <c r="K8" s="6"/>
      <c r="L8" s="2"/>
    </row>
    <row r="9" spans="2:21" ht="13.5" thickBot="1">
      <c r="B9" s="3" t="s">
        <v>1</v>
      </c>
      <c r="C9" s="3" t="s">
        <v>2</v>
      </c>
      <c r="D9" s="3" t="s">
        <v>3</v>
      </c>
      <c r="E9" s="3" t="s">
        <v>4</v>
      </c>
      <c r="F9" s="4" t="s">
        <v>180</v>
      </c>
      <c r="G9" s="4" t="s">
        <v>179</v>
      </c>
      <c r="H9" s="4" t="s">
        <v>177</v>
      </c>
      <c r="I9" s="4" t="s">
        <v>425</v>
      </c>
      <c r="J9" s="4" t="s">
        <v>426</v>
      </c>
      <c r="K9" s="24" t="s">
        <v>16</v>
      </c>
      <c r="L9" s="5" t="s">
        <v>5</v>
      </c>
    </row>
    <row r="10" spans="2:21" ht="14.5">
      <c r="B10" s="6"/>
      <c r="C10" s="31" t="s">
        <v>9</v>
      </c>
      <c r="D10" s="32" t="s">
        <v>10</v>
      </c>
      <c r="E10" s="6">
        <v>2016</v>
      </c>
      <c r="F10" s="16">
        <v>0</v>
      </c>
      <c r="G10" s="16">
        <f>'35'!$I$20</f>
        <v>1500</v>
      </c>
      <c r="H10" s="16">
        <v>0</v>
      </c>
      <c r="I10" s="16">
        <v>0</v>
      </c>
      <c r="J10" s="16">
        <v>0</v>
      </c>
      <c r="K10" s="26" t="s">
        <v>19</v>
      </c>
      <c r="L10" s="167" t="s">
        <v>438</v>
      </c>
      <c r="R10"/>
      <c r="S10"/>
      <c r="T10"/>
      <c r="U10"/>
    </row>
    <row r="11" spans="2:21" ht="14.5">
      <c r="B11" s="6"/>
      <c r="C11" s="31" t="s">
        <v>9</v>
      </c>
      <c r="D11" s="32" t="s">
        <v>10</v>
      </c>
      <c r="E11" s="6">
        <v>2016</v>
      </c>
      <c r="F11" s="16">
        <v>0</v>
      </c>
      <c r="G11" s="16">
        <v>600</v>
      </c>
      <c r="H11" s="16">
        <v>0</v>
      </c>
      <c r="I11" s="16">
        <v>0</v>
      </c>
      <c r="J11" s="16">
        <v>0</v>
      </c>
      <c r="K11" s="26" t="s">
        <v>19</v>
      </c>
      <c r="L11" s="167" t="s">
        <v>439</v>
      </c>
      <c r="R11"/>
      <c r="S11"/>
      <c r="T11"/>
      <c r="U11"/>
    </row>
    <row r="12" spans="2:21" ht="14.5">
      <c r="B12" s="6"/>
      <c r="C12" s="31" t="s">
        <v>9</v>
      </c>
      <c r="D12" s="32" t="s">
        <v>10</v>
      </c>
      <c r="E12" s="6">
        <v>2016</v>
      </c>
      <c r="F12" s="16">
        <v>0</v>
      </c>
      <c r="G12" s="16">
        <v>0</v>
      </c>
      <c r="H12" s="16">
        <f>'35'!$Q$21</f>
        <v>3900</v>
      </c>
      <c r="I12" s="16">
        <v>0</v>
      </c>
      <c r="J12" s="16">
        <v>0</v>
      </c>
      <c r="K12" s="26" t="s">
        <v>19</v>
      </c>
      <c r="L12" s="167" t="s">
        <v>417</v>
      </c>
      <c r="R12"/>
      <c r="S12"/>
      <c r="T12"/>
      <c r="U12"/>
    </row>
    <row r="13" spans="2:21" ht="14.5">
      <c r="B13" s="6"/>
      <c r="C13" s="31" t="s">
        <v>9</v>
      </c>
      <c r="D13" s="32" t="s">
        <v>10</v>
      </c>
      <c r="E13" s="6">
        <v>2016</v>
      </c>
      <c r="F13" s="16">
        <v>0</v>
      </c>
      <c r="G13" s="16">
        <v>0</v>
      </c>
      <c r="H13" s="16">
        <v>0</v>
      </c>
      <c r="I13" s="16">
        <f>'35'!$M$23</f>
        <v>2300</v>
      </c>
      <c r="J13" s="16">
        <v>0</v>
      </c>
      <c r="K13" s="26" t="s">
        <v>19</v>
      </c>
      <c r="L13" s="167" t="s">
        <v>418</v>
      </c>
      <c r="R13"/>
      <c r="S13"/>
      <c r="T13"/>
      <c r="U13"/>
    </row>
    <row r="14" spans="2:21" ht="14.5">
      <c r="B14" s="6"/>
      <c r="C14" s="31" t="s">
        <v>9</v>
      </c>
      <c r="D14" s="32" t="s">
        <v>10</v>
      </c>
      <c r="E14" s="6">
        <v>2016</v>
      </c>
      <c r="F14" s="7">
        <v>0</v>
      </c>
      <c r="G14" s="16">
        <v>0</v>
      </c>
      <c r="H14" s="16"/>
      <c r="I14" s="16">
        <f>'35'!$AC$23</f>
        <v>2700</v>
      </c>
      <c r="J14" s="16">
        <v>0</v>
      </c>
      <c r="K14" s="26" t="s">
        <v>19</v>
      </c>
      <c r="L14" s="167" t="s">
        <v>419</v>
      </c>
      <c r="R14"/>
      <c r="S14"/>
      <c r="T14"/>
      <c r="U14"/>
    </row>
    <row r="15" spans="2:21" ht="14.5">
      <c r="B15" s="6"/>
      <c r="C15" s="31" t="s">
        <v>9</v>
      </c>
      <c r="D15" s="32" t="s">
        <v>10</v>
      </c>
      <c r="E15" s="6">
        <v>2016</v>
      </c>
      <c r="F15" s="16">
        <v>0</v>
      </c>
      <c r="G15" s="16">
        <v>0</v>
      </c>
      <c r="H15" s="16">
        <v>0</v>
      </c>
      <c r="I15" s="16">
        <f>'35'!$AD$23</f>
        <v>5000</v>
      </c>
      <c r="J15" s="16">
        <v>0</v>
      </c>
      <c r="K15" s="26" t="s">
        <v>19</v>
      </c>
      <c r="L15" s="167" t="s">
        <v>420</v>
      </c>
      <c r="R15"/>
      <c r="S15"/>
      <c r="T15"/>
      <c r="U15"/>
    </row>
    <row r="16" spans="2:21" ht="14.5" customHeight="1">
      <c r="B16" s="6"/>
      <c r="C16" s="31" t="s">
        <v>9</v>
      </c>
      <c r="D16" s="32" t="s">
        <v>10</v>
      </c>
      <c r="E16" s="6">
        <v>2016</v>
      </c>
      <c r="F16" s="16">
        <v>0</v>
      </c>
      <c r="G16" s="16">
        <v>0</v>
      </c>
      <c r="H16" s="16">
        <v>0</v>
      </c>
      <c r="I16" s="16">
        <f>'35'!$AE$23</f>
        <v>750</v>
      </c>
      <c r="J16" s="16">
        <v>0</v>
      </c>
      <c r="K16" s="26" t="s">
        <v>19</v>
      </c>
      <c r="L16" s="167" t="s">
        <v>421</v>
      </c>
      <c r="R16"/>
      <c r="S16"/>
      <c r="T16"/>
      <c r="U16"/>
    </row>
    <row r="17" spans="2:21" ht="14.5">
      <c r="B17" s="12"/>
      <c r="C17" s="31" t="s">
        <v>9</v>
      </c>
      <c r="D17" s="32" t="s">
        <v>10</v>
      </c>
      <c r="E17" s="6">
        <v>2016</v>
      </c>
      <c r="F17" s="16">
        <v>0</v>
      </c>
      <c r="G17" s="16">
        <v>0</v>
      </c>
      <c r="H17" s="16">
        <v>0</v>
      </c>
      <c r="I17" s="16">
        <v>0</v>
      </c>
      <c r="J17" s="16">
        <f>'35'!$J$22</f>
        <v>600</v>
      </c>
      <c r="K17" s="26" t="s">
        <v>19</v>
      </c>
      <c r="L17" s="167" t="s">
        <v>422</v>
      </c>
      <c r="R17"/>
      <c r="S17"/>
      <c r="T17"/>
      <c r="U17"/>
    </row>
    <row r="18" spans="2:21" ht="14.5">
      <c r="C18" s="6" t="s">
        <v>9</v>
      </c>
      <c r="D18" s="18" t="s">
        <v>10</v>
      </c>
      <c r="E18" s="6">
        <v>2016</v>
      </c>
      <c r="F18" s="16">
        <v>0</v>
      </c>
      <c r="G18" s="16">
        <v>0</v>
      </c>
      <c r="H18" s="16"/>
      <c r="I18" s="16">
        <v>0</v>
      </c>
      <c r="J18" s="16">
        <f>'35'!$W$22</f>
        <v>500</v>
      </c>
      <c r="K18" s="26" t="s">
        <v>19</v>
      </c>
      <c r="L18" s="167" t="s">
        <v>423</v>
      </c>
      <c r="R18"/>
      <c r="S18"/>
      <c r="T18"/>
      <c r="U18"/>
    </row>
    <row r="19" spans="2:21" ht="14.5">
      <c r="B19" s="10"/>
      <c r="C19" s="9" t="s">
        <v>9</v>
      </c>
      <c r="D19" s="19" t="s">
        <v>10</v>
      </c>
      <c r="E19" s="6">
        <v>2016</v>
      </c>
      <c r="F19" s="17">
        <v>0</v>
      </c>
      <c r="G19" s="17">
        <v>0</v>
      </c>
      <c r="H19" s="17">
        <v>0</v>
      </c>
      <c r="I19" s="17">
        <v>0</v>
      </c>
      <c r="J19" s="17">
        <f>'35'!$AE$23</f>
        <v>750</v>
      </c>
      <c r="K19" s="27" t="s">
        <v>19</v>
      </c>
      <c r="L19" s="167" t="s">
        <v>424</v>
      </c>
      <c r="R19"/>
      <c r="S19"/>
      <c r="T19"/>
      <c r="U19"/>
    </row>
    <row r="20" spans="2:21" ht="14.5">
      <c r="B20" s="6"/>
      <c r="C20" s="31" t="s">
        <v>9</v>
      </c>
      <c r="D20" s="32" t="s">
        <v>10</v>
      </c>
      <c r="E20" s="6">
        <v>2016</v>
      </c>
      <c r="F20" s="16">
        <v>0</v>
      </c>
      <c r="G20" s="16">
        <f>'35'!$I$20</f>
        <v>1500</v>
      </c>
      <c r="H20" s="16">
        <v>0</v>
      </c>
      <c r="I20" s="16">
        <v>0</v>
      </c>
      <c r="J20" s="16">
        <v>0</v>
      </c>
      <c r="K20" s="26" t="s">
        <v>19</v>
      </c>
      <c r="L20" s="167" t="s">
        <v>440</v>
      </c>
      <c r="R20"/>
      <c r="S20"/>
      <c r="T20"/>
      <c r="U20"/>
    </row>
    <row r="21" spans="2:21" ht="14.5">
      <c r="B21" s="6"/>
      <c r="C21" s="31" t="s">
        <v>9</v>
      </c>
      <c r="D21" s="32" t="s">
        <v>10</v>
      </c>
      <c r="E21" s="6">
        <v>2016</v>
      </c>
      <c r="F21" s="16">
        <v>0</v>
      </c>
      <c r="G21" s="16">
        <v>600</v>
      </c>
      <c r="H21" s="16">
        <v>0</v>
      </c>
      <c r="I21" s="16">
        <v>0</v>
      </c>
      <c r="J21" s="16">
        <v>0</v>
      </c>
      <c r="K21" s="26" t="s">
        <v>19</v>
      </c>
      <c r="L21" s="167" t="s">
        <v>441</v>
      </c>
      <c r="R21"/>
      <c r="S21"/>
      <c r="T21"/>
      <c r="U21"/>
    </row>
    <row r="22" spans="2:21" ht="14.5">
      <c r="B22" s="6"/>
      <c r="C22" s="31" t="s">
        <v>9</v>
      </c>
      <c r="D22" s="32" t="s">
        <v>10</v>
      </c>
      <c r="E22" s="6">
        <v>2016</v>
      </c>
      <c r="F22" s="16">
        <v>0</v>
      </c>
      <c r="G22" s="16">
        <v>0</v>
      </c>
      <c r="H22" s="16">
        <f>'35'!$Q$21</f>
        <v>3900</v>
      </c>
      <c r="I22" s="16">
        <v>0</v>
      </c>
      <c r="J22" s="16">
        <v>0</v>
      </c>
      <c r="K22" s="26" t="s">
        <v>19</v>
      </c>
      <c r="L22" s="167" t="s">
        <v>427</v>
      </c>
      <c r="R22"/>
      <c r="S22"/>
      <c r="T22"/>
      <c r="U22"/>
    </row>
    <row r="23" spans="2:21" ht="14.5">
      <c r="B23" s="6"/>
      <c r="C23" s="31" t="s">
        <v>9</v>
      </c>
      <c r="D23" s="32" t="s">
        <v>10</v>
      </c>
      <c r="E23" s="6">
        <v>2016</v>
      </c>
      <c r="F23" s="16">
        <v>0</v>
      </c>
      <c r="G23" s="16">
        <v>0</v>
      </c>
      <c r="H23" s="16">
        <v>0</v>
      </c>
      <c r="I23" s="16">
        <f>'35'!$M$23</f>
        <v>2300</v>
      </c>
      <c r="J23" s="16">
        <v>0</v>
      </c>
      <c r="K23" s="26" t="s">
        <v>19</v>
      </c>
      <c r="L23" s="167" t="s">
        <v>428</v>
      </c>
      <c r="R23"/>
      <c r="S23"/>
      <c r="T23"/>
      <c r="U23"/>
    </row>
    <row r="24" spans="2:21" ht="14.5">
      <c r="B24" s="6"/>
      <c r="C24" s="31" t="s">
        <v>9</v>
      </c>
      <c r="D24" s="32" t="s">
        <v>10</v>
      </c>
      <c r="E24" s="6">
        <v>2016</v>
      </c>
      <c r="F24" s="7">
        <v>0</v>
      </c>
      <c r="G24" s="16">
        <v>0</v>
      </c>
      <c r="H24" s="16"/>
      <c r="I24" s="16">
        <f>'35'!$AC$23</f>
        <v>2700</v>
      </c>
      <c r="J24" s="16">
        <v>0</v>
      </c>
      <c r="K24" s="26" t="s">
        <v>19</v>
      </c>
      <c r="L24" s="167" t="s">
        <v>429</v>
      </c>
      <c r="M24" s="11"/>
      <c r="N24" s="11"/>
      <c r="O24" s="11"/>
      <c r="R24"/>
      <c r="S24"/>
      <c r="T24"/>
      <c r="U24"/>
    </row>
    <row r="25" spans="2:21" ht="14.5">
      <c r="B25" s="6"/>
      <c r="C25" s="31" t="s">
        <v>9</v>
      </c>
      <c r="D25" s="32" t="s">
        <v>10</v>
      </c>
      <c r="E25" s="6">
        <v>2016</v>
      </c>
      <c r="F25" s="16">
        <v>0</v>
      </c>
      <c r="G25" s="16">
        <v>0</v>
      </c>
      <c r="H25" s="16">
        <v>0</v>
      </c>
      <c r="I25" s="16">
        <f>'35'!$AD$23</f>
        <v>5000</v>
      </c>
      <c r="J25" s="16">
        <v>0</v>
      </c>
      <c r="K25" s="26" t="s">
        <v>19</v>
      </c>
      <c r="L25" s="167" t="s">
        <v>430</v>
      </c>
      <c r="M25" s="11"/>
      <c r="N25" s="11"/>
      <c r="O25" s="11"/>
      <c r="P25"/>
      <c r="Q25"/>
      <c r="R25"/>
      <c r="S25"/>
      <c r="T25"/>
      <c r="U25"/>
    </row>
    <row r="26" spans="2:21" ht="14.5">
      <c r="B26" s="6"/>
      <c r="C26" s="31" t="s">
        <v>9</v>
      </c>
      <c r="D26" s="32" t="s">
        <v>10</v>
      </c>
      <c r="E26" s="6">
        <v>2016</v>
      </c>
      <c r="F26" s="16">
        <v>0</v>
      </c>
      <c r="G26" s="16">
        <v>0</v>
      </c>
      <c r="H26" s="16">
        <v>0</v>
      </c>
      <c r="I26" s="16">
        <f>'35'!$AE$23</f>
        <v>750</v>
      </c>
      <c r="J26" s="16">
        <v>0</v>
      </c>
      <c r="K26" s="26" t="s">
        <v>19</v>
      </c>
      <c r="L26" s="167" t="s">
        <v>431</v>
      </c>
      <c r="M26" s="11"/>
      <c r="N26" s="11"/>
      <c r="O26" s="11"/>
    </row>
    <row r="27" spans="2:21" ht="14.5">
      <c r="B27" s="12"/>
      <c r="C27" s="31" t="s">
        <v>9</v>
      </c>
      <c r="D27" s="32" t="s">
        <v>10</v>
      </c>
      <c r="E27" s="6">
        <v>2016</v>
      </c>
      <c r="F27" s="16">
        <v>0</v>
      </c>
      <c r="G27" s="16">
        <v>0</v>
      </c>
      <c r="H27" s="16">
        <v>0</v>
      </c>
      <c r="I27" s="16">
        <v>0</v>
      </c>
      <c r="J27" s="16">
        <f>'35'!$J$22</f>
        <v>600</v>
      </c>
      <c r="K27" s="26" t="s">
        <v>19</v>
      </c>
      <c r="L27" s="167" t="s">
        <v>432</v>
      </c>
      <c r="M27" s="11"/>
      <c r="N27" s="11"/>
      <c r="O27" s="11"/>
      <c r="Q27" s="11"/>
    </row>
    <row r="28" spans="2:21" ht="14.5">
      <c r="C28" s="6" t="s">
        <v>9</v>
      </c>
      <c r="D28" s="18" t="s">
        <v>10</v>
      </c>
      <c r="E28" s="6">
        <v>2016</v>
      </c>
      <c r="F28" s="16">
        <v>0</v>
      </c>
      <c r="G28" s="16">
        <v>0</v>
      </c>
      <c r="H28" s="16"/>
      <c r="I28" s="16">
        <v>0</v>
      </c>
      <c r="J28" s="16">
        <f>'35'!$W$22</f>
        <v>500</v>
      </c>
      <c r="K28" s="26" t="s">
        <v>19</v>
      </c>
      <c r="L28" s="167" t="s">
        <v>433</v>
      </c>
      <c r="M28" s="11"/>
      <c r="N28" s="11"/>
      <c r="O28" s="11"/>
    </row>
    <row r="29" spans="2:21" ht="14.5">
      <c r="B29" s="10"/>
      <c r="C29" s="9" t="s">
        <v>9</v>
      </c>
      <c r="D29" s="19" t="s">
        <v>10</v>
      </c>
      <c r="E29" s="6">
        <v>2016</v>
      </c>
      <c r="F29" s="17">
        <v>0</v>
      </c>
      <c r="G29" s="17">
        <v>0</v>
      </c>
      <c r="H29" s="17">
        <v>0</v>
      </c>
      <c r="I29" s="17">
        <v>0</v>
      </c>
      <c r="J29" s="17">
        <f>'35'!$AE$23</f>
        <v>750</v>
      </c>
      <c r="K29" s="27" t="s">
        <v>19</v>
      </c>
      <c r="L29" s="167" t="s">
        <v>434</v>
      </c>
      <c r="M29" s="11"/>
      <c r="N29" s="11"/>
      <c r="O29" s="11"/>
    </row>
    <row r="30" spans="2:21" ht="14.5">
      <c r="B30" s="6"/>
      <c r="C30" s="31" t="s">
        <v>9</v>
      </c>
      <c r="D30" s="32" t="s">
        <v>10</v>
      </c>
      <c r="E30" s="6">
        <v>2020</v>
      </c>
      <c r="F30" s="16">
        <v>0</v>
      </c>
      <c r="G30" s="16">
        <f>'35'!$I$20+1000</f>
        <v>2500</v>
      </c>
      <c r="H30" s="16">
        <v>0</v>
      </c>
      <c r="I30" s="16">
        <v>0</v>
      </c>
      <c r="J30" s="16">
        <v>0</v>
      </c>
      <c r="K30" s="26" t="s">
        <v>19</v>
      </c>
      <c r="L30" s="167" t="s">
        <v>438</v>
      </c>
      <c r="R30"/>
      <c r="S30"/>
      <c r="T30"/>
      <c r="U30"/>
    </row>
    <row r="31" spans="2:21" ht="14.5">
      <c r="B31" s="6"/>
      <c r="C31" s="31" t="s">
        <v>9</v>
      </c>
      <c r="D31" s="32" t="s">
        <v>10</v>
      </c>
      <c r="E31" s="6">
        <v>2020</v>
      </c>
      <c r="F31" s="16">
        <v>0</v>
      </c>
      <c r="G31" s="16">
        <v>600</v>
      </c>
      <c r="H31" s="16">
        <v>0</v>
      </c>
      <c r="I31" s="16">
        <v>0</v>
      </c>
      <c r="J31" s="16">
        <v>0</v>
      </c>
      <c r="K31" s="26" t="s">
        <v>19</v>
      </c>
      <c r="L31" s="167" t="s">
        <v>439</v>
      </c>
      <c r="R31"/>
      <c r="S31"/>
      <c r="T31"/>
      <c r="U31"/>
    </row>
    <row r="32" spans="2:21" ht="14.5">
      <c r="C32" s="31" t="s">
        <v>9</v>
      </c>
      <c r="D32" s="32" t="s">
        <v>10</v>
      </c>
      <c r="E32" s="6">
        <v>2020</v>
      </c>
      <c r="F32" s="16">
        <v>0</v>
      </c>
      <c r="G32" s="16">
        <v>0</v>
      </c>
      <c r="H32" s="16">
        <f>'35'!$Q$21+1150</f>
        <v>5050</v>
      </c>
      <c r="I32" s="16">
        <v>0</v>
      </c>
      <c r="J32" s="16">
        <v>0</v>
      </c>
      <c r="K32" s="26" t="s">
        <v>19</v>
      </c>
      <c r="L32" s="167" t="s">
        <v>417</v>
      </c>
      <c r="M32" s="11"/>
    </row>
    <row r="33" spans="2:21" ht="14.5">
      <c r="C33" s="31" t="s">
        <v>9</v>
      </c>
      <c r="D33" s="32" t="s">
        <v>10</v>
      </c>
      <c r="E33" s="6">
        <v>2020</v>
      </c>
      <c r="F33" s="16">
        <v>0</v>
      </c>
      <c r="G33" s="16">
        <v>0</v>
      </c>
      <c r="H33" s="16">
        <v>0</v>
      </c>
      <c r="I33" s="16">
        <f>'35'!$M$23</f>
        <v>2300</v>
      </c>
      <c r="J33" s="16">
        <v>0</v>
      </c>
      <c r="K33" s="26" t="s">
        <v>19</v>
      </c>
      <c r="L33" s="167" t="s">
        <v>418</v>
      </c>
      <c r="M33" s="11"/>
      <c r="N33" s="11"/>
      <c r="O33" s="11"/>
    </row>
    <row r="34" spans="2:21" ht="14.5">
      <c r="C34" s="31" t="s">
        <v>9</v>
      </c>
      <c r="D34" s="32" t="s">
        <v>10</v>
      </c>
      <c r="E34" s="6">
        <v>2020</v>
      </c>
      <c r="F34" s="7">
        <v>0</v>
      </c>
      <c r="G34" s="16">
        <v>0</v>
      </c>
      <c r="H34" s="16"/>
      <c r="I34" s="16">
        <f>'35'!$AC$23</f>
        <v>2700</v>
      </c>
      <c r="J34" s="16">
        <v>0</v>
      </c>
      <c r="K34" s="26" t="s">
        <v>19</v>
      </c>
      <c r="L34" s="167" t="s">
        <v>419</v>
      </c>
      <c r="M34" s="11"/>
      <c r="N34" s="11"/>
      <c r="O34" s="11"/>
    </row>
    <row r="35" spans="2:21" ht="14.5">
      <c r="C35" s="31" t="s">
        <v>9</v>
      </c>
      <c r="D35" s="32" t="s">
        <v>10</v>
      </c>
      <c r="E35" s="6">
        <v>2020</v>
      </c>
      <c r="F35" s="16">
        <v>0</v>
      </c>
      <c r="G35" s="16">
        <v>0</v>
      </c>
      <c r="H35" s="16">
        <v>0</v>
      </c>
      <c r="I35" s="16">
        <f>'35'!$AD$23</f>
        <v>5000</v>
      </c>
      <c r="J35" s="16">
        <v>0</v>
      </c>
      <c r="K35" s="26" t="s">
        <v>19</v>
      </c>
      <c r="L35" s="167" t="s">
        <v>420</v>
      </c>
      <c r="M35" s="11"/>
      <c r="N35" s="11"/>
      <c r="O35" s="11"/>
    </row>
    <row r="36" spans="2:21" ht="14.5">
      <c r="C36" s="31" t="s">
        <v>9</v>
      </c>
      <c r="D36" s="32" t="s">
        <v>10</v>
      </c>
      <c r="E36" s="6">
        <v>2020</v>
      </c>
      <c r="F36" s="16">
        <v>0</v>
      </c>
      <c r="G36" s="16">
        <v>0</v>
      </c>
      <c r="H36" s="16">
        <v>0</v>
      </c>
      <c r="I36" s="16">
        <f>'35'!$AE$23</f>
        <v>750</v>
      </c>
      <c r="J36" s="16">
        <v>0</v>
      </c>
      <c r="K36" s="26" t="s">
        <v>19</v>
      </c>
      <c r="L36" s="167" t="s">
        <v>421</v>
      </c>
      <c r="M36" s="11"/>
      <c r="N36" s="11"/>
      <c r="O36" s="11"/>
    </row>
    <row r="37" spans="2:21" ht="14.5">
      <c r="C37" s="31" t="s">
        <v>9</v>
      </c>
      <c r="D37" s="32" t="s">
        <v>10</v>
      </c>
      <c r="E37" s="6">
        <v>2020</v>
      </c>
      <c r="F37" s="16">
        <v>0</v>
      </c>
      <c r="G37" s="16">
        <v>0</v>
      </c>
      <c r="H37" s="16">
        <v>0</v>
      </c>
      <c r="I37" s="16">
        <v>0</v>
      </c>
      <c r="J37" s="16">
        <f>'35'!$J$22+400</f>
        <v>1000</v>
      </c>
      <c r="K37" s="26" t="s">
        <v>19</v>
      </c>
      <c r="L37" s="167" t="s">
        <v>422</v>
      </c>
      <c r="M37" s="11"/>
      <c r="N37" s="11"/>
      <c r="O37" s="11"/>
    </row>
    <row r="38" spans="2:21" ht="14.5">
      <c r="C38" s="6" t="s">
        <v>9</v>
      </c>
      <c r="D38" s="18" t="s">
        <v>10</v>
      </c>
      <c r="E38" s="6">
        <v>2020</v>
      </c>
      <c r="F38" s="16">
        <v>0</v>
      </c>
      <c r="G38" s="16">
        <v>0</v>
      </c>
      <c r="H38" s="16"/>
      <c r="I38" s="16">
        <v>0</v>
      </c>
      <c r="J38" s="16">
        <f>'35'!$W$22</f>
        <v>500</v>
      </c>
      <c r="K38" s="26" t="s">
        <v>19</v>
      </c>
      <c r="L38" s="167" t="s">
        <v>423</v>
      </c>
      <c r="M38" s="11"/>
      <c r="N38" s="11"/>
      <c r="O38" s="11"/>
    </row>
    <row r="39" spans="2:21" ht="14.5">
      <c r="C39" s="12" t="s">
        <v>9</v>
      </c>
      <c r="D39" s="20" t="s">
        <v>10</v>
      </c>
      <c r="E39" s="12">
        <v>2020</v>
      </c>
      <c r="F39" s="16">
        <v>0</v>
      </c>
      <c r="G39" s="16">
        <v>0</v>
      </c>
      <c r="H39" s="16">
        <v>0</v>
      </c>
      <c r="I39" s="16">
        <v>0</v>
      </c>
      <c r="J39" s="16">
        <f>'35'!$AE$23</f>
        <v>750</v>
      </c>
      <c r="K39" s="26" t="s">
        <v>19</v>
      </c>
      <c r="L39" s="182" t="s">
        <v>424</v>
      </c>
      <c r="M39" s="11"/>
      <c r="N39" s="11"/>
      <c r="O39" s="11"/>
    </row>
    <row r="40" spans="2:21" ht="14.5">
      <c r="C40" s="12" t="s">
        <v>9</v>
      </c>
      <c r="D40" s="20" t="s">
        <v>10</v>
      </c>
      <c r="E40" s="6">
        <v>2020</v>
      </c>
      <c r="F40" s="16">
        <v>0</v>
      </c>
      <c r="G40" s="16">
        <f>1400</f>
        <v>1400</v>
      </c>
      <c r="H40" s="16">
        <v>0</v>
      </c>
      <c r="I40" s="16">
        <v>0</v>
      </c>
      <c r="J40" s="16">
        <v>0</v>
      </c>
      <c r="K40" s="26" t="s">
        <v>19</v>
      </c>
      <c r="L40" s="167" t="s">
        <v>435</v>
      </c>
      <c r="M40" s="11"/>
      <c r="N40" s="11"/>
      <c r="O40" s="11"/>
    </row>
    <row r="41" spans="2:21" ht="14.5">
      <c r="B41" s="10"/>
      <c r="C41" s="9" t="s">
        <v>9</v>
      </c>
      <c r="D41" s="19" t="s">
        <v>10</v>
      </c>
      <c r="E41" s="9">
        <v>2020</v>
      </c>
      <c r="F41" s="17">
        <v>0</v>
      </c>
      <c r="G41" s="17">
        <v>0</v>
      </c>
      <c r="H41" s="17">
        <v>1000</v>
      </c>
      <c r="I41" s="17">
        <v>0</v>
      </c>
      <c r="J41" s="17">
        <v>0</v>
      </c>
      <c r="K41" s="27" t="s">
        <v>19</v>
      </c>
      <c r="L41" s="167" t="s">
        <v>437</v>
      </c>
      <c r="M41" s="11"/>
      <c r="N41" s="11"/>
      <c r="O41" s="11"/>
    </row>
    <row r="42" spans="2:21" ht="14.5">
      <c r="B42" s="6"/>
      <c r="C42" s="31" t="s">
        <v>9</v>
      </c>
      <c r="D42" s="32" t="s">
        <v>10</v>
      </c>
      <c r="E42" s="6">
        <v>2020</v>
      </c>
      <c r="F42" s="16">
        <v>0</v>
      </c>
      <c r="G42" s="16">
        <f>'35'!$I$20+1000</f>
        <v>2500</v>
      </c>
      <c r="H42" s="16">
        <v>0</v>
      </c>
      <c r="I42" s="16">
        <v>0</v>
      </c>
      <c r="J42" s="16">
        <v>0</v>
      </c>
      <c r="K42" s="26" t="s">
        <v>19</v>
      </c>
      <c r="L42" s="167" t="s">
        <v>440</v>
      </c>
      <c r="R42"/>
      <c r="S42"/>
      <c r="T42"/>
      <c r="U42"/>
    </row>
    <row r="43" spans="2:21" ht="14.5">
      <c r="B43" s="6"/>
      <c r="C43" s="31" t="s">
        <v>9</v>
      </c>
      <c r="D43" s="32" t="s">
        <v>10</v>
      </c>
      <c r="E43" s="6">
        <v>2020</v>
      </c>
      <c r="F43" s="16">
        <v>0</v>
      </c>
      <c r="G43" s="16">
        <v>600</v>
      </c>
      <c r="H43" s="16">
        <v>0</v>
      </c>
      <c r="I43" s="16">
        <v>0</v>
      </c>
      <c r="J43" s="16">
        <v>0</v>
      </c>
      <c r="K43" s="26" t="s">
        <v>19</v>
      </c>
      <c r="L43" s="167" t="s">
        <v>441</v>
      </c>
      <c r="R43"/>
      <c r="S43"/>
      <c r="T43"/>
      <c r="U43"/>
    </row>
    <row r="44" spans="2:21" ht="14.5">
      <c r="C44" s="6" t="s">
        <v>9</v>
      </c>
      <c r="D44" s="18" t="s">
        <v>10</v>
      </c>
      <c r="E44" s="8">
        <v>2020</v>
      </c>
      <c r="F44" s="16">
        <v>0</v>
      </c>
      <c r="G44" s="16">
        <v>0</v>
      </c>
      <c r="H44" s="16">
        <f>'35'!$Q$21+1150</f>
        <v>5050</v>
      </c>
      <c r="I44" s="16">
        <v>0</v>
      </c>
      <c r="J44" s="16">
        <v>0</v>
      </c>
      <c r="K44" s="26" t="s">
        <v>19</v>
      </c>
      <c r="L44" s="167" t="s">
        <v>427</v>
      </c>
      <c r="M44" s="11"/>
      <c r="N44" s="11"/>
      <c r="O44" s="11"/>
    </row>
    <row r="45" spans="2:21" ht="14.5">
      <c r="C45" s="6" t="s">
        <v>9</v>
      </c>
      <c r="D45" s="18" t="s">
        <v>10</v>
      </c>
      <c r="E45" s="13">
        <v>2020</v>
      </c>
      <c r="F45" s="16">
        <v>0</v>
      </c>
      <c r="G45" s="16">
        <v>0</v>
      </c>
      <c r="H45" s="16">
        <v>0</v>
      </c>
      <c r="I45" s="16">
        <f>'35'!$M$23</f>
        <v>2300</v>
      </c>
      <c r="J45" s="16">
        <v>0</v>
      </c>
      <c r="K45" s="26" t="s">
        <v>19</v>
      </c>
      <c r="L45" s="167" t="s">
        <v>428</v>
      </c>
      <c r="M45" s="11"/>
      <c r="N45" s="11"/>
      <c r="O45" s="11"/>
    </row>
    <row r="46" spans="2:21" ht="14.5">
      <c r="C46" s="6" t="s">
        <v>9</v>
      </c>
      <c r="D46" s="18" t="s">
        <v>10</v>
      </c>
      <c r="E46" s="13">
        <v>2020</v>
      </c>
      <c r="F46" s="7">
        <v>0</v>
      </c>
      <c r="G46" s="16">
        <v>0</v>
      </c>
      <c r="H46" s="16"/>
      <c r="I46" s="16">
        <f>'35'!$AC$23</f>
        <v>2700</v>
      </c>
      <c r="J46" s="16">
        <v>0</v>
      </c>
      <c r="K46" s="26" t="s">
        <v>19</v>
      </c>
      <c r="L46" s="167" t="s">
        <v>429</v>
      </c>
      <c r="M46" s="11"/>
    </row>
    <row r="47" spans="2:21" ht="14.5">
      <c r="C47" s="6" t="s">
        <v>9</v>
      </c>
      <c r="D47" s="18" t="s">
        <v>10</v>
      </c>
      <c r="E47" s="13">
        <v>2020</v>
      </c>
      <c r="F47" s="16">
        <v>0</v>
      </c>
      <c r="G47" s="16">
        <v>0</v>
      </c>
      <c r="H47" s="16">
        <v>0</v>
      </c>
      <c r="I47" s="16">
        <f>'35'!$AD$23</f>
        <v>5000</v>
      </c>
      <c r="J47" s="16">
        <v>0</v>
      </c>
      <c r="K47" s="26" t="s">
        <v>19</v>
      </c>
      <c r="L47" s="167" t="s">
        <v>430</v>
      </c>
      <c r="M47" s="11"/>
      <c r="N47" s="11"/>
      <c r="O47" s="11"/>
    </row>
    <row r="48" spans="2:21" ht="14.5">
      <c r="C48" s="6" t="s">
        <v>9</v>
      </c>
      <c r="D48" s="18" t="s">
        <v>10</v>
      </c>
      <c r="E48" s="13">
        <v>2020</v>
      </c>
      <c r="F48" s="16">
        <v>0</v>
      </c>
      <c r="G48" s="16">
        <v>0</v>
      </c>
      <c r="H48" s="16">
        <v>0</v>
      </c>
      <c r="I48" s="16">
        <f>'35'!$AE$23</f>
        <v>750</v>
      </c>
      <c r="J48" s="16">
        <v>0</v>
      </c>
      <c r="K48" s="26" t="s">
        <v>19</v>
      </c>
      <c r="L48" s="167" t="s">
        <v>431</v>
      </c>
      <c r="M48" s="11"/>
      <c r="N48" s="11"/>
      <c r="O48" s="11"/>
    </row>
    <row r="49" spans="2:15" ht="14.5">
      <c r="C49" s="12" t="s">
        <v>9</v>
      </c>
      <c r="D49" s="20" t="s">
        <v>10</v>
      </c>
      <c r="E49" s="13">
        <v>2020</v>
      </c>
      <c r="F49" s="16">
        <v>0</v>
      </c>
      <c r="G49" s="16">
        <v>0</v>
      </c>
      <c r="H49" s="16">
        <v>0</v>
      </c>
      <c r="I49" s="16">
        <v>0</v>
      </c>
      <c r="J49" s="16">
        <f>'35'!$J$22+400</f>
        <v>1000</v>
      </c>
      <c r="K49" s="26" t="s">
        <v>19</v>
      </c>
      <c r="L49" s="167" t="s">
        <v>432</v>
      </c>
      <c r="M49" s="11"/>
      <c r="N49" s="11"/>
      <c r="O49" s="11"/>
    </row>
    <row r="50" spans="2:15" ht="14.5">
      <c r="C50" s="6" t="s">
        <v>9</v>
      </c>
      <c r="D50" s="18" t="s">
        <v>10</v>
      </c>
      <c r="E50" s="13">
        <v>2020</v>
      </c>
      <c r="F50" s="16">
        <v>0</v>
      </c>
      <c r="G50" s="16">
        <v>0</v>
      </c>
      <c r="H50" s="16"/>
      <c r="I50" s="16">
        <v>0</v>
      </c>
      <c r="J50" s="16">
        <f>'35'!$W$22</f>
        <v>500</v>
      </c>
      <c r="K50" s="26" t="s">
        <v>19</v>
      </c>
      <c r="L50" s="167" t="s">
        <v>433</v>
      </c>
      <c r="M50" s="11"/>
      <c r="N50" s="11"/>
      <c r="O50" s="11"/>
    </row>
    <row r="51" spans="2:15" ht="14.5">
      <c r="C51" s="12" t="s">
        <v>9</v>
      </c>
      <c r="D51" s="20" t="s">
        <v>10</v>
      </c>
      <c r="E51" s="13">
        <v>2020</v>
      </c>
      <c r="F51" s="16">
        <v>0</v>
      </c>
      <c r="G51" s="16">
        <v>0</v>
      </c>
      <c r="H51" s="16">
        <v>0</v>
      </c>
      <c r="I51" s="16">
        <v>0</v>
      </c>
      <c r="J51" s="16">
        <f>'35'!$AE$23</f>
        <v>750</v>
      </c>
      <c r="K51" s="26" t="s">
        <v>19</v>
      </c>
      <c r="L51" s="167" t="s">
        <v>434</v>
      </c>
      <c r="M51" s="11"/>
      <c r="N51" s="11"/>
      <c r="O51" s="11"/>
    </row>
    <row r="52" spans="2:15" ht="14.5">
      <c r="B52" s="10"/>
      <c r="C52" s="9" t="s">
        <v>9</v>
      </c>
      <c r="D52" s="19" t="s">
        <v>10</v>
      </c>
      <c r="E52" s="9">
        <v>2020</v>
      </c>
      <c r="F52" s="17">
        <v>0</v>
      </c>
      <c r="G52" s="17">
        <f>1400</f>
        <v>1400</v>
      </c>
      <c r="H52" s="17">
        <v>0</v>
      </c>
      <c r="I52" s="17">
        <v>0</v>
      </c>
      <c r="J52" s="17">
        <v>0</v>
      </c>
      <c r="K52" s="27" t="s">
        <v>19</v>
      </c>
      <c r="L52" s="167" t="s">
        <v>436</v>
      </c>
      <c r="M52" s="11"/>
      <c r="N52" s="11"/>
      <c r="O52" s="11"/>
    </row>
    <row r="53" spans="2:15" ht="14.5">
      <c r="B53" s="6"/>
      <c r="C53" s="31" t="s">
        <v>9</v>
      </c>
      <c r="D53" s="32" t="s">
        <v>10</v>
      </c>
      <c r="E53" s="6">
        <v>2027</v>
      </c>
      <c r="F53" s="16">
        <v>0</v>
      </c>
      <c r="G53" s="16">
        <f>'35'!$I$20+1000+500</f>
        <v>3000</v>
      </c>
      <c r="H53" s="16">
        <v>0</v>
      </c>
      <c r="I53" s="16">
        <v>0</v>
      </c>
      <c r="J53" s="16">
        <v>0</v>
      </c>
      <c r="K53" s="26" t="s">
        <v>19</v>
      </c>
      <c r="L53" s="167" t="s">
        <v>438</v>
      </c>
      <c r="M53" s="11"/>
      <c r="N53" s="11"/>
      <c r="O53" s="11"/>
    </row>
    <row r="54" spans="2:15" ht="14.5">
      <c r="B54" s="6"/>
      <c r="C54" s="31" t="s">
        <v>9</v>
      </c>
      <c r="D54" s="32" t="s">
        <v>10</v>
      </c>
      <c r="E54" s="6">
        <v>2027</v>
      </c>
      <c r="F54" s="16">
        <v>0</v>
      </c>
      <c r="G54" s="16">
        <v>600</v>
      </c>
      <c r="H54" s="16">
        <v>0</v>
      </c>
      <c r="I54" s="16">
        <v>0</v>
      </c>
      <c r="J54" s="16">
        <v>0</v>
      </c>
      <c r="K54" s="26" t="s">
        <v>19</v>
      </c>
      <c r="L54" s="167" t="s">
        <v>439</v>
      </c>
      <c r="M54" s="11"/>
      <c r="N54" s="11"/>
      <c r="O54" s="11"/>
    </row>
    <row r="55" spans="2:15" ht="14.5">
      <c r="C55" s="31" t="s">
        <v>9</v>
      </c>
      <c r="D55" s="32" t="s">
        <v>10</v>
      </c>
      <c r="E55" s="6">
        <v>2027</v>
      </c>
      <c r="F55" s="16">
        <v>0</v>
      </c>
      <c r="G55" s="16">
        <v>0</v>
      </c>
      <c r="H55" s="16">
        <f>'35'!$Q$21+1150+750</f>
        <v>5800</v>
      </c>
      <c r="I55" s="16">
        <v>0</v>
      </c>
      <c r="J55" s="16">
        <v>0</v>
      </c>
      <c r="K55" s="26" t="s">
        <v>19</v>
      </c>
      <c r="L55" s="167" t="s">
        <v>417</v>
      </c>
      <c r="M55" s="11"/>
      <c r="N55" s="11"/>
      <c r="O55" s="11"/>
    </row>
    <row r="56" spans="2:15" ht="14.5">
      <c r="C56" s="31" t="s">
        <v>9</v>
      </c>
      <c r="D56" s="32" t="s">
        <v>10</v>
      </c>
      <c r="E56" s="6">
        <v>2027</v>
      </c>
      <c r="F56" s="16">
        <v>0</v>
      </c>
      <c r="G56" s="16">
        <v>0</v>
      </c>
      <c r="H56" s="16">
        <v>0</v>
      </c>
      <c r="I56" s="16">
        <f>'35'!$M$23+1500+1200</f>
        <v>5000</v>
      </c>
      <c r="J56" s="16">
        <v>0</v>
      </c>
      <c r="K56" s="26" t="s">
        <v>19</v>
      </c>
      <c r="L56" s="167" t="s">
        <v>418</v>
      </c>
      <c r="M56" s="11"/>
    </row>
    <row r="57" spans="2:15" ht="14.5">
      <c r="C57" s="31" t="s">
        <v>9</v>
      </c>
      <c r="D57" s="32" t="s">
        <v>10</v>
      </c>
      <c r="E57" s="6">
        <v>2027</v>
      </c>
      <c r="F57" s="7">
        <v>0</v>
      </c>
      <c r="G57" s="16">
        <v>0</v>
      </c>
      <c r="H57" s="16"/>
      <c r="I57" s="16">
        <f>'35'!$AC$23</f>
        <v>2700</v>
      </c>
      <c r="J57" s="16">
        <v>0</v>
      </c>
      <c r="K57" s="26" t="s">
        <v>19</v>
      </c>
      <c r="L57" s="167" t="s">
        <v>419</v>
      </c>
      <c r="M57" s="11"/>
    </row>
    <row r="58" spans="2:15" ht="14.5">
      <c r="C58" s="31" t="s">
        <v>9</v>
      </c>
      <c r="D58" s="32" t="s">
        <v>10</v>
      </c>
      <c r="E58" s="6">
        <v>2027</v>
      </c>
      <c r="F58" s="16">
        <v>0</v>
      </c>
      <c r="G58" s="16">
        <v>0</v>
      </c>
      <c r="H58" s="16">
        <v>0</v>
      </c>
      <c r="I58" s="16">
        <f>'35'!$AD$23</f>
        <v>5000</v>
      </c>
      <c r="J58" s="16">
        <v>0</v>
      </c>
      <c r="K58" s="26" t="s">
        <v>19</v>
      </c>
      <c r="L58" s="167" t="s">
        <v>420</v>
      </c>
      <c r="M58" s="11"/>
      <c r="N58" s="11"/>
      <c r="O58" s="11"/>
    </row>
    <row r="59" spans="2:15" ht="14.5">
      <c r="C59" s="31" t="s">
        <v>9</v>
      </c>
      <c r="D59" s="32" t="s">
        <v>10</v>
      </c>
      <c r="E59" s="6">
        <v>2027</v>
      </c>
      <c r="F59" s="16">
        <v>0</v>
      </c>
      <c r="G59" s="16">
        <v>0</v>
      </c>
      <c r="H59" s="16">
        <v>0</v>
      </c>
      <c r="I59" s="16">
        <f>'35'!$AE$23</f>
        <v>750</v>
      </c>
      <c r="J59" s="16">
        <v>0</v>
      </c>
      <c r="K59" s="26" t="s">
        <v>19</v>
      </c>
      <c r="L59" s="167" t="s">
        <v>421</v>
      </c>
      <c r="M59" s="11"/>
    </row>
    <row r="60" spans="2:15" ht="14.5">
      <c r="C60" s="31" t="s">
        <v>9</v>
      </c>
      <c r="D60" s="32" t="s">
        <v>10</v>
      </c>
      <c r="E60" s="6">
        <v>2027</v>
      </c>
      <c r="F60" s="16">
        <v>0</v>
      </c>
      <c r="G60" s="16">
        <v>0</v>
      </c>
      <c r="H60" s="16">
        <v>0</v>
      </c>
      <c r="I60" s="16">
        <v>0</v>
      </c>
      <c r="J60" s="16">
        <f>'35'!$J$22+400</f>
        <v>1000</v>
      </c>
      <c r="K60" s="26" t="s">
        <v>19</v>
      </c>
      <c r="L60" s="167" t="s">
        <v>422</v>
      </c>
      <c r="M60" s="11"/>
    </row>
    <row r="61" spans="2:15" ht="14.5">
      <c r="C61" s="6" t="s">
        <v>9</v>
      </c>
      <c r="D61" s="18" t="s">
        <v>10</v>
      </c>
      <c r="E61" s="6">
        <v>2027</v>
      </c>
      <c r="F61" s="16">
        <v>0</v>
      </c>
      <c r="G61" s="16">
        <v>0</v>
      </c>
      <c r="H61" s="16"/>
      <c r="I61" s="16">
        <v>0</v>
      </c>
      <c r="J61" s="16">
        <f>'35'!$W$22+1500</f>
        <v>2000</v>
      </c>
      <c r="K61" s="26" t="s">
        <v>19</v>
      </c>
      <c r="L61" s="167" t="s">
        <v>423</v>
      </c>
      <c r="M61" s="11"/>
      <c r="N61" s="11"/>
      <c r="O61" s="11"/>
    </row>
    <row r="62" spans="2:15" ht="14.5">
      <c r="C62" s="12" t="s">
        <v>9</v>
      </c>
      <c r="D62" s="20" t="s">
        <v>10</v>
      </c>
      <c r="E62" s="6">
        <v>2027</v>
      </c>
      <c r="F62" s="16">
        <v>0</v>
      </c>
      <c r="G62" s="16">
        <v>0</v>
      </c>
      <c r="H62" s="16">
        <v>0</v>
      </c>
      <c r="I62" s="16">
        <v>0</v>
      </c>
      <c r="J62" s="16">
        <f>'35'!$AE$23</f>
        <v>750</v>
      </c>
      <c r="K62" s="26" t="s">
        <v>19</v>
      </c>
      <c r="L62" s="182" t="s">
        <v>424</v>
      </c>
      <c r="M62" s="11"/>
      <c r="N62" s="11"/>
      <c r="O62" s="11"/>
    </row>
    <row r="63" spans="2:15" ht="14.5">
      <c r="C63" s="12" t="s">
        <v>9</v>
      </c>
      <c r="D63" s="20" t="s">
        <v>10</v>
      </c>
      <c r="E63" s="6">
        <v>2027</v>
      </c>
      <c r="F63" s="16">
        <v>0</v>
      </c>
      <c r="G63" s="16">
        <f>1400</f>
        <v>1400</v>
      </c>
      <c r="H63" s="16">
        <v>0</v>
      </c>
      <c r="I63" s="16">
        <v>0</v>
      </c>
      <c r="J63" s="16">
        <v>0</v>
      </c>
      <c r="K63" s="26" t="s">
        <v>19</v>
      </c>
      <c r="L63" s="167" t="s">
        <v>435</v>
      </c>
      <c r="M63" s="11"/>
      <c r="N63" s="11"/>
      <c r="O63" s="11"/>
    </row>
    <row r="64" spans="2:15" ht="14.5">
      <c r="C64" s="12" t="s">
        <v>9</v>
      </c>
      <c r="D64" s="20" t="s">
        <v>10</v>
      </c>
      <c r="E64" s="6">
        <v>2027</v>
      </c>
      <c r="F64" s="16">
        <v>0</v>
      </c>
      <c r="G64" s="16">
        <v>0</v>
      </c>
      <c r="H64" s="16">
        <v>1000</v>
      </c>
      <c r="I64" s="16">
        <v>0</v>
      </c>
      <c r="J64" s="16">
        <v>0</v>
      </c>
      <c r="K64" s="26" t="s">
        <v>19</v>
      </c>
      <c r="L64" s="167" t="s">
        <v>437</v>
      </c>
      <c r="M64" s="11"/>
      <c r="N64" s="11"/>
      <c r="O64" s="11"/>
    </row>
    <row r="65" spans="2:15" ht="14.5">
      <c r="B65" s="10"/>
      <c r="C65" s="9" t="s">
        <v>9</v>
      </c>
      <c r="D65" s="19" t="s">
        <v>10</v>
      </c>
      <c r="E65" s="9">
        <v>2027</v>
      </c>
      <c r="F65" s="17">
        <v>0</v>
      </c>
      <c r="G65" s="17">
        <v>0</v>
      </c>
      <c r="H65" s="17">
        <v>0</v>
      </c>
      <c r="I65" s="17">
        <v>0</v>
      </c>
      <c r="J65" s="17">
        <v>700</v>
      </c>
      <c r="K65" s="27" t="s">
        <v>19</v>
      </c>
      <c r="L65" s="183" t="s">
        <v>442</v>
      </c>
      <c r="M65" s="11"/>
      <c r="N65" s="11"/>
      <c r="O65" s="11"/>
    </row>
    <row r="66" spans="2:15" ht="14.5">
      <c r="B66" s="10"/>
      <c r="C66" s="9" t="s">
        <v>9</v>
      </c>
      <c r="D66" s="19" t="s">
        <v>10</v>
      </c>
      <c r="E66" s="9">
        <v>2027</v>
      </c>
      <c r="F66" s="17">
        <v>0</v>
      </c>
      <c r="G66" s="17">
        <v>0</v>
      </c>
      <c r="H66" s="17">
        <v>1400</v>
      </c>
      <c r="I66" s="17">
        <v>0</v>
      </c>
      <c r="J66" s="17">
        <v>0</v>
      </c>
      <c r="K66" s="27" t="s">
        <v>19</v>
      </c>
      <c r="L66" s="183" t="s">
        <v>444</v>
      </c>
      <c r="M66" s="11"/>
      <c r="N66" s="11"/>
      <c r="O66" s="11"/>
    </row>
    <row r="67" spans="2:15" ht="14.5">
      <c r="B67" s="6"/>
      <c r="C67" s="31" t="s">
        <v>9</v>
      </c>
      <c r="D67" s="32" t="s">
        <v>10</v>
      </c>
      <c r="E67" s="6">
        <v>2027</v>
      </c>
      <c r="F67" s="16">
        <v>0</v>
      </c>
      <c r="G67" s="16">
        <f>'35'!$I$20+1000</f>
        <v>2500</v>
      </c>
      <c r="H67" s="16">
        <v>0</v>
      </c>
      <c r="I67" s="16">
        <v>0</v>
      </c>
      <c r="J67" s="16">
        <v>0</v>
      </c>
      <c r="K67" s="26" t="s">
        <v>19</v>
      </c>
      <c r="L67" s="167" t="s">
        <v>440</v>
      </c>
      <c r="M67" s="11"/>
      <c r="N67" s="11"/>
      <c r="O67" s="11"/>
    </row>
    <row r="68" spans="2:15" ht="14.5">
      <c r="B68" s="6"/>
      <c r="C68" s="31" t="s">
        <v>9</v>
      </c>
      <c r="D68" s="32" t="s">
        <v>10</v>
      </c>
      <c r="E68" s="6">
        <v>2027</v>
      </c>
      <c r="F68" s="16">
        <v>0</v>
      </c>
      <c r="G68" s="16">
        <v>600</v>
      </c>
      <c r="H68" s="16">
        <v>0</v>
      </c>
      <c r="I68" s="16">
        <v>0</v>
      </c>
      <c r="J68" s="16">
        <v>0</v>
      </c>
      <c r="K68" s="26" t="s">
        <v>19</v>
      </c>
      <c r="L68" s="167" t="s">
        <v>441</v>
      </c>
      <c r="M68" s="11"/>
      <c r="N68" s="11"/>
      <c r="O68" s="11"/>
    </row>
    <row r="69" spans="2:15" ht="14.5">
      <c r="C69" s="6" t="s">
        <v>9</v>
      </c>
      <c r="D69" s="18" t="s">
        <v>10</v>
      </c>
      <c r="E69" s="6">
        <v>2027</v>
      </c>
      <c r="F69" s="16">
        <v>0</v>
      </c>
      <c r="G69" s="16">
        <v>0</v>
      </c>
      <c r="H69" s="16">
        <f>'35'!$Q$21+1150</f>
        <v>5050</v>
      </c>
      <c r="I69" s="16">
        <v>0</v>
      </c>
      <c r="J69" s="16">
        <v>0</v>
      </c>
      <c r="K69" s="26" t="s">
        <v>19</v>
      </c>
      <c r="L69" s="167" t="s">
        <v>427</v>
      </c>
      <c r="M69" s="11"/>
      <c r="N69" s="11"/>
      <c r="O69" s="11"/>
    </row>
    <row r="70" spans="2:15" ht="14.5">
      <c r="C70" s="6" t="s">
        <v>9</v>
      </c>
      <c r="D70" s="18" t="s">
        <v>10</v>
      </c>
      <c r="E70" s="6">
        <v>2027</v>
      </c>
      <c r="F70" s="16">
        <v>0</v>
      </c>
      <c r="G70" s="16">
        <v>0</v>
      </c>
      <c r="H70" s="16">
        <v>0</v>
      </c>
      <c r="I70" s="16">
        <f>'35'!$M$23</f>
        <v>2300</v>
      </c>
      <c r="J70" s="16">
        <v>0</v>
      </c>
      <c r="K70" s="26" t="s">
        <v>19</v>
      </c>
      <c r="L70" s="167" t="s">
        <v>428</v>
      </c>
      <c r="M70" s="11"/>
      <c r="N70" s="11"/>
      <c r="O70" s="11"/>
    </row>
    <row r="71" spans="2:15" ht="14.5">
      <c r="C71" s="6" t="s">
        <v>9</v>
      </c>
      <c r="D71" s="18" t="s">
        <v>10</v>
      </c>
      <c r="E71" s="6">
        <v>2027</v>
      </c>
      <c r="F71" s="7">
        <v>0</v>
      </c>
      <c r="G71" s="16">
        <v>0</v>
      </c>
      <c r="H71" s="16"/>
      <c r="I71" s="16">
        <f>'35'!$AC$23</f>
        <v>2700</v>
      </c>
      <c r="J71" s="16">
        <v>0</v>
      </c>
      <c r="K71" s="26" t="s">
        <v>19</v>
      </c>
      <c r="L71" s="167" t="s">
        <v>429</v>
      </c>
      <c r="M71" s="11"/>
      <c r="N71" s="11"/>
      <c r="O71" s="11"/>
    </row>
    <row r="72" spans="2:15" ht="14.5">
      <c r="C72" s="6" t="s">
        <v>9</v>
      </c>
      <c r="D72" s="18" t="s">
        <v>10</v>
      </c>
      <c r="E72" s="6">
        <v>2027</v>
      </c>
      <c r="F72" s="16">
        <v>0</v>
      </c>
      <c r="G72" s="16">
        <v>0</v>
      </c>
      <c r="H72" s="16">
        <v>0</v>
      </c>
      <c r="I72" s="16">
        <f>'35'!$AD$23</f>
        <v>5000</v>
      </c>
      <c r="J72" s="16">
        <v>0</v>
      </c>
      <c r="K72" s="26" t="s">
        <v>19</v>
      </c>
      <c r="L72" s="167" t="s">
        <v>430</v>
      </c>
      <c r="M72" s="11"/>
      <c r="N72" s="11"/>
      <c r="O72" s="11"/>
    </row>
    <row r="73" spans="2:15" ht="14.5">
      <c r="C73" s="6" t="s">
        <v>9</v>
      </c>
      <c r="D73" s="18" t="s">
        <v>10</v>
      </c>
      <c r="E73" s="6">
        <v>2027</v>
      </c>
      <c r="F73" s="16">
        <v>0</v>
      </c>
      <c r="G73" s="16">
        <v>0</v>
      </c>
      <c r="H73" s="16">
        <v>0</v>
      </c>
      <c r="I73" s="16">
        <f>'35'!$AE$23</f>
        <v>750</v>
      </c>
      <c r="J73" s="16">
        <v>0</v>
      </c>
      <c r="K73" s="26" t="s">
        <v>19</v>
      </c>
      <c r="L73" s="167" t="s">
        <v>431</v>
      </c>
      <c r="M73" s="11"/>
      <c r="N73" s="11"/>
      <c r="O73" s="11"/>
    </row>
    <row r="74" spans="2:15" ht="14.5">
      <c r="C74" s="12" t="s">
        <v>9</v>
      </c>
      <c r="D74" s="20" t="s">
        <v>10</v>
      </c>
      <c r="E74" s="6">
        <v>2027</v>
      </c>
      <c r="F74" s="16">
        <v>0</v>
      </c>
      <c r="G74" s="16">
        <v>0</v>
      </c>
      <c r="H74" s="16">
        <v>0</v>
      </c>
      <c r="I74" s="16">
        <v>0</v>
      </c>
      <c r="J74" s="16">
        <f>'35'!$J$22+400</f>
        <v>1000</v>
      </c>
      <c r="K74" s="26" t="s">
        <v>19</v>
      </c>
      <c r="L74" s="167" t="s">
        <v>432</v>
      </c>
      <c r="M74" s="11"/>
      <c r="N74" s="11"/>
      <c r="O74" s="11"/>
    </row>
    <row r="75" spans="2:15" ht="14.5">
      <c r="C75" s="6" t="s">
        <v>9</v>
      </c>
      <c r="D75" s="18" t="s">
        <v>10</v>
      </c>
      <c r="E75" s="6">
        <v>2027</v>
      </c>
      <c r="F75" s="16">
        <v>0</v>
      </c>
      <c r="G75" s="16">
        <v>0</v>
      </c>
      <c r="H75" s="16"/>
      <c r="I75" s="16">
        <v>0</v>
      </c>
      <c r="J75" s="16">
        <f>'35'!$W$22</f>
        <v>500</v>
      </c>
      <c r="K75" s="26" t="s">
        <v>19</v>
      </c>
      <c r="L75" s="167" t="s">
        <v>433</v>
      </c>
      <c r="M75" s="11"/>
      <c r="N75" s="11"/>
      <c r="O75" s="11"/>
    </row>
    <row r="76" spans="2:15" ht="14.5">
      <c r="C76" s="12" t="s">
        <v>9</v>
      </c>
      <c r="D76" s="20" t="s">
        <v>10</v>
      </c>
      <c r="E76" s="6">
        <v>2027</v>
      </c>
      <c r="F76" s="16">
        <v>0</v>
      </c>
      <c r="G76" s="16">
        <v>0</v>
      </c>
      <c r="H76" s="16">
        <v>0</v>
      </c>
      <c r="I76" s="16">
        <v>0</v>
      </c>
      <c r="J76" s="16">
        <f>'35'!$AE$23</f>
        <v>750</v>
      </c>
      <c r="K76" s="26" t="s">
        <v>19</v>
      </c>
      <c r="L76" s="167" t="s">
        <v>434</v>
      </c>
      <c r="M76" s="11"/>
      <c r="N76" s="11"/>
      <c r="O76" s="11"/>
    </row>
    <row r="77" spans="2:15" ht="14.5">
      <c r="C77" s="12" t="s">
        <v>9</v>
      </c>
      <c r="D77" s="20" t="s">
        <v>10</v>
      </c>
      <c r="E77" s="6">
        <v>2027</v>
      </c>
      <c r="F77" s="16">
        <v>0</v>
      </c>
      <c r="G77" s="16">
        <f>1400</f>
        <v>1400</v>
      </c>
      <c r="H77" s="16">
        <v>0</v>
      </c>
      <c r="I77" s="16">
        <v>0</v>
      </c>
      <c r="J77" s="16">
        <v>0</v>
      </c>
      <c r="K77" s="26" t="s">
        <v>19</v>
      </c>
      <c r="L77" s="167" t="s">
        <v>436</v>
      </c>
      <c r="M77" s="11"/>
      <c r="N77" s="11"/>
      <c r="O77" s="11"/>
    </row>
    <row r="78" spans="2:15" ht="14.5">
      <c r="B78" s="10"/>
      <c r="C78" s="9" t="s">
        <v>9</v>
      </c>
      <c r="D78" s="19" t="s">
        <v>10</v>
      </c>
      <c r="E78" s="9">
        <v>2027</v>
      </c>
      <c r="F78" s="17">
        <v>0</v>
      </c>
      <c r="G78" s="17">
        <v>0</v>
      </c>
      <c r="H78" s="17">
        <v>0</v>
      </c>
      <c r="I78" s="17">
        <v>0</v>
      </c>
      <c r="J78" s="17">
        <v>700</v>
      </c>
      <c r="K78" s="27" t="s">
        <v>19</v>
      </c>
      <c r="L78" s="183" t="s">
        <v>443</v>
      </c>
      <c r="M78" s="11"/>
      <c r="N78" s="11"/>
      <c r="O78" s="11"/>
    </row>
    <row r="79" spans="2:15" ht="14.5">
      <c r="B79" s="10"/>
      <c r="C79" s="9" t="s">
        <v>9</v>
      </c>
      <c r="D79" s="19" t="s">
        <v>10</v>
      </c>
      <c r="E79" s="9">
        <v>2027</v>
      </c>
      <c r="F79" s="17">
        <v>0</v>
      </c>
      <c r="G79" s="17">
        <v>0</v>
      </c>
      <c r="H79" s="17">
        <v>1400</v>
      </c>
      <c r="I79" s="17">
        <v>0</v>
      </c>
      <c r="J79" s="17">
        <v>0</v>
      </c>
      <c r="K79" s="27" t="s">
        <v>19</v>
      </c>
      <c r="L79" s="183" t="s">
        <v>445</v>
      </c>
      <c r="M79" s="11"/>
      <c r="N79" s="11"/>
      <c r="O79" s="11"/>
    </row>
    <row r="80" spans="2:15">
      <c r="M80" s="11"/>
      <c r="N80" s="11"/>
      <c r="O80" s="11"/>
    </row>
    <row r="81" spans="2:15">
      <c r="M81" s="11"/>
      <c r="N81" s="11"/>
      <c r="O81" s="11"/>
    </row>
    <row r="82" spans="2:15" ht="14.5">
      <c r="C82" s="13"/>
      <c r="D82" s="13"/>
      <c r="E82" s="13"/>
      <c r="F82" s="11"/>
      <c r="G82" s="11"/>
      <c r="H82" s="11"/>
      <c r="I82" s="11"/>
      <c r="J82" s="11"/>
      <c r="K82" s="26"/>
      <c r="L82" s="13"/>
      <c r="M82" s="11"/>
      <c r="N82" s="11"/>
      <c r="O82" s="11"/>
    </row>
    <row r="83" spans="2:15" ht="14.5">
      <c r="C83" s="13"/>
      <c r="D83" s="13"/>
      <c r="E83" s="13"/>
      <c r="F83" s="11"/>
      <c r="G83" s="11"/>
      <c r="H83" s="11"/>
      <c r="I83" s="11"/>
      <c r="J83" s="11"/>
      <c r="K83" s="26"/>
      <c r="L83" s="13"/>
      <c r="M83" s="11"/>
      <c r="N83" s="11"/>
      <c r="O83" s="11"/>
    </row>
    <row r="84" spans="2:15">
      <c r="B84" s="21"/>
      <c r="C84" s="21"/>
      <c r="D84" s="21"/>
      <c r="E84" s="21"/>
      <c r="F84" s="21"/>
      <c r="G84" s="21"/>
      <c r="H84" s="21"/>
      <c r="I84" s="21"/>
      <c r="J84" s="21"/>
      <c r="K84" s="21"/>
      <c r="L84" s="21"/>
      <c r="M84" s="11"/>
      <c r="N84" s="11"/>
      <c r="O84" s="11"/>
    </row>
    <row r="85" spans="2:15">
      <c r="B85" s="21"/>
      <c r="C85" s="21"/>
      <c r="D85" s="21"/>
      <c r="E85" s="21"/>
      <c r="F85" s="21"/>
      <c r="G85" s="21"/>
      <c r="H85" s="21"/>
      <c r="I85" s="21"/>
      <c r="J85" s="21"/>
      <c r="K85" s="21"/>
      <c r="L85" s="21"/>
      <c r="M85" s="11"/>
      <c r="N85" s="11"/>
      <c r="O85" s="11"/>
    </row>
    <row r="86" spans="2:15">
      <c r="B86"/>
      <c r="C86"/>
      <c r="D86"/>
      <c r="E86"/>
      <c r="F86"/>
      <c r="G86"/>
      <c r="H86"/>
      <c r="I86"/>
      <c r="J86"/>
      <c r="K86"/>
      <c r="L86"/>
      <c r="M86" s="11"/>
      <c r="N86" s="11"/>
      <c r="O86" s="11"/>
    </row>
    <row r="87" spans="2:15">
      <c r="B87"/>
      <c r="C87"/>
      <c r="D87"/>
      <c r="E87"/>
      <c r="F87"/>
      <c r="G87"/>
      <c r="H87"/>
      <c r="I87"/>
      <c r="J87"/>
      <c r="K87"/>
      <c r="L87"/>
      <c r="M87" s="11"/>
      <c r="N87" s="11"/>
      <c r="O87" s="11"/>
    </row>
    <row r="88" spans="2:15">
      <c r="B88"/>
      <c r="C88"/>
      <c r="D88"/>
      <c r="E88"/>
      <c r="F88"/>
      <c r="G88"/>
      <c r="H88"/>
      <c r="I88"/>
      <c r="J88"/>
      <c r="K88"/>
      <c r="L88"/>
      <c r="M88" s="11"/>
      <c r="N88" s="11"/>
      <c r="O88" s="11"/>
    </row>
    <row r="89" spans="2:15">
      <c r="B89"/>
      <c r="C89"/>
      <c r="D89"/>
      <c r="E89"/>
      <c r="F89"/>
      <c r="G89"/>
      <c r="H89"/>
      <c r="I89"/>
      <c r="J89"/>
      <c r="K89"/>
      <c r="L89"/>
      <c r="M89" s="11"/>
      <c r="N89" s="11"/>
      <c r="O89" s="11"/>
    </row>
    <row r="90" spans="2:15">
      <c r="B90"/>
      <c r="C90"/>
      <c r="D90"/>
      <c r="E90"/>
      <c r="F90"/>
      <c r="G90"/>
      <c r="H90"/>
      <c r="I90"/>
      <c r="J90"/>
      <c r="K90"/>
      <c r="L90"/>
      <c r="M90" s="11"/>
      <c r="N90" s="11"/>
      <c r="O90" s="11"/>
    </row>
    <row r="91" spans="2:15">
      <c r="B91"/>
      <c r="C91"/>
      <c r="D91"/>
      <c r="E91"/>
      <c r="F91"/>
      <c r="G91"/>
      <c r="H91"/>
      <c r="I91"/>
      <c r="J91"/>
      <c r="K91"/>
      <c r="L91"/>
      <c r="M91" s="11"/>
      <c r="N91" s="11"/>
      <c r="O91" s="11"/>
    </row>
    <row r="92" spans="2:15">
      <c r="B92"/>
      <c r="C92"/>
      <c r="D92"/>
      <c r="E92"/>
      <c r="F92"/>
      <c r="G92"/>
      <c r="H92"/>
      <c r="I92"/>
      <c r="J92"/>
      <c r="K92"/>
      <c r="L92"/>
      <c r="M92" s="11"/>
      <c r="N92" s="11"/>
      <c r="O92" s="11"/>
    </row>
    <row r="93" spans="2:15">
      <c r="B93"/>
      <c r="C93"/>
      <c r="D93"/>
      <c r="E93"/>
      <c r="F93"/>
      <c r="G93"/>
      <c r="H93"/>
      <c r="I93"/>
      <c r="J93"/>
      <c r="K93"/>
      <c r="L93"/>
      <c r="M93" s="11"/>
      <c r="N93" s="11"/>
      <c r="O93" s="11"/>
    </row>
    <row r="94" spans="2:15">
      <c r="B94"/>
      <c r="C94"/>
      <c r="D94"/>
      <c r="E94"/>
      <c r="F94"/>
      <c r="G94"/>
      <c r="H94"/>
      <c r="I94"/>
      <c r="J94"/>
      <c r="K94"/>
      <c r="L94"/>
      <c r="M94" s="11"/>
      <c r="N94" s="11"/>
      <c r="O94" s="11"/>
    </row>
    <row r="95" spans="2:15">
      <c r="B95"/>
      <c r="C95"/>
      <c r="D95"/>
      <c r="E95"/>
      <c r="F95"/>
      <c r="G95"/>
      <c r="H95"/>
      <c r="I95"/>
      <c r="J95"/>
      <c r="K95"/>
      <c r="L95"/>
    </row>
    <row r="96" spans="2:15">
      <c r="B96"/>
      <c r="C96"/>
      <c r="D96"/>
      <c r="E96"/>
      <c r="F96"/>
      <c r="G96"/>
      <c r="H96"/>
      <c r="I96"/>
      <c r="J96"/>
      <c r="K96"/>
      <c r="L96"/>
    </row>
    <row r="97" spans="2:12">
      <c r="B97"/>
      <c r="C97"/>
      <c r="D97"/>
      <c r="E97"/>
      <c r="F97"/>
      <c r="G97"/>
      <c r="H97"/>
      <c r="I97"/>
      <c r="J97"/>
      <c r="K97"/>
      <c r="L97"/>
    </row>
    <row r="98" spans="2:12">
      <c r="B98"/>
      <c r="C98"/>
      <c r="D98"/>
      <c r="E98"/>
      <c r="F98"/>
      <c r="G98"/>
      <c r="H98"/>
      <c r="I98"/>
      <c r="J98"/>
      <c r="K98"/>
      <c r="L98"/>
    </row>
    <row r="99" spans="2:12">
      <c r="B99"/>
      <c r="C99"/>
      <c r="D99"/>
      <c r="E99"/>
      <c r="F99"/>
      <c r="G99"/>
      <c r="H99"/>
      <c r="I99"/>
      <c r="J99"/>
      <c r="K99"/>
      <c r="L99"/>
    </row>
    <row r="100" spans="2:12">
      <c r="B100"/>
      <c r="C100"/>
      <c r="D100"/>
      <c r="E100"/>
      <c r="F100"/>
      <c r="G100"/>
      <c r="H100"/>
      <c r="I100"/>
      <c r="J100"/>
      <c r="K100"/>
      <c r="L100"/>
    </row>
    <row r="101" spans="2:12">
      <c r="B101"/>
      <c r="C101"/>
      <c r="D101"/>
      <c r="E101"/>
      <c r="F101"/>
      <c r="G101"/>
      <c r="H101"/>
      <c r="I101"/>
      <c r="J101"/>
      <c r="K101"/>
      <c r="L101"/>
    </row>
    <row r="102" spans="2:12">
      <c r="B102"/>
      <c r="C102"/>
      <c r="D102"/>
      <c r="E102"/>
      <c r="F102"/>
      <c r="G102"/>
      <c r="H102"/>
      <c r="I102"/>
      <c r="J102"/>
      <c r="K102"/>
      <c r="L102"/>
    </row>
    <row r="103" spans="2:12">
      <c r="B103"/>
      <c r="C103"/>
      <c r="D103"/>
      <c r="E103"/>
      <c r="F103"/>
      <c r="G103"/>
      <c r="H103"/>
      <c r="I103"/>
      <c r="J103"/>
      <c r="K103"/>
      <c r="L103"/>
    </row>
    <row r="104" spans="2:12">
      <c r="B104"/>
      <c r="C104"/>
      <c r="D104"/>
      <c r="E104"/>
      <c r="F104"/>
      <c r="G104"/>
      <c r="H104"/>
      <c r="I104"/>
      <c r="J104"/>
      <c r="K104"/>
      <c r="L104"/>
    </row>
    <row r="105" spans="2:12">
      <c r="B105"/>
      <c r="C105"/>
      <c r="D105"/>
      <c r="E105"/>
      <c r="F105"/>
      <c r="G105"/>
      <c r="H105"/>
      <c r="I105"/>
      <c r="J105"/>
      <c r="K105"/>
      <c r="L105"/>
    </row>
    <row r="106" spans="2:12">
      <c r="B106"/>
      <c r="C106"/>
      <c r="D106"/>
      <c r="E106"/>
      <c r="F106"/>
      <c r="G106"/>
      <c r="H106"/>
      <c r="I106"/>
      <c r="J106"/>
      <c r="K106"/>
      <c r="L106"/>
    </row>
    <row r="107" spans="2:12">
      <c r="B107"/>
      <c r="C107"/>
      <c r="D107"/>
      <c r="E107"/>
      <c r="F107"/>
      <c r="G107"/>
      <c r="H107"/>
      <c r="I107"/>
      <c r="J107"/>
      <c r="K107"/>
      <c r="L107"/>
    </row>
    <row r="108" spans="2:12">
      <c r="B108"/>
      <c r="C108"/>
      <c r="D108"/>
      <c r="E108"/>
      <c r="F108"/>
      <c r="G108"/>
      <c r="H108"/>
      <c r="I108"/>
      <c r="J108"/>
      <c r="K108"/>
      <c r="L108"/>
    </row>
    <row r="109" spans="2:12">
      <c r="B109"/>
      <c r="C109"/>
      <c r="D109"/>
      <c r="E109"/>
      <c r="F109"/>
      <c r="G109"/>
      <c r="H109"/>
      <c r="I109"/>
      <c r="J109"/>
      <c r="K109"/>
      <c r="L109"/>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sheetData>
  <phoneticPr fontId="68" type="noConversion"/>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topLeftCell="A133" zoomScale="85" zoomScaleNormal="85" workbookViewId="0">
      <selection activeCell="A162" sqref="A162"/>
    </sheetView>
  </sheetViews>
  <sheetFormatPr defaultColWidth="3.81640625" defaultRowHeight="14.5"/>
  <cols>
    <col min="1" max="1" width="26" style="144" customWidth="1"/>
    <col min="2" max="2" width="3.81640625" style="144"/>
    <col min="3" max="24" width="6" style="144" customWidth="1"/>
    <col min="25" max="33" width="5.26953125" style="144" customWidth="1"/>
    <col min="34" max="16384" width="3.81640625" style="144"/>
  </cols>
  <sheetData>
    <row r="1" spans="1:48">
      <c r="A1" s="144" t="s">
        <v>183</v>
      </c>
      <c r="B1" s="145"/>
      <c r="C1" s="145"/>
      <c r="D1" s="145"/>
      <c r="E1" s="145"/>
      <c r="F1" s="145"/>
      <c r="G1" s="145"/>
      <c r="H1" s="145"/>
      <c r="I1" s="145"/>
      <c r="J1" s="145"/>
      <c r="K1" s="145"/>
      <c r="L1" s="145"/>
      <c r="M1" s="145"/>
      <c r="N1" s="145"/>
      <c r="O1" s="145"/>
      <c r="P1" s="145"/>
      <c r="Q1" s="145"/>
      <c r="R1" s="145"/>
      <c r="S1" s="145"/>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row>
    <row r="2" spans="1:48">
      <c r="A2" s="144" t="s">
        <v>184</v>
      </c>
      <c r="B2" s="145"/>
      <c r="C2" s="145"/>
      <c r="D2" s="145"/>
      <c r="E2" s="145"/>
      <c r="F2" s="145"/>
      <c r="G2" s="145"/>
      <c r="H2" s="145"/>
      <c r="I2" s="145"/>
      <c r="J2" s="145"/>
      <c r="K2" s="145"/>
      <c r="L2" s="145"/>
      <c r="M2" s="145"/>
      <c r="N2" s="145"/>
      <c r="O2" s="145"/>
      <c r="P2" s="145"/>
      <c r="Q2" s="145"/>
      <c r="R2" s="145"/>
      <c r="S2" s="145"/>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row>
    <row r="3" spans="1:48">
      <c r="A3" s="144" t="s">
        <v>185</v>
      </c>
      <c r="B3" s="145"/>
      <c r="C3" s="145"/>
      <c r="D3" s="145"/>
      <c r="E3" s="145"/>
      <c r="F3" s="145"/>
      <c r="G3" s="145"/>
      <c r="H3" s="145"/>
      <c r="I3" s="145"/>
      <c r="J3" s="145"/>
      <c r="K3" s="145"/>
      <c r="L3" s="145"/>
      <c r="M3" s="145"/>
      <c r="N3" s="145"/>
      <c r="O3" s="145"/>
      <c r="P3" s="145"/>
      <c r="Q3" s="145"/>
      <c r="R3" s="145"/>
      <c r="S3" s="145"/>
      <c r="Y3" s="146"/>
      <c r="Z3" s="146"/>
      <c r="AA3" s="146"/>
      <c r="AB3" s="146"/>
      <c r="AC3" s="146"/>
      <c r="AD3" s="146"/>
      <c r="AE3" s="146"/>
      <c r="AF3" s="146"/>
      <c r="AG3" s="146"/>
      <c r="AH3" s="146"/>
      <c r="AI3" s="146"/>
      <c r="AJ3" s="146"/>
      <c r="AK3" s="146"/>
      <c r="AL3" s="146"/>
      <c r="AM3" s="146"/>
      <c r="AN3" s="146"/>
      <c r="AO3" s="146"/>
      <c r="AP3" s="146"/>
      <c r="AQ3" s="146"/>
      <c r="AR3" s="146"/>
      <c r="AS3" s="146"/>
      <c r="AT3" s="146"/>
      <c r="AU3" s="146"/>
      <c r="AV3" s="146"/>
    </row>
    <row r="4" spans="1:48">
      <c r="B4" s="145"/>
      <c r="C4" s="145"/>
      <c r="D4" s="145"/>
      <c r="E4" s="145"/>
      <c r="F4" s="145"/>
      <c r="G4" s="145"/>
      <c r="H4" s="145"/>
      <c r="I4" s="145"/>
      <c r="J4" s="145"/>
      <c r="K4" s="145"/>
      <c r="L4" s="145"/>
      <c r="M4" s="145"/>
      <c r="N4" s="145"/>
      <c r="O4" s="145"/>
      <c r="P4" s="145"/>
      <c r="Q4" s="145"/>
      <c r="R4" s="145"/>
      <c r="S4" s="145"/>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row>
    <row r="5" spans="1:48">
      <c r="A5" s="144" t="s">
        <v>186</v>
      </c>
      <c r="B5" s="145"/>
      <c r="C5" s="145"/>
      <c r="D5" s="145"/>
      <c r="E5" s="145"/>
      <c r="F5" s="145"/>
      <c r="G5" s="145"/>
      <c r="H5" s="145"/>
      <c r="I5" s="145"/>
      <c r="J5" s="145"/>
      <c r="K5" s="145"/>
      <c r="L5" s="145"/>
      <c r="M5" s="145"/>
      <c r="N5" s="145"/>
      <c r="O5" s="145"/>
      <c r="P5" s="145"/>
      <c r="Q5" s="145"/>
      <c r="R5" s="145"/>
      <c r="S5" s="145"/>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row>
    <row r="6" spans="1:48">
      <c r="A6" s="144" t="s">
        <v>187</v>
      </c>
      <c r="B6" s="145"/>
      <c r="C6" s="145"/>
      <c r="D6" s="145"/>
      <c r="E6" s="145"/>
      <c r="F6" s="145"/>
      <c r="G6" s="145"/>
      <c r="H6" s="145"/>
      <c r="I6" s="145"/>
      <c r="J6" s="145"/>
      <c r="K6" s="145"/>
      <c r="L6" s="145"/>
      <c r="M6" s="145"/>
      <c r="N6" s="145"/>
      <c r="O6" s="145"/>
      <c r="P6" s="145"/>
      <c r="Q6" s="145"/>
      <c r="R6" s="145"/>
      <c r="S6" s="145"/>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row>
    <row r="7" spans="1:48">
      <c r="A7" s="144" t="s">
        <v>188</v>
      </c>
      <c r="B7" s="145"/>
      <c r="C7" s="145"/>
      <c r="D7" s="145"/>
      <c r="E7" s="145"/>
      <c r="F7" s="145"/>
      <c r="G7" s="145"/>
      <c r="H7" s="145"/>
      <c r="I7" s="145"/>
      <c r="J7" s="145"/>
      <c r="K7" s="145"/>
      <c r="L7" s="145"/>
      <c r="M7" s="145"/>
      <c r="N7" s="145"/>
      <c r="O7" s="145"/>
      <c r="P7" s="145"/>
      <c r="Q7" s="145"/>
      <c r="R7" s="145"/>
      <c r="S7" s="145"/>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row>
    <row r="8" spans="1:48">
      <c r="A8" s="144" t="s">
        <v>189</v>
      </c>
      <c r="B8" s="145"/>
      <c r="C8" s="145"/>
      <c r="D8" s="145"/>
      <c r="E8" s="145"/>
      <c r="F8" s="145"/>
      <c r="G8" s="145"/>
      <c r="H8" s="145"/>
      <c r="I8" s="145"/>
      <c r="J8" s="145"/>
      <c r="K8" s="145"/>
      <c r="L8" s="145"/>
      <c r="M8" s="145"/>
      <c r="N8" s="145"/>
      <c r="O8" s="145"/>
      <c r="P8" s="145"/>
      <c r="Q8" s="145"/>
      <c r="R8" s="145"/>
      <c r="S8" s="145"/>
      <c r="Y8" s="146"/>
      <c r="Z8" s="146"/>
      <c r="AA8" s="146"/>
      <c r="AB8" s="146"/>
      <c r="AC8" s="146"/>
      <c r="AD8" s="146"/>
      <c r="AE8" s="146"/>
      <c r="AF8" s="146"/>
      <c r="AG8" s="146"/>
      <c r="AH8" s="146"/>
      <c r="AI8" s="146"/>
      <c r="AJ8" s="146"/>
      <c r="AK8" s="146"/>
      <c r="AL8" s="146"/>
      <c r="AM8" s="146"/>
      <c r="AN8" s="146"/>
      <c r="AO8" s="146"/>
      <c r="AP8" s="146"/>
      <c r="AQ8" s="146"/>
      <c r="AR8" s="146"/>
      <c r="AS8" s="146"/>
      <c r="AT8" s="146"/>
      <c r="AU8" s="146"/>
      <c r="AV8" s="146"/>
    </row>
    <row r="9" spans="1:48">
      <c r="A9" s="144" t="s">
        <v>190</v>
      </c>
      <c r="B9" s="145"/>
      <c r="C9" s="145"/>
      <c r="D9" s="145"/>
      <c r="E9" s="145"/>
      <c r="F9" s="145"/>
      <c r="G9" s="145"/>
      <c r="H9" s="145"/>
      <c r="I9" s="145"/>
      <c r="J9" s="145"/>
      <c r="K9" s="145"/>
      <c r="L9" s="145"/>
      <c r="M9" s="145"/>
      <c r="N9" s="145"/>
      <c r="O9" s="145"/>
      <c r="P9" s="145"/>
      <c r="Q9" s="145"/>
      <c r="R9" s="145"/>
      <c r="S9" s="145"/>
      <c r="Y9" s="146"/>
      <c r="Z9" s="146"/>
      <c r="AA9" s="146"/>
      <c r="AB9" s="146"/>
      <c r="AC9" s="146"/>
      <c r="AD9" s="146"/>
      <c r="AE9" s="146"/>
      <c r="AF9" s="146"/>
      <c r="AG9" s="146"/>
      <c r="AH9" s="146"/>
      <c r="AI9" s="146"/>
      <c r="AJ9" s="146"/>
      <c r="AK9" s="146"/>
      <c r="AL9" s="146"/>
      <c r="AM9" s="146"/>
      <c r="AN9" s="146"/>
      <c r="AO9" s="146"/>
      <c r="AP9" s="146"/>
      <c r="AQ9" s="146"/>
      <c r="AR9" s="146"/>
      <c r="AS9" s="146"/>
      <c r="AT9" s="146"/>
      <c r="AU9" s="146"/>
      <c r="AV9" s="146"/>
    </row>
    <row r="10" spans="1:48">
      <c r="A10" s="144" t="s">
        <v>191</v>
      </c>
      <c r="B10" s="145"/>
      <c r="C10" s="145"/>
      <c r="D10" s="145"/>
      <c r="E10" s="145"/>
      <c r="F10" s="145"/>
      <c r="G10" s="145"/>
      <c r="H10" s="145"/>
      <c r="I10" s="145"/>
      <c r="J10" s="145"/>
      <c r="K10" s="145"/>
      <c r="L10" s="145"/>
      <c r="M10" s="145"/>
      <c r="N10" s="145"/>
      <c r="O10" s="145"/>
      <c r="P10" s="145"/>
      <c r="Q10" s="145"/>
      <c r="R10" s="145"/>
      <c r="S10" s="145"/>
      <c r="Y10" s="146"/>
      <c r="Z10" s="146"/>
      <c r="AA10" s="146"/>
      <c r="AB10" s="146"/>
      <c r="AC10" s="146"/>
      <c r="AD10" s="146"/>
      <c r="AE10" s="146"/>
      <c r="AF10" s="146"/>
      <c r="AG10" s="146"/>
      <c r="AH10" s="146"/>
      <c r="AI10" s="146"/>
      <c r="AJ10" s="146"/>
      <c r="AK10" s="146"/>
      <c r="AL10" s="146"/>
      <c r="AM10" s="146"/>
      <c r="AN10" s="146"/>
      <c r="AO10" s="146"/>
      <c r="AP10" s="146"/>
      <c r="AQ10" s="146"/>
      <c r="AR10" s="146"/>
      <c r="AS10" s="146"/>
      <c r="AT10" s="146"/>
      <c r="AU10" s="146"/>
      <c r="AV10" s="146"/>
    </row>
    <row r="11" spans="1:48">
      <c r="A11" s="147" t="s">
        <v>192</v>
      </c>
      <c r="B11" s="145"/>
      <c r="C11" s="145"/>
      <c r="D11" s="145"/>
      <c r="E11" s="145"/>
      <c r="F11" s="145"/>
      <c r="G11" s="145"/>
      <c r="H11" s="145"/>
      <c r="I11" s="145"/>
      <c r="J11" s="145"/>
      <c r="K11" s="145"/>
      <c r="L11" s="145"/>
      <c r="M11" s="145"/>
      <c r="N11" s="145"/>
      <c r="O11" s="145"/>
      <c r="P11" s="145"/>
      <c r="Q11" s="145"/>
      <c r="R11" s="145"/>
      <c r="S11" s="145"/>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row>
    <row r="12" spans="1:48">
      <c r="A12" s="147" t="s">
        <v>193</v>
      </c>
      <c r="B12" s="145"/>
      <c r="C12" s="145"/>
      <c r="D12" s="145"/>
      <c r="E12" s="145"/>
      <c r="F12" s="145"/>
      <c r="G12" s="145"/>
      <c r="H12" s="145"/>
      <c r="I12" s="145"/>
      <c r="J12" s="145"/>
      <c r="K12" s="145"/>
      <c r="L12" s="145"/>
      <c r="M12" s="145"/>
      <c r="N12" s="145"/>
      <c r="O12" s="145"/>
      <c r="P12" s="145"/>
      <c r="Q12" s="145"/>
      <c r="R12" s="145"/>
      <c r="S12" s="145"/>
      <c r="T12" s="146"/>
      <c r="U12" s="146"/>
      <c r="V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row>
    <row r="13" spans="1:48">
      <c r="A13" s="147" t="s">
        <v>194</v>
      </c>
      <c r="B13" s="145"/>
      <c r="C13" s="145"/>
      <c r="D13" s="145"/>
      <c r="E13" s="145"/>
      <c r="F13" s="145"/>
      <c r="G13" s="145"/>
      <c r="H13" s="145"/>
      <c r="I13" s="145"/>
      <c r="J13" s="145"/>
      <c r="K13" s="145"/>
      <c r="L13" s="145"/>
      <c r="M13" s="145"/>
      <c r="N13" s="145"/>
      <c r="O13" s="145"/>
      <c r="P13" s="145"/>
      <c r="Q13" s="145"/>
      <c r="R13" s="145"/>
      <c r="S13" s="145"/>
      <c r="T13" s="146"/>
      <c r="U13" s="146"/>
      <c r="V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row>
    <row r="14" spans="1:48">
      <c r="A14" s="147" t="s">
        <v>195</v>
      </c>
      <c r="B14" s="145"/>
      <c r="C14" s="145"/>
      <c r="D14" s="145"/>
      <c r="E14" s="145"/>
      <c r="F14" s="145"/>
      <c r="G14" s="145"/>
      <c r="H14" s="145"/>
      <c r="I14" s="145"/>
      <c r="J14" s="145"/>
      <c r="K14" s="145"/>
      <c r="L14" s="145"/>
      <c r="M14" s="145"/>
      <c r="N14" s="145"/>
      <c r="O14" s="145"/>
      <c r="P14" s="145"/>
      <c r="Q14" s="145"/>
      <c r="R14" s="145"/>
      <c r="S14" s="145"/>
      <c r="T14" s="146"/>
      <c r="U14" s="146"/>
      <c r="V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row>
    <row r="15" spans="1:48">
      <c r="A15" s="147"/>
      <c r="B15" s="145"/>
      <c r="C15" s="145"/>
      <c r="D15" s="145"/>
      <c r="E15" s="145"/>
      <c r="F15" s="145"/>
      <c r="G15" s="145"/>
      <c r="H15" s="145"/>
      <c r="I15" s="145"/>
      <c r="J15" s="145"/>
      <c r="K15" s="145"/>
      <c r="L15" s="145"/>
      <c r="M15" s="145"/>
      <c r="N15" s="145"/>
      <c r="O15" s="145"/>
      <c r="P15" s="145"/>
      <c r="Q15" s="145"/>
      <c r="R15" s="145"/>
      <c r="S15" s="145"/>
      <c r="T15" s="146"/>
      <c r="U15" s="146"/>
      <c r="V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row>
    <row r="16" spans="1:48">
      <c r="B16" s="145"/>
      <c r="C16" s="145"/>
      <c r="D16" s="145"/>
      <c r="E16" s="145"/>
      <c r="F16" s="145"/>
      <c r="G16" s="145"/>
      <c r="H16" s="145"/>
      <c r="I16" s="145"/>
      <c r="J16" s="145"/>
      <c r="K16" s="145"/>
      <c r="L16" s="145"/>
      <c r="M16" s="145"/>
      <c r="N16" s="145"/>
      <c r="O16" s="145"/>
      <c r="P16" s="145"/>
      <c r="Q16" s="145"/>
      <c r="R16" s="145"/>
      <c r="S16" s="145"/>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row>
    <row r="17" spans="1:48">
      <c r="A17" s="144" t="s">
        <v>196</v>
      </c>
      <c r="B17" s="145"/>
      <c r="C17" s="145"/>
      <c r="D17" s="145"/>
      <c r="E17" s="145"/>
      <c r="F17" s="145"/>
      <c r="G17" s="145"/>
      <c r="H17" s="145"/>
      <c r="I17" s="145"/>
      <c r="J17" s="145"/>
      <c r="K17" s="145"/>
      <c r="L17" s="145"/>
      <c r="M17" s="145"/>
      <c r="N17" s="145"/>
      <c r="O17" s="145"/>
      <c r="P17" s="145"/>
      <c r="Q17" s="145"/>
      <c r="R17" s="145"/>
      <c r="S17" s="145"/>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row>
    <row r="18" spans="1:48">
      <c r="B18" s="145"/>
      <c r="C18" s="145"/>
      <c r="D18" s="145" t="s">
        <v>197</v>
      </c>
      <c r="E18" s="145" t="s">
        <v>198</v>
      </c>
      <c r="F18" s="145" t="s">
        <v>199</v>
      </c>
      <c r="G18" s="145" t="s">
        <v>200</v>
      </c>
      <c r="H18" s="145" t="s">
        <v>201</v>
      </c>
      <c r="I18" s="144" t="s">
        <v>202</v>
      </c>
      <c r="J18" s="146" t="s">
        <v>203</v>
      </c>
      <c r="K18" s="144" t="s">
        <v>204</v>
      </c>
      <c r="L18" s="144" t="s">
        <v>205</v>
      </c>
      <c r="M18" s="144" t="s">
        <v>206</v>
      </c>
      <c r="N18" s="144" t="s">
        <v>207</v>
      </c>
      <c r="O18" s="144" t="s">
        <v>208</v>
      </c>
      <c r="P18" s="144" t="s">
        <v>209</v>
      </c>
      <c r="Q18" s="144" t="s">
        <v>210</v>
      </c>
      <c r="R18" s="144" t="s">
        <v>211</v>
      </c>
      <c r="S18" s="144" t="s">
        <v>212</v>
      </c>
      <c r="T18" s="144" t="s">
        <v>213</v>
      </c>
      <c r="U18" s="144" t="s">
        <v>214</v>
      </c>
      <c r="V18" s="144" t="s">
        <v>215</v>
      </c>
      <c r="W18" s="144" t="s">
        <v>216</v>
      </c>
      <c r="X18" s="144" t="s">
        <v>217</v>
      </c>
      <c r="Y18" s="144" t="s">
        <v>218</v>
      </c>
      <c r="Z18" s="144" t="s">
        <v>219</v>
      </c>
      <c r="AA18" s="144" t="s">
        <v>220</v>
      </c>
      <c r="AB18" s="148" t="s">
        <v>221</v>
      </c>
      <c r="AC18" s="148" t="s">
        <v>222</v>
      </c>
      <c r="AD18" s="148" t="s">
        <v>223</v>
      </c>
      <c r="AE18" s="148" t="s">
        <v>224</v>
      </c>
      <c r="AF18" s="148" t="s">
        <v>225</v>
      </c>
      <c r="AG18" s="148" t="s">
        <v>226</v>
      </c>
      <c r="AH18" s="146"/>
      <c r="AI18" s="146"/>
      <c r="AJ18" s="146"/>
      <c r="AK18" s="146"/>
      <c r="AL18" s="146"/>
      <c r="AM18" s="146"/>
      <c r="AN18" s="146"/>
      <c r="AO18" s="146"/>
      <c r="AP18" s="146"/>
      <c r="AQ18" s="146"/>
      <c r="AR18" s="146"/>
      <c r="AS18" s="146"/>
      <c r="AT18" s="146"/>
      <c r="AU18" s="146"/>
      <c r="AV18" s="146"/>
    </row>
    <row r="19" spans="1:48">
      <c r="A19" s="144">
        <v>2016</v>
      </c>
      <c r="B19" s="145" t="s">
        <v>227</v>
      </c>
      <c r="C19" s="145" t="s">
        <v>197</v>
      </c>
      <c r="D19" s="149"/>
      <c r="E19" s="150"/>
      <c r="F19" s="150"/>
      <c r="G19" s="150"/>
      <c r="H19" s="150"/>
      <c r="I19" s="151"/>
      <c r="J19" s="151"/>
      <c r="M19" s="144">
        <v>1800</v>
      </c>
      <c r="Q19" s="144">
        <v>2400</v>
      </c>
      <c r="R19" s="152"/>
      <c r="S19" s="152"/>
      <c r="T19" s="152"/>
      <c r="U19" s="152"/>
      <c r="V19" s="152"/>
      <c r="X19" s="153"/>
      <c r="Y19" s="153"/>
      <c r="Z19" s="153"/>
      <c r="AA19" s="153"/>
      <c r="AB19" s="148"/>
      <c r="AC19" s="148"/>
      <c r="AD19" s="148"/>
      <c r="AE19" s="148"/>
      <c r="AF19" s="148"/>
      <c r="AG19" s="148"/>
      <c r="AH19" s="146"/>
      <c r="AI19" s="146"/>
      <c r="AJ19" s="146"/>
      <c r="AK19" s="146"/>
      <c r="AL19" s="146"/>
      <c r="AM19" s="146"/>
      <c r="AN19" s="146"/>
      <c r="AO19" s="146"/>
      <c r="AP19" s="146"/>
      <c r="AQ19" s="146"/>
      <c r="AR19" s="146"/>
      <c r="AS19" s="146"/>
      <c r="AT19" s="146"/>
      <c r="AU19" s="146"/>
      <c r="AV19" s="146"/>
    </row>
    <row r="20" spans="1:48" s="168" customFormat="1">
      <c r="A20" s="168">
        <v>2016</v>
      </c>
      <c r="B20" s="170" t="s">
        <v>227</v>
      </c>
      <c r="C20" s="170" t="s">
        <v>198</v>
      </c>
      <c r="F20" s="168">
        <v>8634</v>
      </c>
      <c r="G20" s="168">
        <v>3010</v>
      </c>
      <c r="I20" s="168">
        <v>1500</v>
      </c>
      <c r="AA20" s="168">
        <v>600</v>
      </c>
      <c r="AB20" s="172"/>
      <c r="AC20" s="172"/>
      <c r="AD20" s="172"/>
      <c r="AE20" s="172"/>
      <c r="AF20" s="172"/>
      <c r="AG20" s="172"/>
      <c r="AH20" s="172"/>
      <c r="AI20" s="172"/>
      <c r="AJ20" s="172"/>
      <c r="AK20" s="172"/>
      <c r="AL20" s="172"/>
      <c r="AM20" s="172"/>
      <c r="AN20" s="172"/>
      <c r="AO20" s="172"/>
      <c r="AP20" s="172"/>
      <c r="AQ20" s="172"/>
      <c r="AR20" s="172"/>
      <c r="AS20" s="172"/>
      <c r="AT20" s="172"/>
      <c r="AU20" s="172"/>
      <c r="AV20" s="172"/>
    </row>
    <row r="21" spans="1:48">
      <c r="A21" s="144">
        <v>2016</v>
      </c>
      <c r="B21" s="145" t="s">
        <v>227</v>
      </c>
      <c r="C21" s="145" t="s">
        <v>199</v>
      </c>
      <c r="D21" s="150"/>
      <c r="E21" s="154">
        <v>8634</v>
      </c>
      <c r="F21" s="149"/>
      <c r="G21" s="154">
        <v>6020</v>
      </c>
      <c r="H21" s="154">
        <v>14416</v>
      </c>
      <c r="I21" s="155"/>
      <c r="J21" s="155"/>
      <c r="K21" s="150"/>
      <c r="L21" s="150"/>
      <c r="M21" s="150"/>
      <c r="N21" s="150"/>
      <c r="O21" s="150"/>
      <c r="P21" s="150"/>
      <c r="Q21" s="150">
        <v>3900</v>
      </c>
      <c r="R21" s="155"/>
      <c r="S21" s="155"/>
      <c r="T21" s="155"/>
      <c r="U21" s="155"/>
      <c r="V21" s="155"/>
      <c r="W21" s="150"/>
      <c r="X21" s="155"/>
      <c r="Y21" s="155"/>
      <c r="Z21" s="155"/>
      <c r="AA21" s="155"/>
      <c r="AB21" s="148"/>
      <c r="AC21" s="148"/>
      <c r="AD21" s="148"/>
      <c r="AE21" s="148"/>
      <c r="AF21" s="148"/>
      <c r="AG21" s="148"/>
      <c r="AH21" s="146"/>
      <c r="AI21" s="146"/>
      <c r="AJ21" s="146"/>
      <c r="AK21" s="146"/>
      <c r="AL21" s="146"/>
      <c r="AM21" s="146"/>
      <c r="AN21" s="146"/>
      <c r="AO21" s="146"/>
      <c r="AP21" s="146"/>
      <c r="AQ21" s="146"/>
      <c r="AR21" s="146"/>
      <c r="AS21" s="146"/>
      <c r="AT21" s="146"/>
      <c r="AU21" s="146"/>
      <c r="AV21" s="146"/>
    </row>
    <row r="22" spans="1:48">
      <c r="A22" s="144">
        <v>2016</v>
      </c>
      <c r="B22" s="145" t="s">
        <v>227</v>
      </c>
      <c r="C22" s="145" t="s">
        <v>200</v>
      </c>
      <c r="D22" s="150"/>
      <c r="E22" s="154">
        <v>3010</v>
      </c>
      <c r="F22" s="154">
        <v>6020</v>
      </c>
      <c r="G22" s="149"/>
      <c r="H22" s="154">
        <v>3010</v>
      </c>
      <c r="I22" s="155"/>
      <c r="J22" s="155">
        <v>600</v>
      </c>
      <c r="K22" s="150"/>
      <c r="L22" s="150"/>
      <c r="M22" s="150"/>
      <c r="N22" s="150"/>
      <c r="O22" s="150"/>
      <c r="P22" s="150"/>
      <c r="Q22" s="150"/>
      <c r="R22" s="155"/>
      <c r="S22" s="155"/>
      <c r="T22" s="155"/>
      <c r="U22" s="155"/>
      <c r="V22" s="155"/>
      <c r="W22" s="150">
        <v>500</v>
      </c>
      <c r="X22" s="155"/>
      <c r="Y22" s="155"/>
      <c r="Z22" s="155"/>
      <c r="AA22" s="155"/>
      <c r="AB22" s="148"/>
      <c r="AC22" s="148"/>
      <c r="AD22" s="148"/>
      <c r="AE22" s="148">
        <v>750</v>
      </c>
      <c r="AF22" s="148"/>
      <c r="AG22" s="148"/>
      <c r="AH22" s="146"/>
      <c r="AI22" s="146"/>
      <c r="AJ22" s="146"/>
      <c r="AK22" s="146"/>
      <c r="AL22" s="146"/>
      <c r="AM22" s="146"/>
      <c r="AN22" s="146"/>
      <c r="AO22" s="146"/>
      <c r="AP22" s="146"/>
      <c r="AQ22" s="146"/>
      <c r="AR22" s="146"/>
      <c r="AS22" s="146"/>
      <c r="AT22" s="146"/>
      <c r="AU22" s="146"/>
      <c r="AV22" s="146"/>
    </row>
    <row r="23" spans="1:48">
      <c r="A23" s="144">
        <v>2016</v>
      </c>
      <c r="B23" s="145" t="s">
        <v>227</v>
      </c>
      <c r="C23" s="145" t="s">
        <v>201</v>
      </c>
      <c r="D23" s="150"/>
      <c r="E23" s="154"/>
      <c r="F23" s="168">
        <v>14416</v>
      </c>
      <c r="G23" s="154">
        <v>3010</v>
      </c>
      <c r="H23" s="149"/>
      <c r="I23" s="155"/>
      <c r="J23" s="155"/>
      <c r="K23" s="150"/>
      <c r="L23" s="150"/>
      <c r="M23" s="150">
        <v>2300</v>
      </c>
      <c r="N23" s="150"/>
      <c r="O23" s="150"/>
      <c r="P23" s="150"/>
      <c r="Q23" s="150"/>
      <c r="R23" s="155"/>
      <c r="S23" s="155"/>
      <c r="T23" s="155"/>
      <c r="U23" s="155"/>
      <c r="V23" s="155"/>
      <c r="W23" s="150"/>
      <c r="X23" s="155"/>
      <c r="Y23" s="155"/>
      <c r="Z23" s="155"/>
      <c r="AA23" s="155"/>
      <c r="AB23" s="148"/>
      <c r="AC23" s="148">
        <v>2700</v>
      </c>
      <c r="AD23" s="148">
        <v>5000</v>
      </c>
      <c r="AE23" s="148">
        <v>750</v>
      </c>
      <c r="AF23" s="148"/>
      <c r="AG23" s="148"/>
      <c r="AH23" s="146"/>
      <c r="AI23" s="146"/>
      <c r="AJ23" s="146"/>
      <c r="AK23" s="146"/>
      <c r="AL23" s="146"/>
      <c r="AM23" s="146"/>
      <c r="AN23" s="146"/>
      <c r="AO23" s="146"/>
      <c r="AP23" s="146"/>
      <c r="AQ23" s="146"/>
      <c r="AR23" s="146"/>
      <c r="AS23" s="146"/>
      <c r="AT23" s="146"/>
      <c r="AU23" s="146"/>
      <c r="AV23" s="146"/>
    </row>
    <row r="24" spans="1:48">
      <c r="A24" s="144">
        <v>2016</v>
      </c>
      <c r="B24" s="145" t="s">
        <v>227</v>
      </c>
      <c r="C24" s="145" t="s">
        <v>202</v>
      </c>
      <c r="D24" s="151"/>
      <c r="E24" s="155">
        <v>1780</v>
      </c>
      <c r="F24" s="155"/>
      <c r="G24" s="155"/>
      <c r="H24" s="155"/>
      <c r="I24" s="149"/>
      <c r="J24" s="156">
        <v>590</v>
      </c>
      <c r="K24" s="151"/>
      <c r="L24" s="151"/>
      <c r="M24" s="151"/>
      <c r="N24" s="151"/>
      <c r="O24" s="151"/>
      <c r="P24" s="151"/>
      <c r="Q24" s="151"/>
      <c r="R24" s="155"/>
      <c r="S24" s="155">
        <v>1632</v>
      </c>
      <c r="T24" s="155"/>
      <c r="U24" s="155"/>
      <c r="V24" s="155"/>
      <c r="W24" s="151"/>
      <c r="X24" s="155"/>
      <c r="Y24" s="155"/>
      <c r="Z24" s="155">
        <v>740</v>
      </c>
      <c r="AA24" s="155"/>
      <c r="AB24" s="148"/>
      <c r="AC24" s="148"/>
      <c r="AD24" s="148"/>
      <c r="AE24" s="148"/>
      <c r="AF24" s="148"/>
      <c r="AG24" s="148"/>
      <c r="AH24" s="146"/>
      <c r="AI24" s="146"/>
      <c r="AJ24" s="146"/>
      <c r="AK24" s="146"/>
      <c r="AL24" s="146"/>
      <c r="AM24" s="146"/>
      <c r="AN24" s="146"/>
      <c r="AO24" s="146"/>
      <c r="AP24" s="146"/>
      <c r="AQ24" s="146"/>
      <c r="AR24" s="146"/>
      <c r="AS24" s="146"/>
      <c r="AT24" s="146"/>
      <c r="AU24" s="146"/>
      <c r="AV24" s="146"/>
    </row>
    <row r="25" spans="1:48">
      <c r="A25" s="144">
        <v>2016</v>
      </c>
      <c r="B25" s="145" t="s">
        <v>227</v>
      </c>
      <c r="C25" s="145" t="s">
        <v>203</v>
      </c>
      <c r="D25" s="151"/>
      <c r="E25" s="155"/>
      <c r="F25" s="155"/>
      <c r="G25" s="155">
        <v>585</v>
      </c>
      <c r="H25" s="155"/>
      <c r="I25" s="156">
        <v>600</v>
      </c>
      <c r="J25" s="149"/>
      <c r="K25" s="151"/>
      <c r="L25" s="151"/>
      <c r="M25" s="151"/>
      <c r="N25" s="151"/>
      <c r="O25" s="151"/>
      <c r="P25" s="151"/>
      <c r="Q25" s="151"/>
      <c r="R25" s="155"/>
      <c r="S25" s="155"/>
      <c r="T25" s="155"/>
      <c r="U25" s="155"/>
      <c r="V25" s="155"/>
      <c r="W25" s="151"/>
      <c r="X25" s="155"/>
      <c r="Y25" s="155"/>
      <c r="Z25" s="155"/>
      <c r="AA25" s="155">
        <v>1700</v>
      </c>
      <c r="AB25" s="148"/>
      <c r="AC25" s="148"/>
      <c r="AD25" s="148"/>
      <c r="AE25" s="148"/>
      <c r="AF25" s="148"/>
      <c r="AG25" s="148"/>
      <c r="AH25" s="146"/>
      <c r="AI25" s="146"/>
      <c r="AJ25" s="146"/>
      <c r="AK25" s="146"/>
      <c r="AL25" s="146"/>
      <c r="AM25" s="146"/>
      <c r="AN25" s="146"/>
      <c r="AO25" s="146"/>
      <c r="AP25" s="146"/>
      <c r="AQ25" s="146"/>
      <c r="AR25" s="146"/>
      <c r="AS25" s="146"/>
      <c r="AT25" s="146"/>
      <c r="AU25" s="146"/>
      <c r="AV25" s="146"/>
    </row>
    <row r="26" spans="1:48">
      <c r="A26" s="144">
        <v>2016</v>
      </c>
      <c r="B26" s="145" t="s">
        <v>227</v>
      </c>
      <c r="C26" s="145" t="s">
        <v>204</v>
      </c>
      <c r="E26" s="150"/>
      <c r="F26" s="150"/>
      <c r="G26" s="150"/>
      <c r="H26" s="150"/>
      <c r="I26" s="151"/>
      <c r="J26" s="151"/>
      <c r="K26" s="149"/>
      <c r="L26" s="144">
        <v>1016</v>
      </c>
      <c r="P26" s="144">
        <v>1000</v>
      </c>
      <c r="R26" s="152"/>
      <c r="S26" s="152"/>
      <c r="T26" s="152"/>
      <c r="U26" s="152"/>
      <c r="V26" s="152"/>
      <c r="X26" s="153"/>
      <c r="Y26" s="153"/>
      <c r="Z26" s="153"/>
      <c r="AA26" s="153"/>
      <c r="AB26" s="148"/>
      <c r="AC26" s="148"/>
      <c r="AD26" s="148"/>
      <c r="AE26" s="148"/>
      <c r="AF26" s="148"/>
      <c r="AG26" s="148"/>
      <c r="AH26" s="146"/>
      <c r="AI26" s="146"/>
      <c r="AJ26" s="146"/>
      <c r="AK26" s="146"/>
      <c r="AL26" s="146"/>
      <c r="AM26" s="146"/>
      <c r="AN26" s="146"/>
      <c r="AO26" s="146"/>
      <c r="AP26" s="146"/>
      <c r="AQ26" s="146"/>
      <c r="AR26" s="146"/>
      <c r="AS26" s="146"/>
      <c r="AT26" s="146"/>
      <c r="AU26" s="146"/>
      <c r="AV26" s="146"/>
    </row>
    <row r="27" spans="1:48">
      <c r="A27" s="144">
        <v>2016</v>
      </c>
      <c r="B27" s="145" t="s">
        <v>227</v>
      </c>
      <c r="C27" s="145" t="s">
        <v>205</v>
      </c>
      <c r="E27" s="150"/>
      <c r="F27" s="150"/>
      <c r="G27" s="150"/>
      <c r="H27" s="150"/>
      <c r="I27" s="151"/>
      <c r="J27" s="151"/>
      <c r="K27" s="144">
        <v>1016</v>
      </c>
      <c r="L27" s="149"/>
      <c r="R27" s="152"/>
      <c r="S27" s="152"/>
      <c r="T27" s="152"/>
      <c r="U27" s="152"/>
      <c r="V27" s="152"/>
      <c r="X27" s="153">
        <v>1100</v>
      </c>
      <c r="Y27" s="153"/>
      <c r="Z27" s="153">
        <v>1200</v>
      </c>
      <c r="AA27" s="153"/>
      <c r="AB27" s="148"/>
      <c r="AC27" s="148"/>
      <c r="AD27" s="148"/>
      <c r="AE27" s="148"/>
      <c r="AF27" s="148"/>
      <c r="AG27" s="148"/>
      <c r="AH27" s="146"/>
      <c r="AI27" s="146"/>
      <c r="AJ27" s="146"/>
      <c r="AK27" s="146"/>
      <c r="AL27" s="146"/>
      <c r="AM27" s="146"/>
      <c r="AN27" s="146"/>
      <c r="AO27" s="146"/>
      <c r="AP27" s="146"/>
      <c r="AQ27" s="146"/>
      <c r="AR27" s="146"/>
      <c r="AS27" s="146"/>
      <c r="AT27" s="146"/>
      <c r="AU27" s="146"/>
      <c r="AV27" s="146"/>
    </row>
    <row r="28" spans="1:48">
      <c r="A28" s="144">
        <v>2016</v>
      </c>
      <c r="B28" s="145" t="s">
        <v>227</v>
      </c>
      <c r="C28" s="145" t="s">
        <v>206</v>
      </c>
      <c r="D28" s="144">
        <v>3300</v>
      </c>
      <c r="E28" s="150"/>
      <c r="F28" s="150"/>
      <c r="G28" s="150"/>
      <c r="H28" s="150">
        <v>1800</v>
      </c>
      <c r="I28" s="151"/>
      <c r="J28" s="151"/>
      <c r="M28" s="149"/>
      <c r="N28" s="144">
        <v>2000</v>
      </c>
      <c r="R28" s="152"/>
      <c r="S28" s="152"/>
      <c r="T28" s="152"/>
      <c r="U28" s="152"/>
      <c r="V28" s="152"/>
      <c r="X28" s="153"/>
      <c r="Y28" s="153"/>
      <c r="Z28" s="153"/>
      <c r="AA28" s="153"/>
      <c r="AB28" s="148">
        <v>4400</v>
      </c>
      <c r="AC28" s="148">
        <v>3150</v>
      </c>
      <c r="AD28" s="148"/>
      <c r="AE28" s="148"/>
      <c r="AF28" s="148">
        <v>2600</v>
      </c>
      <c r="AG28" s="148"/>
      <c r="AH28" s="146"/>
      <c r="AI28" s="146"/>
      <c r="AJ28" s="146"/>
      <c r="AK28" s="146"/>
      <c r="AL28" s="146"/>
      <c r="AM28" s="146"/>
      <c r="AN28" s="146"/>
      <c r="AO28" s="146"/>
      <c r="AP28" s="146"/>
      <c r="AQ28" s="146"/>
      <c r="AR28" s="146"/>
      <c r="AS28" s="146"/>
      <c r="AT28" s="146"/>
      <c r="AU28" s="146"/>
      <c r="AV28" s="146"/>
    </row>
    <row r="29" spans="1:48">
      <c r="A29" s="144">
        <v>2016</v>
      </c>
      <c r="B29" s="145" t="s">
        <v>227</v>
      </c>
      <c r="C29" s="145" t="s">
        <v>207</v>
      </c>
      <c r="E29" s="150"/>
      <c r="F29" s="150"/>
      <c r="G29" s="150"/>
      <c r="H29" s="150"/>
      <c r="I29" s="151"/>
      <c r="J29" s="151"/>
      <c r="M29" s="144">
        <v>2000</v>
      </c>
      <c r="N29" s="149"/>
      <c r="Q29" s="144">
        <v>1000</v>
      </c>
      <c r="R29" s="152"/>
      <c r="S29" s="152"/>
      <c r="T29" s="152"/>
      <c r="U29" s="152"/>
      <c r="V29" s="152"/>
      <c r="X29" s="153"/>
      <c r="Y29" s="153"/>
      <c r="Z29" s="153"/>
      <c r="AA29" s="153"/>
      <c r="AB29" s="148"/>
      <c r="AC29" s="148"/>
      <c r="AD29" s="148"/>
      <c r="AE29" s="148"/>
      <c r="AF29" s="148"/>
      <c r="AG29" s="148"/>
      <c r="AH29" s="146"/>
      <c r="AI29" s="146"/>
      <c r="AJ29" s="146"/>
      <c r="AK29" s="146"/>
      <c r="AL29" s="146"/>
      <c r="AM29" s="146"/>
      <c r="AN29" s="146"/>
      <c r="AO29" s="146"/>
      <c r="AP29" s="146"/>
      <c r="AQ29" s="146"/>
      <c r="AR29" s="146"/>
      <c r="AS29" s="146"/>
      <c r="AT29" s="146"/>
      <c r="AU29" s="146"/>
      <c r="AV29" s="146"/>
    </row>
    <row r="30" spans="1:48">
      <c r="A30" s="144">
        <v>2016</v>
      </c>
      <c r="B30" s="145" t="s">
        <v>227</v>
      </c>
      <c r="C30" s="145" t="s">
        <v>208</v>
      </c>
      <c r="E30" s="150"/>
      <c r="F30" s="150"/>
      <c r="G30" s="150"/>
      <c r="H30" s="150"/>
      <c r="I30" s="151"/>
      <c r="J30" s="151"/>
      <c r="O30" s="149"/>
      <c r="P30" s="144">
        <v>684</v>
      </c>
      <c r="R30" s="152"/>
      <c r="S30" s="152"/>
      <c r="T30" s="152"/>
      <c r="U30" s="152"/>
      <c r="V30" s="152"/>
      <c r="W30" s="144">
        <v>500</v>
      </c>
      <c r="X30" s="153"/>
      <c r="Y30" s="153"/>
      <c r="Z30" s="153"/>
      <c r="AA30" s="153">
        <v>700</v>
      </c>
      <c r="AB30" s="148"/>
      <c r="AC30" s="148"/>
      <c r="AD30" s="148"/>
      <c r="AE30" s="148"/>
      <c r="AF30" s="148"/>
      <c r="AG30" s="148"/>
      <c r="AH30" s="146"/>
      <c r="AI30" s="146"/>
      <c r="AJ30" s="146"/>
      <c r="AK30" s="146"/>
      <c r="AL30" s="146"/>
      <c r="AM30" s="146"/>
      <c r="AN30" s="146"/>
      <c r="AO30" s="146"/>
      <c r="AP30" s="146"/>
      <c r="AQ30" s="146"/>
      <c r="AR30" s="146"/>
      <c r="AS30" s="146"/>
      <c r="AT30" s="146"/>
      <c r="AU30" s="146"/>
      <c r="AV30" s="146"/>
    </row>
    <row r="31" spans="1:48">
      <c r="A31" s="144">
        <v>2016</v>
      </c>
      <c r="B31" s="145" t="s">
        <v>227</v>
      </c>
      <c r="C31" s="145" t="s">
        <v>209</v>
      </c>
      <c r="E31" s="150"/>
      <c r="F31" s="150"/>
      <c r="G31" s="150"/>
      <c r="H31" s="150"/>
      <c r="I31" s="151"/>
      <c r="J31" s="151"/>
      <c r="K31" s="144">
        <v>879</v>
      </c>
      <c r="O31" s="144">
        <v>1234</v>
      </c>
      <c r="P31" s="149"/>
      <c r="R31" s="152"/>
      <c r="S31" s="152"/>
      <c r="T31" s="152"/>
      <c r="U31" s="152"/>
      <c r="V31" s="152"/>
      <c r="X31" s="153"/>
      <c r="Y31" s="153"/>
      <c r="Z31" s="153"/>
      <c r="AA31" s="153"/>
      <c r="AB31" s="148"/>
      <c r="AC31" s="148"/>
      <c r="AD31" s="148"/>
      <c r="AE31" s="148"/>
      <c r="AF31" s="148"/>
      <c r="AG31" s="148"/>
      <c r="AH31" s="146"/>
      <c r="AI31" s="146"/>
      <c r="AJ31" s="146"/>
      <c r="AK31" s="146"/>
      <c r="AL31" s="146"/>
      <c r="AM31" s="146"/>
      <c r="AN31" s="146"/>
      <c r="AO31" s="146"/>
      <c r="AP31" s="146"/>
      <c r="AQ31" s="146"/>
      <c r="AR31" s="146"/>
      <c r="AS31" s="146"/>
      <c r="AT31" s="146"/>
      <c r="AU31" s="146"/>
      <c r="AV31" s="146"/>
    </row>
    <row r="32" spans="1:48">
      <c r="A32" s="144">
        <v>2016</v>
      </c>
      <c r="B32" s="145" t="s">
        <v>227</v>
      </c>
      <c r="C32" s="145" t="s">
        <v>210</v>
      </c>
      <c r="D32" s="144">
        <v>1400</v>
      </c>
      <c r="E32" s="150"/>
      <c r="F32" s="150">
        <v>3100</v>
      </c>
      <c r="G32" s="150"/>
      <c r="H32" s="150"/>
      <c r="I32" s="151"/>
      <c r="J32" s="151"/>
      <c r="N32" s="144">
        <v>1000</v>
      </c>
      <c r="Q32" s="149"/>
      <c r="R32" s="152"/>
      <c r="S32" s="152">
        <v>700</v>
      </c>
      <c r="T32" s="152"/>
      <c r="U32" s="152"/>
      <c r="V32" s="152"/>
      <c r="X32" s="153"/>
      <c r="Y32" s="153"/>
      <c r="Z32" s="153"/>
      <c r="AA32" s="153"/>
      <c r="AB32" s="148"/>
      <c r="AC32" s="148"/>
      <c r="AD32" s="148"/>
      <c r="AE32" s="148"/>
      <c r="AF32" s="148"/>
      <c r="AG32" s="148"/>
      <c r="AH32" s="146"/>
      <c r="AI32" s="146"/>
      <c r="AJ32" s="146"/>
      <c r="AK32" s="146"/>
      <c r="AL32" s="146"/>
      <c r="AM32" s="146"/>
      <c r="AN32" s="146"/>
      <c r="AO32" s="146"/>
      <c r="AP32" s="146"/>
      <c r="AQ32" s="146"/>
      <c r="AR32" s="146"/>
      <c r="AS32" s="146"/>
      <c r="AT32" s="146"/>
      <c r="AU32" s="146"/>
      <c r="AV32" s="146"/>
    </row>
    <row r="33" spans="1:48">
      <c r="A33" s="144">
        <v>2016</v>
      </c>
      <c r="B33" s="145" t="s">
        <v>227</v>
      </c>
      <c r="C33" s="145" t="s">
        <v>211</v>
      </c>
      <c r="D33" s="152"/>
      <c r="E33" s="155"/>
      <c r="F33" s="155"/>
      <c r="G33" s="155"/>
      <c r="H33" s="155"/>
      <c r="I33" s="155"/>
      <c r="J33" s="155"/>
      <c r="K33" s="152"/>
      <c r="L33" s="152"/>
      <c r="M33" s="152"/>
      <c r="N33" s="152"/>
      <c r="O33" s="152"/>
      <c r="P33" s="152"/>
      <c r="Q33" s="152"/>
      <c r="R33" s="149"/>
      <c r="S33" s="157">
        <v>2200</v>
      </c>
      <c r="T33" s="157">
        <v>500</v>
      </c>
      <c r="U33" s="157"/>
      <c r="V33" s="157">
        <v>300</v>
      </c>
      <c r="W33" s="152"/>
      <c r="X33" s="155"/>
      <c r="Y33" s="155"/>
      <c r="Z33" s="155">
        <v>2145</v>
      </c>
      <c r="AA33" s="155"/>
      <c r="AB33" s="148"/>
      <c r="AC33" s="148"/>
      <c r="AD33" s="148"/>
      <c r="AE33" s="148"/>
      <c r="AF33" s="148"/>
      <c r="AG33" s="148"/>
      <c r="AH33" s="146"/>
      <c r="AI33" s="146"/>
      <c r="AJ33" s="146"/>
      <c r="AK33" s="146"/>
      <c r="AL33" s="146"/>
      <c r="AM33" s="146"/>
      <c r="AN33" s="146"/>
      <c r="AO33" s="146"/>
      <c r="AP33" s="146"/>
      <c r="AQ33" s="146"/>
      <c r="AR33" s="146"/>
      <c r="AS33" s="146"/>
      <c r="AT33" s="146"/>
      <c r="AU33" s="146"/>
      <c r="AV33" s="146"/>
    </row>
    <row r="34" spans="1:48">
      <c r="A34" s="144">
        <v>2016</v>
      </c>
      <c r="B34" s="145" t="s">
        <v>227</v>
      </c>
      <c r="C34" s="145" t="s">
        <v>212</v>
      </c>
      <c r="D34" s="152"/>
      <c r="E34" s="155"/>
      <c r="F34" s="155"/>
      <c r="G34" s="155"/>
      <c r="H34" s="155"/>
      <c r="I34" s="155">
        <v>1632</v>
      </c>
      <c r="J34" s="155"/>
      <c r="K34" s="152"/>
      <c r="L34" s="152"/>
      <c r="M34" s="152"/>
      <c r="N34" s="152"/>
      <c r="O34" s="152"/>
      <c r="P34" s="152"/>
      <c r="Q34" s="152">
        <v>700</v>
      </c>
      <c r="R34" s="157">
        <v>3500</v>
      </c>
      <c r="S34" s="149"/>
      <c r="T34" s="157"/>
      <c r="U34" s="157"/>
      <c r="V34" s="157">
        <v>500</v>
      </c>
      <c r="W34" s="152"/>
      <c r="X34" s="155"/>
      <c r="Y34" s="155"/>
      <c r="Z34" s="155"/>
      <c r="AA34" s="155"/>
      <c r="AB34" s="148"/>
      <c r="AC34" s="148"/>
      <c r="AD34" s="148"/>
      <c r="AE34" s="148"/>
      <c r="AF34" s="148"/>
      <c r="AG34" s="148"/>
      <c r="AH34" s="146"/>
      <c r="AI34" s="146"/>
      <c r="AJ34" s="146"/>
      <c r="AK34" s="146"/>
      <c r="AL34" s="146"/>
      <c r="AM34" s="146"/>
      <c r="AN34" s="146"/>
      <c r="AO34" s="146"/>
      <c r="AP34" s="146"/>
      <c r="AQ34" s="146"/>
      <c r="AR34" s="146"/>
      <c r="AS34" s="146"/>
      <c r="AT34" s="146"/>
      <c r="AU34" s="146"/>
      <c r="AV34" s="146"/>
    </row>
    <row r="35" spans="1:48">
      <c r="A35" s="144">
        <v>2016</v>
      </c>
      <c r="B35" s="145" t="s">
        <v>227</v>
      </c>
      <c r="C35" s="145" t="s">
        <v>213</v>
      </c>
      <c r="D35" s="152"/>
      <c r="E35" s="155"/>
      <c r="F35" s="155"/>
      <c r="G35" s="155"/>
      <c r="H35" s="155"/>
      <c r="I35" s="155"/>
      <c r="J35" s="155"/>
      <c r="K35" s="152"/>
      <c r="L35" s="152"/>
      <c r="M35" s="152"/>
      <c r="N35" s="152"/>
      <c r="O35" s="152"/>
      <c r="P35" s="152"/>
      <c r="Q35" s="152"/>
      <c r="R35" s="157">
        <v>500</v>
      </c>
      <c r="S35" s="157"/>
      <c r="T35" s="149"/>
      <c r="U35" s="157">
        <v>200</v>
      </c>
      <c r="V35" s="157">
        <v>200</v>
      </c>
      <c r="W35" s="152"/>
      <c r="X35" s="155"/>
      <c r="Y35" s="155">
        <v>600</v>
      </c>
      <c r="Z35" s="155"/>
      <c r="AA35" s="155"/>
      <c r="AB35" s="148"/>
      <c r="AC35" s="148"/>
      <c r="AD35" s="148"/>
      <c r="AE35" s="148"/>
      <c r="AF35" s="148"/>
      <c r="AG35" s="148"/>
      <c r="AH35" s="146"/>
      <c r="AI35" s="146"/>
      <c r="AJ35" s="146"/>
      <c r="AK35" s="146"/>
      <c r="AL35" s="146"/>
      <c r="AM35" s="146"/>
      <c r="AN35" s="146"/>
      <c r="AO35" s="146"/>
      <c r="AP35" s="146"/>
      <c r="AQ35" s="146"/>
      <c r="AR35" s="146"/>
      <c r="AS35" s="146"/>
      <c r="AT35" s="146"/>
      <c r="AU35" s="146"/>
      <c r="AV35" s="146"/>
    </row>
    <row r="36" spans="1:48">
      <c r="A36" s="144">
        <v>2016</v>
      </c>
      <c r="B36" s="145" t="s">
        <v>227</v>
      </c>
      <c r="C36" s="145" t="s">
        <v>214</v>
      </c>
      <c r="D36" s="152"/>
      <c r="E36" s="155"/>
      <c r="F36" s="155"/>
      <c r="G36" s="155"/>
      <c r="H36" s="155"/>
      <c r="I36" s="155"/>
      <c r="J36" s="155"/>
      <c r="K36" s="152"/>
      <c r="L36" s="152"/>
      <c r="M36" s="152"/>
      <c r="N36" s="152"/>
      <c r="O36" s="152"/>
      <c r="P36" s="152"/>
      <c r="Q36" s="152"/>
      <c r="R36" s="157"/>
      <c r="S36" s="157"/>
      <c r="T36" s="157">
        <v>1000</v>
      </c>
      <c r="U36" s="149"/>
      <c r="V36" s="157"/>
      <c r="W36" s="152"/>
      <c r="X36" s="155">
        <v>700</v>
      </c>
      <c r="Y36" s="155">
        <v>250</v>
      </c>
      <c r="Z36" s="155"/>
      <c r="AA36" s="155"/>
      <c r="AB36" s="148"/>
      <c r="AC36" s="148"/>
      <c r="AD36" s="148"/>
      <c r="AE36" s="148"/>
      <c r="AF36" s="148"/>
      <c r="AG36" s="148"/>
      <c r="AH36" s="146"/>
      <c r="AI36" s="146"/>
      <c r="AJ36" s="146"/>
      <c r="AK36" s="146"/>
      <c r="AL36" s="146"/>
      <c r="AM36" s="146"/>
      <c r="AN36" s="146"/>
      <c r="AO36" s="146"/>
      <c r="AP36" s="146"/>
      <c r="AQ36" s="146"/>
      <c r="AR36" s="146"/>
      <c r="AS36" s="146"/>
      <c r="AT36" s="146"/>
      <c r="AU36" s="146"/>
      <c r="AV36" s="146"/>
    </row>
    <row r="37" spans="1:48">
      <c r="A37" s="144">
        <v>2016</v>
      </c>
      <c r="B37" s="145" t="s">
        <v>227</v>
      </c>
      <c r="C37" s="145" t="s">
        <v>215</v>
      </c>
      <c r="D37" s="152"/>
      <c r="E37" s="155"/>
      <c r="F37" s="155"/>
      <c r="G37" s="155"/>
      <c r="H37" s="155"/>
      <c r="I37" s="155"/>
      <c r="J37" s="155"/>
      <c r="K37" s="152"/>
      <c r="L37" s="152"/>
      <c r="M37" s="152"/>
      <c r="N37" s="152"/>
      <c r="O37" s="152"/>
      <c r="P37" s="152"/>
      <c r="Q37" s="152"/>
      <c r="R37" s="157">
        <v>3900</v>
      </c>
      <c r="S37" s="157">
        <v>600</v>
      </c>
      <c r="T37" s="157">
        <v>200</v>
      </c>
      <c r="U37" s="157"/>
      <c r="V37" s="149"/>
      <c r="W37" s="152"/>
      <c r="X37" s="153"/>
      <c r="Y37" s="153"/>
      <c r="Z37" s="153"/>
      <c r="AA37" s="153"/>
      <c r="AB37" s="148"/>
      <c r="AC37" s="148"/>
      <c r="AD37" s="148"/>
      <c r="AE37" s="148"/>
      <c r="AF37" s="148"/>
      <c r="AG37" s="148"/>
      <c r="AH37" s="146"/>
      <c r="AI37" s="146"/>
      <c r="AJ37" s="146"/>
      <c r="AK37" s="146"/>
      <c r="AL37" s="146"/>
      <c r="AM37" s="146"/>
      <c r="AN37" s="146"/>
      <c r="AO37" s="146"/>
      <c r="AP37" s="146"/>
      <c r="AQ37" s="146"/>
      <c r="AR37" s="146"/>
      <c r="AS37" s="146"/>
      <c r="AT37" s="146"/>
      <c r="AU37" s="146"/>
      <c r="AV37" s="146"/>
    </row>
    <row r="38" spans="1:48">
      <c r="A38" s="144">
        <v>2016</v>
      </c>
      <c r="B38" s="145" t="s">
        <v>227</v>
      </c>
      <c r="C38" s="145" t="s">
        <v>216</v>
      </c>
      <c r="E38" s="150"/>
      <c r="F38" s="150"/>
      <c r="G38" s="150">
        <v>2500</v>
      </c>
      <c r="H38" s="150"/>
      <c r="I38" s="151"/>
      <c r="J38" s="151"/>
      <c r="O38" s="144">
        <v>500</v>
      </c>
      <c r="R38" s="152"/>
      <c r="S38" s="152"/>
      <c r="T38" s="152"/>
      <c r="U38" s="152"/>
      <c r="V38" s="152"/>
      <c r="W38" s="149"/>
      <c r="X38" s="153"/>
      <c r="Y38" s="153"/>
      <c r="Z38" s="153"/>
      <c r="AA38" s="153">
        <v>600</v>
      </c>
      <c r="AB38" s="148"/>
      <c r="AC38" s="148"/>
      <c r="AD38" s="148"/>
      <c r="AE38" s="148">
        <v>800</v>
      </c>
      <c r="AF38" s="148"/>
      <c r="AG38" s="148"/>
      <c r="AH38" s="146"/>
      <c r="AI38" s="146"/>
      <c r="AJ38" s="146"/>
      <c r="AK38" s="146"/>
      <c r="AL38" s="146"/>
      <c r="AM38" s="146"/>
      <c r="AN38" s="146"/>
      <c r="AO38" s="146"/>
      <c r="AP38" s="146"/>
      <c r="AQ38" s="146"/>
      <c r="AR38" s="146"/>
      <c r="AS38" s="146"/>
      <c r="AT38" s="146"/>
      <c r="AU38" s="146"/>
      <c r="AV38" s="146"/>
    </row>
    <row r="39" spans="1:48">
      <c r="A39" s="144">
        <v>2016</v>
      </c>
      <c r="B39" s="145" t="s">
        <v>227</v>
      </c>
      <c r="C39" s="145" t="s">
        <v>217</v>
      </c>
      <c r="D39" s="153"/>
      <c r="E39" s="155"/>
      <c r="F39" s="155"/>
      <c r="G39" s="155"/>
      <c r="H39" s="155"/>
      <c r="I39" s="155"/>
      <c r="J39" s="155"/>
      <c r="K39" s="153"/>
      <c r="L39" s="153">
        <v>1500</v>
      </c>
      <c r="M39" s="153"/>
      <c r="N39" s="153"/>
      <c r="O39" s="153"/>
      <c r="P39" s="153"/>
      <c r="Q39" s="153"/>
      <c r="R39" s="155"/>
      <c r="S39" s="155"/>
      <c r="T39" s="155"/>
      <c r="U39" s="155">
        <v>600</v>
      </c>
      <c r="V39" s="155"/>
      <c r="W39" s="153"/>
      <c r="X39" s="149"/>
      <c r="Y39" s="158">
        <v>3300</v>
      </c>
      <c r="Z39" s="158"/>
      <c r="AA39" s="158"/>
      <c r="AB39" s="148"/>
      <c r="AC39" s="148"/>
      <c r="AD39" s="148"/>
      <c r="AE39" s="148"/>
      <c r="AF39" s="148"/>
      <c r="AG39" s="148"/>
      <c r="AH39" s="146"/>
      <c r="AI39" s="146"/>
      <c r="AJ39" s="146"/>
      <c r="AK39" s="146"/>
      <c r="AL39" s="146"/>
      <c r="AM39" s="146"/>
      <c r="AN39" s="146"/>
      <c r="AO39" s="146"/>
      <c r="AP39" s="146"/>
      <c r="AQ39" s="146"/>
      <c r="AR39" s="146"/>
      <c r="AS39" s="146"/>
      <c r="AT39" s="146"/>
      <c r="AU39" s="146"/>
      <c r="AV39" s="146"/>
    </row>
    <row r="40" spans="1:48">
      <c r="A40" s="144">
        <v>2016</v>
      </c>
      <c r="B40" s="145" t="s">
        <v>227</v>
      </c>
      <c r="C40" s="145" t="s">
        <v>218</v>
      </c>
      <c r="D40" s="153"/>
      <c r="E40" s="155"/>
      <c r="F40" s="155"/>
      <c r="G40" s="155"/>
      <c r="H40" s="155"/>
      <c r="I40" s="155"/>
      <c r="J40" s="155"/>
      <c r="K40" s="153"/>
      <c r="L40" s="153"/>
      <c r="M40" s="153"/>
      <c r="N40" s="153"/>
      <c r="O40" s="153"/>
      <c r="P40" s="153"/>
      <c r="Q40" s="153"/>
      <c r="R40" s="155"/>
      <c r="S40" s="155"/>
      <c r="T40" s="155">
        <v>1000</v>
      </c>
      <c r="U40" s="155">
        <v>300</v>
      </c>
      <c r="V40" s="155"/>
      <c r="W40" s="153"/>
      <c r="X40" s="158">
        <v>3300</v>
      </c>
      <c r="Y40" s="149"/>
      <c r="Z40" s="158">
        <v>7300</v>
      </c>
      <c r="AA40" s="158"/>
      <c r="AB40" s="148"/>
      <c r="AC40" s="148"/>
      <c r="AD40" s="148"/>
      <c r="AE40" s="148"/>
      <c r="AF40" s="148"/>
      <c r="AG40" s="148"/>
      <c r="AH40" s="146"/>
      <c r="AI40" s="146"/>
      <c r="AJ40" s="146"/>
      <c r="AK40" s="146"/>
      <c r="AL40" s="146"/>
      <c r="AM40" s="146"/>
      <c r="AN40" s="146"/>
      <c r="AO40" s="146"/>
      <c r="AP40" s="146"/>
      <c r="AQ40" s="146"/>
      <c r="AR40" s="146"/>
      <c r="AS40" s="146"/>
      <c r="AT40" s="146"/>
      <c r="AU40" s="146"/>
      <c r="AV40" s="146"/>
    </row>
    <row r="41" spans="1:48">
      <c r="A41" s="144">
        <v>2016</v>
      </c>
      <c r="B41" s="145" t="s">
        <v>227</v>
      </c>
      <c r="C41" s="145" t="s">
        <v>219</v>
      </c>
      <c r="D41" s="153"/>
      <c r="E41" s="155"/>
      <c r="F41" s="155"/>
      <c r="G41" s="155"/>
      <c r="H41" s="155"/>
      <c r="I41" s="155">
        <v>680</v>
      </c>
      <c r="J41" s="155"/>
      <c r="K41" s="153"/>
      <c r="L41" s="153">
        <v>1200</v>
      </c>
      <c r="M41" s="153"/>
      <c r="N41" s="153"/>
      <c r="O41" s="153"/>
      <c r="P41" s="153"/>
      <c r="Q41" s="153"/>
      <c r="R41" s="155">
        <v>2095</v>
      </c>
      <c r="S41" s="155"/>
      <c r="T41" s="155"/>
      <c r="U41" s="155"/>
      <c r="V41" s="155"/>
      <c r="W41" s="153"/>
      <c r="X41" s="158"/>
      <c r="Y41" s="158">
        <v>7300</v>
      </c>
      <c r="Z41" s="149"/>
      <c r="AA41" s="158">
        <v>5300</v>
      </c>
      <c r="AB41" s="148"/>
      <c r="AC41" s="148"/>
      <c r="AD41" s="148"/>
      <c r="AE41" s="148"/>
      <c r="AF41" s="148"/>
      <c r="AG41" s="148"/>
      <c r="AH41" s="146"/>
      <c r="AI41" s="146"/>
      <c r="AJ41" s="146"/>
      <c r="AK41" s="146"/>
      <c r="AL41" s="146"/>
      <c r="AM41" s="146"/>
      <c r="AN41" s="146"/>
      <c r="AO41" s="146"/>
      <c r="AP41" s="146"/>
      <c r="AQ41" s="146"/>
      <c r="AR41" s="146"/>
      <c r="AS41" s="146"/>
      <c r="AT41" s="146"/>
      <c r="AU41" s="146"/>
      <c r="AV41" s="146"/>
    </row>
    <row r="42" spans="1:48">
      <c r="A42" s="144">
        <v>2016</v>
      </c>
      <c r="B42" s="145" t="s">
        <v>227</v>
      </c>
      <c r="C42" s="145" t="s">
        <v>220</v>
      </c>
      <c r="D42" s="153"/>
      <c r="E42" s="155">
        <v>600</v>
      </c>
      <c r="F42" s="155"/>
      <c r="G42" s="155"/>
      <c r="H42" s="155"/>
      <c r="I42" s="155"/>
      <c r="J42" s="155">
        <v>1300</v>
      </c>
      <c r="K42" s="153"/>
      <c r="L42" s="153"/>
      <c r="M42" s="153"/>
      <c r="N42" s="153"/>
      <c r="O42" s="153">
        <v>700</v>
      </c>
      <c r="P42" s="153"/>
      <c r="Q42" s="153"/>
      <c r="R42" s="155"/>
      <c r="S42" s="155"/>
      <c r="T42" s="155"/>
      <c r="U42" s="155"/>
      <c r="V42" s="155"/>
      <c r="W42" s="153">
        <v>600</v>
      </c>
      <c r="X42" s="158"/>
      <c r="Y42" s="158"/>
      <c r="Z42" s="158">
        <v>2000</v>
      </c>
      <c r="AA42" s="149"/>
      <c r="AB42" s="148"/>
      <c r="AC42" s="148"/>
      <c r="AD42" s="148"/>
      <c r="AE42" s="148"/>
      <c r="AF42" s="148"/>
      <c r="AG42" s="148"/>
      <c r="AH42" s="146"/>
      <c r="AI42" s="146"/>
      <c r="AJ42" s="146"/>
      <c r="AK42" s="146"/>
      <c r="AL42" s="146"/>
      <c r="AM42" s="146"/>
      <c r="AN42" s="146"/>
      <c r="AO42" s="146"/>
      <c r="AP42" s="146"/>
      <c r="AQ42" s="146"/>
      <c r="AR42" s="146"/>
      <c r="AS42" s="146"/>
      <c r="AT42" s="146"/>
      <c r="AU42" s="146"/>
      <c r="AV42" s="146"/>
    </row>
    <row r="43" spans="1:48">
      <c r="A43" s="144">
        <v>2016</v>
      </c>
      <c r="B43" s="145" t="s">
        <v>227</v>
      </c>
      <c r="C43" s="148" t="s">
        <v>221</v>
      </c>
      <c r="D43" s="148"/>
      <c r="E43" s="148"/>
      <c r="F43" s="148"/>
      <c r="G43" s="148"/>
      <c r="H43" s="148"/>
      <c r="I43" s="148"/>
      <c r="J43" s="148"/>
      <c r="K43" s="148"/>
      <c r="L43" s="148"/>
      <c r="M43" s="148">
        <v>2310</v>
      </c>
      <c r="N43" s="148"/>
      <c r="O43" s="148"/>
      <c r="P43" s="148"/>
      <c r="Q43" s="148"/>
      <c r="R43" s="148"/>
      <c r="S43" s="148"/>
      <c r="T43" s="148"/>
      <c r="U43" s="148"/>
      <c r="V43" s="148"/>
      <c r="W43" s="148"/>
      <c r="X43" s="148"/>
      <c r="Y43" s="148"/>
      <c r="Z43" s="148"/>
      <c r="AA43" s="148"/>
      <c r="AB43" s="159"/>
      <c r="AC43" s="148">
        <v>1910</v>
      </c>
      <c r="AD43" s="148">
        <v>235</v>
      </c>
      <c r="AE43" s="148"/>
      <c r="AF43" s="148"/>
      <c r="AG43" s="148"/>
      <c r="AH43" s="146"/>
      <c r="AI43" s="146"/>
      <c r="AJ43" s="146"/>
      <c r="AK43" s="146"/>
      <c r="AL43" s="146"/>
      <c r="AM43" s="146"/>
      <c r="AN43" s="146"/>
      <c r="AO43" s="146"/>
      <c r="AP43" s="146"/>
      <c r="AQ43" s="146"/>
      <c r="AR43" s="146"/>
      <c r="AS43" s="146"/>
      <c r="AT43" s="146"/>
      <c r="AU43" s="146"/>
      <c r="AV43" s="146"/>
    </row>
    <row r="44" spans="1:48">
      <c r="A44" s="144">
        <v>2016</v>
      </c>
      <c r="B44" s="145" t="s">
        <v>227</v>
      </c>
      <c r="C44" s="148" t="s">
        <v>222</v>
      </c>
      <c r="D44" s="148"/>
      <c r="E44" s="148"/>
      <c r="F44" s="148"/>
      <c r="G44" s="148"/>
      <c r="H44" s="148">
        <v>4600</v>
      </c>
      <c r="I44" s="148"/>
      <c r="J44" s="148"/>
      <c r="K44" s="148"/>
      <c r="L44" s="148"/>
      <c r="M44" s="148">
        <v>1300</v>
      </c>
      <c r="N44" s="148"/>
      <c r="O44" s="148"/>
      <c r="P44" s="148"/>
      <c r="Q44" s="148"/>
      <c r="R44" s="148"/>
      <c r="S44" s="148"/>
      <c r="T44" s="148"/>
      <c r="U44" s="148"/>
      <c r="V44" s="148"/>
      <c r="W44" s="148"/>
      <c r="X44" s="148"/>
      <c r="Y44" s="148"/>
      <c r="Z44" s="148"/>
      <c r="AA44" s="148"/>
      <c r="AB44" s="148">
        <v>4240</v>
      </c>
      <c r="AC44" s="159"/>
      <c r="AD44" s="148">
        <v>1200</v>
      </c>
      <c r="AE44" s="148"/>
      <c r="AF44" s="148"/>
      <c r="AG44" s="148"/>
      <c r="AH44" s="146"/>
      <c r="AI44" s="146"/>
      <c r="AJ44" s="146"/>
      <c r="AK44" s="146"/>
      <c r="AL44" s="146"/>
      <c r="AM44" s="146"/>
      <c r="AN44" s="146"/>
      <c r="AO44" s="146"/>
      <c r="AP44" s="146"/>
      <c r="AQ44" s="146"/>
      <c r="AR44" s="146"/>
      <c r="AS44" s="146"/>
      <c r="AT44" s="146"/>
      <c r="AU44" s="146"/>
      <c r="AV44" s="146"/>
    </row>
    <row r="45" spans="1:48">
      <c r="A45" s="144">
        <v>2016</v>
      </c>
      <c r="B45" s="145" t="s">
        <v>227</v>
      </c>
      <c r="C45" s="148" t="s">
        <v>223</v>
      </c>
      <c r="D45" s="148"/>
      <c r="E45" s="148"/>
      <c r="F45" s="148"/>
      <c r="G45" s="148"/>
      <c r="H45" s="148">
        <v>5000</v>
      </c>
      <c r="I45" s="148"/>
      <c r="J45" s="148"/>
      <c r="K45" s="148"/>
      <c r="L45" s="148"/>
      <c r="M45" s="148"/>
      <c r="N45" s="148"/>
      <c r="O45" s="148"/>
      <c r="P45" s="148"/>
      <c r="Q45" s="148"/>
      <c r="R45" s="148"/>
      <c r="S45" s="148"/>
      <c r="T45" s="148"/>
      <c r="U45" s="148"/>
      <c r="V45" s="148"/>
      <c r="W45" s="148"/>
      <c r="X45" s="148"/>
      <c r="Y45" s="148"/>
      <c r="Z45" s="148"/>
      <c r="AA45" s="148"/>
      <c r="AB45" s="148">
        <v>405</v>
      </c>
      <c r="AC45" s="148">
        <v>1200</v>
      </c>
      <c r="AD45" s="159"/>
      <c r="AE45" s="148">
        <v>900</v>
      </c>
      <c r="AF45" s="148"/>
      <c r="AG45" s="148"/>
      <c r="AH45" s="146"/>
      <c r="AI45" s="146"/>
      <c r="AJ45" s="146"/>
      <c r="AK45" s="146"/>
      <c r="AL45" s="146"/>
      <c r="AM45" s="146"/>
      <c r="AN45" s="146"/>
      <c r="AO45" s="146"/>
      <c r="AP45" s="146"/>
      <c r="AQ45" s="146"/>
      <c r="AR45" s="146"/>
      <c r="AS45" s="146"/>
      <c r="AT45" s="146"/>
      <c r="AU45" s="146"/>
      <c r="AV45" s="146"/>
    </row>
    <row r="46" spans="1:48">
      <c r="A46" s="144">
        <v>2016</v>
      </c>
      <c r="B46" s="145" t="s">
        <v>227</v>
      </c>
      <c r="C46" s="148" t="s">
        <v>224</v>
      </c>
      <c r="D46" s="148"/>
      <c r="E46" s="148"/>
      <c r="F46" s="148"/>
      <c r="G46" s="148">
        <v>1050</v>
      </c>
      <c r="H46" s="148">
        <v>1050</v>
      </c>
      <c r="I46" s="148"/>
      <c r="J46" s="148"/>
      <c r="K46" s="148"/>
      <c r="L46" s="148"/>
      <c r="M46" s="148"/>
      <c r="N46" s="148"/>
      <c r="O46" s="148"/>
      <c r="P46" s="148"/>
      <c r="Q46" s="148"/>
      <c r="R46" s="148"/>
      <c r="S46" s="148"/>
      <c r="T46" s="148"/>
      <c r="U46" s="148"/>
      <c r="V46" s="148"/>
      <c r="W46" s="148">
        <v>600</v>
      </c>
      <c r="X46" s="148"/>
      <c r="Y46" s="148"/>
      <c r="Z46" s="148"/>
      <c r="AA46" s="148"/>
      <c r="AB46" s="148"/>
      <c r="AC46" s="148"/>
      <c r="AD46" s="148">
        <v>800</v>
      </c>
      <c r="AE46" s="159"/>
      <c r="AF46" s="148"/>
      <c r="AG46" s="148"/>
      <c r="AH46" s="146"/>
      <c r="AI46" s="146"/>
      <c r="AJ46" s="146"/>
      <c r="AK46" s="146"/>
      <c r="AL46" s="146"/>
      <c r="AM46" s="146"/>
      <c r="AN46" s="146"/>
      <c r="AO46" s="146"/>
      <c r="AP46" s="146"/>
      <c r="AQ46" s="146"/>
      <c r="AR46" s="146"/>
      <c r="AS46" s="146"/>
      <c r="AT46" s="146"/>
      <c r="AU46" s="146"/>
      <c r="AV46" s="146"/>
    </row>
    <row r="47" spans="1:48">
      <c r="A47" s="144">
        <v>2016</v>
      </c>
      <c r="B47" s="145" t="s">
        <v>227</v>
      </c>
      <c r="C47" s="148" t="s">
        <v>225</v>
      </c>
      <c r="D47" s="148"/>
      <c r="E47" s="148"/>
      <c r="F47" s="148"/>
      <c r="G47" s="148"/>
      <c r="H47" s="148"/>
      <c r="I47" s="148"/>
      <c r="J47" s="148"/>
      <c r="K47" s="148"/>
      <c r="L47" s="148"/>
      <c r="M47" s="148">
        <v>2700</v>
      </c>
      <c r="N47" s="148"/>
      <c r="O47" s="148"/>
      <c r="P47" s="148"/>
      <c r="Q47" s="148"/>
      <c r="R47" s="148"/>
      <c r="S47" s="148"/>
      <c r="T47" s="148"/>
      <c r="U47" s="148"/>
      <c r="V47" s="148"/>
      <c r="W47" s="148"/>
      <c r="X47" s="148"/>
      <c r="Y47" s="148"/>
      <c r="Z47" s="148"/>
      <c r="AA47" s="148"/>
      <c r="AB47" s="148"/>
      <c r="AC47" s="148"/>
      <c r="AD47" s="148"/>
      <c r="AE47" s="148"/>
      <c r="AF47" s="159"/>
      <c r="AG47" s="148">
        <v>3600</v>
      </c>
      <c r="AH47" s="146"/>
      <c r="AI47" s="146"/>
      <c r="AJ47" s="146"/>
      <c r="AK47" s="146"/>
      <c r="AL47" s="146"/>
      <c r="AM47" s="146"/>
      <c r="AN47" s="146"/>
      <c r="AO47" s="146"/>
      <c r="AP47" s="146"/>
      <c r="AQ47" s="146"/>
      <c r="AR47" s="146"/>
      <c r="AS47" s="146"/>
      <c r="AT47" s="146"/>
      <c r="AU47" s="146"/>
      <c r="AV47" s="146"/>
    </row>
    <row r="48" spans="1:48">
      <c r="A48" s="144">
        <v>2016</v>
      </c>
      <c r="B48" s="145" t="s">
        <v>227</v>
      </c>
      <c r="C48" s="148" t="s">
        <v>226</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v>3000</v>
      </c>
      <c r="AG48" s="159"/>
      <c r="AH48" s="146"/>
      <c r="AI48" s="146"/>
      <c r="AJ48" s="146"/>
      <c r="AK48" s="146"/>
      <c r="AL48" s="146"/>
      <c r="AM48" s="146"/>
      <c r="AN48" s="146"/>
      <c r="AO48" s="146"/>
      <c r="AP48" s="146"/>
      <c r="AQ48" s="146"/>
      <c r="AR48" s="146"/>
      <c r="AS48" s="146"/>
      <c r="AT48" s="146"/>
      <c r="AU48" s="146"/>
      <c r="AV48" s="146"/>
    </row>
    <row r="49" spans="1:48">
      <c r="A49" s="144" t="s">
        <v>228</v>
      </c>
      <c r="B49" s="145"/>
      <c r="C49" s="145"/>
      <c r="L49" s="160"/>
      <c r="R49" s="160"/>
      <c r="S49" s="160"/>
      <c r="T49" s="160"/>
      <c r="U49" s="160"/>
      <c r="X49" s="160"/>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row>
    <row r="50" spans="1:48">
      <c r="A50" s="144" t="s">
        <v>229</v>
      </c>
      <c r="B50" s="145"/>
      <c r="C50" s="145"/>
      <c r="L50" s="160"/>
      <c r="R50" s="160"/>
      <c r="S50" s="160"/>
      <c r="T50" s="160"/>
      <c r="U50" s="160"/>
      <c r="X50" s="160"/>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row>
    <row r="51" spans="1:48">
      <c r="B51" s="145"/>
      <c r="C51" s="145"/>
      <c r="L51" s="160"/>
      <c r="R51" s="160"/>
      <c r="S51" s="160"/>
      <c r="T51" s="160"/>
      <c r="U51" s="160"/>
      <c r="X51" s="160"/>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row>
    <row r="52" spans="1:48">
      <c r="B52" s="145"/>
      <c r="C52" s="145"/>
      <c r="L52" s="160"/>
      <c r="R52" s="160"/>
      <c r="S52" s="160"/>
      <c r="T52" s="160"/>
      <c r="U52" s="160"/>
      <c r="X52" s="160"/>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row>
    <row r="53" spans="1:48">
      <c r="B53" s="145"/>
      <c r="C53" s="145"/>
      <c r="L53" s="160"/>
      <c r="R53" s="160"/>
      <c r="S53" s="160"/>
      <c r="T53" s="160"/>
      <c r="U53" s="160"/>
      <c r="X53" s="160"/>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row>
    <row r="54" spans="1:48">
      <c r="B54" s="145"/>
      <c r="C54" s="145"/>
      <c r="L54" s="160"/>
      <c r="R54" s="160"/>
      <c r="S54" s="160"/>
      <c r="T54" s="160"/>
      <c r="U54" s="160"/>
      <c r="X54" s="160"/>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row>
    <row r="55" spans="1:48">
      <c r="A55" s="161" t="s">
        <v>230</v>
      </c>
      <c r="B55" s="145"/>
      <c r="C55" s="145"/>
      <c r="D55" s="145"/>
      <c r="E55" s="145"/>
      <c r="F55" s="145"/>
      <c r="G55" s="145"/>
      <c r="I55" s="162"/>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row>
    <row r="56" spans="1:48" s="168" customFormat="1">
      <c r="A56" s="169" t="s">
        <v>231</v>
      </c>
      <c r="B56" s="170"/>
      <c r="C56" s="170"/>
      <c r="D56" s="170"/>
      <c r="E56" s="170"/>
      <c r="F56" s="170"/>
      <c r="G56" s="170"/>
      <c r="H56" s="170"/>
      <c r="I56" s="171"/>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68" t="s">
        <v>232</v>
      </c>
    </row>
    <row r="57" spans="1:48" s="168" customFormat="1">
      <c r="A57" s="169" t="s">
        <v>233</v>
      </c>
      <c r="B57" s="170"/>
      <c r="C57" s="170"/>
      <c r="D57" s="170"/>
      <c r="E57" s="170"/>
      <c r="F57" s="170"/>
      <c r="G57" s="170"/>
      <c r="H57" s="170"/>
      <c r="I57" s="171"/>
      <c r="J57" s="172"/>
      <c r="K57" s="172"/>
      <c r="L57" s="172"/>
      <c r="M57" s="172"/>
      <c r="N57" s="172"/>
      <c r="O57" s="172"/>
      <c r="P57" s="172"/>
      <c r="Q57" s="172"/>
      <c r="R57" s="172"/>
      <c r="S57" s="172"/>
      <c r="T57" s="172"/>
      <c r="U57" s="172"/>
      <c r="V57" s="172"/>
      <c r="W57" s="172"/>
      <c r="X57" s="172"/>
      <c r="Y57" s="172"/>
      <c r="Z57" s="172"/>
      <c r="AA57" s="172"/>
      <c r="AB57" s="172"/>
      <c r="AC57" s="172"/>
      <c r="AD57" s="172"/>
      <c r="AE57" s="172"/>
      <c r="AF57" s="172"/>
      <c r="AG57" s="172"/>
      <c r="AH57" s="168" t="s">
        <v>234</v>
      </c>
    </row>
    <row r="58" spans="1:48">
      <c r="A58" s="161" t="s">
        <v>235</v>
      </c>
      <c r="B58" s="145"/>
      <c r="C58" s="145"/>
      <c r="D58" s="145"/>
      <c r="E58" s="145"/>
      <c r="F58" s="145"/>
      <c r="G58" s="145"/>
      <c r="H58" s="145"/>
      <c r="I58" s="162"/>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4" t="s">
        <v>236</v>
      </c>
    </row>
    <row r="59" spans="1:48">
      <c r="A59" s="161" t="s">
        <v>237</v>
      </c>
      <c r="B59" s="145"/>
      <c r="C59" s="145"/>
      <c r="D59" s="178"/>
      <c r="E59" s="145"/>
      <c r="F59" s="145"/>
      <c r="G59" s="145"/>
      <c r="H59" s="145"/>
      <c r="I59" s="162"/>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4" t="s">
        <v>238</v>
      </c>
    </row>
    <row r="60" spans="1:48" s="168" customFormat="1">
      <c r="A60" s="169" t="s">
        <v>239</v>
      </c>
      <c r="B60" s="170"/>
      <c r="C60" s="170"/>
      <c r="D60" s="170"/>
      <c r="E60" s="170"/>
      <c r="F60" s="170"/>
      <c r="G60" s="170"/>
      <c r="H60" s="170"/>
      <c r="I60" s="171"/>
      <c r="J60" s="172"/>
      <c r="K60" s="172"/>
      <c r="L60" s="172"/>
      <c r="M60" s="172"/>
      <c r="N60" s="172"/>
      <c r="O60" s="172"/>
      <c r="P60" s="172"/>
      <c r="Q60" s="172"/>
      <c r="R60" s="172"/>
      <c r="S60" s="172"/>
      <c r="T60" s="172"/>
      <c r="U60" s="172"/>
      <c r="V60" s="172"/>
      <c r="W60" s="172"/>
      <c r="X60" s="172"/>
      <c r="Y60" s="172"/>
      <c r="Z60" s="172"/>
      <c r="AA60" s="172"/>
      <c r="AB60" s="172"/>
      <c r="AC60" s="172"/>
      <c r="AD60" s="172"/>
      <c r="AE60" s="172"/>
      <c r="AF60" s="172"/>
      <c r="AG60" s="172"/>
      <c r="AH60" s="168" t="s">
        <v>240</v>
      </c>
    </row>
    <row r="61" spans="1:48" s="168" customFormat="1">
      <c r="A61" s="169" t="s">
        <v>241</v>
      </c>
      <c r="B61" s="170"/>
      <c r="C61" s="170"/>
      <c r="D61" s="170"/>
      <c r="E61" s="170"/>
      <c r="F61" s="170"/>
      <c r="G61" s="170"/>
      <c r="H61" s="170"/>
      <c r="I61" s="171"/>
      <c r="J61" s="172"/>
      <c r="K61" s="172"/>
      <c r="L61" s="172"/>
      <c r="M61" s="172"/>
      <c r="N61" s="172"/>
      <c r="O61" s="172"/>
      <c r="P61" s="172"/>
      <c r="Q61" s="172"/>
      <c r="R61" s="172"/>
      <c r="S61" s="172"/>
      <c r="T61" s="172"/>
      <c r="U61" s="172"/>
      <c r="V61" s="172"/>
      <c r="W61" s="172"/>
      <c r="X61" s="172"/>
      <c r="Y61" s="172"/>
      <c r="Z61" s="172"/>
      <c r="AA61" s="172"/>
      <c r="AB61" s="172"/>
      <c r="AC61" s="172"/>
      <c r="AD61" s="172"/>
      <c r="AE61" s="172"/>
      <c r="AF61" s="172"/>
      <c r="AG61" s="172"/>
      <c r="AH61" s="168" t="s">
        <v>242</v>
      </c>
    </row>
    <row r="62" spans="1:48" s="181" customFormat="1">
      <c r="A62" s="179" t="s">
        <v>243</v>
      </c>
      <c r="B62" s="178"/>
      <c r="C62" s="178"/>
      <c r="D62" s="178"/>
      <c r="E62" s="178"/>
      <c r="F62" s="178"/>
      <c r="G62" s="178"/>
      <c r="H62" s="178"/>
      <c r="I62" s="180"/>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81" t="s">
        <v>244</v>
      </c>
    </row>
    <row r="63" spans="1:48" s="181" customFormat="1">
      <c r="A63" s="179" t="s">
        <v>245</v>
      </c>
      <c r="B63" s="178"/>
      <c r="C63" s="178"/>
      <c r="D63" s="178"/>
      <c r="E63" s="178"/>
      <c r="F63" s="178"/>
      <c r="G63" s="178"/>
      <c r="H63" s="178"/>
      <c r="I63" s="180"/>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81" t="s">
        <v>246</v>
      </c>
    </row>
    <row r="64" spans="1:48" s="168" customFormat="1">
      <c r="A64" s="169" t="s">
        <v>247</v>
      </c>
      <c r="B64" s="170"/>
      <c r="C64" s="170"/>
      <c r="D64" s="170"/>
      <c r="E64" s="170"/>
      <c r="F64" s="170"/>
      <c r="G64" s="170"/>
      <c r="H64" s="170"/>
      <c r="I64" s="171"/>
      <c r="J64" s="172"/>
      <c r="K64" s="172"/>
      <c r="L64" s="172"/>
      <c r="M64" s="172"/>
      <c r="N64" s="172"/>
      <c r="O64" s="172"/>
      <c r="P64" s="172"/>
      <c r="Q64" s="172"/>
      <c r="R64" s="172"/>
      <c r="S64" s="172"/>
      <c r="T64" s="172"/>
      <c r="U64" s="172"/>
      <c r="V64" s="172"/>
      <c r="W64" s="172"/>
      <c r="X64" s="172"/>
      <c r="Y64" s="172"/>
      <c r="Z64" s="172"/>
      <c r="AA64" s="172"/>
      <c r="AB64" s="172"/>
      <c r="AC64" s="172"/>
      <c r="AD64" s="172"/>
      <c r="AE64" s="172"/>
      <c r="AF64" s="172"/>
      <c r="AG64" s="172"/>
      <c r="AH64" s="168" t="s">
        <v>248</v>
      </c>
    </row>
    <row r="65" spans="1:34" s="168" customFormat="1">
      <c r="A65" s="169" t="s">
        <v>249</v>
      </c>
      <c r="B65" s="170"/>
      <c r="C65" s="170"/>
      <c r="D65" s="170"/>
      <c r="E65" s="170"/>
      <c r="F65" s="170"/>
      <c r="G65" s="170"/>
      <c r="H65" s="170"/>
      <c r="I65" s="171"/>
      <c r="J65" s="172"/>
      <c r="K65" s="172"/>
      <c r="L65" s="172"/>
      <c r="M65" s="172"/>
      <c r="N65" s="172"/>
      <c r="O65" s="172"/>
      <c r="P65" s="172"/>
      <c r="Q65" s="172"/>
      <c r="R65" s="172"/>
      <c r="S65" s="172"/>
      <c r="T65" s="172"/>
      <c r="U65" s="172"/>
      <c r="V65" s="172"/>
      <c r="W65" s="172"/>
      <c r="X65" s="172"/>
      <c r="Y65" s="172"/>
      <c r="Z65" s="172"/>
      <c r="AA65" s="172"/>
      <c r="AB65" s="172"/>
      <c r="AC65" s="172"/>
      <c r="AD65" s="172"/>
      <c r="AE65" s="172"/>
      <c r="AF65" s="172"/>
      <c r="AG65" s="172"/>
      <c r="AH65" s="168" t="s">
        <v>250</v>
      </c>
    </row>
    <row r="66" spans="1:34" s="181" customFormat="1">
      <c r="A66" s="179" t="s">
        <v>251</v>
      </c>
      <c r="B66" s="178"/>
      <c r="C66" s="178"/>
      <c r="D66" s="178"/>
      <c r="E66" s="178"/>
      <c r="F66" s="178"/>
      <c r="G66" s="178"/>
      <c r="H66" s="178"/>
      <c r="I66" s="180"/>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181" t="s">
        <v>252</v>
      </c>
    </row>
    <row r="67" spans="1:34" s="181" customFormat="1">
      <c r="A67" s="179" t="s">
        <v>253</v>
      </c>
      <c r="B67" s="178"/>
      <c r="C67" s="178"/>
      <c r="D67" s="178"/>
      <c r="E67" s="178"/>
      <c r="F67" s="178"/>
      <c r="G67" s="178"/>
      <c r="H67" s="178"/>
      <c r="I67" s="180"/>
      <c r="J67" s="148"/>
      <c r="K67" s="148"/>
      <c r="L67" s="148"/>
      <c r="M67" s="148"/>
      <c r="N67" s="148"/>
      <c r="O67" s="148"/>
      <c r="P67" s="148"/>
      <c r="Q67" s="148"/>
      <c r="R67" s="148"/>
      <c r="S67" s="148"/>
      <c r="T67" s="148"/>
      <c r="U67" s="148"/>
      <c r="V67" s="148"/>
      <c r="W67" s="148"/>
      <c r="X67" s="148"/>
      <c r="Y67" s="148"/>
      <c r="Z67" s="148"/>
      <c r="AA67" s="148"/>
      <c r="AB67" s="148"/>
      <c r="AC67" s="148"/>
      <c r="AD67" s="148"/>
      <c r="AE67" s="148"/>
      <c r="AF67" s="148"/>
      <c r="AG67" s="148"/>
      <c r="AH67" s="181" t="s">
        <v>254</v>
      </c>
    </row>
    <row r="68" spans="1:34">
      <c r="A68" s="161" t="s">
        <v>255</v>
      </c>
      <c r="B68" s="145"/>
      <c r="C68" s="145"/>
      <c r="D68" s="145"/>
      <c r="E68" s="145"/>
      <c r="F68" s="145"/>
      <c r="G68" s="145"/>
      <c r="H68" s="145"/>
      <c r="I68" s="162"/>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c r="AH68" s="144" t="s">
        <v>256</v>
      </c>
    </row>
    <row r="69" spans="1:34">
      <c r="A69" s="161" t="s">
        <v>257</v>
      </c>
      <c r="B69" s="145"/>
      <c r="C69" s="145"/>
      <c r="D69" s="145"/>
      <c r="E69" s="145"/>
      <c r="F69" s="145"/>
      <c r="G69" s="145"/>
      <c r="H69" s="145"/>
      <c r="I69" s="162"/>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c r="AH69" s="144" t="s">
        <v>258</v>
      </c>
    </row>
    <row r="70" spans="1:34">
      <c r="A70" s="161" t="s">
        <v>259</v>
      </c>
      <c r="B70" s="145"/>
      <c r="C70" s="145"/>
      <c r="D70" s="145"/>
      <c r="E70" s="145"/>
      <c r="F70" s="145"/>
      <c r="G70" s="145"/>
      <c r="H70" s="145"/>
      <c r="I70" s="162"/>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c r="AH70" s="144" t="s">
        <v>260</v>
      </c>
    </row>
    <row r="71" spans="1:34">
      <c r="A71" s="169" t="s">
        <v>261</v>
      </c>
      <c r="B71" s="145"/>
      <c r="C71" s="145"/>
      <c r="D71" s="145"/>
      <c r="E71" s="145"/>
      <c r="F71" s="145"/>
      <c r="G71" s="145"/>
      <c r="H71" s="145"/>
      <c r="I71" s="162"/>
      <c r="J71" s="146"/>
      <c r="K71" s="146"/>
      <c r="L71" s="146"/>
      <c r="M71" s="146"/>
      <c r="N71" s="146"/>
      <c r="O71" s="146"/>
      <c r="P71" s="146"/>
      <c r="Q71" s="146"/>
      <c r="R71" s="146"/>
      <c r="S71" s="146"/>
      <c r="T71" s="146"/>
      <c r="U71" s="146"/>
      <c r="V71" s="146"/>
      <c r="W71" s="146"/>
      <c r="X71" s="146"/>
      <c r="Y71" s="146"/>
      <c r="Z71" s="146"/>
      <c r="AA71" s="146"/>
      <c r="AB71" s="146"/>
      <c r="AC71" s="146"/>
      <c r="AD71" s="146"/>
      <c r="AE71" s="146"/>
      <c r="AF71" s="146"/>
      <c r="AG71" s="146"/>
      <c r="AH71" s="144" t="s">
        <v>262</v>
      </c>
    </row>
    <row r="72" spans="1:34">
      <c r="A72" s="161" t="s">
        <v>263</v>
      </c>
      <c r="B72" s="145"/>
      <c r="C72" s="145"/>
      <c r="D72" s="145"/>
      <c r="E72" s="145"/>
      <c r="F72" s="145"/>
      <c r="G72" s="145"/>
      <c r="H72" s="145"/>
      <c r="I72" s="162"/>
      <c r="J72" s="146"/>
      <c r="K72" s="146"/>
      <c r="L72" s="146"/>
      <c r="M72" s="146"/>
      <c r="N72" s="146"/>
      <c r="O72" s="146"/>
      <c r="P72" s="146"/>
      <c r="Q72" s="146"/>
      <c r="R72" s="146"/>
      <c r="S72" s="146"/>
      <c r="T72" s="146"/>
      <c r="U72" s="146"/>
      <c r="V72" s="146"/>
      <c r="W72" s="146"/>
      <c r="X72" s="146"/>
      <c r="Y72" s="146"/>
      <c r="Z72" s="146"/>
      <c r="AA72" s="146"/>
      <c r="AB72" s="146"/>
      <c r="AC72" s="146"/>
      <c r="AD72" s="146"/>
      <c r="AE72" s="146"/>
      <c r="AF72" s="146"/>
      <c r="AG72" s="146"/>
      <c r="AH72" s="144" t="s">
        <v>264</v>
      </c>
    </row>
    <row r="73" spans="1:34">
      <c r="A73" s="161" t="s">
        <v>265</v>
      </c>
      <c r="B73" s="145"/>
      <c r="C73" s="145"/>
      <c r="D73" s="145"/>
      <c r="E73" s="145"/>
      <c r="F73" s="145"/>
      <c r="G73" s="145"/>
      <c r="H73" s="145"/>
      <c r="I73" s="162"/>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4" t="s">
        <v>266</v>
      </c>
    </row>
    <row r="74" spans="1:34">
      <c r="A74" s="161" t="s">
        <v>267</v>
      </c>
      <c r="B74" s="145"/>
      <c r="C74" s="145"/>
      <c r="D74" s="145"/>
      <c r="E74" s="145"/>
      <c r="F74" s="145"/>
      <c r="G74" s="145"/>
      <c r="H74" s="145"/>
      <c r="I74" s="162"/>
      <c r="J74" s="146"/>
      <c r="K74" s="146"/>
      <c r="L74" s="146"/>
      <c r="M74" s="146"/>
      <c r="N74" s="146"/>
      <c r="O74" s="146"/>
      <c r="P74" s="146"/>
      <c r="Q74" s="146"/>
      <c r="R74" s="146"/>
      <c r="S74" s="146"/>
      <c r="T74" s="146"/>
      <c r="U74" s="146"/>
      <c r="V74" s="146"/>
      <c r="W74" s="146"/>
      <c r="X74" s="146"/>
      <c r="Y74" s="146"/>
      <c r="Z74" s="146"/>
      <c r="AA74" s="146"/>
      <c r="AB74" s="146"/>
      <c r="AC74" s="146"/>
      <c r="AD74" s="146"/>
      <c r="AE74" s="146"/>
      <c r="AF74" s="146"/>
      <c r="AG74" s="146"/>
      <c r="AH74" s="144" t="s">
        <v>268</v>
      </c>
    </row>
    <row r="75" spans="1:34">
      <c r="A75" s="161" t="s">
        <v>269</v>
      </c>
      <c r="B75" s="145"/>
      <c r="C75" s="145"/>
      <c r="D75" s="145"/>
      <c r="E75" s="145"/>
      <c r="F75" s="145"/>
      <c r="G75" s="145"/>
      <c r="H75" s="145"/>
      <c r="I75" s="162"/>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c r="AH75" s="144" t="s">
        <v>264</v>
      </c>
    </row>
    <row r="76" spans="1:34">
      <c r="A76" s="161" t="s">
        <v>270</v>
      </c>
      <c r="B76" s="145"/>
      <c r="C76" s="145"/>
      <c r="D76" s="145"/>
      <c r="E76" s="145"/>
      <c r="F76" s="145"/>
      <c r="G76" s="145"/>
      <c r="H76" s="145"/>
      <c r="I76" s="162"/>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c r="AH76" s="144" t="s">
        <v>264</v>
      </c>
    </row>
    <row r="77" spans="1:34">
      <c r="A77" s="161" t="s">
        <v>271</v>
      </c>
      <c r="B77" s="145"/>
      <c r="C77" s="145"/>
      <c r="D77" s="145"/>
      <c r="E77" s="145"/>
      <c r="F77" s="145"/>
      <c r="G77" s="145"/>
      <c r="H77" s="145"/>
      <c r="I77" s="162"/>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4" t="s">
        <v>264</v>
      </c>
    </row>
    <row r="78" spans="1:34">
      <c r="A78" s="161" t="s">
        <v>272</v>
      </c>
      <c r="B78" s="145"/>
      <c r="C78" s="145"/>
      <c r="D78" s="145"/>
      <c r="E78" s="145"/>
      <c r="F78" s="145"/>
      <c r="G78" s="145"/>
      <c r="H78" s="145"/>
      <c r="I78" s="162"/>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4" t="s">
        <v>264</v>
      </c>
    </row>
    <row r="79" spans="1:34">
      <c r="A79" s="161" t="s">
        <v>273</v>
      </c>
      <c r="B79" s="145"/>
      <c r="C79" s="145"/>
      <c r="D79" s="145"/>
      <c r="E79" s="145"/>
      <c r="F79" s="145"/>
      <c r="G79" s="145"/>
      <c r="H79" s="145"/>
      <c r="I79" s="162"/>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4" t="s">
        <v>260</v>
      </c>
    </row>
    <row r="80" spans="1:34">
      <c r="A80" s="161" t="s">
        <v>274</v>
      </c>
      <c r="B80" s="145"/>
      <c r="C80" s="145"/>
      <c r="D80" s="145"/>
      <c r="E80" s="145"/>
      <c r="F80" s="145"/>
      <c r="G80" s="145"/>
      <c r="H80" s="145"/>
      <c r="I80" s="162"/>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c r="AH80" s="144" t="s">
        <v>262</v>
      </c>
    </row>
    <row r="81" spans="1:34">
      <c r="A81" s="161" t="s">
        <v>275</v>
      </c>
      <c r="B81" s="145"/>
      <c r="C81" s="145"/>
      <c r="D81" s="145"/>
      <c r="E81" s="145"/>
      <c r="F81" s="145"/>
      <c r="G81" s="145"/>
      <c r="H81" s="145"/>
      <c r="I81" s="162"/>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4" t="s">
        <v>260</v>
      </c>
    </row>
    <row r="82" spans="1:34">
      <c r="A82" s="161" t="s">
        <v>276</v>
      </c>
      <c r="B82" s="145"/>
      <c r="C82" s="145"/>
      <c r="D82" s="145"/>
      <c r="E82" s="145"/>
      <c r="F82" s="145"/>
      <c r="G82" s="145"/>
      <c r="H82" s="145"/>
      <c r="I82" s="162"/>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c r="AH82" s="144" t="s">
        <v>262</v>
      </c>
    </row>
    <row r="83" spans="1:34">
      <c r="A83" s="161"/>
      <c r="B83" s="145"/>
      <c r="C83" s="145"/>
      <c r="D83" s="145"/>
      <c r="E83" s="145"/>
      <c r="F83" s="145"/>
      <c r="G83" s="145"/>
      <c r="H83" s="145"/>
      <c r="I83" s="162"/>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row>
    <row r="84" spans="1:34">
      <c r="A84" s="161"/>
      <c r="B84" s="145"/>
      <c r="C84" s="145"/>
      <c r="D84" s="145"/>
      <c r="E84" s="145"/>
      <c r="F84" s="145"/>
      <c r="G84" s="145"/>
      <c r="H84" s="145"/>
      <c r="I84" s="162"/>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row>
    <row r="85" spans="1:34">
      <c r="A85" s="161" t="s">
        <v>277</v>
      </c>
      <c r="B85" s="145"/>
      <c r="C85" s="145"/>
      <c r="D85" s="145"/>
      <c r="E85" s="145"/>
      <c r="F85" s="145"/>
      <c r="G85" s="145"/>
      <c r="H85" s="145"/>
      <c r="I85" s="162"/>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row>
    <row r="86" spans="1:34">
      <c r="A86" s="161" t="s">
        <v>278</v>
      </c>
      <c r="B86" s="145"/>
      <c r="C86" s="145"/>
      <c r="D86" s="145"/>
      <c r="E86" s="145"/>
      <c r="F86" s="145"/>
      <c r="G86" s="145"/>
      <c r="H86" s="145"/>
      <c r="I86" s="162"/>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c r="AH86" s="144" t="s">
        <v>279</v>
      </c>
    </row>
    <row r="87" spans="1:34">
      <c r="A87" s="161" t="s">
        <v>280</v>
      </c>
      <c r="B87" s="145"/>
      <c r="C87" s="145"/>
      <c r="D87" s="145"/>
      <c r="E87" s="145"/>
      <c r="F87" s="145"/>
      <c r="G87" s="145"/>
      <c r="H87" s="145"/>
      <c r="I87" s="162"/>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c r="AH87" s="144" t="s">
        <v>281</v>
      </c>
    </row>
    <row r="88" spans="1:34">
      <c r="A88" s="161" t="s">
        <v>282</v>
      </c>
      <c r="B88" s="145"/>
      <c r="C88" s="145"/>
      <c r="D88" s="145"/>
      <c r="E88" s="145"/>
      <c r="F88" s="145"/>
      <c r="G88" s="145"/>
      <c r="H88" s="145"/>
      <c r="I88" s="162"/>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4" t="s">
        <v>283</v>
      </c>
    </row>
    <row r="89" spans="1:34">
      <c r="A89" s="161" t="s">
        <v>284</v>
      </c>
      <c r="B89" s="145"/>
      <c r="C89" s="145"/>
      <c r="D89" s="145"/>
      <c r="E89" s="145"/>
      <c r="F89" s="145"/>
      <c r="G89" s="145"/>
      <c r="H89" s="145"/>
      <c r="I89" s="162"/>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4" t="s">
        <v>285</v>
      </c>
    </row>
    <row r="90" spans="1:34">
      <c r="A90" s="161" t="s">
        <v>284</v>
      </c>
      <c r="B90" s="145"/>
      <c r="C90" s="145"/>
      <c r="D90" s="145"/>
      <c r="E90" s="145"/>
      <c r="F90" s="145"/>
      <c r="G90" s="145"/>
      <c r="H90" s="145"/>
      <c r="I90" s="162"/>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4" t="s">
        <v>286</v>
      </c>
    </row>
    <row r="91" spans="1:34" s="168" customFormat="1">
      <c r="A91" s="169" t="s">
        <v>287</v>
      </c>
      <c r="B91" s="170"/>
      <c r="C91" s="170"/>
      <c r="D91" s="170"/>
      <c r="E91" s="170"/>
      <c r="F91" s="170"/>
      <c r="G91" s="170"/>
      <c r="H91" s="170"/>
      <c r="I91" s="171"/>
      <c r="J91" s="172"/>
      <c r="K91" s="172"/>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68" t="s">
        <v>288</v>
      </c>
    </row>
    <row r="92" spans="1:34" s="168" customFormat="1">
      <c r="A92" s="169" t="s">
        <v>289</v>
      </c>
      <c r="B92" s="170"/>
      <c r="C92" s="170"/>
      <c r="D92" s="170"/>
      <c r="E92" s="170"/>
      <c r="F92" s="170"/>
      <c r="G92" s="170"/>
      <c r="H92" s="170"/>
      <c r="I92" s="171"/>
      <c r="J92" s="172"/>
      <c r="K92" s="172"/>
      <c r="L92" s="172"/>
      <c r="M92" s="172"/>
      <c r="N92" s="172"/>
      <c r="O92" s="172"/>
      <c r="P92" s="172"/>
      <c r="Q92" s="172"/>
      <c r="R92" s="172"/>
      <c r="S92" s="172"/>
      <c r="T92" s="172"/>
      <c r="U92" s="172"/>
      <c r="V92" s="172"/>
      <c r="W92" s="172"/>
      <c r="X92" s="172"/>
      <c r="Y92" s="172"/>
      <c r="Z92" s="172"/>
      <c r="AA92" s="172"/>
      <c r="AB92" s="172"/>
      <c r="AC92" s="172"/>
      <c r="AD92" s="172"/>
      <c r="AE92" s="172"/>
      <c r="AF92" s="172"/>
      <c r="AG92" s="172"/>
      <c r="AH92" s="168" t="s">
        <v>290</v>
      </c>
    </row>
    <row r="93" spans="1:34" s="168" customFormat="1">
      <c r="A93" s="169" t="s">
        <v>291</v>
      </c>
      <c r="B93" s="170"/>
      <c r="C93" s="170"/>
      <c r="D93" s="170"/>
      <c r="E93" s="170"/>
      <c r="F93" s="170"/>
      <c r="G93" s="170"/>
      <c r="H93" s="170"/>
      <c r="I93" s="171"/>
      <c r="J93" s="172"/>
      <c r="K93" s="172"/>
      <c r="L93" s="172"/>
      <c r="M93" s="172"/>
      <c r="N93" s="172"/>
      <c r="O93" s="172"/>
      <c r="P93" s="172"/>
      <c r="Q93" s="172"/>
      <c r="R93" s="172"/>
      <c r="S93" s="172"/>
      <c r="T93" s="172"/>
      <c r="U93" s="172"/>
      <c r="V93" s="172"/>
      <c r="W93" s="172"/>
      <c r="X93" s="172"/>
      <c r="Y93" s="172"/>
      <c r="Z93" s="172"/>
      <c r="AA93" s="172"/>
      <c r="AB93" s="172"/>
      <c r="AC93" s="172"/>
      <c r="AD93" s="172"/>
      <c r="AE93" s="172"/>
      <c r="AF93" s="172"/>
      <c r="AG93" s="172"/>
      <c r="AH93" s="168" t="s">
        <v>292</v>
      </c>
    </row>
    <row r="94" spans="1:34" s="168" customFormat="1">
      <c r="A94" s="169" t="s">
        <v>293</v>
      </c>
      <c r="B94" s="170"/>
      <c r="C94" s="170"/>
      <c r="D94" s="170"/>
      <c r="E94" s="170"/>
      <c r="F94" s="170"/>
      <c r="G94" s="170"/>
      <c r="H94" s="170"/>
      <c r="I94" s="171"/>
      <c r="J94" s="172"/>
      <c r="K94" s="172"/>
      <c r="L94" s="172"/>
      <c r="M94" s="172"/>
      <c r="N94" s="172"/>
      <c r="O94" s="172"/>
      <c r="P94" s="172"/>
      <c r="Q94" s="172"/>
      <c r="R94" s="172"/>
      <c r="S94" s="172"/>
      <c r="T94" s="172"/>
      <c r="U94" s="172"/>
      <c r="V94" s="172"/>
      <c r="W94" s="172"/>
      <c r="X94" s="172"/>
      <c r="Y94" s="172"/>
      <c r="Z94" s="172"/>
      <c r="AA94" s="172"/>
      <c r="AB94" s="172"/>
      <c r="AC94" s="172"/>
      <c r="AD94" s="172"/>
      <c r="AE94" s="172"/>
      <c r="AF94" s="172"/>
      <c r="AG94" s="172"/>
      <c r="AH94" s="168" t="s">
        <v>294</v>
      </c>
    </row>
    <row r="95" spans="1:34" s="181" customFormat="1">
      <c r="A95" s="179" t="s">
        <v>295</v>
      </c>
      <c r="B95" s="178"/>
      <c r="C95" s="178"/>
      <c r="D95" s="178"/>
      <c r="E95" s="178"/>
      <c r="F95" s="178"/>
      <c r="G95" s="178"/>
      <c r="H95" s="178"/>
      <c r="I95" s="180"/>
      <c r="J95" s="148"/>
      <c r="K95" s="148"/>
      <c r="L95" s="148"/>
      <c r="M95" s="148"/>
      <c r="N95" s="148"/>
      <c r="O95" s="148"/>
      <c r="P95" s="148"/>
      <c r="Q95" s="148"/>
      <c r="R95" s="148"/>
      <c r="S95" s="148"/>
      <c r="T95" s="148"/>
      <c r="U95" s="148"/>
      <c r="V95" s="148"/>
      <c r="W95" s="148"/>
      <c r="X95" s="148"/>
      <c r="Y95" s="148"/>
      <c r="Z95" s="148"/>
      <c r="AA95" s="148"/>
      <c r="AB95" s="148"/>
      <c r="AC95" s="148"/>
      <c r="AD95" s="148"/>
      <c r="AE95" s="148"/>
      <c r="AF95" s="148"/>
      <c r="AG95" s="148"/>
      <c r="AH95" s="181" t="s">
        <v>286</v>
      </c>
    </row>
    <row r="96" spans="1:34" s="181" customFormat="1">
      <c r="A96" s="179" t="s">
        <v>296</v>
      </c>
      <c r="B96" s="178"/>
      <c r="C96" s="178"/>
      <c r="D96" s="178"/>
      <c r="E96" s="178"/>
      <c r="F96" s="178"/>
      <c r="G96" s="178"/>
      <c r="H96" s="178"/>
      <c r="I96" s="180"/>
      <c r="J96" s="148"/>
      <c r="K96" s="148"/>
      <c r="L96" s="148"/>
      <c r="M96" s="148"/>
      <c r="N96" s="148"/>
      <c r="O96" s="148"/>
      <c r="P96" s="148"/>
      <c r="Q96" s="148"/>
      <c r="R96" s="148"/>
      <c r="S96" s="148"/>
      <c r="T96" s="148"/>
      <c r="U96" s="148"/>
      <c r="V96" s="148"/>
      <c r="W96" s="148"/>
      <c r="X96" s="148"/>
      <c r="Y96" s="148"/>
      <c r="Z96" s="148"/>
      <c r="AA96" s="148"/>
      <c r="AB96" s="148"/>
      <c r="AC96" s="148"/>
      <c r="AD96" s="148"/>
      <c r="AE96" s="148"/>
      <c r="AF96" s="148"/>
      <c r="AG96" s="148"/>
      <c r="AH96" s="181" t="s">
        <v>297</v>
      </c>
    </row>
    <row r="97" spans="1:34" s="168" customFormat="1">
      <c r="A97" s="169" t="s">
        <v>298</v>
      </c>
      <c r="B97" s="170"/>
      <c r="C97" s="170"/>
      <c r="D97" s="170"/>
      <c r="E97" s="170"/>
      <c r="F97" s="170"/>
      <c r="G97" s="170"/>
      <c r="H97" s="170"/>
      <c r="I97" s="171"/>
      <c r="J97" s="172"/>
      <c r="K97" s="172"/>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68" t="s">
        <v>286</v>
      </c>
    </row>
    <row r="98" spans="1:34" s="168" customFormat="1">
      <c r="A98" s="169" t="s">
        <v>299</v>
      </c>
      <c r="B98" s="170"/>
      <c r="C98" s="170"/>
      <c r="D98" s="170"/>
      <c r="E98" s="170"/>
      <c r="F98" s="170"/>
      <c r="G98" s="170"/>
      <c r="H98" s="170"/>
      <c r="I98" s="171"/>
      <c r="J98" s="172"/>
      <c r="K98" s="172"/>
      <c r="L98" s="172"/>
      <c r="M98" s="172"/>
      <c r="N98" s="172"/>
      <c r="O98" s="172"/>
      <c r="P98" s="172"/>
      <c r="Q98" s="172"/>
      <c r="R98" s="172"/>
      <c r="S98" s="172"/>
      <c r="T98" s="172"/>
      <c r="U98" s="172"/>
      <c r="V98" s="172"/>
      <c r="W98" s="172"/>
      <c r="X98" s="172"/>
      <c r="Y98" s="172"/>
      <c r="Z98" s="172"/>
      <c r="AA98" s="172"/>
      <c r="AB98" s="172"/>
      <c r="AC98" s="172"/>
      <c r="AD98" s="172"/>
      <c r="AE98" s="172"/>
      <c r="AF98" s="172"/>
      <c r="AG98" s="172"/>
      <c r="AH98" s="168" t="s">
        <v>297</v>
      </c>
    </row>
    <row r="99" spans="1:34" s="181" customFormat="1">
      <c r="A99" s="179" t="s">
        <v>300</v>
      </c>
      <c r="B99" s="178"/>
      <c r="C99" s="178"/>
      <c r="D99" s="178"/>
      <c r="E99" s="178"/>
      <c r="F99" s="178"/>
      <c r="G99" s="178"/>
      <c r="H99" s="178"/>
      <c r="I99" s="180"/>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81" t="s">
        <v>301</v>
      </c>
    </row>
    <row r="100" spans="1:34" s="181" customFormat="1">
      <c r="A100" s="179" t="s">
        <v>302</v>
      </c>
      <c r="B100" s="178"/>
      <c r="C100" s="178"/>
      <c r="D100" s="178"/>
      <c r="E100" s="178"/>
      <c r="F100" s="178"/>
      <c r="G100" s="178"/>
      <c r="H100" s="178"/>
      <c r="I100" s="180"/>
      <c r="J100" s="148"/>
      <c r="K100" s="148"/>
      <c r="L100" s="148"/>
      <c r="M100" s="148"/>
      <c r="N100" s="148"/>
      <c r="O100" s="148"/>
      <c r="P100" s="148"/>
      <c r="Q100" s="148"/>
      <c r="R100" s="148"/>
      <c r="S100" s="148"/>
      <c r="T100" s="148"/>
      <c r="U100" s="148"/>
      <c r="V100" s="148"/>
      <c r="W100" s="148"/>
      <c r="X100" s="148"/>
      <c r="Y100" s="148"/>
      <c r="Z100" s="148"/>
      <c r="AA100" s="148"/>
      <c r="AB100" s="148"/>
      <c r="AC100" s="148"/>
      <c r="AD100" s="148"/>
      <c r="AE100" s="148"/>
      <c r="AF100" s="148"/>
      <c r="AG100" s="148"/>
      <c r="AH100" s="181" t="s">
        <v>303</v>
      </c>
    </row>
    <row r="101" spans="1:34" s="168" customFormat="1">
      <c r="A101" s="169" t="s">
        <v>304</v>
      </c>
      <c r="B101" s="170"/>
      <c r="C101" s="170"/>
      <c r="D101" s="170"/>
      <c r="E101" s="170"/>
      <c r="F101" s="170"/>
      <c r="G101" s="170"/>
      <c r="H101" s="170"/>
      <c r="I101" s="171"/>
      <c r="J101" s="172"/>
      <c r="K101" s="172"/>
      <c r="L101" s="172"/>
      <c r="M101" s="172"/>
      <c r="N101" s="172"/>
      <c r="O101" s="172"/>
      <c r="P101" s="172"/>
      <c r="Q101" s="172"/>
      <c r="R101" s="172"/>
      <c r="S101" s="172"/>
      <c r="T101" s="172"/>
      <c r="U101" s="172"/>
      <c r="V101" s="172"/>
      <c r="W101" s="172"/>
      <c r="X101" s="172"/>
      <c r="Y101" s="172"/>
      <c r="Z101" s="172"/>
      <c r="AA101" s="172"/>
      <c r="AB101" s="172"/>
      <c r="AC101" s="172"/>
      <c r="AD101" s="172"/>
      <c r="AE101" s="172"/>
      <c r="AF101" s="172"/>
      <c r="AG101" s="172"/>
      <c r="AH101" s="168" t="s">
        <v>305</v>
      </c>
    </row>
    <row r="102" spans="1:34" s="168" customFormat="1">
      <c r="A102" s="169" t="s">
        <v>306</v>
      </c>
      <c r="B102" s="170"/>
      <c r="C102" s="170"/>
      <c r="D102" s="170"/>
      <c r="E102" s="170"/>
      <c r="F102" s="170"/>
      <c r="G102" s="170"/>
      <c r="H102" s="170"/>
      <c r="I102" s="171"/>
      <c r="J102" s="172"/>
      <c r="K102" s="172"/>
      <c r="L102" s="172"/>
      <c r="M102" s="172"/>
      <c r="N102" s="172"/>
      <c r="O102" s="172"/>
      <c r="P102" s="172"/>
      <c r="Q102" s="172"/>
      <c r="R102" s="172"/>
      <c r="S102" s="172"/>
      <c r="T102" s="172"/>
      <c r="U102" s="172"/>
      <c r="V102" s="172"/>
      <c r="W102" s="172"/>
      <c r="X102" s="172"/>
      <c r="Y102" s="172"/>
      <c r="Z102" s="172"/>
      <c r="AA102" s="172"/>
      <c r="AB102" s="172"/>
      <c r="AC102" s="172"/>
      <c r="AD102" s="172"/>
      <c r="AE102" s="172"/>
      <c r="AF102" s="172"/>
      <c r="AG102" s="172"/>
      <c r="AH102" s="168" t="s">
        <v>307</v>
      </c>
    </row>
    <row r="103" spans="1:34">
      <c r="A103" s="161" t="s">
        <v>308</v>
      </c>
      <c r="B103" s="170"/>
      <c r="C103" s="145"/>
      <c r="D103" s="145"/>
      <c r="E103" s="145"/>
      <c r="F103" s="145"/>
      <c r="G103" s="145"/>
      <c r="H103" s="145"/>
      <c r="I103" s="162"/>
      <c r="J103" s="146"/>
      <c r="K103" s="146"/>
      <c r="L103" s="146"/>
      <c r="M103" s="146"/>
      <c r="N103" s="146"/>
      <c r="O103" s="146"/>
      <c r="P103" s="146"/>
      <c r="Q103" s="146"/>
      <c r="R103" s="146"/>
      <c r="S103" s="146"/>
      <c r="T103" s="146"/>
      <c r="U103" s="146"/>
      <c r="V103" s="146"/>
      <c r="W103" s="146"/>
      <c r="X103" s="146"/>
      <c r="Y103" s="146"/>
      <c r="Z103" s="146"/>
      <c r="AA103" s="146"/>
      <c r="AB103" s="146"/>
      <c r="AC103" s="146"/>
      <c r="AD103" s="146"/>
      <c r="AE103" s="146"/>
      <c r="AF103" s="146"/>
      <c r="AG103" s="146"/>
      <c r="AH103" s="144" t="s">
        <v>309</v>
      </c>
    </row>
    <row r="104" spans="1:34">
      <c r="A104" s="161" t="s">
        <v>310</v>
      </c>
      <c r="B104" s="145"/>
      <c r="C104" s="145"/>
      <c r="D104" s="145"/>
      <c r="E104" s="145"/>
      <c r="F104" s="145"/>
      <c r="G104" s="145"/>
      <c r="H104" s="145"/>
      <c r="I104" s="162"/>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c r="AH104" s="144" t="s">
        <v>311</v>
      </c>
    </row>
    <row r="105" spans="1:34">
      <c r="A105" s="161" t="s">
        <v>312</v>
      </c>
      <c r="B105" s="145"/>
      <c r="C105" s="145"/>
      <c r="D105" s="145"/>
      <c r="E105" s="145"/>
      <c r="F105" s="145"/>
      <c r="G105" s="145"/>
      <c r="H105" s="145"/>
      <c r="I105" s="162"/>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4" t="s">
        <v>313</v>
      </c>
    </row>
    <row r="106" spans="1:34">
      <c r="A106" s="161" t="s">
        <v>314</v>
      </c>
      <c r="B106" s="145"/>
      <c r="C106" s="145"/>
      <c r="D106" s="145"/>
      <c r="E106" s="145"/>
      <c r="F106" s="145"/>
      <c r="G106" s="145"/>
      <c r="H106" s="145"/>
      <c r="I106" s="162"/>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4" t="s">
        <v>315</v>
      </c>
    </row>
    <row r="107" spans="1:34">
      <c r="A107" s="161" t="s">
        <v>316</v>
      </c>
      <c r="B107" s="145"/>
      <c r="C107" s="145"/>
      <c r="D107" s="145"/>
      <c r="E107" s="145"/>
      <c r="F107" s="145"/>
      <c r="G107" s="145"/>
      <c r="H107" s="145"/>
      <c r="I107" s="162"/>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4" t="s">
        <v>317</v>
      </c>
    </row>
    <row r="108" spans="1:34">
      <c r="A108" s="161" t="s">
        <v>318</v>
      </c>
      <c r="B108" s="145"/>
      <c r="C108" s="145"/>
      <c r="D108" s="145"/>
      <c r="E108" s="145"/>
      <c r="F108" s="145"/>
      <c r="G108" s="145"/>
      <c r="H108" s="145"/>
      <c r="I108" s="162"/>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4" t="s">
        <v>319</v>
      </c>
    </row>
    <row r="109" spans="1:34">
      <c r="A109" s="161" t="s">
        <v>320</v>
      </c>
      <c r="B109" s="145"/>
      <c r="C109" s="145"/>
      <c r="D109" s="145"/>
      <c r="E109" s="145"/>
      <c r="F109" s="145"/>
      <c r="G109" s="145"/>
      <c r="H109" s="145"/>
      <c r="I109" s="162"/>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4" t="s">
        <v>321</v>
      </c>
    </row>
    <row r="110" spans="1:34">
      <c r="A110" s="161" t="s">
        <v>322</v>
      </c>
      <c r="B110" s="145"/>
      <c r="C110" s="145"/>
      <c r="D110" s="145"/>
      <c r="E110" s="145"/>
      <c r="F110" s="145"/>
      <c r="G110" s="145"/>
      <c r="H110" s="145"/>
      <c r="I110" s="162"/>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4" t="s">
        <v>323</v>
      </c>
    </row>
    <row r="111" spans="1:34">
      <c r="A111" s="161" t="s">
        <v>324</v>
      </c>
      <c r="B111" s="145"/>
      <c r="C111" s="145"/>
      <c r="D111" s="145"/>
      <c r="E111" s="145"/>
      <c r="F111" s="145"/>
      <c r="G111" s="145"/>
      <c r="H111" s="145"/>
      <c r="I111" s="162"/>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4" t="s">
        <v>325</v>
      </c>
    </row>
    <row r="112" spans="1:34">
      <c r="A112" s="161" t="s">
        <v>326</v>
      </c>
      <c r="B112" s="145"/>
      <c r="C112" s="145"/>
      <c r="D112" s="145"/>
      <c r="E112" s="145"/>
      <c r="F112" s="145"/>
      <c r="G112" s="145"/>
      <c r="H112" s="145"/>
      <c r="I112" s="162"/>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4" t="s">
        <v>327</v>
      </c>
    </row>
    <row r="113" spans="1:34">
      <c r="A113" s="161" t="s">
        <v>328</v>
      </c>
      <c r="B113" s="145"/>
      <c r="C113" s="145"/>
      <c r="D113" s="145"/>
      <c r="E113" s="145"/>
      <c r="F113" s="145"/>
      <c r="G113" s="145"/>
      <c r="H113" s="145"/>
      <c r="I113" s="162"/>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4" t="s">
        <v>329</v>
      </c>
    </row>
    <row r="114" spans="1:34">
      <c r="A114" s="161" t="s">
        <v>330</v>
      </c>
      <c r="B114" s="145"/>
      <c r="C114" s="145"/>
      <c r="D114" s="145"/>
      <c r="E114" s="145"/>
      <c r="F114" s="145"/>
      <c r="G114" s="145"/>
      <c r="H114" s="145"/>
      <c r="I114" s="162"/>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4" t="s">
        <v>331</v>
      </c>
    </row>
    <row r="115" spans="1:34">
      <c r="A115" s="161" t="s">
        <v>328</v>
      </c>
      <c r="B115" s="145"/>
      <c r="C115" s="145"/>
      <c r="D115" s="145"/>
      <c r="E115" s="145"/>
      <c r="F115" s="145"/>
      <c r="G115" s="145"/>
      <c r="H115" s="145"/>
      <c r="I115" s="162"/>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4" t="s">
        <v>332</v>
      </c>
    </row>
    <row r="116" spans="1:34">
      <c r="A116" s="161" t="s">
        <v>330</v>
      </c>
      <c r="B116" s="145"/>
      <c r="C116" s="145"/>
      <c r="D116" s="145"/>
      <c r="E116" s="145"/>
      <c r="F116" s="145"/>
      <c r="G116" s="145"/>
      <c r="H116" s="145"/>
      <c r="I116" s="162"/>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4" t="s">
        <v>333</v>
      </c>
    </row>
    <row r="117" spans="1:34">
      <c r="A117" s="161" t="s">
        <v>334</v>
      </c>
      <c r="B117" s="145"/>
      <c r="C117" s="145"/>
      <c r="D117" s="145"/>
      <c r="E117" s="145"/>
      <c r="F117" s="145"/>
      <c r="G117" s="145"/>
      <c r="H117" s="145"/>
      <c r="I117" s="162"/>
      <c r="J117" s="146"/>
      <c r="K117" s="146"/>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c r="AH117" s="144" t="s">
        <v>335</v>
      </c>
    </row>
    <row r="118" spans="1:34">
      <c r="A118" s="161" t="s">
        <v>336</v>
      </c>
      <c r="B118" s="145"/>
      <c r="C118" s="145"/>
      <c r="D118" s="145"/>
      <c r="E118" s="145"/>
      <c r="F118" s="145"/>
      <c r="G118" s="145"/>
      <c r="H118" s="145"/>
      <c r="I118" s="162"/>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c r="AH118" s="144" t="s">
        <v>337</v>
      </c>
    </row>
    <row r="119" spans="1:34">
      <c r="A119" s="161" t="s">
        <v>338</v>
      </c>
      <c r="B119" s="145"/>
      <c r="C119" s="145"/>
      <c r="D119" s="145"/>
      <c r="E119" s="145"/>
      <c r="F119" s="145"/>
      <c r="G119" s="145"/>
      <c r="H119" s="145"/>
      <c r="I119" s="162"/>
      <c r="J119" s="146"/>
      <c r="K119" s="146"/>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c r="AH119" s="144" t="s">
        <v>339</v>
      </c>
    </row>
    <row r="120" spans="1:34">
      <c r="A120" s="161" t="s">
        <v>340</v>
      </c>
      <c r="B120" s="145"/>
      <c r="C120" s="145"/>
      <c r="D120" s="145"/>
      <c r="E120" s="145"/>
      <c r="F120" s="145"/>
      <c r="G120" s="145"/>
      <c r="H120" s="145"/>
      <c r="I120" s="162"/>
      <c r="J120" s="146"/>
      <c r="K120" s="146"/>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c r="AH120" s="144" t="s">
        <v>341</v>
      </c>
    </row>
    <row r="121" spans="1:34">
      <c r="A121" s="161" t="s">
        <v>342</v>
      </c>
      <c r="B121" s="145"/>
      <c r="C121" s="145"/>
      <c r="D121" s="145"/>
      <c r="E121" s="145"/>
      <c r="F121" s="145"/>
      <c r="G121" s="145"/>
      <c r="H121" s="145"/>
      <c r="I121" s="162"/>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4" t="s">
        <v>343</v>
      </c>
    </row>
    <row r="122" spans="1:34">
      <c r="A122" s="161" t="s">
        <v>344</v>
      </c>
      <c r="B122" s="145"/>
      <c r="C122" s="145"/>
      <c r="D122" s="145"/>
      <c r="E122" s="145"/>
      <c r="F122" s="145"/>
      <c r="G122" s="145"/>
      <c r="H122" s="145"/>
      <c r="I122" s="162"/>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4" t="s">
        <v>345</v>
      </c>
    </row>
    <row r="123" spans="1:34">
      <c r="A123" s="161" t="s">
        <v>346</v>
      </c>
      <c r="B123" s="145"/>
      <c r="C123" s="145"/>
      <c r="D123" s="145"/>
      <c r="E123" s="145"/>
      <c r="F123" s="145"/>
      <c r="G123" s="145"/>
      <c r="H123" s="145"/>
      <c r="I123" s="162"/>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4" t="s">
        <v>286</v>
      </c>
    </row>
    <row r="124" spans="1:34">
      <c r="A124" s="161" t="s">
        <v>347</v>
      </c>
      <c r="B124" s="145"/>
      <c r="C124" s="145"/>
      <c r="D124" s="145"/>
      <c r="E124" s="145"/>
      <c r="F124" s="145"/>
      <c r="G124" s="145"/>
      <c r="H124" s="145"/>
      <c r="I124" s="162"/>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4" t="s">
        <v>297</v>
      </c>
    </row>
    <row r="125" spans="1:34" s="168" customFormat="1">
      <c r="A125" s="169" t="s">
        <v>348</v>
      </c>
      <c r="B125" s="170"/>
      <c r="C125" s="170"/>
      <c r="D125" s="170"/>
      <c r="E125" s="170"/>
      <c r="F125" s="170"/>
      <c r="G125" s="170"/>
      <c r="H125" s="170"/>
      <c r="I125" s="171"/>
      <c r="J125" s="172"/>
      <c r="K125" s="172"/>
      <c r="L125" s="172"/>
      <c r="M125" s="172"/>
      <c r="N125" s="172"/>
      <c r="O125" s="172"/>
      <c r="P125" s="172"/>
      <c r="Q125" s="172"/>
      <c r="R125" s="172"/>
      <c r="S125" s="172"/>
      <c r="T125" s="172"/>
      <c r="U125" s="172"/>
      <c r="V125" s="172"/>
      <c r="W125" s="172"/>
      <c r="X125" s="172"/>
      <c r="Y125" s="172"/>
      <c r="Z125" s="172"/>
      <c r="AA125" s="172"/>
      <c r="AB125" s="172"/>
      <c r="AC125" s="172"/>
      <c r="AD125" s="172"/>
      <c r="AE125" s="172"/>
      <c r="AF125" s="172"/>
      <c r="AG125" s="172"/>
      <c r="AH125" s="168" t="s">
        <v>349</v>
      </c>
    </row>
    <row r="126" spans="1:34" s="168" customFormat="1">
      <c r="A126" s="169" t="s">
        <v>350</v>
      </c>
      <c r="B126" s="170"/>
      <c r="C126" s="170"/>
      <c r="D126" s="170"/>
      <c r="E126" s="170"/>
      <c r="F126" s="170"/>
      <c r="G126" s="170"/>
      <c r="H126" s="170"/>
      <c r="I126" s="171"/>
      <c r="J126" s="172"/>
      <c r="K126" s="172"/>
      <c r="L126" s="172"/>
      <c r="M126" s="172"/>
      <c r="N126" s="172"/>
      <c r="O126" s="172"/>
      <c r="P126" s="172"/>
      <c r="Q126" s="172"/>
      <c r="R126" s="172"/>
      <c r="S126" s="172"/>
      <c r="T126" s="172"/>
      <c r="U126" s="172"/>
      <c r="V126" s="172"/>
      <c r="W126" s="172"/>
      <c r="X126" s="172"/>
      <c r="Y126" s="172"/>
      <c r="Z126" s="172"/>
      <c r="AA126" s="172"/>
      <c r="AB126" s="172"/>
      <c r="AC126" s="172"/>
      <c r="AD126" s="172"/>
      <c r="AE126" s="172"/>
      <c r="AF126" s="172"/>
      <c r="AG126" s="172"/>
      <c r="AH126" s="168" t="s">
        <v>351</v>
      </c>
    </row>
    <row r="127" spans="1:34">
      <c r="A127" s="161" t="s">
        <v>352</v>
      </c>
      <c r="B127" s="145"/>
      <c r="C127" s="145"/>
      <c r="D127" s="145"/>
      <c r="E127" s="145"/>
      <c r="F127" s="145"/>
      <c r="G127" s="145"/>
      <c r="H127" s="145"/>
      <c r="I127" s="162"/>
      <c r="J127" s="146"/>
      <c r="K127" s="146"/>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c r="AH127" s="144" t="s">
        <v>353</v>
      </c>
    </row>
    <row r="128" spans="1:34">
      <c r="A128" s="161" t="s">
        <v>354</v>
      </c>
      <c r="B128" s="145"/>
      <c r="C128" s="145"/>
      <c r="D128" s="145"/>
      <c r="E128" s="145"/>
      <c r="F128" s="145"/>
      <c r="G128" s="145"/>
      <c r="H128" s="145"/>
      <c r="I128" s="162"/>
      <c r="J128" s="146"/>
      <c r="K128" s="146"/>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c r="AH128" s="144" t="s">
        <v>353</v>
      </c>
    </row>
    <row r="129" spans="1:48">
      <c r="A129" s="161"/>
      <c r="B129" s="145"/>
      <c r="C129" s="145"/>
      <c r="D129" s="145"/>
      <c r="E129" s="145"/>
      <c r="F129" s="145"/>
      <c r="G129" s="145"/>
      <c r="H129" s="145"/>
      <c r="I129" s="162"/>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row>
    <row r="130" spans="1:48">
      <c r="A130" s="161" t="s">
        <v>355</v>
      </c>
      <c r="B130" s="145"/>
      <c r="C130" s="145"/>
      <c r="D130" s="145"/>
      <c r="E130" s="145"/>
      <c r="F130" s="145"/>
      <c r="G130" s="145"/>
      <c r="H130" s="145"/>
      <c r="I130" s="162"/>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c r="AU130" s="144" t="s">
        <v>356</v>
      </c>
      <c r="AV130" s="144" t="s">
        <v>357</v>
      </c>
    </row>
    <row r="131" spans="1:48">
      <c r="A131" s="161" t="s">
        <v>358</v>
      </c>
      <c r="B131" s="145"/>
      <c r="C131" s="145"/>
      <c r="D131" s="145"/>
      <c r="E131" s="145"/>
      <c r="F131" s="145"/>
      <c r="G131" s="145"/>
      <c r="H131" s="145"/>
      <c r="I131" s="162"/>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U131" s="146"/>
      <c r="AV131" s="146"/>
    </row>
    <row r="132" spans="1:48" s="177" customFormat="1">
      <c r="A132" s="173" t="s">
        <v>359</v>
      </c>
      <c r="B132" s="174"/>
      <c r="C132" s="174"/>
      <c r="D132" s="174"/>
      <c r="E132" s="174"/>
      <c r="F132" s="174"/>
      <c r="G132" s="174"/>
      <c r="H132" s="174"/>
      <c r="I132" s="175"/>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7" t="s">
        <v>360</v>
      </c>
      <c r="AU132" s="177">
        <v>600</v>
      </c>
      <c r="AV132" s="177">
        <v>4.8</v>
      </c>
    </row>
    <row r="133" spans="1:48" s="177" customFormat="1">
      <c r="A133" s="173" t="s">
        <v>361</v>
      </c>
      <c r="B133" s="174"/>
      <c r="C133" s="174"/>
      <c r="D133" s="174"/>
      <c r="E133" s="174"/>
      <c r="F133" s="174"/>
      <c r="G133" s="174"/>
      <c r="H133" s="174"/>
      <c r="I133" s="175"/>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7" t="s">
        <v>362</v>
      </c>
      <c r="AQ133" s="177" t="s">
        <v>363</v>
      </c>
    </row>
    <row r="134" spans="1:48">
      <c r="A134" s="161" t="s">
        <v>364</v>
      </c>
      <c r="B134" s="145"/>
      <c r="C134" s="145"/>
      <c r="D134" s="145"/>
      <c r="E134" s="145"/>
      <c r="F134" s="145"/>
      <c r="G134" s="145"/>
      <c r="H134" s="145"/>
      <c r="I134" s="162"/>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4" t="s">
        <v>365</v>
      </c>
      <c r="AU134" s="144">
        <v>100</v>
      </c>
      <c r="AV134" s="144">
        <v>0.1</v>
      </c>
    </row>
    <row r="135" spans="1:48">
      <c r="A135" s="161" t="s">
        <v>366</v>
      </c>
      <c r="B135" s="145"/>
      <c r="C135" s="145"/>
      <c r="D135" s="145"/>
      <c r="E135" s="145"/>
      <c r="F135" s="145"/>
      <c r="G135" s="145"/>
      <c r="H135" s="145"/>
      <c r="I135" s="162"/>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4" t="s">
        <v>367</v>
      </c>
      <c r="AQ135" s="144" t="s">
        <v>363</v>
      </c>
    </row>
    <row r="136" spans="1:48">
      <c r="A136" s="161" t="s">
        <v>368</v>
      </c>
      <c r="B136" s="145"/>
      <c r="C136" s="145"/>
      <c r="D136" s="145"/>
      <c r="E136" s="145"/>
      <c r="F136" s="145"/>
      <c r="G136" s="145"/>
      <c r="H136" s="145"/>
      <c r="I136" s="162"/>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4" t="s">
        <v>369</v>
      </c>
      <c r="AU136" s="144">
        <v>1000</v>
      </c>
      <c r="AV136" s="144">
        <v>8</v>
      </c>
    </row>
    <row r="137" spans="1:48">
      <c r="A137" s="161" t="s">
        <v>370</v>
      </c>
      <c r="B137" s="145"/>
      <c r="C137" s="145"/>
      <c r="D137" s="145"/>
      <c r="E137" s="145"/>
      <c r="F137" s="145"/>
      <c r="G137" s="145"/>
      <c r="H137" s="145"/>
      <c r="I137" s="162"/>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4" t="s">
        <v>371</v>
      </c>
      <c r="AQ137" s="144" t="s">
        <v>363</v>
      </c>
    </row>
    <row r="138" spans="1:48">
      <c r="A138" s="161" t="s">
        <v>372</v>
      </c>
      <c r="B138" s="145"/>
      <c r="C138" s="145"/>
      <c r="D138" s="145"/>
      <c r="E138" s="145"/>
      <c r="F138" s="145"/>
      <c r="G138" s="145"/>
      <c r="H138" s="145"/>
      <c r="I138" s="162"/>
      <c r="J138" s="146"/>
      <c r="K138" s="146"/>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c r="AH138" s="144" t="s">
        <v>373</v>
      </c>
      <c r="AU138" s="144">
        <v>50</v>
      </c>
      <c r="AV138" s="144">
        <v>0.1</v>
      </c>
    </row>
    <row r="139" spans="1:48">
      <c r="A139" s="161" t="s">
        <v>374</v>
      </c>
      <c r="B139" s="145"/>
      <c r="C139" s="145"/>
      <c r="D139" s="145"/>
      <c r="E139" s="145"/>
      <c r="F139" s="145"/>
      <c r="G139" s="145"/>
      <c r="H139" s="145"/>
      <c r="I139" s="162"/>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c r="AH139" s="144" t="s">
        <v>375</v>
      </c>
      <c r="AQ139" s="144" t="s">
        <v>363</v>
      </c>
    </row>
    <row r="140" spans="1:48" s="177" customFormat="1">
      <c r="A140" s="173" t="s">
        <v>376</v>
      </c>
      <c r="B140" s="174"/>
      <c r="C140" s="174"/>
      <c r="D140" s="174"/>
      <c r="E140" s="174"/>
      <c r="F140" s="174"/>
      <c r="G140" s="174"/>
      <c r="H140" s="174"/>
      <c r="I140" s="175"/>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7" t="s">
        <v>377</v>
      </c>
      <c r="AU140" s="177">
        <v>49</v>
      </c>
      <c r="AV140" s="177">
        <v>0.7</v>
      </c>
    </row>
    <row r="141" spans="1:48" s="177" customFormat="1">
      <c r="A141" s="173" t="s">
        <v>378</v>
      </c>
      <c r="B141" s="174"/>
      <c r="C141" s="174"/>
      <c r="D141" s="174"/>
      <c r="E141" s="174"/>
      <c r="F141" s="174"/>
      <c r="G141" s="174"/>
      <c r="H141" s="174"/>
      <c r="I141" s="175"/>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7" t="s">
        <v>379</v>
      </c>
      <c r="AQ141" s="177" t="s">
        <v>363</v>
      </c>
    </row>
    <row r="142" spans="1:48" s="177" customFormat="1">
      <c r="A142" s="173" t="s">
        <v>380</v>
      </c>
      <c r="B142" s="174"/>
      <c r="C142" s="174"/>
      <c r="D142" s="174"/>
      <c r="E142" s="174"/>
      <c r="F142" s="174"/>
      <c r="G142" s="174"/>
      <c r="H142" s="174"/>
      <c r="I142" s="175"/>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7" t="s">
        <v>381</v>
      </c>
      <c r="AU142" s="177">
        <v>660</v>
      </c>
      <c r="AV142" s="177">
        <v>1</v>
      </c>
    </row>
    <row r="143" spans="1:48" s="177" customFormat="1">
      <c r="A143" s="173" t="s">
        <v>382</v>
      </c>
      <c r="B143" s="174"/>
      <c r="C143" s="174"/>
      <c r="D143" s="174"/>
      <c r="E143" s="174"/>
      <c r="F143" s="174"/>
      <c r="G143" s="174"/>
      <c r="H143" s="174"/>
      <c r="I143" s="175"/>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7" t="s">
        <v>383</v>
      </c>
      <c r="AQ143" s="177" t="s">
        <v>363</v>
      </c>
    </row>
    <row r="144" spans="1:48" s="177" customFormat="1">
      <c r="A144" s="173" t="s">
        <v>384</v>
      </c>
      <c r="B144" s="174"/>
      <c r="C144" s="174"/>
      <c r="D144" s="174"/>
      <c r="E144" s="174"/>
      <c r="F144" s="174"/>
      <c r="G144" s="174"/>
      <c r="H144" s="174"/>
      <c r="I144" s="175"/>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7" t="s">
        <v>385</v>
      </c>
      <c r="AU144" s="177">
        <v>460</v>
      </c>
      <c r="AV144" s="177">
        <v>9</v>
      </c>
    </row>
    <row r="145" spans="1:48" s="177" customFormat="1">
      <c r="A145" s="173" t="s">
        <v>386</v>
      </c>
      <c r="B145" s="174"/>
      <c r="C145" s="174"/>
      <c r="D145" s="174"/>
      <c r="E145" s="174"/>
      <c r="F145" s="174"/>
      <c r="G145" s="174"/>
      <c r="H145" s="174"/>
      <c r="I145" s="175"/>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7" t="s">
        <v>387</v>
      </c>
      <c r="AQ145" s="177" t="s">
        <v>363</v>
      </c>
    </row>
    <row r="146" spans="1:48">
      <c r="A146" s="161" t="s">
        <v>388</v>
      </c>
      <c r="B146" s="145"/>
      <c r="C146" s="145"/>
      <c r="D146" s="145"/>
      <c r="E146" s="145"/>
      <c r="F146" s="145"/>
      <c r="G146" s="145"/>
      <c r="H146" s="145"/>
      <c r="I146" s="162"/>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c r="AH146" s="144" t="s">
        <v>389</v>
      </c>
      <c r="AU146" s="144">
        <v>420</v>
      </c>
      <c r="AV146" s="144">
        <v>8</v>
      </c>
    </row>
    <row r="147" spans="1:48">
      <c r="A147" s="161" t="s">
        <v>390</v>
      </c>
      <c r="B147" s="145"/>
      <c r="C147" s="145"/>
      <c r="D147" s="145"/>
      <c r="E147" s="145"/>
      <c r="F147" s="145"/>
      <c r="G147" s="145"/>
      <c r="H147" s="145"/>
      <c r="I147" s="162"/>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4" t="s">
        <v>391</v>
      </c>
      <c r="AQ147" s="144" t="s">
        <v>363</v>
      </c>
    </row>
    <row r="148" spans="1:48">
      <c r="A148" s="161" t="s">
        <v>392</v>
      </c>
      <c r="B148" s="145"/>
      <c r="C148" s="145"/>
      <c r="D148" s="145"/>
      <c r="E148" s="145"/>
      <c r="F148" s="145"/>
      <c r="G148" s="145"/>
      <c r="H148" s="145"/>
      <c r="I148" s="162"/>
      <c r="J148" s="146"/>
      <c r="K148" s="146"/>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c r="AH148" s="144" t="s">
        <v>393</v>
      </c>
      <c r="AU148" s="144">
        <v>655</v>
      </c>
      <c r="AV148" s="144">
        <v>13</v>
      </c>
    </row>
    <row r="149" spans="1:48">
      <c r="A149" s="161" t="s">
        <v>394</v>
      </c>
      <c r="B149" s="145"/>
      <c r="C149" s="145"/>
      <c r="D149" s="145"/>
      <c r="E149" s="145"/>
      <c r="F149" s="145"/>
      <c r="G149" s="145"/>
      <c r="H149" s="145"/>
      <c r="I149" s="162"/>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4" t="s">
        <v>395</v>
      </c>
      <c r="AQ149" s="144" t="s">
        <v>363</v>
      </c>
    </row>
    <row r="150" spans="1:48">
      <c r="A150" s="161" t="s">
        <v>396</v>
      </c>
      <c r="B150" s="145"/>
      <c r="C150" s="145"/>
      <c r="D150" s="145"/>
      <c r="E150" s="145"/>
      <c r="F150" s="145"/>
      <c r="G150" s="145"/>
      <c r="H150" s="145"/>
      <c r="I150" s="162"/>
      <c r="J150" s="146"/>
      <c r="K150" s="146"/>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c r="AH150" s="144" t="s">
        <v>397</v>
      </c>
      <c r="AU150" s="144">
        <v>380</v>
      </c>
      <c r="AV150" s="144">
        <v>0.75</v>
      </c>
    </row>
    <row r="151" spans="1:48">
      <c r="A151" s="161" t="s">
        <v>398</v>
      </c>
      <c r="B151" s="145"/>
      <c r="C151" s="145"/>
      <c r="D151" s="145"/>
      <c r="E151" s="145"/>
      <c r="F151" s="145"/>
      <c r="G151" s="145"/>
      <c r="H151" s="145"/>
      <c r="I151" s="162"/>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c r="AH151" s="144" t="s">
        <v>399</v>
      </c>
      <c r="AQ151" s="144" t="s">
        <v>363</v>
      </c>
    </row>
    <row r="152" spans="1:48">
      <c r="A152" s="161" t="s">
        <v>400</v>
      </c>
      <c r="B152" s="145"/>
      <c r="C152" s="145"/>
      <c r="D152" s="145"/>
      <c r="E152" s="145"/>
      <c r="F152" s="145"/>
      <c r="G152" s="145"/>
      <c r="H152" s="145"/>
      <c r="I152" s="162"/>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c r="AH152" s="144" t="s">
        <v>401</v>
      </c>
      <c r="AU152" s="144">
        <v>1400</v>
      </c>
      <c r="AV152" s="144">
        <v>29</v>
      </c>
    </row>
    <row r="153" spans="1:48">
      <c r="A153" s="161" t="s">
        <v>402</v>
      </c>
      <c r="B153" s="145"/>
      <c r="C153" s="145"/>
      <c r="D153" s="145"/>
      <c r="E153" s="145"/>
      <c r="F153" s="145"/>
      <c r="G153" s="145"/>
      <c r="H153" s="145"/>
      <c r="I153" s="162"/>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c r="AH153" s="144" t="s">
        <v>403</v>
      </c>
      <c r="AQ153" s="144" t="s">
        <v>363</v>
      </c>
    </row>
    <row r="154" spans="1:48">
      <c r="A154" s="161" t="s">
        <v>404</v>
      </c>
      <c r="B154" s="145"/>
      <c r="C154" s="145"/>
      <c r="D154" s="145"/>
      <c r="E154" s="145"/>
      <c r="F154" s="145"/>
      <c r="G154" s="145"/>
      <c r="H154" s="145"/>
      <c r="I154" s="162"/>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c r="AH154" s="144" t="s">
        <v>405</v>
      </c>
      <c r="AU154" s="144">
        <v>2200</v>
      </c>
      <c r="AV154" s="144">
        <v>22</v>
      </c>
    </row>
    <row r="155" spans="1:48">
      <c r="A155" s="161" t="s">
        <v>406</v>
      </c>
      <c r="B155" s="145"/>
      <c r="C155" s="145"/>
      <c r="D155" s="145"/>
      <c r="E155" s="145"/>
      <c r="F155" s="145"/>
      <c r="G155" s="145"/>
      <c r="H155" s="145"/>
      <c r="I155" s="162"/>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c r="AH155" s="144" t="s">
        <v>407</v>
      </c>
      <c r="AQ155" s="144" t="s">
        <v>363</v>
      </c>
    </row>
    <row r="156" spans="1:48">
      <c r="A156" s="161" t="s">
        <v>408</v>
      </c>
      <c r="B156" s="145"/>
      <c r="C156" s="145"/>
      <c r="D156" s="145"/>
      <c r="E156" s="145"/>
      <c r="F156" s="145"/>
      <c r="G156" s="145"/>
      <c r="H156" s="145"/>
      <c r="I156" s="162"/>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c r="AH156" s="144" t="s">
        <v>409</v>
      </c>
      <c r="AU156" s="144">
        <v>850</v>
      </c>
      <c r="AV156" s="144">
        <v>6</v>
      </c>
    </row>
    <row r="157" spans="1:48">
      <c r="A157" s="161" t="s">
        <v>410</v>
      </c>
      <c r="B157" s="145"/>
      <c r="C157" s="145"/>
      <c r="D157" s="145"/>
      <c r="E157" s="145"/>
      <c r="F157" s="145"/>
      <c r="G157" s="145"/>
      <c r="H157" s="145"/>
      <c r="I157" s="162"/>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c r="AH157" s="144" t="s">
        <v>411</v>
      </c>
      <c r="AQ157" s="144" t="s">
        <v>363</v>
      </c>
    </row>
    <row r="158" spans="1:48">
      <c r="A158" s="161" t="s">
        <v>412</v>
      </c>
      <c r="B158" s="145"/>
      <c r="C158" s="145"/>
      <c r="D158" s="145"/>
      <c r="E158" s="145"/>
      <c r="F158" s="145"/>
      <c r="G158" s="145"/>
      <c r="H158" s="145"/>
      <c r="I158" s="162"/>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4" t="s">
        <v>413</v>
      </c>
      <c r="AU158" s="144">
        <v>600</v>
      </c>
      <c r="AV158" s="144">
        <v>1</v>
      </c>
    </row>
    <row r="159" spans="1:48">
      <c r="A159" s="161" t="s">
        <v>414</v>
      </c>
      <c r="B159" s="145"/>
      <c r="C159" s="145"/>
      <c r="D159" s="145"/>
      <c r="E159" s="145"/>
      <c r="F159" s="145"/>
      <c r="G159" s="145"/>
      <c r="H159" s="145"/>
      <c r="I159" s="162"/>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c r="AH159" s="144" t="s">
        <v>415</v>
      </c>
      <c r="AQ159" s="144" t="s">
        <v>363</v>
      </c>
      <c r="AU159" s="146"/>
      <c r="AV159" s="146"/>
    </row>
    <row r="160" spans="1:48">
      <c r="A160" s="161" t="s">
        <v>416</v>
      </c>
      <c r="B160" s="145"/>
      <c r="C160" s="145"/>
      <c r="D160" s="145"/>
      <c r="E160" s="145"/>
      <c r="F160" s="145"/>
      <c r="G160" s="145"/>
      <c r="H160" s="145"/>
      <c r="I160" s="162"/>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row>
    <row r="162" spans="1:11" s="164" customFormat="1" ht="15.5">
      <c r="A162" s="163"/>
      <c r="B162" s="163"/>
      <c r="C162" s="163"/>
      <c r="D162" s="163"/>
      <c r="E162" s="163"/>
      <c r="F162" s="163"/>
      <c r="G162" s="163"/>
      <c r="H162" s="163"/>
      <c r="I162" s="163"/>
      <c r="J162" s="163"/>
      <c r="K162" s="163"/>
    </row>
    <row r="163" spans="1:11" s="164" customFormat="1" ht="15.5">
      <c r="A163" s="163"/>
      <c r="B163" s="163"/>
      <c r="C163" s="165"/>
      <c r="D163" s="163"/>
      <c r="E163" s="163"/>
      <c r="F163" s="163"/>
      <c r="G163" s="163"/>
      <c r="H163" s="163"/>
      <c r="I163" s="165"/>
      <c r="J163" s="163"/>
    </row>
    <row r="164" spans="1:11" s="164" customFormat="1" ht="15.5">
      <c r="A164" s="163"/>
      <c r="B164" s="163"/>
      <c r="C164" s="163"/>
      <c r="D164" s="163"/>
      <c r="E164" s="163"/>
      <c r="F164" s="163"/>
      <c r="G164" s="163"/>
      <c r="H164" s="163"/>
      <c r="I164" s="163"/>
      <c r="J164" s="163"/>
    </row>
    <row r="165" spans="1:11" s="164" customFormat="1" ht="15.5">
      <c r="A165" s="163"/>
      <c r="B165" s="163"/>
      <c r="C165" s="163"/>
      <c r="D165" s="163"/>
      <c r="E165" s="163"/>
      <c r="F165" s="163"/>
      <c r="G165" s="165"/>
      <c r="H165" s="163"/>
      <c r="I165" s="165"/>
      <c r="J165" s="163"/>
    </row>
    <row r="166" spans="1:11" s="164" customFormat="1" ht="15.5">
      <c r="A166" s="163"/>
      <c r="B166" s="163"/>
      <c r="C166" s="163"/>
      <c r="D166" s="163"/>
      <c r="E166" s="163"/>
      <c r="F166" s="163"/>
      <c r="G166" s="163"/>
      <c r="H166" s="163"/>
      <c r="I166" s="163"/>
      <c r="J166" s="165"/>
    </row>
    <row r="167" spans="1:11" s="164" customFormat="1" ht="15.5">
      <c r="A167" s="163"/>
      <c r="B167" s="163"/>
      <c r="C167" s="163"/>
      <c r="D167" s="163"/>
      <c r="E167" s="163"/>
      <c r="F167" s="163"/>
      <c r="G167" s="163"/>
      <c r="H167" s="163"/>
      <c r="I167" s="163"/>
      <c r="J167" s="165"/>
    </row>
    <row r="168" spans="1:11" s="164" customFormat="1" ht="15.5">
      <c r="A168" s="163"/>
      <c r="B168" s="163"/>
      <c r="C168" s="163"/>
      <c r="D168" s="163"/>
      <c r="E168" s="163"/>
      <c r="F168" s="163"/>
      <c r="G168" s="163"/>
      <c r="H168" s="163"/>
      <c r="I168" s="163"/>
      <c r="J168" s="165"/>
    </row>
    <row r="169" spans="1:11" s="164" customFormat="1" ht="15.5">
      <c r="A169" s="163"/>
      <c r="B169" s="163"/>
      <c r="C169" s="163"/>
      <c r="D169" s="163"/>
      <c r="E169" s="163"/>
      <c r="F169" s="163"/>
      <c r="G169" s="163"/>
      <c r="H169" s="163"/>
      <c r="I169" s="163"/>
      <c r="J169" s="165"/>
    </row>
    <row r="170" spans="1:11" s="164" customFormat="1" ht="15.5">
      <c r="A170" s="163"/>
      <c r="B170" s="163"/>
      <c r="C170" s="163"/>
      <c r="D170" s="163"/>
      <c r="E170" s="163"/>
      <c r="F170" s="163"/>
      <c r="G170" s="163"/>
      <c r="H170" s="163"/>
      <c r="I170" s="163"/>
      <c r="J170" s="163"/>
    </row>
    <row r="171" spans="1:11" s="164" customFormat="1" ht="15.5">
      <c r="A171" s="163"/>
      <c r="B171" s="163"/>
      <c r="C171" s="163"/>
      <c r="D171" s="163"/>
      <c r="E171" s="163"/>
      <c r="F171" s="163"/>
      <c r="G171" s="163"/>
      <c r="H171" s="165"/>
      <c r="I171" s="163"/>
      <c r="J171" s="163"/>
    </row>
    <row r="172" spans="1:11" s="164" customFormat="1" ht="15.5">
      <c r="A172" s="163"/>
      <c r="B172" s="163"/>
      <c r="C172" s="163"/>
      <c r="D172" s="163"/>
      <c r="E172" s="163"/>
      <c r="F172" s="163"/>
      <c r="G172" s="163"/>
      <c r="H172" s="165"/>
      <c r="I172" s="163"/>
      <c r="J172" s="163"/>
    </row>
    <row r="173" spans="1:11" s="164" customFormat="1" ht="15.5">
      <c r="A173" s="163"/>
      <c r="B173" s="163"/>
      <c r="C173" s="163"/>
      <c r="D173" s="163"/>
      <c r="E173" s="163"/>
      <c r="F173" s="163"/>
      <c r="G173" s="163"/>
      <c r="H173" s="165"/>
      <c r="I173" s="163"/>
      <c r="J173" s="163"/>
    </row>
    <row r="174" spans="1:11" s="164" customFormat="1" ht="15.5">
      <c r="A174" s="163"/>
      <c r="B174" s="163"/>
      <c r="C174" s="163"/>
      <c r="D174" s="163"/>
      <c r="E174" s="163"/>
      <c r="F174" s="163"/>
      <c r="G174" s="165"/>
      <c r="H174" s="163"/>
      <c r="I174" s="165"/>
      <c r="J174" s="163"/>
    </row>
    <row r="175" spans="1:11" s="164" customFormat="1" ht="15.5">
      <c r="A175" s="163"/>
      <c r="B175" s="163"/>
      <c r="C175" s="163"/>
      <c r="D175" s="163"/>
      <c r="E175" s="163"/>
      <c r="F175" s="163"/>
      <c r="G175" s="163"/>
      <c r="H175" s="165"/>
      <c r="I175" s="163"/>
      <c r="J175" s="165"/>
    </row>
    <row r="176" spans="1:11" s="164" customFormat="1" ht="15.5">
      <c r="A176" s="163"/>
      <c r="B176" s="163"/>
      <c r="C176" s="163"/>
      <c r="D176" s="163"/>
      <c r="E176" s="163"/>
      <c r="F176" s="163"/>
      <c r="G176" s="163"/>
      <c r="H176" s="163"/>
      <c r="I176" s="165"/>
      <c r="J176" s="163"/>
    </row>
    <row r="177" spans="1:11" s="164" customFormat="1" ht="15.5">
      <c r="A177" s="166"/>
      <c r="B177" s="166"/>
      <c r="C177" s="166"/>
      <c r="D177" s="166"/>
      <c r="E177" s="166"/>
      <c r="F177" s="166"/>
      <c r="G177" s="166"/>
      <c r="H177" s="166"/>
      <c r="I177" s="166"/>
      <c r="J177" s="166"/>
      <c r="K177" s="163"/>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5E4-6450-41ED-A5ED-927C66AC4202}">
  <sheetPr>
    <tabColor rgb="FF0070C0"/>
  </sheetPr>
  <dimension ref="A4:F15"/>
  <sheetViews>
    <sheetView workbookViewId="0">
      <selection activeCell="D39" sqref="D39"/>
    </sheetView>
  </sheetViews>
  <sheetFormatPr defaultColWidth="8.81640625" defaultRowHeight="12.5"/>
  <cols>
    <col min="2" max="2" width="13.36328125" bestFit="1" customWidth="1"/>
    <col min="3" max="3" width="14.1796875" bestFit="1" customWidth="1"/>
    <col min="4" max="4" width="13.81640625" bestFit="1" customWidth="1"/>
    <col min="5" max="5" width="23.6328125" bestFit="1" customWidth="1"/>
  </cols>
  <sheetData>
    <row r="4" spans="1:6">
      <c r="A4" s="120" t="s">
        <v>153</v>
      </c>
      <c r="B4" s="120" t="s">
        <v>154</v>
      </c>
      <c r="C4" t="s">
        <v>144</v>
      </c>
      <c r="D4" t="s">
        <v>145</v>
      </c>
      <c r="E4" t="s">
        <v>150</v>
      </c>
      <c r="F4" t="s">
        <v>146</v>
      </c>
    </row>
    <row r="5" spans="1:6">
      <c r="A5" s="120" t="s">
        <v>180</v>
      </c>
      <c r="B5" t="s">
        <v>143</v>
      </c>
      <c r="C5">
        <v>850</v>
      </c>
      <c r="D5">
        <v>350</v>
      </c>
      <c r="F5" t="s">
        <v>142</v>
      </c>
    </row>
    <row r="6" spans="1:6">
      <c r="A6" s="120" t="s">
        <v>180</v>
      </c>
      <c r="B6" t="s">
        <v>20</v>
      </c>
      <c r="C6">
        <f>ROUND($C$5/$C$14*C12,0)</f>
        <v>1848</v>
      </c>
      <c r="D6">
        <f>ROUND($C$5/$C$14*D12,0)</f>
        <v>1848</v>
      </c>
      <c r="E6" s="120" t="s">
        <v>155</v>
      </c>
    </row>
    <row r="7" spans="1:6">
      <c r="A7" s="120" t="s">
        <v>180</v>
      </c>
      <c r="B7" t="s">
        <v>148</v>
      </c>
      <c r="C7">
        <f>ROUND($C$5/$C$14*220,0)</f>
        <v>813</v>
      </c>
      <c r="D7">
        <f>ROUND($C$5/$C$14*220,0)</f>
        <v>813</v>
      </c>
      <c r="E7" t="s">
        <v>155</v>
      </c>
    </row>
    <row r="8" spans="1:6">
      <c r="A8" s="120" t="s">
        <v>177</v>
      </c>
      <c r="B8" s="120" t="s">
        <v>148</v>
      </c>
      <c r="C8">
        <f>ROUND($C$5/$C$14*110,0)</f>
        <v>407</v>
      </c>
      <c r="D8">
        <f>ROUND($C$5/$C$14*110,0)</f>
        <v>407</v>
      </c>
      <c r="E8" s="120" t="s">
        <v>155</v>
      </c>
    </row>
    <row r="9" spans="1:6">
      <c r="A9" s="120" t="s">
        <v>177</v>
      </c>
      <c r="B9" s="120" t="s">
        <v>149</v>
      </c>
      <c r="C9">
        <f>ROUND($C$5/$C$14*C15,0)</f>
        <v>569</v>
      </c>
      <c r="D9">
        <f>ROUND($C$5/$C$14*D15,0)</f>
        <v>569</v>
      </c>
      <c r="E9" s="120" t="s">
        <v>155</v>
      </c>
    </row>
    <row r="11" spans="1:6">
      <c r="C11" t="s">
        <v>147</v>
      </c>
      <c r="D11" t="s">
        <v>147</v>
      </c>
    </row>
    <row r="12" spans="1:6">
      <c r="A12" t="s">
        <v>180</v>
      </c>
      <c r="B12" t="s">
        <v>20</v>
      </c>
      <c r="C12">
        <v>500</v>
      </c>
      <c r="D12">
        <v>500</v>
      </c>
      <c r="E12" t="s">
        <v>152</v>
      </c>
      <c r="F12" t="s">
        <v>142</v>
      </c>
    </row>
    <row r="13" spans="1:6">
      <c r="A13" s="120" t="s">
        <v>181</v>
      </c>
      <c r="B13" t="s">
        <v>148</v>
      </c>
      <c r="C13">
        <v>330</v>
      </c>
      <c r="D13">
        <v>330</v>
      </c>
      <c r="E13" t="s">
        <v>151</v>
      </c>
      <c r="F13" t="s">
        <v>142</v>
      </c>
    </row>
    <row r="14" spans="1:6">
      <c r="A14" t="s">
        <v>180</v>
      </c>
      <c r="B14" t="s">
        <v>143</v>
      </c>
      <c r="C14">
        <v>230</v>
      </c>
      <c r="D14">
        <v>230</v>
      </c>
      <c r="E14" t="s">
        <v>182</v>
      </c>
      <c r="F14" t="s">
        <v>142</v>
      </c>
    </row>
    <row r="15" spans="1:6">
      <c r="A15" t="s">
        <v>177</v>
      </c>
      <c r="B15" t="s">
        <v>149</v>
      </c>
      <c r="C15">
        <v>154</v>
      </c>
      <c r="D15">
        <v>154</v>
      </c>
      <c r="E15" t="s">
        <v>178</v>
      </c>
      <c r="F15" t="s">
        <v>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FEDA-8784-41D9-8560-5A9D556F071C}">
  <sheetPr>
    <tabColor rgb="FF0070C0"/>
  </sheetPr>
  <dimension ref="A2:T55"/>
  <sheetViews>
    <sheetView showGridLines="0" topLeftCell="L2" workbookViewId="0">
      <selection activeCell="D39" sqref="D39"/>
    </sheetView>
  </sheetViews>
  <sheetFormatPr defaultColWidth="9.1796875" defaultRowHeight="14"/>
  <cols>
    <col min="1" max="1" width="5.453125" style="52" customWidth="1"/>
    <col min="2" max="2" width="35.453125" style="52" customWidth="1"/>
    <col min="3" max="20" width="11.453125" style="52" customWidth="1"/>
    <col min="21" max="16384" width="9.1796875" style="52"/>
  </cols>
  <sheetData>
    <row r="2" spans="1:20">
      <c r="B2" s="188" t="s">
        <v>34</v>
      </c>
      <c r="C2" s="188"/>
      <c r="D2" s="188"/>
      <c r="E2" s="188"/>
      <c r="F2" s="188"/>
      <c r="G2" s="188"/>
      <c r="H2" s="188"/>
      <c r="I2" s="188"/>
      <c r="J2" s="188"/>
      <c r="K2" s="188"/>
      <c r="L2" s="188"/>
      <c r="M2" s="188"/>
      <c r="N2" s="188"/>
      <c r="O2" s="188"/>
      <c r="P2" s="188"/>
      <c r="Q2" s="188"/>
      <c r="R2" s="188"/>
      <c r="S2" s="188"/>
      <c r="T2" s="188"/>
    </row>
    <row r="3" spans="1:20" ht="14.5" thickBot="1">
      <c r="B3" s="53" t="s">
        <v>35</v>
      </c>
      <c r="C3" s="53"/>
      <c r="D3" s="53" t="s">
        <v>36</v>
      </c>
      <c r="E3" s="53"/>
      <c r="F3" s="53"/>
      <c r="G3" s="53"/>
      <c r="H3" s="53"/>
      <c r="I3" s="53" t="s">
        <v>37</v>
      </c>
      <c r="J3" s="53" t="s">
        <v>38</v>
      </c>
      <c r="K3" s="53"/>
      <c r="L3" s="53" t="s">
        <v>39</v>
      </c>
      <c r="M3" s="53" t="s">
        <v>40</v>
      </c>
      <c r="N3" s="53"/>
      <c r="O3" s="53"/>
      <c r="P3" s="53" t="s">
        <v>41</v>
      </c>
      <c r="Q3" s="53"/>
      <c r="R3" s="53"/>
      <c r="S3" s="53" t="s">
        <v>42</v>
      </c>
      <c r="T3" s="53"/>
    </row>
    <row r="4" spans="1:20" s="54" customFormat="1" ht="19.5" customHeight="1">
      <c r="B4" s="189"/>
      <c r="C4" s="184" t="s">
        <v>43</v>
      </c>
      <c r="D4" s="191" t="s">
        <v>44</v>
      </c>
      <c r="E4" s="184" t="s">
        <v>45</v>
      </c>
      <c r="F4" s="184" t="s">
        <v>46</v>
      </c>
      <c r="G4" s="193" t="s">
        <v>47</v>
      </c>
      <c r="H4" s="193"/>
      <c r="I4" s="193"/>
      <c r="J4" s="193"/>
      <c r="K4" s="193"/>
      <c r="L4" s="193"/>
      <c r="M4" s="193"/>
      <c r="N4" s="193"/>
      <c r="O4" s="193"/>
      <c r="P4" s="184" t="s">
        <v>48</v>
      </c>
      <c r="Q4" s="194" t="s">
        <v>49</v>
      </c>
      <c r="R4" s="184" t="s">
        <v>50</v>
      </c>
      <c r="S4" s="184" t="s">
        <v>51</v>
      </c>
      <c r="T4" s="186" t="s">
        <v>52</v>
      </c>
    </row>
    <row r="5" spans="1:20" s="54" customFormat="1" ht="49.5" customHeight="1" thickBot="1">
      <c r="B5" s="190"/>
      <c r="C5" s="185"/>
      <c r="D5" s="192"/>
      <c r="E5" s="185"/>
      <c r="F5" s="185"/>
      <c r="G5" s="55" t="s">
        <v>53</v>
      </c>
      <c r="H5" s="55" t="s">
        <v>54</v>
      </c>
      <c r="I5" s="55" t="s">
        <v>55</v>
      </c>
      <c r="J5" s="55" t="s">
        <v>56</v>
      </c>
      <c r="K5" s="55" t="s">
        <v>57</v>
      </c>
      <c r="L5" s="55" t="s">
        <v>58</v>
      </c>
      <c r="M5" s="55" t="s">
        <v>59</v>
      </c>
      <c r="N5" s="55" t="s">
        <v>60</v>
      </c>
      <c r="O5" s="55" t="s">
        <v>61</v>
      </c>
      <c r="P5" s="185"/>
      <c r="Q5" s="195"/>
      <c r="R5" s="185"/>
      <c r="S5" s="185"/>
      <c r="T5" s="187"/>
    </row>
    <row r="6" spans="1:20">
      <c r="A6" s="52" t="s">
        <v>62</v>
      </c>
      <c r="B6" s="56" t="s">
        <v>63</v>
      </c>
      <c r="C6" s="57">
        <v>2858233.9</v>
      </c>
      <c r="D6" s="57">
        <v>2190821.4</v>
      </c>
      <c r="E6" s="57" t="s">
        <v>64</v>
      </c>
      <c r="F6" s="57" t="s">
        <v>64</v>
      </c>
      <c r="G6" s="57" t="s">
        <v>64</v>
      </c>
      <c r="H6" s="57" t="s">
        <v>64</v>
      </c>
      <c r="I6" s="57" t="s">
        <v>64</v>
      </c>
      <c r="J6" s="57" t="s">
        <v>64</v>
      </c>
      <c r="K6" s="57" t="s">
        <v>64</v>
      </c>
      <c r="L6" s="57" t="s">
        <v>64</v>
      </c>
      <c r="M6" s="57" t="s">
        <v>64</v>
      </c>
      <c r="N6" s="57" t="s">
        <v>64</v>
      </c>
      <c r="O6" s="57" t="s">
        <v>64</v>
      </c>
      <c r="P6" s="57">
        <v>651235.69999999995</v>
      </c>
      <c r="Q6" s="57">
        <v>16176.8</v>
      </c>
      <c r="R6" s="57" t="s">
        <v>64</v>
      </c>
      <c r="S6" s="57" t="s">
        <v>64</v>
      </c>
      <c r="T6" s="58" t="s">
        <v>64</v>
      </c>
    </row>
    <row r="7" spans="1:20">
      <c r="A7" s="52" t="s">
        <v>65</v>
      </c>
      <c r="B7" s="59" t="s">
        <v>6</v>
      </c>
      <c r="C7" s="60">
        <v>1822.8</v>
      </c>
      <c r="D7" s="60" t="s">
        <v>64</v>
      </c>
      <c r="E7" s="60" t="s">
        <v>64</v>
      </c>
      <c r="F7" s="60">
        <v>1124.3</v>
      </c>
      <c r="G7" s="60" t="s">
        <v>64</v>
      </c>
      <c r="H7" s="60">
        <v>4.7</v>
      </c>
      <c r="I7" s="60">
        <v>17.3</v>
      </c>
      <c r="J7" s="60" t="s">
        <v>64</v>
      </c>
      <c r="K7" s="60">
        <v>21.5</v>
      </c>
      <c r="L7" s="60">
        <v>4.3</v>
      </c>
      <c r="M7" s="60" t="s">
        <v>64</v>
      </c>
      <c r="N7" s="60" t="s">
        <v>64</v>
      </c>
      <c r="O7" s="60">
        <v>1076.5</v>
      </c>
      <c r="P7" s="60" t="s">
        <v>64</v>
      </c>
      <c r="Q7" s="60" t="s">
        <v>64</v>
      </c>
      <c r="R7" s="60" t="s">
        <v>64</v>
      </c>
      <c r="S7" s="60">
        <v>359.3</v>
      </c>
      <c r="T7" s="61">
        <v>339.2</v>
      </c>
    </row>
    <row r="8" spans="1:20">
      <c r="A8" s="52" t="s">
        <v>66</v>
      </c>
      <c r="B8" s="59" t="s">
        <v>7</v>
      </c>
      <c r="C8" s="60">
        <v>-2275745.2999999998</v>
      </c>
      <c r="D8" s="60">
        <v>-1918023.4</v>
      </c>
      <c r="E8" s="60" t="s">
        <v>64</v>
      </c>
      <c r="F8" s="60">
        <v>-114385.3</v>
      </c>
      <c r="G8" s="60" t="s">
        <v>64</v>
      </c>
      <c r="H8" s="60">
        <v>-7393.6</v>
      </c>
      <c r="I8" s="60">
        <v>-8501.2000000000007</v>
      </c>
      <c r="J8" s="60">
        <v>-4947.7</v>
      </c>
      <c r="K8" s="60" t="s">
        <v>64</v>
      </c>
      <c r="L8" s="60">
        <v>-66944.3</v>
      </c>
      <c r="M8" s="60">
        <v>-7829.1</v>
      </c>
      <c r="N8" s="60">
        <v>-573.29999999999995</v>
      </c>
      <c r="O8" s="60">
        <v>-18196.099999999999</v>
      </c>
      <c r="P8" s="60">
        <v>-241672</v>
      </c>
      <c r="Q8" s="60" t="s">
        <v>64</v>
      </c>
      <c r="R8" s="60" t="s">
        <v>64</v>
      </c>
      <c r="S8" s="60">
        <v>-1664.6</v>
      </c>
      <c r="T8" s="61" t="s">
        <v>64</v>
      </c>
    </row>
    <row r="9" spans="1:20">
      <c r="B9" s="62" t="s">
        <v>67</v>
      </c>
      <c r="C9" s="60">
        <v>-20059.5</v>
      </c>
      <c r="D9" s="60" t="s">
        <v>64</v>
      </c>
      <c r="E9" s="60" t="s">
        <v>64</v>
      </c>
      <c r="F9" s="60">
        <v>-20059.5</v>
      </c>
      <c r="G9" s="60" t="s">
        <v>64</v>
      </c>
      <c r="H9" s="60" t="s">
        <v>64</v>
      </c>
      <c r="I9" s="60" t="s">
        <v>64</v>
      </c>
      <c r="J9" s="60">
        <v>-16928.5</v>
      </c>
      <c r="K9" s="60" t="s">
        <v>64</v>
      </c>
      <c r="L9" s="60">
        <v>-3131</v>
      </c>
      <c r="M9" s="60" t="s">
        <v>64</v>
      </c>
      <c r="N9" s="60" t="s">
        <v>64</v>
      </c>
      <c r="O9" s="60" t="s">
        <v>64</v>
      </c>
      <c r="P9" s="60" t="s">
        <v>64</v>
      </c>
      <c r="Q9" s="60" t="s">
        <v>64</v>
      </c>
      <c r="R9" s="60" t="s">
        <v>64</v>
      </c>
      <c r="S9" s="60" t="s">
        <v>64</v>
      </c>
      <c r="T9" s="61" t="s">
        <v>64</v>
      </c>
    </row>
    <row r="10" spans="1:20">
      <c r="B10" s="63" t="s">
        <v>68</v>
      </c>
      <c r="C10" s="60">
        <v>-3131</v>
      </c>
      <c r="D10" s="60" t="s">
        <v>64</v>
      </c>
      <c r="E10" s="60" t="s">
        <v>64</v>
      </c>
      <c r="F10" s="60">
        <v>-3131</v>
      </c>
      <c r="G10" s="60" t="s">
        <v>64</v>
      </c>
      <c r="H10" s="60" t="s">
        <v>64</v>
      </c>
      <c r="I10" s="60" t="s">
        <v>64</v>
      </c>
      <c r="J10" s="60" t="s">
        <v>64</v>
      </c>
      <c r="K10" s="60" t="s">
        <v>64</v>
      </c>
      <c r="L10" s="60">
        <v>-3131</v>
      </c>
      <c r="M10" s="60" t="s">
        <v>64</v>
      </c>
      <c r="N10" s="60" t="s">
        <v>64</v>
      </c>
      <c r="O10" s="60" t="s">
        <v>64</v>
      </c>
      <c r="P10" s="60" t="s">
        <v>64</v>
      </c>
      <c r="Q10" s="60" t="s">
        <v>64</v>
      </c>
      <c r="R10" s="60" t="s">
        <v>64</v>
      </c>
      <c r="S10" s="60" t="s">
        <v>64</v>
      </c>
      <c r="T10" s="61" t="s">
        <v>64</v>
      </c>
    </row>
    <row r="11" spans="1:20">
      <c r="B11" s="63" t="s">
        <v>69</v>
      </c>
      <c r="C11" s="60">
        <v>-16928.5</v>
      </c>
      <c r="D11" s="60" t="s">
        <v>64</v>
      </c>
      <c r="E11" s="60" t="s">
        <v>64</v>
      </c>
      <c r="F11" s="60">
        <v>-16928.5</v>
      </c>
      <c r="G11" s="60" t="s">
        <v>64</v>
      </c>
      <c r="H11" s="60" t="s">
        <v>64</v>
      </c>
      <c r="I11" s="60" t="s">
        <v>64</v>
      </c>
      <c r="J11" s="60">
        <v>-16928.5</v>
      </c>
      <c r="K11" s="60" t="s">
        <v>64</v>
      </c>
      <c r="L11" s="60" t="s">
        <v>64</v>
      </c>
      <c r="M11" s="60" t="s">
        <v>64</v>
      </c>
      <c r="N11" s="60" t="s">
        <v>64</v>
      </c>
      <c r="O11" s="60" t="s">
        <v>64</v>
      </c>
      <c r="P11" s="60" t="s">
        <v>64</v>
      </c>
      <c r="Q11" s="60" t="s">
        <v>64</v>
      </c>
      <c r="R11" s="60" t="s">
        <v>64</v>
      </c>
      <c r="S11" s="60" t="s">
        <v>64</v>
      </c>
      <c r="T11" s="61" t="s">
        <v>64</v>
      </c>
    </row>
    <row r="12" spans="1:20">
      <c r="B12" s="64" t="s">
        <v>70</v>
      </c>
      <c r="C12" s="60">
        <v>-38043.699999999997</v>
      </c>
      <c r="D12" s="60">
        <v>1590.2</v>
      </c>
      <c r="E12" s="60" t="s">
        <v>64</v>
      </c>
      <c r="F12" s="60">
        <v>4202</v>
      </c>
      <c r="G12" s="60" t="s">
        <v>64</v>
      </c>
      <c r="H12" s="60">
        <v>227.6</v>
      </c>
      <c r="I12" s="60">
        <v>151.19999999999999</v>
      </c>
      <c r="J12" s="60">
        <v>86.3</v>
      </c>
      <c r="K12" s="60">
        <v>47.4</v>
      </c>
      <c r="L12" s="60">
        <v>934.2</v>
      </c>
      <c r="M12" s="60">
        <v>1397.6</v>
      </c>
      <c r="N12" s="60">
        <v>-348</v>
      </c>
      <c r="O12" s="60">
        <v>1705.7</v>
      </c>
      <c r="P12" s="60">
        <v>-43876.1</v>
      </c>
      <c r="Q12" s="60">
        <v>4.2</v>
      </c>
      <c r="R12" s="60" t="s">
        <v>64</v>
      </c>
      <c r="S12" s="60" t="s">
        <v>64</v>
      </c>
      <c r="T12" s="61">
        <v>36</v>
      </c>
    </row>
    <row r="13" spans="1:20">
      <c r="B13" s="65" t="s">
        <v>71</v>
      </c>
      <c r="C13" s="66">
        <v>526208.19999999995</v>
      </c>
      <c r="D13" s="66">
        <v>274388.2</v>
      </c>
      <c r="E13" s="60" t="s">
        <v>64</v>
      </c>
      <c r="F13" s="66">
        <v>-129118.5</v>
      </c>
      <c r="G13" s="60" t="s">
        <v>64</v>
      </c>
      <c r="H13" s="60">
        <v>-7161.3</v>
      </c>
      <c r="I13" s="60">
        <v>-8332.7000000000007</v>
      </c>
      <c r="J13" s="60">
        <v>-21789.9</v>
      </c>
      <c r="K13" s="60">
        <v>68.900000000000006</v>
      </c>
      <c r="L13" s="60">
        <v>-69136.800000000003</v>
      </c>
      <c r="M13" s="60">
        <v>-6431.5</v>
      </c>
      <c r="N13" s="60">
        <v>-921.3</v>
      </c>
      <c r="O13" s="60">
        <v>-15413.9</v>
      </c>
      <c r="P13" s="66">
        <v>365687.6</v>
      </c>
      <c r="Q13" s="66">
        <v>16181</v>
      </c>
      <c r="R13" s="60" t="s">
        <v>64</v>
      </c>
      <c r="S13" s="66">
        <v>-1305.3</v>
      </c>
      <c r="T13" s="67">
        <v>375.2</v>
      </c>
    </row>
    <row r="14" spans="1:20">
      <c r="B14" s="68" t="s">
        <v>72</v>
      </c>
      <c r="C14" s="66">
        <v>11153</v>
      </c>
      <c r="D14" s="66">
        <v>6459.9</v>
      </c>
      <c r="E14" s="60" t="s">
        <v>64</v>
      </c>
      <c r="F14" s="66">
        <v>3054.2</v>
      </c>
      <c r="G14" s="60" t="s">
        <v>64</v>
      </c>
      <c r="H14" s="60">
        <v>170.7</v>
      </c>
      <c r="I14" s="60">
        <v>1110.0999999999999</v>
      </c>
      <c r="J14" s="60" t="s">
        <v>64</v>
      </c>
      <c r="K14" s="60" t="s">
        <v>64</v>
      </c>
      <c r="L14" s="60">
        <v>1309.5999999999999</v>
      </c>
      <c r="M14" s="60">
        <v>89.2</v>
      </c>
      <c r="N14" s="60">
        <v>266.10000000000002</v>
      </c>
      <c r="O14" s="60">
        <v>108.5</v>
      </c>
      <c r="P14" s="66">
        <v>1191.4000000000001</v>
      </c>
      <c r="Q14" s="60" t="s">
        <v>64</v>
      </c>
      <c r="R14" s="60" t="s">
        <v>64</v>
      </c>
      <c r="S14" s="66">
        <v>447.5</v>
      </c>
      <c r="T14" s="61" t="s">
        <v>64</v>
      </c>
    </row>
    <row r="15" spans="1:20">
      <c r="B15" s="68" t="s">
        <v>73</v>
      </c>
      <c r="C15" s="60" t="s">
        <v>64</v>
      </c>
      <c r="D15" s="60" t="s">
        <v>64</v>
      </c>
      <c r="E15" s="66">
        <v>5728.5</v>
      </c>
      <c r="F15" s="66">
        <v>-5728.5</v>
      </c>
      <c r="G15" s="60" t="s">
        <v>64</v>
      </c>
      <c r="H15" s="60" t="s">
        <v>64</v>
      </c>
      <c r="I15" s="60" t="s">
        <v>64</v>
      </c>
      <c r="J15" s="60" t="s">
        <v>64</v>
      </c>
      <c r="K15" s="60" t="s">
        <v>64</v>
      </c>
      <c r="L15" s="60" t="s">
        <v>64</v>
      </c>
      <c r="M15" s="60" t="s">
        <v>64</v>
      </c>
      <c r="N15" s="60" t="s">
        <v>64</v>
      </c>
      <c r="O15" s="60">
        <v>-5728.5</v>
      </c>
      <c r="P15" s="60" t="s">
        <v>64</v>
      </c>
      <c r="Q15" s="60" t="s">
        <v>64</v>
      </c>
      <c r="R15" s="60" t="s">
        <v>64</v>
      </c>
      <c r="S15" s="60" t="s">
        <v>64</v>
      </c>
      <c r="T15" s="61" t="s">
        <v>64</v>
      </c>
    </row>
    <row r="16" spans="1:20">
      <c r="B16" s="68" t="s">
        <v>74</v>
      </c>
      <c r="C16" s="66">
        <v>-112884.5</v>
      </c>
      <c r="D16" s="66">
        <v>-265872.7</v>
      </c>
      <c r="E16" s="66">
        <v>-5728.5</v>
      </c>
      <c r="F16" s="66">
        <v>265564.3</v>
      </c>
      <c r="G16" s="60">
        <v>11151</v>
      </c>
      <c r="H16" s="60">
        <v>11391.5</v>
      </c>
      <c r="I16" s="60">
        <v>53948.7</v>
      </c>
      <c r="J16" s="60">
        <v>25921.7</v>
      </c>
      <c r="K16" s="60" t="s">
        <v>64</v>
      </c>
      <c r="L16" s="60">
        <v>106008.8</v>
      </c>
      <c r="M16" s="60">
        <v>9596.2000000000007</v>
      </c>
      <c r="N16" s="60">
        <v>9888.9</v>
      </c>
      <c r="O16" s="60">
        <v>37657.5</v>
      </c>
      <c r="P16" s="66">
        <v>-165512.9</v>
      </c>
      <c r="Q16" s="66">
        <v>-12408.5</v>
      </c>
      <c r="R16" s="66">
        <v>3788.8</v>
      </c>
      <c r="S16" s="66">
        <v>67354.2</v>
      </c>
      <c r="T16" s="67">
        <v>-69.2</v>
      </c>
    </row>
    <row r="17" spans="2:20">
      <c r="B17" s="63" t="s">
        <v>75</v>
      </c>
      <c r="C17" s="60">
        <v>-59982.8</v>
      </c>
      <c r="D17" s="60" t="s">
        <v>64</v>
      </c>
      <c r="E17" s="60" t="s">
        <v>64</v>
      </c>
      <c r="F17" s="60">
        <v>-136.5</v>
      </c>
      <c r="G17" s="60" t="s">
        <v>64</v>
      </c>
      <c r="H17" s="60" t="s">
        <v>64</v>
      </c>
      <c r="I17" s="60" t="s">
        <v>64</v>
      </c>
      <c r="J17" s="60" t="s">
        <v>64</v>
      </c>
      <c r="K17" s="60" t="s">
        <v>64</v>
      </c>
      <c r="L17" s="60">
        <v>-136.5</v>
      </c>
      <c r="M17" s="60" t="s">
        <v>64</v>
      </c>
      <c r="N17" s="60" t="s">
        <v>64</v>
      </c>
      <c r="O17" s="60" t="s">
        <v>64</v>
      </c>
      <c r="P17" s="60">
        <v>-93861.2</v>
      </c>
      <c r="Q17" s="60">
        <v>-12408.5</v>
      </c>
      <c r="R17" s="60" t="s">
        <v>64</v>
      </c>
      <c r="S17" s="60">
        <v>46423.4</v>
      </c>
      <c r="T17" s="61" t="s">
        <v>64</v>
      </c>
    </row>
    <row r="18" spans="2:20">
      <c r="B18" s="63" t="s">
        <v>76</v>
      </c>
      <c r="C18" s="60">
        <v>-45894.1</v>
      </c>
      <c r="D18" s="60" t="s">
        <v>64</v>
      </c>
      <c r="E18" s="60" t="s">
        <v>64</v>
      </c>
      <c r="F18" s="60">
        <v>-102</v>
      </c>
      <c r="G18" s="60" t="s">
        <v>64</v>
      </c>
      <c r="H18" s="60" t="s">
        <v>64</v>
      </c>
      <c r="I18" s="60" t="s">
        <v>64</v>
      </c>
      <c r="J18" s="60" t="s">
        <v>64</v>
      </c>
      <c r="K18" s="60" t="s">
        <v>64</v>
      </c>
      <c r="L18" s="60" t="s">
        <v>64</v>
      </c>
      <c r="M18" s="60">
        <v>-102</v>
      </c>
      <c r="N18" s="60" t="s">
        <v>64</v>
      </c>
      <c r="O18" s="60" t="s">
        <v>64</v>
      </c>
      <c r="P18" s="60">
        <v>-68034.7</v>
      </c>
      <c r="Q18" s="60" t="s">
        <v>64</v>
      </c>
      <c r="R18" s="60">
        <v>1311.8</v>
      </c>
      <c r="S18" s="60">
        <v>20930.8</v>
      </c>
      <c r="T18" s="61" t="s">
        <v>64</v>
      </c>
    </row>
    <row r="19" spans="2:20">
      <c r="B19" s="63" t="s">
        <v>77</v>
      </c>
      <c r="C19" s="60">
        <v>-818.6</v>
      </c>
      <c r="D19" s="60" t="s">
        <v>64</v>
      </c>
      <c r="E19" s="60" t="s">
        <v>64</v>
      </c>
      <c r="F19" s="60">
        <v>-131.69999999999999</v>
      </c>
      <c r="G19" s="60" t="s">
        <v>64</v>
      </c>
      <c r="H19" s="60" t="s">
        <v>64</v>
      </c>
      <c r="I19" s="60" t="s">
        <v>64</v>
      </c>
      <c r="J19" s="60" t="s">
        <v>64</v>
      </c>
      <c r="K19" s="60" t="s">
        <v>64</v>
      </c>
      <c r="L19" s="60" t="s">
        <v>64</v>
      </c>
      <c r="M19" s="60">
        <v>-131.69999999999999</v>
      </c>
      <c r="N19" s="60" t="s">
        <v>64</v>
      </c>
      <c r="O19" s="60" t="s">
        <v>64</v>
      </c>
      <c r="P19" s="60">
        <v>-3163.9</v>
      </c>
      <c r="Q19" s="60" t="s">
        <v>64</v>
      </c>
      <c r="R19" s="60">
        <v>2477</v>
      </c>
      <c r="S19" s="60" t="s">
        <v>64</v>
      </c>
      <c r="T19" s="61" t="s">
        <v>64</v>
      </c>
    </row>
    <row r="20" spans="2:20">
      <c r="B20" s="63" t="s">
        <v>78</v>
      </c>
      <c r="C20" s="60">
        <v>2218.8000000000002</v>
      </c>
      <c r="D20" s="60" t="s">
        <v>64</v>
      </c>
      <c r="E20" s="60" t="s">
        <v>64</v>
      </c>
      <c r="F20" s="60">
        <v>2671.9</v>
      </c>
      <c r="G20" s="60" t="s">
        <v>64</v>
      </c>
      <c r="H20" s="60">
        <v>1242.5</v>
      </c>
      <c r="I20" s="60" t="s">
        <v>64</v>
      </c>
      <c r="J20" s="60" t="s">
        <v>64</v>
      </c>
      <c r="K20" s="60" t="s">
        <v>64</v>
      </c>
      <c r="L20" s="60" t="s">
        <v>64</v>
      </c>
      <c r="M20" s="60" t="s">
        <v>64</v>
      </c>
      <c r="N20" s="60" t="s">
        <v>64</v>
      </c>
      <c r="O20" s="60">
        <v>1429.4</v>
      </c>
      <c r="P20" s="60">
        <v>-453.1</v>
      </c>
      <c r="Q20" s="60" t="s">
        <v>64</v>
      </c>
      <c r="R20" s="60" t="s">
        <v>64</v>
      </c>
      <c r="S20" s="60" t="s">
        <v>64</v>
      </c>
      <c r="T20" s="61" t="s">
        <v>64</v>
      </c>
    </row>
    <row r="21" spans="2:20">
      <c r="B21" s="63" t="s">
        <v>79</v>
      </c>
      <c r="C21" s="60">
        <v>-69.2</v>
      </c>
      <c r="D21" s="60" t="s">
        <v>64</v>
      </c>
      <c r="E21" s="60" t="s">
        <v>64</v>
      </c>
      <c r="F21" s="60" t="s">
        <v>64</v>
      </c>
      <c r="G21" s="60" t="s">
        <v>64</v>
      </c>
      <c r="H21" s="60" t="s">
        <v>64</v>
      </c>
      <c r="I21" s="60" t="s">
        <v>64</v>
      </c>
      <c r="J21" s="60" t="s">
        <v>64</v>
      </c>
      <c r="K21" s="60" t="s">
        <v>64</v>
      </c>
      <c r="L21" s="60" t="s">
        <v>64</v>
      </c>
      <c r="M21" s="60" t="s">
        <v>64</v>
      </c>
      <c r="N21" s="60" t="s">
        <v>64</v>
      </c>
      <c r="O21" s="60" t="s">
        <v>64</v>
      </c>
      <c r="P21" s="60" t="s">
        <v>64</v>
      </c>
      <c r="Q21" s="60" t="s">
        <v>64</v>
      </c>
      <c r="R21" s="60" t="s">
        <v>64</v>
      </c>
      <c r="S21" s="60" t="s">
        <v>64</v>
      </c>
      <c r="T21" s="61">
        <v>-69.2</v>
      </c>
    </row>
    <row r="22" spans="2:20">
      <c r="B22" s="69" t="s">
        <v>80</v>
      </c>
      <c r="C22" s="60">
        <v>-9210.2999999999993</v>
      </c>
      <c r="D22" s="60">
        <v>-265872.7</v>
      </c>
      <c r="E22" s="60">
        <v>-5728.5</v>
      </c>
      <c r="F22" s="60">
        <v>262390.90000000002</v>
      </c>
      <c r="G22" s="60">
        <v>11151</v>
      </c>
      <c r="H22" s="60">
        <v>10149</v>
      </c>
      <c r="I22" s="60">
        <v>53948.7</v>
      </c>
      <c r="J22" s="60">
        <v>25921.7</v>
      </c>
      <c r="K22" s="60" t="s">
        <v>64</v>
      </c>
      <c r="L22" s="60">
        <v>106145.3</v>
      </c>
      <c r="M22" s="60">
        <v>9829.9</v>
      </c>
      <c r="N22" s="60">
        <v>9888.9</v>
      </c>
      <c r="O22" s="60">
        <v>35356.400000000001</v>
      </c>
      <c r="P22" s="60" t="s">
        <v>64</v>
      </c>
      <c r="Q22" s="60" t="s">
        <v>64</v>
      </c>
      <c r="R22" s="60" t="s">
        <v>64</v>
      </c>
      <c r="S22" s="60" t="s">
        <v>64</v>
      </c>
      <c r="T22" s="61" t="s">
        <v>64</v>
      </c>
    </row>
    <row r="23" spans="2:20">
      <c r="B23" s="69" t="s">
        <v>81</v>
      </c>
      <c r="C23" s="60">
        <v>871.7</v>
      </c>
      <c r="D23" s="60" t="s">
        <v>64</v>
      </c>
      <c r="E23" s="60" t="s">
        <v>64</v>
      </c>
      <c r="F23" s="60">
        <v>871.7</v>
      </c>
      <c r="G23" s="60" t="s">
        <v>64</v>
      </c>
      <c r="H23" s="60" t="s">
        <v>64</v>
      </c>
      <c r="I23" s="60" t="s">
        <v>64</v>
      </c>
      <c r="J23" s="60" t="s">
        <v>64</v>
      </c>
      <c r="K23" s="60" t="s">
        <v>64</v>
      </c>
      <c r="L23" s="60" t="s">
        <v>64</v>
      </c>
      <c r="M23" s="60" t="s">
        <v>64</v>
      </c>
      <c r="N23" s="60" t="s">
        <v>64</v>
      </c>
      <c r="O23" s="60">
        <v>871.7</v>
      </c>
      <c r="P23" s="60" t="s">
        <v>64</v>
      </c>
      <c r="Q23" s="60" t="s">
        <v>64</v>
      </c>
      <c r="R23" s="60" t="s">
        <v>64</v>
      </c>
      <c r="S23" s="60" t="s">
        <v>64</v>
      </c>
      <c r="T23" s="61" t="s">
        <v>64</v>
      </c>
    </row>
    <row r="24" spans="2:20">
      <c r="B24" s="63" t="s">
        <v>82</v>
      </c>
      <c r="C24" s="60" t="s">
        <v>64</v>
      </c>
      <c r="D24" s="60" t="s">
        <v>64</v>
      </c>
      <c r="E24" s="60" t="s">
        <v>64</v>
      </c>
      <c r="F24" s="60" t="s">
        <v>64</v>
      </c>
      <c r="G24" s="60" t="s">
        <v>64</v>
      </c>
      <c r="H24" s="60" t="s">
        <v>64</v>
      </c>
      <c r="I24" s="60" t="s">
        <v>64</v>
      </c>
      <c r="J24" s="60" t="s">
        <v>64</v>
      </c>
      <c r="K24" s="60" t="s">
        <v>64</v>
      </c>
      <c r="L24" s="60" t="s">
        <v>64</v>
      </c>
      <c r="M24" s="60" t="s">
        <v>64</v>
      </c>
      <c r="N24" s="60" t="s">
        <v>64</v>
      </c>
      <c r="O24" s="60" t="s">
        <v>64</v>
      </c>
      <c r="P24" s="60" t="s">
        <v>64</v>
      </c>
      <c r="Q24" s="60" t="s">
        <v>64</v>
      </c>
      <c r="R24" s="60" t="s">
        <v>64</v>
      </c>
      <c r="S24" s="60" t="s">
        <v>64</v>
      </c>
      <c r="T24" s="61" t="s">
        <v>64</v>
      </c>
    </row>
    <row r="25" spans="2:20">
      <c r="B25" s="70" t="s">
        <v>83</v>
      </c>
      <c r="C25" s="66">
        <v>38973.800000000003</v>
      </c>
      <c r="D25" s="66">
        <v>168.1</v>
      </c>
      <c r="E25" s="60" t="s">
        <v>64</v>
      </c>
      <c r="F25" s="66">
        <v>17169.5</v>
      </c>
      <c r="G25" s="60">
        <v>11151</v>
      </c>
      <c r="H25" s="60" t="s">
        <v>64</v>
      </c>
      <c r="I25" s="60" t="s">
        <v>64</v>
      </c>
      <c r="J25" s="60" t="s">
        <v>64</v>
      </c>
      <c r="K25" s="60" t="s">
        <v>64</v>
      </c>
      <c r="L25" s="60">
        <v>85.3</v>
      </c>
      <c r="M25" s="60">
        <v>696.7</v>
      </c>
      <c r="N25" s="60" t="s">
        <v>64</v>
      </c>
      <c r="O25" s="60">
        <v>5236.5</v>
      </c>
      <c r="P25" s="66">
        <v>12889.8</v>
      </c>
      <c r="Q25" s="60" t="s">
        <v>64</v>
      </c>
      <c r="R25" s="66">
        <v>974.7</v>
      </c>
      <c r="S25" s="66">
        <v>7771.7</v>
      </c>
      <c r="T25" s="61" t="s">
        <v>64</v>
      </c>
    </row>
    <row r="26" spans="2:20">
      <c r="B26" s="70" t="s">
        <v>84</v>
      </c>
      <c r="C26" s="66">
        <v>59811.7</v>
      </c>
      <c r="D26" s="66">
        <v>1887.5</v>
      </c>
      <c r="E26" s="60" t="s">
        <v>64</v>
      </c>
      <c r="F26" s="66"/>
      <c r="G26" s="60" t="s">
        <v>64</v>
      </c>
      <c r="H26" s="60" t="s">
        <v>64</v>
      </c>
      <c r="I26" s="60" t="s">
        <v>64</v>
      </c>
      <c r="J26" s="60" t="s">
        <v>64</v>
      </c>
      <c r="K26" s="60" t="s">
        <v>64</v>
      </c>
      <c r="L26" s="60" t="s">
        <v>64</v>
      </c>
      <c r="M26" s="60" t="s">
        <v>64</v>
      </c>
      <c r="N26" s="60" t="s">
        <v>64</v>
      </c>
      <c r="O26" s="60" t="s">
        <v>64</v>
      </c>
      <c r="P26" s="66">
        <v>43630</v>
      </c>
      <c r="Q26" s="60" t="s">
        <v>64</v>
      </c>
      <c r="R26" s="66">
        <v>505.8</v>
      </c>
      <c r="S26" s="66">
        <v>13788.4</v>
      </c>
      <c r="T26" s="61" t="s">
        <v>64</v>
      </c>
    </row>
    <row r="27" spans="2:20">
      <c r="B27" s="70" t="s">
        <v>85</v>
      </c>
      <c r="C27" s="66">
        <v>303385.2</v>
      </c>
      <c r="D27" s="60" t="s">
        <v>64</v>
      </c>
      <c r="E27" s="60" t="s">
        <v>64</v>
      </c>
      <c r="F27" s="66">
        <v>110493.6</v>
      </c>
      <c r="G27" s="60" t="s">
        <v>64</v>
      </c>
      <c r="H27" s="60">
        <v>4059.5</v>
      </c>
      <c r="I27" s="60">
        <v>44505.9</v>
      </c>
      <c r="J27" s="60">
        <v>4131.8</v>
      </c>
      <c r="K27" s="60">
        <v>68.900000000000006</v>
      </c>
      <c r="L27" s="60">
        <v>35477.1</v>
      </c>
      <c r="M27" s="60">
        <v>2378.8000000000002</v>
      </c>
      <c r="N27" s="60">
        <v>8701.5</v>
      </c>
      <c r="O27" s="60">
        <v>11170.1</v>
      </c>
      <c r="P27" s="66">
        <v>142463.5</v>
      </c>
      <c r="Q27" s="66">
        <v>3772.5</v>
      </c>
      <c r="R27" s="66">
        <v>2308.3000000000002</v>
      </c>
      <c r="S27" s="66">
        <v>44041.3</v>
      </c>
      <c r="T27" s="67">
        <v>306</v>
      </c>
    </row>
    <row r="28" spans="2:20">
      <c r="B28" s="70" t="s">
        <v>86</v>
      </c>
      <c r="C28" s="66">
        <v>280902.3</v>
      </c>
      <c r="D28" s="60" t="s">
        <v>64</v>
      </c>
      <c r="E28" s="60" t="s">
        <v>64</v>
      </c>
      <c r="F28" s="66">
        <v>89661.8</v>
      </c>
      <c r="G28" s="60" t="s">
        <v>64</v>
      </c>
      <c r="H28" s="60">
        <v>3822.4</v>
      </c>
      <c r="I28" s="60">
        <v>44505.9</v>
      </c>
      <c r="J28" s="60">
        <v>3885.7</v>
      </c>
      <c r="K28" s="60">
        <v>68.900000000000006</v>
      </c>
      <c r="L28" s="60">
        <v>35477.1</v>
      </c>
      <c r="M28" s="60">
        <v>1869</v>
      </c>
      <c r="N28" s="60">
        <v>32.799999999999997</v>
      </c>
      <c r="O28" s="60" t="s">
        <v>64</v>
      </c>
      <c r="P28" s="66">
        <v>140944.1</v>
      </c>
      <c r="Q28" s="66">
        <v>3772.5</v>
      </c>
      <c r="R28" s="66">
        <v>2308.3000000000002</v>
      </c>
      <c r="S28" s="66">
        <v>44041.3</v>
      </c>
      <c r="T28" s="67">
        <v>174.1</v>
      </c>
    </row>
    <row r="29" spans="2:20">
      <c r="B29" s="71" t="s">
        <v>87</v>
      </c>
      <c r="C29" s="66">
        <v>33379.199999999997</v>
      </c>
      <c r="D29" s="60" t="s">
        <v>64</v>
      </c>
      <c r="E29" s="60" t="s">
        <v>64</v>
      </c>
      <c r="F29" s="66">
        <v>3224.3</v>
      </c>
      <c r="G29" s="60" t="s">
        <v>64</v>
      </c>
      <c r="H29" s="60">
        <v>246.5</v>
      </c>
      <c r="I29" s="60" t="s">
        <v>64</v>
      </c>
      <c r="J29" s="60">
        <v>4.3</v>
      </c>
      <c r="K29" s="60">
        <v>4.3</v>
      </c>
      <c r="L29" s="60">
        <v>1271.3</v>
      </c>
      <c r="M29" s="60">
        <v>1665.1</v>
      </c>
      <c r="N29" s="60">
        <v>32.799999999999997</v>
      </c>
      <c r="O29" s="60" t="s">
        <v>64</v>
      </c>
      <c r="P29" s="66">
        <v>23818.7</v>
      </c>
      <c r="Q29" s="66">
        <v>2.1</v>
      </c>
      <c r="R29" s="66">
        <v>6.7</v>
      </c>
      <c r="S29" s="66">
        <v>6327.4</v>
      </c>
      <c r="T29" s="67" t="s">
        <v>64</v>
      </c>
    </row>
    <row r="30" spans="2:20">
      <c r="B30" s="72" t="s">
        <v>88</v>
      </c>
      <c r="C30" s="60">
        <v>2199.9</v>
      </c>
      <c r="D30" s="60" t="s">
        <v>64</v>
      </c>
      <c r="E30" s="60" t="s">
        <v>64</v>
      </c>
      <c r="F30" s="60">
        <v>144.9</v>
      </c>
      <c r="G30" s="60" t="s">
        <v>64</v>
      </c>
      <c r="H30" s="60">
        <v>4.7</v>
      </c>
      <c r="I30" s="60" t="s">
        <v>64</v>
      </c>
      <c r="J30" s="60" t="s">
        <v>64</v>
      </c>
      <c r="K30" s="60" t="s">
        <v>64</v>
      </c>
      <c r="L30" s="60" t="s">
        <v>64</v>
      </c>
      <c r="M30" s="60">
        <v>140.19999999999999</v>
      </c>
      <c r="N30" s="60" t="s">
        <v>64</v>
      </c>
      <c r="O30" s="60" t="s">
        <v>64</v>
      </c>
      <c r="P30" s="60">
        <v>902.3</v>
      </c>
      <c r="Q30" s="60" t="s">
        <v>64</v>
      </c>
      <c r="R30" s="60" t="s">
        <v>64</v>
      </c>
      <c r="S30" s="60">
        <v>1152.7</v>
      </c>
      <c r="T30" s="61" t="s">
        <v>64</v>
      </c>
    </row>
    <row r="31" spans="2:20">
      <c r="B31" s="72" t="s">
        <v>89</v>
      </c>
      <c r="C31" s="60">
        <v>8763.5</v>
      </c>
      <c r="D31" s="60" t="s">
        <v>64</v>
      </c>
      <c r="E31" s="60" t="s">
        <v>64</v>
      </c>
      <c r="F31" s="60">
        <v>46.1</v>
      </c>
      <c r="G31" s="60" t="s">
        <v>64</v>
      </c>
      <c r="H31" s="60">
        <v>4.7</v>
      </c>
      <c r="I31" s="60" t="s">
        <v>64</v>
      </c>
      <c r="J31" s="60" t="s">
        <v>64</v>
      </c>
      <c r="K31" s="60">
        <v>4.3</v>
      </c>
      <c r="L31" s="60">
        <v>4.3</v>
      </c>
      <c r="M31" s="60" t="s">
        <v>64</v>
      </c>
      <c r="N31" s="60">
        <v>32.799999999999997</v>
      </c>
      <c r="O31" s="60" t="s">
        <v>64</v>
      </c>
      <c r="P31" s="60">
        <v>7913.5</v>
      </c>
      <c r="Q31" s="60" t="s">
        <v>64</v>
      </c>
      <c r="R31" s="60" t="s">
        <v>64</v>
      </c>
      <c r="S31" s="60">
        <v>803.9</v>
      </c>
      <c r="T31" s="61" t="s">
        <v>64</v>
      </c>
    </row>
    <row r="32" spans="2:20">
      <c r="B32" s="72" t="s">
        <v>90</v>
      </c>
      <c r="C32" s="60">
        <v>353.3</v>
      </c>
      <c r="D32" s="60" t="s">
        <v>64</v>
      </c>
      <c r="E32" s="60" t="s">
        <v>64</v>
      </c>
      <c r="F32" s="60">
        <v>21.2</v>
      </c>
      <c r="G32" s="60" t="s">
        <v>64</v>
      </c>
      <c r="H32" s="60" t="s">
        <v>64</v>
      </c>
      <c r="I32" s="60" t="s">
        <v>64</v>
      </c>
      <c r="J32" s="60" t="s">
        <v>64</v>
      </c>
      <c r="K32" s="60" t="s">
        <v>64</v>
      </c>
      <c r="L32" s="60" t="s">
        <v>64</v>
      </c>
      <c r="M32" s="60">
        <v>21.2</v>
      </c>
      <c r="N32" s="60" t="s">
        <v>64</v>
      </c>
      <c r="O32" s="60" t="s">
        <v>64</v>
      </c>
      <c r="P32" s="60">
        <v>300.8</v>
      </c>
      <c r="Q32" s="60" t="s">
        <v>64</v>
      </c>
      <c r="R32" s="60" t="s">
        <v>64</v>
      </c>
      <c r="S32" s="60">
        <v>31.3</v>
      </c>
      <c r="T32" s="61" t="s">
        <v>64</v>
      </c>
    </row>
    <row r="33" spans="2:20">
      <c r="B33" s="72" t="s">
        <v>91</v>
      </c>
      <c r="C33" s="60">
        <v>5130.8999999999996</v>
      </c>
      <c r="D33" s="60" t="s">
        <v>64</v>
      </c>
      <c r="E33" s="60" t="s">
        <v>64</v>
      </c>
      <c r="F33" s="60">
        <v>72.3</v>
      </c>
      <c r="G33" s="60" t="s">
        <v>64</v>
      </c>
      <c r="H33" s="60" t="s">
        <v>64</v>
      </c>
      <c r="I33" s="60" t="s">
        <v>64</v>
      </c>
      <c r="J33" s="60" t="s">
        <v>64</v>
      </c>
      <c r="K33" s="60" t="s">
        <v>64</v>
      </c>
      <c r="L33" s="60">
        <v>4.3</v>
      </c>
      <c r="M33" s="60">
        <v>68</v>
      </c>
      <c r="N33" s="60" t="s">
        <v>64</v>
      </c>
      <c r="O33" s="60" t="s">
        <v>64</v>
      </c>
      <c r="P33" s="60">
        <v>4491.8999999999996</v>
      </c>
      <c r="Q33" s="60" t="s">
        <v>64</v>
      </c>
      <c r="R33" s="60">
        <v>0.8</v>
      </c>
      <c r="S33" s="60">
        <v>565.9</v>
      </c>
      <c r="T33" s="61" t="s">
        <v>64</v>
      </c>
    </row>
    <row r="34" spans="2:20">
      <c r="B34" s="72" t="s">
        <v>92</v>
      </c>
      <c r="C34" s="60">
        <v>247</v>
      </c>
      <c r="D34" s="60" t="s">
        <v>64</v>
      </c>
      <c r="E34" s="60" t="s">
        <v>64</v>
      </c>
      <c r="F34" s="60">
        <v>4.3</v>
      </c>
      <c r="G34" s="60" t="s">
        <v>64</v>
      </c>
      <c r="H34" s="60" t="s">
        <v>64</v>
      </c>
      <c r="I34" s="60" t="s">
        <v>64</v>
      </c>
      <c r="J34" s="60" t="s">
        <v>64</v>
      </c>
      <c r="K34" s="60" t="s">
        <v>64</v>
      </c>
      <c r="L34" s="60">
        <v>4.3</v>
      </c>
      <c r="M34" s="60" t="s">
        <v>64</v>
      </c>
      <c r="N34" s="60" t="s">
        <v>64</v>
      </c>
      <c r="O34" s="60" t="s">
        <v>64</v>
      </c>
      <c r="P34" s="60">
        <v>203.1</v>
      </c>
      <c r="Q34" s="60" t="s">
        <v>64</v>
      </c>
      <c r="R34" s="60" t="s">
        <v>64</v>
      </c>
      <c r="S34" s="60">
        <v>39.6</v>
      </c>
      <c r="T34" s="61" t="s">
        <v>64</v>
      </c>
    </row>
    <row r="35" spans="2:20">
      <c r="B35" s="72" t="s">
        <v>93</v>
      </c>
      <c r="C35" s="60">
        <v>955.8</v>
      </c>
      <c r="D35" s="60" t="s">
        <v>64</v>
      </c>
      <c r="E35" s="60" t="s">
        <v>64</v>
      </c>
      <c r="F35" s="60">
        <v>4.3</v>
      </c>
      <c r="G35" s="60" t="s">
        <v>64</v>
      </c>
      <c r="H35" s="60" t="s">
        <v>64</v>
      </c>
      <c r="I35" s="60" t="s">
        <v>64</v>
      </c>
      <c r="J35" s="60" t="s">
        <v>64</v>
      </c>
      <c r="K35" s="60" t="s">
        <v>64</v>
      </c>
      <c r="L35" s="60">
        <v>4.3</v>
      </c>
      <c r="M35" s="60" t="s">
        <v>64</v>
      </c>
      <c r="N35" s="60" t="s">
        <v>64</v>
      </c>
      <c r="O35" s="60" t="s">
        <v>64</v>
      </c>
      <c r="P35" s="60">
        <v>546.79999999999995</v>
      </c>
      <c r="Q35" s="60" t="s">
        <v>64</v>
      </c>
      <c r="R35" s="60" t="s">
        <v>64</v>
      </c>
      <c r="S35" s="60">
        <v>404.7</v>
      </c>
      <c r="T35" s="61" t="s">
        <v>64</v>
      </c>
    </row>
    <row r="36" spans="2:20">
      <c r="B36" s="73" t="s">
        <v>94</v>
      </c>
      <c r="C36" s="60">
        <v>729</v>
      </c>
      <c r="D36" s="60" t="s">
        <v>64</v>
      </c>
      <c r="E36" s="60" t="s">
        <v>64</v>
      </c>
      <c r="F36" s="60">
        <v>281.60000000000002</v>
      </c>
      <c r="G36" s="60" t="s">
        <v>64</v>
      </c>
      <c r="H36" s="60">
        <v>4.7</v>
      </c>
      <c r="I36" s="60" t="s">
        <v>64</v>
      </c>
      <c r="J36" s="60" t="s">
        <v>64</v>
      </c>
      <c r="K36" s="60" t="s">
        <v>64</v>
      </c>
      <c r="L36" s="60">
        <v>196.2</v>
      </c>
      <c r="M36" s="60">
        <v>80.7</v>
      </c>
      <c r="N36" s="60" t="s">
        <v>64</v>
      </c>
      <c r="O36" s="60" t="s">
        <v>64</v>
      </c>
      <c r="P36" s="60">
        <v>175.8</v>
      </c>
      <c r="Q36" s="60" t="s">
        <v>64</v>
      </c>
      <c r="R36" s="60">
        <v>5.9</v>
      </c>
      <c r="S36" s="60">
        <v>265.7</v>
      </c>
      <c r="T36" s="61" t="s">
        <v>64</v>
      </c>
    </row>
    <row r="37" spans="2:20">
      <c r="B37" s="73" t="s">
        <v>95</v>
      </c>
      <c r="C37" s="60">
        <v>9633.1</v>
      </c>
      <c r="D37" s="60" t="s">
        <v>64</v>
      </c>
      <c r="E37" s="60" t="s">
        <v>64</v>
      </c>
      <c r="F37" s="60">
        <v>900</v>
      </c>
      <c r="G37" s="60" t="s">
        <v>64</v>
      </c>
      <c r="H37" s="60">
        <v>28.5</v>
      </c>
      <c r="I37" s="60" t="s">
        <v>64</v>
      </c>
      <c r="J37" s="60" t="s">
        <v>64</v>
      </c>
      <c r="K37" s="60" t="s">
        <v>64</v>
      </c>
      <c r="L37" s="60">
        <v>162.1</v>
      </c>
      <c r="M37" s="60">
        <v>709.4</v>
      </c>
      <c r="N37" s="60" t="s">
        <v>64</v>
      </c>
      <c r="O37" s="60" t="s">
        <v>64</v>
      </c>
      <c r="P37" s="60">
        <v>7815.9</v>
      </c>
      <c r="Q37" s="60">
        <v>2.1</v>
      </c>
      <c r="R37" s="60" t="s">
        <v>64</v>
      </c>
      <c r="S37" s="60">
        <v>915.1</v>
      </c>
      <c r="T37" s="61" t="s">
        <v>64</v>
      </c>
    </row>
    <row r="38" spans="2:20">
      <c r="B38" s="73" t="s">
        <v>96</v>
      </c>
      <c r="C38" s="60">
        <v>75</v>
      </c>
      <c r="D38" s="60" t="s">
        <v>64</v>
      </c>
      <c r="E38" s="60" t="s">
        <v>64</v>
      </c>
      <c r="F38" s="60" t="s">
        <v>64</v>
      </c>
      <c r="G38" s="60" t="s">
        <v>64</v>
      </c>
      <c r="H38" s="60" t="s">
        <v>64</v>
      </c>
      <c r="I38" s="60" t="s">
        <v>64</v>
      </c>
      <c r="J38" s="60" t="s">
        <v>64</v>
      </c>
      <c r="K38" s="60" t="s">
        <v>64</v>
      </c>
      <c r="L38" s="60" t="s">
        <v>64</v>
      </c>
      <c r="M38" s="60" t="s">
        <v>64</v>
      </c>
      <c r="N38" s="60" t="s">
        <v>64</v>
      </c>
      <c r="O38" s="60" t="s">
        <v>64</v>
      </c>
      <c r="P38" s="60">
        <v>46.9</v>
      </c>
      <c r="Q38" s="60" t="s">
        <v>64</v>
      </c>
      <c r="R38" s="60" t="s">
        <v>64</v>
      </c>
      <c r="S38" s="60">
        <v>28.1</v>
      </c>
      <c r="T38" s="61" t="s">
        <v>64</v>
      </c>
    </row>
    <row r="39" spans="2:20">
      <c r="B39" s="72" t="s">
        <v>97</v>
      </c>
      <c r="C39" s="60">
        <v>22.9</v>
      </c>
      <c r="D39" s="60" t="s">
        <v>64</v>
      </c>
      <c r="E39" s="60" t="s">
        <v>64</v>
      </c>
      <c r="F39" s="60" t="s">
        <v>64</v>
      </c>
      <c r="G39" s="60" t="s">
        <v>64</v>
      </c>
      <c r="H39" s="60" t="s">
        <v>64</v>
      </c>
      <c r="I39" s="60" t="s">
        <v>64</v>
      </c>
      <c r="J39" s="60" t="s">
        <v>64</v>
      </c>
      <c r="K39" s="60" t="s">
        <v>64</v>
      </c>
      <c r="L39" s="60" t="s">
        <v>64</v>
      </c>
      <c r="M39" s="60" t="s">
        <v>64</v>
      </c>
      <c r="N39" s="60" t="s">
        <v>64</v>
      </c>
      <c r="O39" s="60" t="s">
        <v>64</v>
      </c>
      <c r="P39" s="60">
        <v>7.8</v>
      </c>
      <c r="Q39" s="60" t="s">
        <v>64</v>
      </c>
      <c r="R39" s="60" t="s">
        <v>64</v>
      </c>
      <c r="S39" s="60">
        <v>15.1</v>
      </c>
      <c r="T39" s="61" t="s">
        <v>64</v>
      </c>
    </row>
    <row r="40" spans="2:20">
      <c r="B40" s="73" t="s">
        <v>98</v>
      </c>
      <c r="C40" s="60">
        <v>348.5</v>
      </c>
      <c r="D40" s="60" t="s">
        <v>64</v>
      </c>
      <c r="E40" s="60" t="s">
        <v>64</v>
      </c>
      <c r="F40" s="60">
        <v>17</v>
      </c>
      <c r="G40" s="60" t="s">
        <v>64</v>
      </c>
      <c r="H40" s="60" t="s">
        <v>64</v>
      </c>
      <c r="I40" s="60" t="s">
        <v>64</v>
      </c>
      <c r="J40" s="60" t="s">
        <v>64</v>
      </c>
      <c r="K40" s="60" t="s">
        <v>64</v>
      </c>
      <c r="L40" s="60">
        <v>8.5</v>
      </c>
      <c r="M40" s="60">
        <v>8.5</v>
      </c>
      <c r="N40" s="60" t="s">
        <v>64</v>
      </c>
      <c r="O40" s="60" t="s">
        <v>64</v>
      </c>
      <c r="P40" s="60">
        <v>136.69999999999999</v>
      </c>
      <c r="Q40" s="60" t="s">
        <v>64</v>
      </c>
      <c r="R40" s="60" t="s">
        <v>64</v>
      </c>
      <c r="S40" s="60">
        <v>194.8</v>
      </c>
      <c r="T40" s="61" t="s">
        <v>64</v>
      </c>
    </row>
    <row r="41" spans="2:20">
      <c r="B41" s="73" t="s">
        <v>99</v>
      </c>
      <c r="C41" s="74">
        <v>4250.2</v>
      </c>
      <c r="D41" s="60" t="s">
        <v>64</v>
      </c>
      <c r="E41" s="60" t="s">
        <v>64</v>
      </c>
      <c r="F41" s="74">
        <v>1714.1</v>
      </c>
      <c r="G41" s="60" t="s">
        <v>64</v>
      </c>
      <c r="H41" s="60">
        <v>189.7</v>
      </c>
      <c r="I41" s="60" t="s">
        <v>64</v>
      </c>
      <c r="J41" s="60">
        <v>4.3</v>
      </c>
      <c r="K41" s="60" t="s">
        <v>64</v>
      </c>
      <c r="L41" s="74">
        <v>883</v>
      </c>
      <c r="M41" s="74">
        <v>637.1</v>
      </c>
      <c r="N41" s="60" t="s">
        <v>64</v>
      </c>
      <c r="O41" s="60" t="s">
        <v>64</v>
      </c>
      <c r="P41" s="74">
        <v>789</v>
      </c>
      <c r="Q41" s="60" t="s">
        <v>64</v>
      </c>
      <c r="R41" s="60" t="s">
        <v>64</v>
      </c>
      <c r="S41" s="74">
        <v>1747.1</v>
      </c>
      <c r="T41" s="61" t="s">
        <v>64</v>
      </c>
    </row>
    <row r="42" spans="2:20">
      <c r="B42" s="72" t="s">
        <v>100</v>
      </c>
      <c r="C42" s="60">
        <v>670.1</v>
      </c>
      <c r="D42" s="60" t="s">
        <v>64</v>
      </c>
      <c r="E42" s="60" t="s">
        <v>64</v>
      </c>
      <c r="F42" s="60">
        <v>18.5</v>
      </c>
      <c r="G42" s="60" t="s">
        <v>64</v>
      </c>
      <c r="H42" s="60">
        <v>14.2</v>
      </c>
      <c r="I42" s="60" t="s">
        <v>64</v>
      </c>
      <c r="J42" s="60" t="s">
        <v>64</v>
      </c>
      <c r="K42" s="60" t="s">
        <v>64</v>
      </c>
      <c r="L42" s="60">
        <v>4.3</v>
      </c>
      <c r="M42" s="60" t="s">
        <v>64</v>
      </c>
      <c r="N42" s="60" t="s">
        <v>64</v>
      </c>
      <c r="O42" s="60" t="s">
        <v>64</v>
      </c>
      <c r="P42" s="60">
        <v>488.2</v>
      </c>
      <c r="Q42" s="60" t="s">
        <v>64</v>
      </c>
      <c r="R42" s="60" t="s">
        <v>64</v>
      </c>
      <c r="S42" s="60">
        <v>163.4</v>
      </c>
      <c r="T42" s="61" t="s">
        <v>64</v>
      </c>
    </row>
    <row r="43" spans="2:20">
      <c r="B43" s="75" t="s">
        <v>101</v>
      </c>
      <c r="C43" s="66">
        <v>71350.899999999994</v>
      </c>
      <c r="D43" s="60" t="s">
        <v>64</v>
      </c>
      <c r="E43" s="60" t="s">
        <v>64</v>
      </c>
      <c r="F43" s="66">
        <v>69214.7</v>
      </c>
      <c r="G43" s="60" t="s">
        <v>64</v>
      </c>
      <c r="H43" s="60">
        <v>901.1</v>
      </c>
      <c r="I43" s="60">
        <v>43978.9</v>
      </c>
      <c r="J43" s="60">
        <v>3881.4</v>
      </c>
      <c r="K43" s="60" t="s">
        <v>64</v>
      </c>
      <c r="L43" s="60">
        <v>20398.099999999999</v>
      </c>
      <c r="M43" s="60">
        <v>55.2</v>
      </c>
      <c r="N43" s="60" t="s">
        <v>64</v>
      </c>
      <c r="O43" s="60" t="s">
        <v>64</v>
      </c>
      <c r="P43" s="66" t="s">
        <v>64</v>
      </c>
      <c r="Q43" s="66">
        <v>2.1</v>
      </c>
      <c r="R43" s="60" t="s">
        <v>64</v>
      </c>
      <c r="S43" s="66">
        <v>1959.8</v>
      </c>
      <c r="T43" s="67">
        <v>174.3</v>
      </c>
    </row>
    <row r="44" spans="2:20">
      <c r="B44" s="73" t="s">
        <v>102</v>
      </c>
      <c r="C44" s="60">
        <v>64010.8</v>
      </c>
      <c r="D44" s="60" t="s">
        <v>64</v>
      </c>
      <c r="E44" s="60" t="s">
        <v>64</v>
      </c>
      <c r="F44" s="60">
        <v>64010.8</v>
      </c>
      <c r="G44" s="60" t="s">
        <v>64</v>
      </c>
      <c r="H44" s="60">
        <v>896.4</v>
      </c>
      <c r="I44" s="60">
        <v>43978.9</v>
      </c>
      <c r="J44" s="60" t="s">
        <v>64</v>
      </c>
      <c r="K44" s="60" t="s">
        <v>64</v>
      </c>
      <c r="L44" s="60">
        <v>19135.5</v>
      </c>
      <c r="M44" s="60" t="s">
        <v>64</v>
      </c>
      <c r="N44" s="60" t="s">
        <v>64</v>
      </c>
      <c r="O44" s="60" t="s">
        <v>64</v>
      </c>
      <c r="P44" s="60" t="s">
        <v>64</v>
      </c>
      <c r="Q44" s="60" t="s">
        <v>64</v>
      </c>
      <c r="R44" s="60" t="s">
        <v>64</v>
      </c>
      <c r="S44" s="60" t="s">
        <v>64</v>
      </c>
      <c r="T44" s="61" t="s">
        <v>64</v>
      </c>
    </row>
    <row r="45" spans="2:20">
      <c r="B45" s="72" t="s">
        <v>103</v>
      </c>
      <c r="C45" s="60">
        <v>1875.8</v>
      </c>
      <c r="D45" s="60" t="s">
        <v>64</v>
      </c>
      <c r="E45" s="60" t="s">
        <v>64</v>
      </c>
      <c r="F45" s="60">
        <v>140.6</v>
      </c>
      <c r="G45" s="60" t="s">
        <v>64</v>
      </c>
      <c r="H45" s="60" t="s">
        <v>64</v>
      </c>
      <c r="I45" s="60" t="s">
        <v>64</v>
      </c>
      <c r="J45" s="60" t="s">
        <v>64</v>
      </c>
      <c r="K45" s="60" t="s">
        <v>64</v>
      </c>
      <c r="L45" s="60">
        <v>102.4</v>
      </c>
      <c r="M45" s="60">
        <v>38.200000000000003</v>
      </c>
      <c r="N45" s="60" t="s">
        <v>64</v>
      </c>
      <c r="O45" s="60" t="s">
        <v>64</v>
      </c>
      <c r="P45" s="60" t="s">
        <v>64</v>
      </c>
      <c r="Q45" s="60">
        <v>2.1</v>
      </c>
      <c r="R45" s="60" t="s">
        <v>64</v>
      </c>
      <c r="S45" s="60">
        <v>1558.8</v>
      </c>
      <c r="T45" s="61">
        <v>174.3</v>
      </c>
    </row>
    <row r="46" spans="2:20">
      <c r="B46" s="73" t="s">
        <v>104</v>
      </c>
      <c r="C46" s="60">
        <v>3881.4</v>
      </c>
      <c r="D46" s="60" t="s">
        <v>64</v>
      </c>
      <c r="E46" s="60" t="s">
        <v>64</v>
      </c>
      <c r="F46" s="60">
        <v>3881.4</v>
      </c>
      <c r="G46" s="60" t="s">
        <v>64</v>
      </c>
      <c r="H46" s="60" t="s">
        <v>64</v>
      </c>
      <c r="I46" s="60" t="s">
        <v>64</v>
      </c>
      <c r="J46" s="60">
        <v>3881.4</v>
      </c>
      <c r="K46" s="60" t="s">
        <v>64</v>
      </c>
      <c r="L46" s="60" t="s">
        <v>64</v>
      </c>
      <c r="M46" s="60" t="s">
        <v>64</v>
      </c>
      <c r="N46" s="60" t="s">
        <v>64</v>
      </c>
      <c r="O46" s="60" t="s">
        <v>64</v>
      </c>
      <c r="P46" s="60" t="s">
        <v>64</v>
      </c>
      <c r="Q46" s="60" t="s">
        <v>64</v>
      </c>
      <c r="R46" s="60" t="s">
        <v>64</v>
      </c>
      <c r="S46" s="60" t="s">
        <v>64</v>
      </c>
      <c r="T46" s="61" t="s">
        <v>64</v>
      </c>
    </row>
    <row r="47" spans="2:20">
      <c r="B47" s="73" t="s">
        <v>105</v>
      </c>
      <c r="C47" s="60">
        <v>1177.2</v>
      </c>
      <c r="D47" s="60" t="s">
        <v>64</v>
      </c>
      <c r="E47" s="60" t="s">
        <v>64</v>
      </c>
      <c r="F47" s="60">
        <v>1177.2</v>
      </c>
      <c r="G47" s="60" t="s">
        <v>64</v>
      </c>
      <c r="H47" s="60" t="s">
        <v>64</v>
      </c>
      <c r="I47" s="60" t="s">
        <v>64</v>
      </c>
      <c r="J47" s="60" t="s">
        <v>64</v>
      </c>
      <c r="K47" s="60" t="s">
        <v>64</v>
      </c>
      <c r="L47" s="60">
        <v>1160.2</v>
      </c>
      <c r="M47" s="60">
        <v>17</v>
      </c>
      <c r="N47" s="60" t="s">
        <v>64</v>
      </c>
      <c r="O47" s="60" t="s">
        <v>64</v>
      </c>
      <c r="P47" s="60" t="s">
        <v>64</v>
      </c>
      <c r="Q47" s="60" t="s">
        <v>64</v>
      </c>
      <c r="R47" s="60" t="s">
        <v>64</v>
      </c>
      <c r="S47" s="60" t="s">
        <v>64</v>
      </c>
      <c r="T47" s="61" t="s">
        <v>64</v>
      </c>
    </row>
    <row r="48" spans="2:20">
      <c r="B48" s="73" t="s">
        <v>106</v>
      </c>
      <c r="C48" s="60">
        <v>405.7</v>
      </c>
      <c r="D48" s="60" t="s">
        <v>64</v>
      </c>
      <c r="E48" s="60" t="s">
        <v>64</v>
      </c>
      <c r="F48" s="60">
        <v>4.7</v>
      </c>
      <c r="G48" s="60" t="s">
        <v>64</v>
      </c>
      <c r="H48" s="60">
        <v>4.7</v>
      </c>
      <c r="I48" s="60" t="s">
        <v>64</v>
      </c>
      <c r="J48" s="60" t="s">
        <v>64</v>
      </c>
      <c r="K48" s="60" t="s">
        <v>64</v>
      </c>
      <c r="L48" s="60" t="s">
        <v>64</v>
      </c>
      <c r="M48" s="60" t="s">
        <v>64</v>
      </c>
      <c r="N48" s="60" t="s">
        <v>64</v>
      </c>
      <c r="O48" s="60" t="s">
        <v>64</v>
      </c>
      <c r="P48" s="60" t="s">
        <v>64</v>
      </c>
      <c r="Q48" s="60" t="s">
        <v>64</v>
      </c>
      <c r="R48" s="60" t="s">
        <v>64</v>
      </c>
      <c r="S48" s="60">
        <v>401</v>
      </c>
      <c r="T48" s="61" t="s">
        <v>64</v>
      </c>
    </row>
    <row r="49" spans="2:20">
      <c r="B49" s="76" t="s">
        <v>107</v>
      </c>
      <c r="C49" s="60" t="s">
        <v>64</v>
      </c>
      <c r="D49" s="60" t="s">
        <v>64</v>
      </c>
      <c r="E49" s="60" t="s">
        <v>64</v>
      </c>
      <c r="F49" s="60" t="s">
        <v>64</v>
      </c>
      <c r="G49" s="60" t="s">
        <v>64</v>
      </c>
      <c r="H49" s="60" t="s">
        <v>64</v>
      </c>
      <c r="I49" s="60" t="s">
        <v>64</v>
      </c>
      <c r="J49" s="60" t="s">
        <v>64</v>
      </c>
      <c r="K49" s="60" t="s">
        <v>64</v>
      </c>
      <c r="L49" s="60" t="s">
        <v>64</v>
      </c>
      <c r="M49" s="60" t="s">
        <v>64</v>
      </c>
      <c r="N49" s="60" t="s">
        <v>64</v>
      </c>
      <c r="O49" s="60" t="s">
        <v>64</v>
      </c>
      <c r="P49" s="60" t="s">
        <v>64</v>
      </c>
      <c r="Q49" s="60" t="s">
        <v>64</v>
      </c>
      <c r="R49" s="60" t="s">
        <v>64</v>
      </c>
      <c r="S49" s="60" t="s">
        <v>64</v>
      </c>
      <c r="T49" s="61" t="s">
        <v>64</v>
      </c>
    </row>
    <row r="50" spans="2:20">
      <c r="B50" s="75" t="s">
        <v>108</v>
      </c>
      <c r="C50" s="66">
        <v>176172.2</v>
      </c>
      <c r="D50" s="60" t="s">
        <v>64</v>
      </c>
      <c r="E50" s="60" t="s">
        <v>64</v>
      </c>
      <c r="F50" s="66">
        <v>17222.8</v>
      </c>
      <c r="G50" s="60" t="s">
        <v>64</v>
      </c>
      <c r="H50" s="60">
        <v>2674.8</v>
      </c>
      <c r="I50" s="60">
        <v>527</v>
      </c>
      <c r="J50" s="60" t="s">
        <v>64</v>
      </c>
      <c r="K50" s="60">
        <v>64.599999999999994</v>
      </c>
      <c r="L50" s="60">
        <v>13807.7</v>
      </c>
      <c r="M50" s="60">
        <v>148.69999999999999</v>
      </c>
      <c r="N50" s="60" t="s">
        <v>64</v>
      </c>
      <c r="O50" s="60" t="s">
        <v>64</v>
      </c>
      <c r="P50" s="66">
        <v>117125.4</v>
      </c>
      <c r="Q50" s="66">
        <v>3768.3</v>
      </c>
      <c r="R50" s="66">
        <v>2301.6</v>
      </c>
      <c r="S50" s="66">
        <v>35754.1</v>
      </c>
      <c r="T50" s="67" t="s">
        <v>64</v>
      </c>
    </row>
    <row r="51" spans="2:20">
      <c r="B51" s="72" t="s">
        <v>109</v>
      </c>
      <c r="C51" s="60">
        <v>17023.900000000001</v>
      </c>
      <c r="D51" s="60" t="s">
        <v>64</v>
      </c>
      <c r="E51" s="60" t="s">
        <v>64</v>
      </c>
      <c r="F51" s="60">
        <v>13673.7</v>
      </c>
      <c r="G51" s="60" t="s">
        <v>64</v>
      </c>
      <c r="H51" s="60">
        <v>9.5</v>
      </c>
      <c r="I51" s="60">
        <v>475.2</v>
      </c>
      <c r="J51" s="60" t="s">
        <v>64</v>
      </c>
      <c r="K51" s="60" t="s">
        <v>64</v>
      </c>
      <c r="L51" s="60">
        <v>13142.3</v>
      </c>
      <c r="M51" s="60">
        <v>46.7</v>
      </c>
      <c r="N51" s="60" t="s">
        <v>64</v>
      </c>
      <c r="O51" s="60" t="s">
        <v>64</v>
      </c>
      <c r="P51" s="60">
        <v>898.4</v>
      </c>
      <c r="Q51" s="60">
        <v>54.6</v>
      </c>
      <c r="R51" s="60" t="s">
        <v>64</v>
      </c>
      <c r="S51" s="60">
        <v>2397.1999999999998</v>
      </c>
      <c r="T51" s="61" t="s">
        <v>64</v>
      </c>
    </row>
    <row r="52" spans="2:20">
      <c r="B52" s="73" t="s">
        <v>110</v>
      </c>
      <c r="C52" s="60">
        <v>18409.8</v>
      </c>
      <c r="D52" s="60" t="s">
        <v>64</v>
      </c>
      <c r="E52" s="60" t="s">
        <v>64</v>
      </c>
      <c r="F52" s="60">
        <v>357.1</v>
      </c>
      <c r="G52" s="60" t="s">
        <v>64</v>
      </c>
      <c r="H52" s="60">
        <v>118.6</v>
      </c>
      <c r="I52" s="60" t="s">
        <v>64</v>
      </c>
      <c r="J52" s="60" t="s">
        <v>64</v>
      </c>
      <c r="K52" s="60" t="s">
        <v>64</v>
      </c>
      <c r="L52" s="60">
        <v>136.5</v>
      </c>
      <c r="M52" s="60">
        <v>102</v>
      </c>
      <c r="N52" s="60" t="s">
        <v>64</v>
      </c>
      <c r="O52" s="60" t="s">
        <v>64</v>
      </c>
      <c r="P52" s="60">
        <v>3816.2</v>
      </c>
      <c r="Q52" s="60">
        <v>668.3</v>
      </c>
      <c r="R52" s="60">
        <v>930.4</v>
      </c>
      <c r="S52" s="60">
        <v>12637.8</v>
      </c>
      <c r="T52" s="61" t="s">
        <v>64</v>
      </c>
    </row>
    <row r="53" spans="2:20">
      <c r="B53" s="73" t="s">
        <v>111</v>
      </c>
      <c r="C53" s="60">
        <v>140738.5</v>
      </c>
      <c r="D53" s="60" t="s">
        <v>64</v>
      </c>
      <c r="E53" s="60" t="s">
        <v>64</v>
      </c>
      <c r="F53" s="60">
        <v>3192</v>
      </c>
      <c r="G53" s="60" t="s">
        <v>64</v>
      </c>
      <c r="H53" s="60">
        <v>2546.6999999999998</v>
      </c>
      <c r="I53" s="60">
        <v>51.8</v>
      </c>
      <c r="J53" s="60" t="s">
        <v>64</v>
      </c>
      <c r="K53" s="60">
        <v>64.599999999999994</v>
      </c>
      <c r="L53" s="60">
        <v>528.9</v>
      </c>
      <c r="M53" s="60" t="s">
        <v>64</v>
      </c>
      <c r="N53" s="60" t="s">
        <v>64</v>
      </c>
      <c r="O53" s="60" t="s">
        <v>64</v>
      </c>
      <c r="P53" s="60">
        <v>112410.8</v>
      </c>
      <c r="Q53" s="60">
        <v>3045.4</v>
      </c>
      <c r="R53" s="60">
        <v>1371.2</v>
      </c>
      <c r="S53" s="60">
        <v>20719.099999999999</v>
      </c>
      <c r="T53" s="61" t="s">
        <v>64</v>
      </c>
    </row>
    <row r="54" spans="2:20">
      <c r="B54" s="73" t="s">
        <v>112</v>
      </c>
      <c r="C54" s="60" t="s">
        <v>64</v>
      </c>
      <c r="D54" s="60" t="s">
        <v>64</v>
      </c>
      <c r="E54" s="60" t="s">
        <v>64</v>
      </c>
      <c r="F54" s="60" t="s">
        <v>64</v>
      </c>
      <c r="G54" s="60" t="s">
        <v>64</v>
      </c>
      <c r="H54" s="60" t="s">
        <v>64</v>
      </c>
      <c r="I54" s="60" t="s">
        <v>64</v>
      </c>
      <c r="J54" s="60" t="s">
        <v>64</v>
      </c>
      <c r="K54" s="60" t="s">
        <v>64</v>
      </c>
      <c r="L54" s="60" t="s">
        <v>64</v>
      </c>
      <c r="M54" s="60" t="s">
        <v>64</v>
      </c>
      <c r="N54" s="60" t="s">
        <v>64</v>
      </c>
      <c r="O54" s="60" t="s">
        <v>64</v>
      </c>
      <c r="P54" s="60"/>
      <c r="Q54" s="60" t="s">
        <v>64</v>
      </c>
      <c r="R54" s="60" t="s">
        <v>64</v>
      </c>
      <c r="S54" s="60" t="s">
        <v>64</v>
      </c>
      <c r="T54" s="61" t="s">
        <v>64</v>
      </c>
    </row>
    <row r="55" spans="2:20" ht="14.5" thickBot="1">
      <c r="B55" s="77" t="s">
        <v>113</v>
      </c>
      <c r="C55" s="78">
        <v>22482.9</v>
      </c>
      <c r="D55" s="79" t="s">
        <v>64</v>
      </c>
      <c r="E55" s="79" t="s">
        <v>64</v>
      </c>
      <c r="F55" s="78">
        <v>20831.8</v>
      </c>
      <c r="G55" s="79" t="s">
        <v>64</v>
      </c>
      <c r="H55" s="79">
        <v>237.1</v>
      </c>
      <c r="I55" s="79" t="s">
        <v>64</v>
      </c>
      <c r="J55" s="79">
        <v>246.1</v>
      </c>
      <c r="K55" s="79" t="s">
        <v>64</v>
      </c>
      <c r="L55" s="79" t="s">
        <v>64</v>
      </c>
      <c r="M55" s="79">
        <v>509.8</v>
      </c>
      <c r="N55" s="79">
        <v>8668.7000000000007</v>
      </c>
      <c r="O55" s="79">
        <v>11170.1</v>
      </c>
      <c r="P55" s="78">
        <v>1519.4</v>
      </c>
      <c r="Q55" s="79" t="s">
        <v>64</v>
      </c>
      <c r="R55" s="79" t="s">
        <v>64</v>
      </c>
      <c r="S55" s="79" t="s">
        <v>64</v>
      </c>
      <c r="T55" s="80">
        <v>131.69999999999999</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231F-6D92-49B6-BF7B-81C5B91F8AC7}">
  <sheetPr>
    <tabColor rgb="FF0070C0"/>
  </sheetPr>
  <dimension ref="A2:T55"/>
  <sheetViews>
    <sheetView showGridLines="0" workbookViewId="0">
      <selection activeCell="I15" sqref="I15"/>
    </sheetView>
  </sheetViews>
  <sheetFormatPr defaultColWidth="8.81640625" defaultRowHeight="14"/>
  <cols>
    <col min="1" max="1" width="5.453125" style="81" customWidth="1"/>
    <col min="2" max="2" width="31.453125" style="81" bestFit="1" customWidth="1"/>
    <col min="3" max="3" width="11.453125" style="81" customWidth="1"/>
    <col min="4" max="4" width="12" style="81" customWidth="1"/>
    <col min="5" max="20" width="11.453125" style="81" customWidth="1"/>
    <col min="21" max="256" width="8.6328125" style="81"/>
    <col min="257" max="257" width="5.453125" style="81" customWidth="1"/>
    <col min="258" max="258" width="31.453125" style="81" bestFit="1" customWidth="1"/>
    <col min="259" max="259" width="11.453125" style="81" customWidth="1"/>
    <col min="260" max="260" width="12" style="81" customWidth="1"/>
    <col min="261" max="276" width="11.453125" style="81" customWidth="1"/>
    <col min="277" max="512" width="8.6328125" style="81"/>
    <col min="513" max="513" width="5.453125" style="81" customWidth="1"/>
    <col min="514" max="514" width="31.453125" style="81" bestFit="1" customWidth="1"/>
    <col min="515" max="515" width="11.453125" style="81" customWidth="1"/>
    <col min="516" max="516" width="12" style="81" customWidth="1"/>
    <col min="517" max="532" width="11.453125" style="81" customWidth="1"/>
    <col min="533" max="768" width="8.6328125" style="81"/>
    <col min="769" max="769" width="5.453125" style="81" customWidth="1"/>
    <col min="770" max="770" width="31.453125" style="81" bestFit="1" customWidth="1"/>
    <col min="771" max="771" width="11.453125" style="81" customWidth="1"/>
    <col min="772" max="772" width="12" style="81" customWidth="1"/>
    <col min="773" max="788" width="11.453125" style="81" customWidth="1"/>
    <col min="789" max="1024" width="8.6328125" style="81"/>
    <col min="1025" max="1025" width="5.453125" style="81" customWidth="1"/>
    <col min="1026" max="1026" width="31.453125" style="81" bestFit="1" customWidth="1"/>
    <col min="1027" max="1027" width="11.453125" style="81" customWidth="1"/>
    <col min="1028" max="1028" width="12" style="81" customWidth="1"/>
    <col min="1029" max="1044" width="11.453125" style="81" customWidth="1"/>
    <col min="1045" max="1280" width="8.6328125" style="81"/>
    <col min="1281" max="1281" width="5.453125" style="81" customWidth="1"/>
    <col min="1282" max="1282" width="31.453125" style="81" bestFit="1" customWidth="1"/>
    <col min="1283" max="1283" width="11.453125" style="81" customWidth="1"/>
    <col min="1284" max="1284" width="12" style="81" customWidth="1"/>
    <col min="1285" max="1300" width="11.453125" style="81" customWidth="1"/>
    <col min="1301" max="1536" width="8.6328125" style="81"/>
    <col min="1537" max="1537" width="5.453125" style="81" customWidth="1"/>
    <col min="1538" max="1538" width="31.453125" style="81" bestFit="1" customWidth="1"/>
    <col min="1539" max="1539" width="11.453125" style="81" customWidth="1"/>
    <col min="1540" max="1540" width="12" style="81" customWidth="1"/>
    <col min="1541" max="1556" width="11.453125" style="81" customWidth="1"/>
    <col min="1557" max="1792" width="8.6328125" style="81"/>
    <col min="1793" max="1793" width="5.453125" style="81" customWidth="1"/>
    <col min="1794" max="1794" width="31.453125" style="81" bestFit="1" customWidth="1"/>
    <col min="1795" max="1795" width="11.453125" style="81" customWidth="1"/>
    <col min="1796" max="1796" width="12" style="81" customWidth="1"/>
    <col min="1797" max="1812" width="11.453125" style="81" customWidth="1"/>
    <col min="1813" max="2048" width="8.6328125" style="81"/>
    <col min="2049" max="2049" width="5.453125" style="81" customWidth="1"/>
    <col min="2050" max="2050" width="31.453125" style="81" bestFit="1" customWidth="1"/>
    <col min="2051" max="2051" width="11.453125" style="81" customWidth="1"/>
    <col min="2052" max="2052" width="12" style="81" customWidth="1"/>
    <col min="2053" max="2068" width="11.453125" style="81" customWidth="1"/>
    <col min="2069" max="2304" width="8.6328125" style="81"/>
    <col min="2305" max="2305" width="5.453125" style="81" customWidth="1"/>
    <col min="2306" max="2306" width="31.453125" style="81" bestFit="1" customWidth="1"/>
    <col min="2307" max="2307" width="11.453125" style="81" customWidth="1"/>
    <col min="2308" max="2308" width="12" style="81" customWidth="1"/>
    <col min="2309" max="2324" width="11.453125" style="81" customWidth="1"/>
    <col min="2325" max="2560" width="8.6328125" style="81"/>
    <col min="2561" max="2561" width="5.453125" style="81" customWidth="1"/>
    <col min="2562" max="2562" width="31.453125" style="81" bestFit="1" customWidth="1"/>
    <col min="2563" max="2563" width="11.453125" style="81" customWidth="1"/>
    <col min="2564" max="2564" width="12" style="81" customWidth="1"/>
    <col min="2565" max="2580" width="11.453125" style="81" customWidth="1"/>
    <col min="2581" max="2816" width="8.6328125" style="81"/>
    <col min="2817" max="2817" width="5.453125" style="81" customWidth="1"/>
    <col min="2818" max="2818" width="31.453125" style="81" bestFit="1" customWidth="1"/>
    <col min="2819" max="2819" width="11.453125" style="81" customWidth="1"/>
    <col min="2820" max="2820" width="12" style="81" customWidth="1"/>
    <col min="2821" max="2836" width="11.453125" style="81" customWidth="1"/>
    <col min="2837" max="3072" width="8.6328125" style="81"/>
    <col min="3073" max="3073" width="5.453125" style="81" customWidth="1"/>
    <col min="3074" max="3074" width="31.453125" style="81" bestFit="1" customWidth="1"/>
    <col min="3075" max="3075" width="11.453125" style="81" customWidth="1"/>
    <col min="3076" max="3076" width="12" style="81" customWidth="1"/>
    <col min="3077" max="3092" width="11.453125" style="81" customWidth="1"/>
    <col min="3093" max="3328" width="8.6328125" style="81"/>
    <col min="3329" max="3329" width="5.453125" style="81" customWidth="1"/>
    <col min="3330" max="3330" width="31.453125" style="81" bestFit="1" customWidth="1"/>
    <col min="3331" max="3331" width="11.453125" style="81" customWidth="1"/>
    <col min="3332" max="3332" width="12" style="81" customWidth="1"/>
    <col min="3333" max="3348" width="11.453125" style="81" customWidth="1"/>
    <col min="3349" max="3584" width="8.6328125" style="81"/>
    <col min="3585" max="3585" width="5.453125" style="81" customWidth="1"/>
    <col min="3586" max="3586" width="31.453125" style="81" bestFit="1" customWidth="1"/>
    <col min="3587" max="3587" width="11.453125" style="81" customWidth="1"/>
    <col min="3588" max="3588" width="12" style="81" customWidth="1"/>
    <col min="3589" max="3604" width="11.453125" style="81" customWidth="1"/>
    <col min="3605" max="3840" width="8.6328125" style="81"/>
    <col min="3841" max="3841" width="5.453125" style="81" customWidth="1"/>
    <col min="3842" max="3842" width="31.453125" style="81" bestFit="1" customWidth="1"/>
    <col min="3843" max="3843" width="11.453125" style="81" customWidth="1"/>
    <col min="3844" max="3844" width="12" style="81" customWidth="1"/>
    <col min="3845" max="3860" width="11.453125" style="81" customWidth="1"/>
    <col min="3861" max="4096" width="8.6328125" style="81"/>
    <col min="4097" max="4097" width="5.453125" style="81" customWidth="1"/>
    <col min="4098" max="4098" width="31.453125" style="81" bestFit="1" customWidth="1"/>
    <col min="4099" max="4099" width="11.453125" style="81" customWidth="1"/>
    <col min="4100" max="4100" width="12" style="81" customWidth="1"/>
    <col min="4101" max="4116" width="11.453125" style="81" customWidth="1"/>
    <col min="4117" max="4352" width="8.6328125" style="81"/>
    <col min="4353" max="4353" width="5.453125" style="81" customWidth="1"/>
    <col min="4354" max="4354" width="31.453125" style="81" bestFit="1" customWidth="1"/>
    <col min="4355" max="4355" width="11.453125" style="81" customWidth="1"/>
    <col min="4356" max="4356" width="12" style="81" customWidth="1"/>
    <col min="4357" max="4372" width="11.453125" style="81" customWidth="1"/>
    <col min="4373" max="4608" width="8.6328125" style="81"/>
    <col min="4609" max="4609" width="5.453125" style="81" customWidth="1"/>
    <col min="4610" max="4610" width="31.453125" style="81" bestFit="1" customWidth="1"/>
    <col min="4611" max="4611" width="11.453125" style="81" customWidth="1"/>
    <col min="4612" max="4612" width="12" style="81" customWidth="1"/>
    <col min="4613" max="4628" width="11.453125" style="81" customWidth="1"/>
    <col min="4629" max="4864" width="8.6328125" style="81"/>
    <col min="4865" max="4865" width="5.453125" style="81" customWidth="1"/>
    <col min="4866" max="4866" width="31.453125" style="81" bestFit="1" customWidth="1"/>
    <col min="4867" max="4867" width="11.453125" style="81" customWidth="1"/>
    <col min="4868" max="4868" width="12" style="81" customWidth="1"/>
    <col min="4869" max="4884" width="11.453125" style="81" customWidth="1"/>
    <col min="4885" max="5120" width="8.6328125" style="81"/>
    <col min="5121" max="5121" width="5.453125" style="81" customWidth="1"/>
    <col min="5122" max="5122" width="31.453125" style="81" bestFit="1" customWidth="1"/>
    <col min="5123" max="5123" width="11.453125" style="81" customWidth="1"/>
    <col min="5124" max="5124" width="12" style="81" customWidth="1"/>
    <col min="5125" max="5140" width="11.453125" style="81" customWidth="1"/>
    <col min="5141" max="5376" width="8.6328125" style="81"/>
    <col min="5377" max="5377" width="5.453125" style="81" customWidth="1"/>
    <col min="5378" max="5378" width="31.453125" style="81" bestFit="1" customWidth="1"/>
    <col min="5379" max="5379" width="11.453125" style="81" customWidth="1"/>
    <col min="5380" max="5380" width="12" style="81" customWidth="1"/>
    <col min="5381" max="5396" width="11.453125" style="81" customWidth="1"/>
    <col min="5397" max="5632" width="8.6328125" style="81"/>
    <col min="5633" max="5633" width="5.453125" style="81" customWidth="1"/>
    <col min="5634" max="5634" width="31.453125" style="81" bestFit="1" customWidth="1"/>
    <col min="5635" max="5635" width="11.453125" style="81" customWidth="1"/>
    <col min="5636" max="5636" width="12" style="81" customWidth="1"/>
    <col min="5637" max="5652" width="11.453125" style="81" customWidth="1"/>
    <col min="5653" max="5888" width="8.6328125" style="81"/>
    <col min="5889" max="5889" width="5.453125" style="81" customWidth="1"/>
    <col min="5890" max="5890" width="31.453125" style="81" bestFit="1" customWidth="1"/>
    <col min="5891" max="5891" width="11.453125" style="81" customWidth="1"/>
    <col min="5892" max="5892" width="12" style="81" customWidth="1"/>
    <col min="5893" max="5908" width="11.453125" style="81" customWidth="1"/>
    <col min="5909" max="6144" width="8.6328125" style="81"/>
    <col min="6145" max="6145" width="5.453125" style="81" customWidth="1"/>
    <col min="6146" max="6146" width="31.453125" style="81" bestFit="1" customWidth="1"/>
    <col min="6147" max="6147" width="11.453125" style="81" customWidth="1"/>
    <col min="6148" max="6148" width="12" style="81" customWidth="1"/>
    <col min="6149" max="6164" width="11.453125" style="81" customWidth="1"/>
    <col min="6165" max="6400" width="8.6328125" style="81"/>
    <col min="6401" max="6401" width="5.453125" style="81" customWidth="1"/>
    <col min="6402" max="6402" width="31.453125" style="81" bestFit="1" customWidth="1"/>
    <col min="6403" max="6403" width="11.453125" style="81" customWidth="1"/>
    <col min="6404" max="6404" width="12" style="81" customWidth="1"/>
    <col min="6405" max="6420" width="11.453125" style="81" customWidth="1"/>
    <col min="6421" max="6656" width="8.6328125" style="81"/>
    <col min="6657" max="6657" width="5.453125" style="81" customWidth="1"/>
    <col min="6658" max="6658" width="31.453125" style="81" bestFit="1" customWidth="1"/>
    <col min="6659" max="6659" width="11.453125" style="81" customWidth="1"/>
    <col min="6660" max="6660" width="12" style="81" customWidth="1"/>
    <col min="6661" max="6676" width="11.453125" style="81" customWidth="1"/>
    <col min="6677" max="6912" width="8.6328125" style="81"/>
    <col min="6913" max="6913" width="5.453125" style="81" customWidth="1"/>
    <col min="6914" max="6914" width="31.453125" style="81" bestFit="1" customWidth="1"/>
    <col min="6915" max="6915" width="11.453125" style="81" customWidth="1"/>
    <col min="6916" max="6916" width="12" style="81" customWidth="1"/>
    <col min="6917" max="6932" width="11.453125" style="81" customWidth="1"/>
    <col min="6933" max="7168" width="8.6328125" style="81"/>
    <col min="7169" max="7169" width="5.453125" style="81" customWidth="1"/>
    <col min="7170" max="7170" width="31.453125" style="81" bestFit="1" customWidth="1"/>
    <col min="7171" max="7171" width="11.453125" style="81" customWidth="1"/>
    <col min="7172" max="7172" width="12" style="81" customWidth="1"/>
    <col min="7173" max="7188" width="11.453125" style="81" customWidth="1"/>
    <col min="7189" max="7424" width="8.6328125" style="81"/>
    <col min="7425" max="7425" width="5.453125" style="81" customWidth="1"/>
    <col min="7426" max="7426" width="31.453125" style="81" bestFit="1" customWidth="1"/>
    <col min="7427" max="7427" width="11.453125" style="81" customWidth="1"/>
    <col min="7428" max="7428" width="12" style="81" customWidth="1"/>
    <col min="7429" max="7444" width="11.453125" style="81" customWidth="1"/>
    <col min="7445" max="7680" width="8.6328125" style="81"/>
    <col min="7681" max="7681" width="5.453125" style="81" customWidth="1"/>
    <col min="7682" max="7682" width="31.453125" style="81" bestFit="1" customWidth="1"/>
    <col min="7683" max="7683" width="11.453125" style="81" customWidth="1"/>
    <col min="7684" max="7684" width="12" style="81" customWidth="1"/>
    <col min="7685" max="7700" width="11.453125" style="81" customWidth="1"/>
    <col min="7701" max="7936" width="8.6328125" style="81"/>
    <col min="7937" max="7937" width="5.453125" style="81" customWidth="1"/>
    <col min="7938" max="7938" width="31.453125" style="81" bestFit="1" customWidth="1"/>
    <col min="7939" max="7939" width="11.453125" style="81" customWidth="1"/>
    <col min="7940" max="7940" width="12" style="81" customWidth="1"/>
    <col min="7941" max="7956" width="11.453125" style="81" customWidth="1"/>
    <col min="7957" max="8192" width="8.6328125" style="81"/>
    <col min="8193" max="8193" width="5.453125" style="81" customWidth="1"/>
    <col min="8194" max="8194" width="31.453125" style="81" bestFit="1" customWidth="1"/>
    <col min="8195" max="8195" width="11.453125" style="81" customWidth="1"/>
    <col min="8196" max="8196" width="12" style="81" customWidth="1"/>
    <col min="8197" max="8212" width="11.453125" style="81" customWidth="1"/>
    <col min="8213" max="8448" width="8.6328125" style="81"/>
    <col min="8449" max="8449" width="5.453125" style="81" customWidth="1"/>
    <col min="8450" max="8450" width="31.453125" style="81" bestFit="1" customWidth="1"/>
    <col min="8451" max="8451" width="11.453125" style="81" customWidth="1"/>
    <col min="8452" max="8452" width="12" style="81" customWidth="1"/>
    <col min="8453" max="8468" width="11.453125" style="81" customWidth="1"/>
    <col min="8469" max="8704" width="8.6328125" style="81"/>
    <col min="8705" max="8705" width="5.453125" style="81" customWidth="1"/>
    <col min="8706" max="8706" width="31.453125" style="81" bestFit="1" customWidth="1"/>
    <col min="8707" max="8707" width="11.453125" style="81" customWidth="1"/>
    <col min="8708" max="8708" width="12" style="81" customWidth="1"/>
    <col min="8709" max="8724" width="11.453125" style="81" customWidth="1"/>
    <col min="8725" max="8960" width="8.6328125" style="81"/>
    <col min="8961" max="8961" width="5.453125" style="81" customWidth="1"/>
    <col min="8962" max="8962" width="31.453125" style="81" bestFit="1" customWidth="1"/>
    <col min="8963" max="8963" width="11.453125" style="81" customWidth="1"/>
    <col min="8964" max="8964" width="12" style="81" customWidth="1"/>
    <col min="8965" max="8980" width="11.453125" style="81" customWidth="1"/>
    <col min="8981" max="9216" width="8.6328125" style="81"/>
    <col min="9217" max="9217" width="5.453125" style="81" customWidth="1"/>
    <col min="9218" max="9218" width="31.453125" style="81" bestFit="1" customWidth="1"/>
    <col min="9219" max="9219" width="11.453125" style="81" customWidth="1"/>
    <col min="9220" max="9220" width="12" style="81" customWidth="1"/>
    <col min="9221" max="9236" width="11.453125" style="81" customWidth="1"/>
    <col min="9237" max="9472" width="8.6328125" style="81"/>
    <col min="9473" max="9473" width="5.453125" style="81" customWidth="1"/>
    <col min="9474" max="9474" width="31.453125" style="81" bestFit="1" customWidth="1"/>
    <col min="9475" max="9475" width="11.453125" style="81" customWidth="1"/>
    <col min="9476" max="9476" width="12" style="81" customWidth="1"/>
    <col min="9477" max="9492" width="11.453125" style="81" customWidth="1"/>
    <col min="9493" max="9728" width="8.6328125" style="81"/>
    <col min="9729" max="9729" width="5.453125" style="81" customWidth="1"/>
    <col min="9730" max="9730" width="31.453125" style="81" bestFit="1" customWidth="1"/>
    <col min="9731" max="9731" width="11.453125" style="81" customWidth="1"/>
    <col min="9732" max="9732" width="12" style="81" customWidth="1"/>
    <col min="9733" max="9748" width="11.453125" style="81" customWidth="1"/>
    <col min="9749" max="9984" width="8.6328125" style="81"/>
    <col min="9985" max="9985" width="5.453125" style="81" customWidth="1"/>
    <col min="9986" max="9986" width="31.453125" style="81" bestFit="1" customWidth="1"/>
    <col min="9987" max="9987" width="11.453125" style="81" customWidth="1"/>
    <col min="9988" max="9988" width="12" style="81" customWidth="1"/>
    <col min="9989" max="10004" width="11.453125" style="81" customWidth="1"/>
    <col min="10005" max="10240" width="8.6328125" style="81"/>
    <col min="10241" max="10241" width="5.453125" style="81" customWidth="1"/>
    <col min="10242" max="10242" width="31.453125" style="81" bestFit="1" customWidth="1"/>
    <col min="10243" max="10243" width="11.453125" style="81" customWidth="1"/>
    <col min="10244" max="10244" width="12" style="81" customWidth="1"/>
    <col min="10245" max="10260" width="11.453125" style="81" customWidth="1"/>
    <col min="10261" max="10496" width="8.6328125" style="81"/>
    <col min="10497" max="10497" width="5.453125" style="81" customWidth="1"/>
    <col min="10498" max="10498" width="31.453125" style="81" bestFit="1" customWidth="1"/>
    <col min="10499" max="10499" width="11.453125" style="81" customWidth="1"/>
    <col min="10500" max="10500" width="12" style="81" customWidth="1"/>
    <col min="10501" max="10516" width="11.453125" style="81" customWidth="1"/>
    <col min="10517" max="10752" width="8.6328125" style="81"/>
    <col min="10753" max="10753" width="5.453125" style="81" customWidth="1"/>
    <col min="10754" max="10754" width="31.453125" style="81" bestFit="1" customWidth="1"/>
    <col min="10755" max="10755" width="11.453125" style="81" customWidth="1"/>
    <col min="10756" max="10756" width="12" style="81" customWidth="1"/>
    <col min="10757" max="10772" width="11.453125" style="81" customWidth="1"/>
    <col min="10773" max="11008" width="8.6328125" style="81"/>
    <col min="11009" max="11009" width="5.453125" style="81" customWidth="1"/>
    <col min="11010" max="11010" width="31.453125" style="81" bestFit="1" customWidth="1"/>
    <col min="11011" max="11011" width="11.453125" style="81" customWidth="1"/>
    <col min="11012" max="11012" width="12" style="81" customWidth="1"/>
    <col min="11013" max="11028" width="11.453125" style="81" customWidth="1"/>
    <col min="11029" max="11264" width="8.6328125" style="81"/>
    <col min="11265" max="11265" width="5.453125" style="81" customWidth="1"/>
    <col min="11266" max="11266" width="31.453125" style="81" bestFit="1" customWidth="1"/>
    <col min="11267" max="11267" width="11.453125" style="81" customWidth="1"/>
    <col min="11268" max="11268" width="12" style="81" customWidth="1"/>
    <col min="11269" max="11284" width="11.453125" style="81" customWidth="1"/>
    <col min="11285" max="11520" width="8.6328125" style="81"/>
    <col min="11521" max="11521" width="5.453125" style="81" customWidth="1"/>
    <col min="11522" max="11522" width="31.453125" style="81" bestFit="1" customWidth="1"/>
    <col min="11523" max="11523" width="11.453125" style="81" customWidth="1"/>
    <col min="11524" max="11524" width="12" style="81" customWidth="1"/>
    <col min="11525" max="11540" width="11.453125" style="81" customWidth="1"/>
    <col min="11541" max="11776" width="8.6328125" style="81"/>
    <col min="11777" max="11777" width="5.453125" style="81" customWidth="1"/>
    <col min="11778" max="11778" width="31.453125" style="81" bestFit="1" customWidth="1"/>
    <col min="11779" max="11779" width="11.453125" style="81" customWidth="1"/>
    <col min="11780" max="11780" width="12" style="81" customWidth="1"/>
    <col min="11781" max="11796" width="11.453125" style="81" customWidth="1"/>
    <col min="11797" max="12032" width="8.6328125" style="81"/>
    <col min="12033" max="12033" width="5.453125" style="81" customWidth="1"/>
    <col min="12034" max="12034" width="31.453125" style="81" bestFit="1" customWidth="1"/>
    <col min="12035" max="12035" width="11.453125" style="81" customWidth="1"/>
    <col min="12036" max="12036" width="12" style="81" customWidth="1"/>
    <col min="12037" max="12052" width="11.453125" style="81" customWidth="1"/>
    <col min="12053" max="12288" width="8.6328125" style="81"/>
    <col min="12289" max="12289" width="5.453125" style="81" customWidth="1"/>
    <col min="12290" max="12290" width="31.453125" style="81" bestFit="1" customWidth="1"/>
    <col min="12291" max="12291" width="11.453125" style="81" customWidth="1"/>
    <col min="12292" max="12292" width="12" style="81" customWidth="1"/>
    <col min="12293" max="12308" width="11.453125" style="81" customWidth="1"/>
    <col min="12309" max="12544" width="8.6328125" style="81"/>
    <col min="12545" max="12545" width="5.453125" style="81" customWidth="1"/>
    <col min="12546" max="12546" width="31.453125" style="81" bestFit="1" customWidth="1"/>
    <col min="12547" max="12547" width="11.453125" style="81" customWidth="1"/>
    <col min="12548" max="12548" width="12" style="81" customWidth="1"/>
    <col min="12549" max="12564" width="11.453125" style="81" customWidth="1"/>
    <col min="12565" max="12800" width="8.6328125" style="81"/>
    <col min="12801" max="12801" width="5.453125" style="81" customWidth="1"/>
    <col min="12802" max="12802" width="31.453125" style="81" bestFit="1" customWidth="1"/>
    <col min="12803" max="12803" width="11.453125" style="81" customWidth="1"/>
    <col min="12804" max="12804" width="12" style="81" customWidth="1"/>
    <col min="12805" max="12820" width="11.453125" style="81" customWidth="1"/>
    <col min="12821" max="13056" width="8.6328125" style="81"/>
    <col min="13057" max="13057" width="5.453125" style="81" customWidth="1"/>
    <col min="13058" max="13058" width="31.453125" style="81" bestFit="1" customWidth="1"/>
    <col min="13059" max="13059" width="11.453125" style="81" customWidth="1"/>
    <col min="13060" max="13060" width="12" style="81" customWidth="1"/>
    <col min="13061" max="13076" width="11.453125" style="81" customWidth="1"/>
    <col min="13077" max="13312" width="8.6328125" style="81"/>
    <col min="13313" max="13313" width="5.453125" style="81" customWidth="1"/>
    <col min="13314" max="13314" width="31.453125" style="81" bestFit="1" customWidth="1"/>
    <col min="13315" max="13315" width="11.453125" style="81" customWidth="1"/>
    <col min="13316" max="13316" width="12" style="81" customWidth="1"/>
    <col min="13317" max="13332" width="11.453125" style="81" customWidth="1"/>
    <col min="13333" max="13568" width="8.6328125" style="81"/>
    <col min="13569" max="13569" width="5.453125" style="81" customWidth="1"/>
    <col min="13570" max="13570" width="31.453125" style="81" bestFit="1" customWidth="1"/>
    <col min="13571" max="13571" width="11.453125" style="81" customWidth="1"/>
    <col min="13572" max="13572" width="12" style="81" customWidth="1"/>
    <col min="13573" max="13588" width="11.453125" style="81" customWidth="1"/>
    <col min="13589" max="13824" width="8.6328125" style="81"/>
    <col min="13825" max="13825" width="5.453125" style="81" customWidth="1"/>
    <col min="13826" max="13826" width="31.453125" style="81" bestFit="1" customWidth="1"/>
    <col min="13827" max="13827" width="11.453125" style="81" customWidth="1"/>
    <col min="13828" max="13828" width="12" style="81" customWidth="1"/>
    <col min="13829" max="13844" width="11.453125" style="81" customWidth="1"/>
    <col min="13845" max="14080" width="8.6328125" style="81"/>
    <col min="14081" max="14081" width="5.453125" style="81" customWidth="1"/>
    <col min="14082" max="14082" width="31.453125" style="81" bestFit="1" customWidth="1"/>
    <col min="14083" max="14083" width="11.453125" style="81" customWidth="1"/>
    <col min="14084" max="14084" width="12" style="81" customWidth="1"/>
    <col min="14085" max="14100" width="11.453125" style="81" customWidth="1"/>
    <col min="14101" max="14336" width="8.6328125" style="81"/>
    <col min="14337" max="14337" width="5.453125" style="81" customWidth="1"/>
    <col min="14338" max="14338" width="31.453125" style="81" bestFit="1" customWidth="1"/>
    <col min="14339" max="14339" width="11.453125" style="81" customWidth="1"/>
    <col min="14340" max="14340" width="12" style="81" customWidth="1"/>
    <col min="14341" max="14356" width="11.453125" style="81" customWidth="1"/>
    <col min="14357" max="14592" width="8.6328125" style="81"/>
    <col min="14593" max="14593" width="5.453125" style="81" customWidth="1"/>
    <col min="14594" max="14594" width="31.453125" style="81" bestFit="1" customWidth="1"/>
    <col min="14595" max="14595" width="11.453125" style="81" customWidth="1"/>
    <col min="14596" max="14596" width="12" style="81" customWidth="1"/>
    <col min="14597" max="14612" width="11.453125" style="81" customWidth="1"/>
    <col min="14613" max="14848" width="8.6328125" style="81"/>
    <col min="14849" max="14849" width="5.453125" style="81" customWidth="1"/>
    <col min="14850" max="14850" width="31.453125" style="81" bestFit="1" customWidth="1"/>
    <col min="14851" max="14851" width="11.453125" style="81" customWidth="1"/>
    <col min="14852" max="14852" width="12" style="81" customWidth="1"/>
    <col min="14853" max="14868" width="11.453125" style="81" customWidth="1"/>
    <col min="14869" max="15104" width="8.6328125" style="81"/>
    <col min="15105" max="15105" width="5.453125" style="81" customWidth="1"/>
    <col min="15106" max="15106" width="31.453125" style="81" bestFit="1" customWidth="1"/>
    <col min="15107" max="15107" width="11.453125" style="81" customWidth="1"/>
    <col min="15108" max="15108" width="12" style="81" customWidth="1"/>
    <col min="15109" max="15124" width="11.453125" style="81" customWidth="1"/>
    <col min="15125" max="15360" width="8.6328125" style="81"/>
    <col min="15361" max="15361" width="5.453125" style="81" customWidth="1"/>
    <col min="15362" max="15362" width="31.453125" style="81" bestFit="1" customWidth="1"/>
    <col min="15363" max="15363" width="11.453125" style="81" customWidth="1"/>
    <col min="15364" max="15364" width="12" style="81" customWidth="1"/>
    <col min="15365" max="15380" width="11.453125" style="81" customWidth="1"/>
    <col min="15381" max="15616" width="8.6328125" style="81"/>
    <col min="15617" max="15617" width="5.453125" style="81" customWidth="1"/>
    <col min="15618" max="15618" width="31.453125" style="81" bestFit="1" customWidth="1"/>
    <col min="15619" max="15619" width="11.453125" style="81" customWidth="1"/>
    <col min="15620" max="15620" width="12" style="81" customWidth="1"/>
    <col min="15621" max="15636" width="11.453125" style="81" customWidth="1"/>
    <col min="15637" max="15872" width="8.6328125" style="81"/>
    <col min="15873" max="15873" width="5.453125" style="81" customWidth="1"/>
    <col min="15874" max="15874" width="31.453125" style="81" bestFit="1" customWidth="1"/>
    <col min="15875" max="15875" width="11.453125" style="81" customWidth="1"/>
    <col min="15876" max="15876" width="12" style="81" customWidth="1"/>
    <col min="15877" max="15892" width="11.453125" style="81" customWidth="1"/>
    <col min="15893" max="16128" width="8.6328125" style="81"/>
    <col min="16129" max="16129" width="5.453125" style="81" customWidth="1"/>
    <col min="16130" max="16130" width="31.453125" style="81" bestFit="1" customWidth="1"/>
    <col min="16131" max="16131" width="11.453125" style="81" customWidth="1"/>
    <col min="16132" max="16132" width="12" style="81" customWidth="1"/>
    <col min="16133" max="16148" width="11.453125" style="81" customWidth="1"/>
    <col min="16149" max="16384" width="8.6328125" style="81"/>
  </cols>
  <sheetData>
    <row r="2" spans="1:20">
      <c r="B2" s="188" t="s">
        <v>114</v>
      </c>
      <c r="C2" s="188"/>
      <c r="D2" s="188"/>
      <c r="E2" s="188"/>
      <c r="F2" s="188"/>
      <c r="G2" s="188"/>
      <c r="H2" s="188"/>
      <c r="I2" s="188"/>
      <c r="J2" s="188"/>
      <c r="K2" s="188"/>
      <c r="L2" s="188"/>
      <c r="M2" s="188"/>
      <c r="N2" s="188"/>
      <c r="O2" s="188"/>
      <c r="P2" s="188"/>
      <c r="Q2" s="188"/>
      <c r="R2" s="188"/>
      <c r="S2" s="188"/>
      <c r="T2" s="188"/>
    </row>
    <row r="3" spans="1:20" ht="14.5" thickBot="1">
      <c r="B3" s="53" t="s">
        <v>35</v>
      </c>
      <c r="C3" s="53"/>
      <c r="D3" s="53" t="s">
        <v>36</v>
      </c>
      <c r="E3" s="53"/>
      <c r="F3" s="53"/>
      <c r="G3" s="53"/>
      <c r="H3" s="53"/>
      <c r="I3" s="53" t="s">
        <v>37</v>
      </c>
      <c r="J3" s="53" t="s">
        <v>38</v>
      </c>
      <c r="K3" s="53"/>
      <c r="L3" s="53" t="s">
        <v>39</v>
      </c>
      <c r="M3" s="53" t="s">
        <v>40</v>
      </c>
      <c r="N3" s="53"/>
      <c r="O3" s="53"/>
      <c r="P3" s="53" t="s">
        <v>41</v>
      </c>
      <c r="Q3" s="53"/>
      <c r="R3" s="53"/>
      <c r="S3" s="53" t="s">
        <v>42</v>
      </c>
      <c r="T3" s="53"/>
    </row>
    <row r="4" spans="1:20" s="82" customFormat="1" ht="18.75" customHeight="1">
      <c r="B4" s="200"/>
      <c r="C4" s="196" t="s">
        <v>43</v>
      </c>
      <c r="D4" s="196" t="s">
        <v>44</v>
      </c>
      <c r="E4" s="196" t="s">
        <v>45</v>
      </c>
      <c r="F4" s="196" t="s">
        <v>46</v>
      </c>
      <c r="G4" s="202" t="s">
        <v>47</v>
      </c>
      <c r="H4" s="203"/>
      <c r="I4" s="203"/>
      <c r="J4" s="203"/>
      <c r="K4" s="203"/>
      <c r="L4" s="203"/>
      <c r="M4" s="203"/>
      <c r="N4" s="203"/>
      <c r="O4" s="204"/>
      <c r="P4" s="196" t="s">
        <v>48</v>
      </c>
      <c r="Q4" s="196" t="s">
        <v>49</v>
      </c>
      <c r="R4" s="196" t="s">
        <v>50</v>
      </c>
      <c r="S4" s="196" t="s">
        <v>51</v>
      </c>
      <c r="T4" s="198" t="s">
        <v>52</v>
      </c>
    </row>
    <row r="5" spans="1:20" s="83" customFormat="1" ht="50.25" customHeight="1" thickBot="1">
      <c r="B5" s="201"/>
      <c r="C5" s="197"/>
      <c r="D5" s="197"/>
      <c r="E5" s="197"/>
      <c r="F5" s="197"/>
      <c r="G5" s="84" t="s">
        <v>53</v>
      </c>
      <c r="H5" s="84" t="s">
        <v>54</v>
      </c>
      <c r="I5" s="84" t="s">
        <v>55</v>
      </c>
      <c r="J5" s="84" t="s">
        <v>56</v>
      </c>
      <c r="K5" s="84" t="s">
        <v>57</v>
      </c>
      <c r="L5" s="84" t="s">
        <v>115</v>
      </c>
      <c r="M5" s="85" t="s">
        <v>116</v>
      </c>
      <c r="N5" s="84" t="s">
        <v>60</v>
      </c>
      <c r="O5" s="84" t="s">
        <v>61</v>
      </c>
      <c r="P5" s="197"/>
      <c r="Q5" s="197"/>
      <c r="R5" s="197"/>
      <c r="S5" s="197"/>
      <c r="T5" s="199"/>
    </row>
    <row r="6" spans="1:20">
      <c r="A6" s="81" t="s">
        <v>62</v>
      </c>
      <c r="B6" s="56" t="s">
        <v>63</v>
      </c>
      <c r="C6" s="86">
        <v>2557914.5</v>
      </c>
      <c r="D6" s="86">
        <v>1793930</v>
      </c>
      <c r="E6" s="86" t="s">
        <v>64</v>
      </c>
      <c r="F6" s="86" t="s">
        <v>64</v>
      </c>
      <c r="G6" s="86" t="s">
        <v>64</v>
      </c>
      <c r="H6" s="86" t="s">
        <v>64</v>
      </c>
      <c r="I6" s="86" t="s">
        <v>64</v>
      </c>
      <c r="J6" s="86" t="s">
        <v>64</v>
      </c>
      <c r="K6" s="86" t="s">
        <v>64</v>
      </c>
      <c r="L6" s="86" t="s">
        <v>64</v>
      </c>
      <c r="M6" s="86" t="s">
        <v>64</v>
      </c>
      <c r="N6" s="86" t="s">
        <v>64</v>
      </c>
      <c r="O6" s="86" t="s">
        <v>64</v>
      </c>
      <c r="P6" s="86">
        <v>751362.1</v>
      </c>
      <c r="Q6" s="86">
        <v>12622.4</v>
      </c>
      <c r="R6" s="86" t="s">
        <v>64</v>
      </c>
      <c r="S6" s="86" t="s">
        <v>64</v>
      </c>
      <c r="T6" s="87" t="s">
        <v>64</v>
      </c>
    </row>
    <row r="7" spans="1:20">
      <c r="A7" s="81" t="s">
        <v>65</v>
      </c>
      <c r="B7" s="59" t="s">
        <v>6</v>
      </c>
      <c r="C7" s="88">
        <v>12895.3</v>
      </c>
      <c r="D7" s="88" t="s">
        <v>64</v>
      </c>
      <c r="E7" s="88" t="s">
        <v>64</v>
      </c>
      <c r="F7" s="88">
        <v>11847.4</v>
      </c>
      <c r="G7" s="88" t="s">
        <v>64</v>
      </c>
      <c r="H7" s="88" t="s">
        <v>64</v>
      </c>
      <c r="I7" s="88">
        <v>1978.4</v>
      </c>
      <c r="J7" s="88" t="s">
        <v>64</v>
      </c>
      <c r="K7" s="88">
        <v>624.29999999999995</v>
      </c>
      <c r="L7" s="88">
        <v>528.9</v>
      </c>
      <c r="M7" s="88">
        <v>5734.8</v>
      </c>
      <c r="N7" s="88" t="s">
        <v>64</v>
      </c>
      <c r="O7" s="88">
        <v>2981</v>
      </c>
      <c r="P7" s="88" t="s">
        <v>64</v>
      </c>
      <c r="Q7" s="88" t="s">
        <v>64</v>
      </c>
      <c r="R7" s="88" t="s">
        <v>64</v>
      </c>
      <c r="S7" s="88">
        <v>387</v>
      </c>
      <c r="T7" s="89">
        <v>660.9</v>
      </c>
    </row>
    <row r="8" spans="1:20">
      <c r="A8" s="81" t="s">
        <v>66</v>
      </c>
      <c r="B8" s="59" t="s">
        <v>7</v>
      </c>
      <c r="C8" s="88">
        <v>-1928627.4</v>
      </c>
      <c r="D8" s="88">
        <v>-1513026</v>
      </c>
      <c r="E8" s="88" t="s">
        <v>64</v>
      </c>
      <c r="F8" s="88">
        <v>-96495.9</v>
      </c>
      <c r="G8" s="88" t="s">
        <v>64</v>
      </c>
      <c r="H8" s="88">
        <v>-735.1</v>
      </c>
      <c r="I8" s="88">
        <v>-203</v>
      </c>
      <c r="J8" s="88">
        <v>-10210.700000000001</v>
      </c>
      <c r="K8" s="88" t="s">
        <v>64</v>
      </c>
      <c r="L8" s="88">
        <v>-70595.7</v>
      </c>
      <c r="M8" s="88">
        <v>-4817.2</v>
      </c>
      <c r="N8" s="88" t="s">
        <v>64</v>
      </c>
      <c r="O8" s="88">
        <v>-9934.2000000000007</v>
      </c>
      <c r="P8" s="88">
        <v>-318151.5</v>
      </c>
      <c r="Q8" s="88" t="s">
        <v>64</v>
      </c>
      <c r="R8" s="88" t="s">
        <v>64</v>
      </c>
      <c r="S8" s="88">
        <v>-954</v>
      </c>
      <c r="T8" s="89" t="s">
        <v>64</v>
      </c>
    </row>
    <row r="9" spans="1:20">
      <c r="B9" s="62" t="s">
        <v>67</v>
      </c>
      <c r="C9" s="88">
        <v>-13573.9</v>
      </c>
      <c r="D9" s="88" t="s">
        <v>64</v>
      </c>
      <c r="E9" s="88" t="s">
        <v>64</v>
      </c>
      <c r="F9" s="88">
        <v>-13573.9</v>
      </c>
      <c r="G9" s="88" t="s">
        <v>64</v>
      </c>
      <c r="H9" s="88" t="s">
        <v>64</v>
      </c>
      <c r="I9" s="88" t="s">
        <v>64</v>
      </c>
      <c r="J9" s="88">
        <v>-11441.1</v>
      </c>
      <c r="K9" s="88" t="s">
        <v>64</v>
      </c>
      <c r="L9" s="88">
        <v>-2132.8000000000002</v>
      </c>
      <c r="M9" s="88" t="s">
        <v>64</v>
      </c>
      <c r="N9" s="88" t="s">
        <v>64</v>
      </c>
      <c r="O9" s="88" t="s">
        <v>64</v>
      </c>
      <c r="P9" s="88" t="s">
        <v>64</v>
      </c>
      <c r="Q9" s="88" t="s">
        <v>64</v>
      </c>
      <c r="R9" s="88" t="s">
        <v>64</v>
      </c>
      <c r="S9" s="88" t="s">
        <v>64</v>
      </c>
      <c r="T9" s="89" t="s">
        <v>64</v>
      </c>
    </row>
    <row r="10" spans="1:20">
      <c r="B10" s="63" t="s">
        <v>68</v>
      </c>
      <c r="C10" s="88">
        <v>-2132.8000000000002</v>
      </c>
      <c r="D10" s="88" t="s">
        <v>64</v>
      </c>
      <c r="E10" s="88" t="s">
        <v>64</v>
      </c>
      <c r="F10" s="88">
        <v>-2132.8000000000002</v>
      </c>
      <c r="G10" s="88" t="s">
        <v>64</v>
      </c>
      <c r="H10" s="88" t="s">
        <v>64</v>
      </c>
      <c r="I10" s="88" t="s">
        <v>64</v>
      </c>
      <c r="J10" s="88" t="s">
        <v>64</v>
      </c>
      <c r="K10" s="88" t="s">
        <v>64</v>
      </c>
      <c r="L10" s="88">
        <v>-2132.8000000000002</v>
      </c>
      <c r="M10" s="88" t="s">
        <v>64</v>
      </c>
      <c r="N10" s="88" t="s">
        <v>64</v>
      </c>
      <c r="O10" s="88" t="s">
        <v>64</v>
      </c>
      <c r="P10" s="88" t="s">
        <v>64</v>
      </c>
      <c r="Q10" s="88" t="s">
        <v>64</v>
      </c>
      <c r="R10" s="88" t="s">
        <v>64</v>
      </c>
      <c r="S10" s="88" t="s">
        <v>64</v>
      </c>
      <c r="T10" s="89" t="s">
        <v>64</v>
      </c>
    </row>
    <row r="11" spans="1:20">
      <c r="B11" s="63" t="s">
        <v>69</v>
      </c>
      <c r="C11" s="88">
        <v>-11441.1</v>
      </c>
      <c r="D11" s="88" t="s">
        <v>64</v>
      </c>
      <c r="E11" s="88" t="s">
        <v>64</v>
      </c>
      <c r="F11" s="88">
        <v>-11441.1</v>
      </c>
      <c r="G11" s="88" t="s">
        <v>64</v>
      </c>
      <c r="H11" s="88" t="s">
        <v>64</v>
      </c>
      <c r="I11" s="88" t="s">
        <v>64</v>
      </c>
      <c r="J11" s="88">
        <v>-11441.1</v>
      </c>
      <c r="K11" s="88" t="s">
        <v>64</v>
      </c>
      <c r="L11" s="88" t="s">
        <v>64</v>
      </c>
      <c r="M11" s="88" t="s">
        <v>64</v>
      </c>
      <c r="N11" s="88" t="s">
        <v>64</v>
      </c>
      <c r="O11" s="88" t="s">
        <v>64</v>
      </c>
      <c r="P11" s="88" t="s">
        <v>64</v>
      </c>
      <c r="Q11" s="88" t="s">
        <v>64</v>
      </c>
      <c r="R11" s="88" t="s">
        <v>64</v>
      </c>
      <c r="S11" s="88" t="s">
        <v>64</v>
      </c>
      <c r="T11" s="89" t="s">
        <v>64</v>
      </c>
    </row>
    <row r="12" spans="1:20">
      <c r="B12" s="64" t="s">
        <v>70</v>
      </c>
      <c r="C12" s="88">
        <v>23320.1</v>
      </c>
      <c r="D12" s="88">
        <v>2572.6999999999998</v>
      </c>
      <c r="E12" s="88" t="s">
        <v>64</v>
      </c>
      <c r="F12" s="88">
        <v>7955.7</v>
      </c>
      <c r="G12" s="88" t="s">
        <v>64</v>
      </c>
      <c r="H12" s="88">
        <v>-170.7</v>
      </c>
      <c r="I12" s="88">
        <v>2168.5</v>
      </c>
      <c r="J12" s="88">
        <v>354</v>
      </c>
      <c r="K12" s="88">
        <v>-43</v>
      </c>
      <c r="L12" s="88">
        <v>2218.1</v>
      </c>
      <c r="M12" s="88">
        <v>2663.5</v>
      </c>
      <c r="N12" s="88">
        <v>122.8</v>
      </c>
      <c r="O12" s="88">
        <v>642.5</v>
      </c>
      <c r="P12" s="88">
        <v>12651.5</v>
      </c>
      <c r="Q12" s="88">
        <v>37.799999999999997</v>
      </c>
      <c r="R12" s="88" t="s">
        <v>64</v>
      </c>
      <c r="S12" s="88" t="s">
        <v>64</v>
      </c>
      <c r="T12" s="89">
        <v>102.4</v>
      </c>
    </row>
    <row r="13" spans="1:20">
      <c r="B13" s="65" t="s">
        <v>71</v>
      </c>
      <c r="C13" s="90">
        <v>651928.6</v>
      </c>
      <c r="D13" s="90">
        <v>283476.7</v>
      </c>
      <c r="E13" s="88" t="s">
        <v>64</v>
      </c>
      <c r="F13" s="90">
        <v>-90266.7</v>
      </c>
      <c r="G13" s="88" t="s">
        <v>64</v>
      </c>
      <c r="H13" s="88">
        <v>-905.8</v>
      </c>
      <c r="I13" s="88">
        <v>3943.9</v>
      </c>
      <c r="J13" s="88">
        <v>-21297.8</v>
      </c>
      <c r="K13" s="88">
        <v>581.29999999999995</v>
      </c>
      <c r="L13" s="88">
        <v>-69981.5</v>
      </c>
      <c r="M13" s="88">
        <v>3581.1</v>
      </c>
      <c r="N13" s="88">
        <v>122.8</v>
      </c>
      <c r="O13" s="88">
        <v>-6310.7</v>
      </c>
      <c r="P13" s="90">
        <v>445862.1</v>
      </c>
      <c r="Q13" s="90">
        <v>12660.2</v>
      </c>
      <c r="R13" s="88" t="s">
        <v>64</v>
      </c>
      <c r="S13" s="90">
        <v>-567</v>
      </c>
      <c r="T13" s="91">
        <v>763.3</v>
      </c>
    </row>
    <row r="14" spans="1:20">
      <c r="B14" s="68" t="s">
        <v>72</v>
      </c>
      <c r="C14" s="90">
        <v>6271</v>
      </c>
      <c r="D14" s="90">
        <v>1585.9</v>
      </c>
      <c r="E14" s="88" t="s">
        <v>64</v>
      </c>
      <c r="F14" s="90">
        <v>2512.8000000000002</v>
      </c>
      <c r="G14" s="88" t="s">
        <v>64</v>
      </c>
      <c r="H14" s="88">
        <v>33.4</v>
      </c>
      <c r="I14" s="88">
        <v>846.7</v>
      </c>
      <c r="J14" s="88" t="s">
        <v>64</v>
      </c>
      <c r="K14" s="88">
        <v>86.1</v>
      </c>
      <c r="L14" s="88">
        <v>1032.2</v>
      </c>
      <c r="M14" s="88">
        <v>72.400000000000006</v>
      </c>
      <c r="N14" s="88">
        <v>429.9</v>
      </c>
      <c r="O14" s="88">
        <v>12.1</v>
      </c>
      <c r="P14" s="90">
        <v>1785.3</v>
      </c>
      <c r="Q14" s="88" t="s">
        <v>64</v>
      </c>
      <c r="R14" s="88" t="s">
        <v>64</v>
      </c>
      <c r="S14" s="90">
        <v>387</v>
      </c>
      <c r="T14" s="89" t="s">
        <v>64</v>
      </c>
    </row>
    <row r="15" spans="1:20">
      <c r="B15" s="68" t="s">
        <v>73</v>
      </c>
      <c r="C15" s="88" t="s">
        <v>64</v>
      </c>
      <c r="D15" s="88" t="s">
        <v>64</v>
      </c>
      <c r="E15" s="88" t="s">
        <v>64</v>
      </c>
      <c r="F15" s="88" t="s">
        <v>64</v>
      </c>
      <c r="G15" s="88" t="s">
        <v>64</v>
      </c>
      <c r="H15" s="88" t="s">
        <v>64</v>
      </c>
      <c r="I15" s="88" t="s">
        <v>64</v>
      </c>
      <c r="J15" s="88" t="s">
        <v>64</v>
      </c>
      <c r="K15" s="88" t="s">
        <v>64</v>
      </c>
      <c r="L15" s="88" t="s">
        <v>64</v>
      </c>
      <c r="M15" s="88" t="s">
        <v>64</v>
      </c>
      <c r="N15" s="88" t="s">
        <v>64</v>
      </c>
      <c r="O15" s="88" t="s">
        <v>64</v>
      </c>
      <c r="P15" s="88" t="s">
        <v>64</v>
      </c>
      <c r="Q15" s="88" t="s">
        <v>64</v>
      </c>
      <c r="R15" s="88" t="s">
        <v>64</v>
      </c>
      <c r="S15" s="88" t="s">
        <v>64</v>
      </c>
      <c r="T15" s="89" t="s">
        <v>64</v>
      </c>
    </row>
    <row r="16" spans="1:20">
      <c r="B16" s="68" t="s">
        <v>74</v>
      </c>
      <c r="C16" s="90">
        <v>-159995.5</v>
      </c>
      <c r="D16" s="90">
        <v>-279456</v>
      </c>
      <c r="E16" s="88" t="s">
        <v>64</v>
      </c>
      <c r="F16" s="90">
        <v>253727.1</v>
      </c>
      <c r="G16" s="88">
        <v>9170.6</v>
      </c>
      <c r="H16" s="88">
        <v>8171.4</v>
      </c>
      <c r="I16" s="88">
        <v>52868.800000000003</v>
      </c>
      <c r="J16" s="88">
        <v>29725.3</v>
      </c>
      <c r="K16" s="88" t="s">
        <v>64</v>
      </c>
      <c r="L16" s="88">
        <v>116800.7</v>
      </c>
      <c r="M16" s="88">
        <v>-2756.9</v>
      </c>
      <c r="N16" s="88">
        <v>7034.9</v>
      </c>
      <c r="O16" s="88">
        <v>32712.3</v>
      </c>
      <c r="P16" s="90">
        <v>-220267.1</v>
      </c>
      <c r="Q16" s="90">
        <v>-9378.7999999999993</v>
      </c>
      <c r="R16" s="90">
        <v>6501.1</v>
      </c>
      <c r="S16" s="90">
        <v>88878.2</v>
      </c>
      <c r="T16" s="89" t="s">
        <v>64</v>
      </c>
    </row>
    <row r="17" spans="2:20">
      <c r="B17" s="63" t="s">
        <v>75</v>
      </c>
      <c r="C17" s="88">
        <v>-90683.7</v>
      </c>
      <c r="D17" s="88" t="s">
        <v>64</v>
      </c>
      <c r="E17" s="88" t="s">
        <v>64</v>
      </c>
      <c r="F17" s="88">
        <v>-2396.6</v>
      </c>
      <c r="G17" s="88" t="s">
        <v>64</v>
      </c>
      <c r="H17" s="88" t="s">
        <v>64</v>
      </c>
      <c r="I17" s="88" t="s">
        <v>64</v>
      </c>
      <c r="J17" s="88" t="s">
        <v>64</v>
      </c>
      <c r="K17" s="88" t="s">
        <v>64</v>
      </c>
      <c r="L17" s="88">
        <v>-174.9</v>
      </c>
      <c r="M17" s="88">
        <v>-2221.6999999999998</v>
      </c>
      <c r="N17" s="88" t="s">
        <v>64</v>
      </c>
      <c r="O17" s="88" t="s">
        <v>64</v>
      </c>
      <c r="P17" s="88">
        <v>-139135.6</v>
      </c>
      <c r="Q17" s="88">
        <v>-8964.7999999999993</v>
      </c>
      <c r="R17" s="88" t="s">
        <v>64</v>
      </c>
      <c r="S17" s="88">
        <v>59813.3</v>
      </c>
      <c r="T17" s="89" t="s">
        <v>64</v>
      </c>
    </row>
    <row r="18" spans="2:20">
      <c r="B18" s="63" t="s">
        <v>76</v>
      </c>
      <c r="C18" s="88">
        <v>-57810.3</v>
      </c>
      <c r="D18" s="88" t="s">
        <v>64</v>
      </c>
      <c r="E18" s="88" t="s">
        <v>64</v>
      </c>
      <c r="F18" s="88">
        <v>-14315.8</v>
      </c>
      <c r="G18" s="88" t="s">
        <v>64</v>
      </c>
      <c r="H18" s="88" t="s">
        <v>64</v>
      </c>
      <c r="I18" s="88" t="s">
        <v>64</v>
      </c>
      <c r="J18" s="88" t="s">
        <v>64</v>
      </c>
      <c r="K18" s="88" t="s">
        <v>64</v>
      </c>
      <c r="L18" s="88">
        <v>-17</v>
      </c>
      <c r="M18" s="88">
        <v>-14298.8</v>
      </c>
      <c r="N18" s="88" t="s">
        <v>64</v>
      </c>
      <c r="O18" s="88" t="s">
        <v>64</v>
      </c>
      <c r="P18" s="88">
        <v>-73635.899999999994</v>
      </c>
      <c r="Q18" s="88" t="s">
        <v>64</v>
      </c>
      <c r="R18" s="88">
        <v>1076.5</v>
      </c>
      <c r="S18" s="88">
        <v>29064.9</v>
      </c>
      <c r="T18" s="89" t="s">
        <v>64</v>
      </c>
    </row>
    <row r="19" spans="2:20">
      <c r="B19" s="63" t="s">
        <v>77</v>
      </c>
      <c r="C19" s="88">
        <v>-1814.6</v>
      </c>
      <c r="D19" s="88" t="s">
        <v>64</v>
      </c>
      <c r="E19" s="88" t="s">
        <v>64</v>
      </c>
      <c r="F19" s="88">
        <v>-17</v>
      </c>
      <c r="G19" s="88" t="s">
        <v>64</v>
      </c>
      <c r="H19" s="88" t="s">
        <v>64</v>
      </c>
      <c r="I19" s="88" t="s">
        <v>64</v>
      </c>
      <c r="J19" s="88" t="s">
        <v>64</v>
      </c>
      <c r="K19" s="88" t="s">
        <v>64</v>
      </c>
      <c r="L19" s="88">
        <v>-4.3</v>
      </c>
      <c r="M19" s="88">
        <v>-12.7</v>
      </c>
      <c r="N19" s="88" t="s">
        <v>64</v>
      </c>
      <c r="O19" s="88" t="s">
        <v>64</v>
      </c>
      <c r="P19" s="88">
        <v>-7222.2</v>
      </c>
      <c r="Q19" s="88" t="s">
        <v>64</v>
      </c>
      <c r="R19" s="88">
        <v>5424.6</v>
      </c>
      <c r="S19" s="88" t="s">
        <v>64</v>
      </c>
      <c r="T19" s="89" t="s">
        <v>64</v>
      </c>
    </row>
    <row r="20" spans="2:20">
      <c r="B20" s="63" t="s">
        <v>78</v>
      </c>
      <c r="C20" s="88">
        <v>1524.6</v>
      </c>
      <c r="D20" s="88" t="s">
        <v>64</v>
      </c>
      <c r="E20" s="88" t="s">
        <v>64</v>
      </c>
      <c r="F20" s="88">
        <v>1798</v>
      </c>
      <c r="G20" s="88" t="s">
        <v>64</v>
      </c>
      <c r="H20" s="88">
        <v>711.4</v>
      </c>
      <c r="I20" s="88" t="s">
        <v>64</v>
      </c>
      <c r="J20" s="88" t="s">
        <v>64</v>
      </c>
      <c r="K20" s="88" t="s">
        <v>64</v>
      </c>
      <c r="L20" s="88" t="s">
        <v>64</v>
      </c>
      <c r="M20" s="88" t="s">
        <v>64</v>
      </c>
      <c r="N20" s="88" t="s">
        <v>64</v>
      </c>
      <c r="O20" s="88">
        <v>1086.5999999999999</v>
      </c>
      <c r="P20" s="88">
        <v>-273.39999999999998</v>
      </c>
      <c r="Q20" s="88" t="s">
        <v>64</v>
      </c>
      <c r="R20" s="88" t="s">
        <v>64</v>
      </c>
      <c r="S20" s="88" t="s">
        <v>64</v>
      </c>
      <c r="T20" s="89" t="s">
        <v>64</v>
      </c>
    </row>
    <row r="21" spans="2:20">
      <c r="B21" s="63" t="s">
        <v>79</v>
      </c>
      <c r="C21" s="88" t="s">
        <v>64</v>
      </c>
      <c r="D21" s="88" t="s">
        <v>64</v>
      </c>
      <c r="E21" s="88" t="s">
        <v>64</v>
      </c>
      <c r="F21" s="88" t="s">
        <v>64</v>
      </c>
      <c r="G21" s="88" t="s">
        <v>64</v>
      </c>
      <c r="H21" s="88" t="s">
        <v>64</v>
      </c>
      <c r="I21" s="88" t="s">
        <v>64</v>
      </c>
      <c r="J21" s="88" t="s">
        <v>64</v>
      </c>
      <c r="K21" s="88" t="s">
        <v>64</v>
      </c>
      <c r="L21" s="88" t="s">
        <v>64</v>
      </c>
      <c r="M21" s="88" t="s">
        <v>64</v>
      </c>
      <c r="N21" s="88" t="s">
        <v>64</v>
      </c>
      <c r="O21" s="88" t="s">
        <v>64</v>
      </c>
      <c r="P21" s="88" t="s">
        <v>64</v>
      </c>
      <c r="Q21" s="88" t="s">
        <v>64</v>
      </c>
      <c r="R21" s="88" t="s">
        <v>64</v>
      </c>
      <c r="S21" s="88" t="s">
        <v>64</v>
      </c>
      <c r="T21" s="89" t="s">
        <v>64</v>
      </c>
    </row>
    <row r="22" spans="2:20">
      <c r="B22" s="69" t="s">
        <v>80</v>
      </c>
      <c r="C22" s="88">
        <v>-11785.7</v>
      </c>
      <c r="D22" s="88">
        <v>-279456</v>
      </c>
      <c r="E22" s="88" t="s">
        <v>64</v>
      </c>
      <c r="F22" s="88">
        <v>267670.3</v>
      </c>
      <c r="G22" s="88">
        <v>9170.6</v>
      </c>
      <c r="H22" s="88">
        <v>7460</v>
      </c>
      <c r="I22" s="88">
        <v>52868.800000000003</v>
      </c>
      <c r="J22" s="88">
        <v>29725.3</v>
      </c>
      <c r="K22" s="88" t="s">
        <v>64</v>
      </c>
      <c r="L22" s="88">
        <v>116996.9</v>
      </c>
      <c r="M22" s="88">
        <v>13776.3</v>
      </c>
      <c r="N22" s="88">
        <v>7034.9</v>
      </c>
      <c r="O22" s="88">
        <v>30637.5</v>
      </c>
      <c r="P22" s="88" t="s">
        <v>64</v>
      </c>
      <c r="Q22" s="88" t="s">
        <v>64</v>
      </c>
      <c r="R22" s="88" t="s">
        <v>64</v>
      </c>
      <c r="S22" s="88" t="s">
        <v>64</v>
      </c>
      <c r="T22" s="89" t="s">
        <v>64</v>
      </c>
    </row>
    <row r="23" spans="2:20">
      <c r="B23" s="69" t="s">
        <v>81</v>
      </c>
      <c r="C23" s="88">
        <v>988.2</v>
      </c>
      <c r="D23" s="88" t="s">
        <v>64</v>
      </c>
      <c r="E23" s="88" t="s">
        <v>64</v>
      </c>
      <c r="F23" s="88">
        <v>988.2</v>
      </c>
      <c r="G23" s="88" t="s">
        <v>64</v>
      </c>
      <c r="H23" s="88" t="s">
        <v>64</v>
      </c>
      <c r="I23" s="88" t="s">
        <v>64</v>
      </c>
      <c r="J23" s="88" t="s">
        <v>64</v>
      </c>
      <c r="K23" s="88" t="s">
        <v>64</v>
      </c>
      <c r="L23" s="88" t="s">
        <v>64</v>
      </c>
      <c r="M23" s="88" t="s">
        <v>64</v>
      </c>
      <c r="N23" s="88" t="s">
        <v>64</v>
      </c>
      <c r="O23" s="88">
        <v>988.2</v>
      </c>
      <c r="P23" s="88" t="s">
        <v>64</v>
      </c>
      <c r="Q23" s="88" t="s">
        <v>64</v>
      </c>
      <c r="R23" s="88" t="s">
        <v>64</v>
      </c>
      <c r="S23" s="88" t="s">
        <v>64</v>
      </c>
      <c r="T23" s="89" t="s">
        <v>64</v>
      </c>
    </row>
    <row r="24" spans="2:20">
      <c r="B24" s="63" t="s">
        <v>82</v>
      </c>
      <c r="C24" s="88">
        <v>-414</v>
      </c>
      <c r="D24" s="88" t="s">
        <v>64</v>
      </c>
      <c r="E24" s="88" t="s">
        <v>64</v>
      </c>
      <c r="F24" s="88" t="s">
        <v>64</v>
      </c>
      <c r="G24" s="88" t="s">
        <v>64</v>
      </c>
      <c r="H24" s="88" t="s">
        <v>64</v>
      </c>
      <c r="I24" s="88" t="s">
        <v>64</v>
      </c>
      <c r="J24" s="88" t="s">
        <v>64</v>
      </c>
      <c r="K24" s="88" t="s">
        <v>64</v>
      </c>
      <c r="L24" s="88" t="s">
        <v>64</v>
      </c>
      <c r="M24" s="88" t="s">
        <v>64</v>
      </c>
      <c r="N24" s="88" t="s">
        <v>64</v>
      </c>
      <c r="O24" s="88" t="s">
        <v>64</v>
      </c>
      <c r="P24" s="88" t="s">
        <v>64</v>
      </c>
      <c r="Q24" s="88">
        <v>-414</v>
      </c>
      <c r="R24" s="88" t="s">
        <v>64</v>
      </c>
      <c r="S24" s="88" t="s">
        <v>64</v>
      </c>
      <c r="T24" s="89" t="s">
        <v>64</v>
      </c>
    </row>
    <row r="25" spans="2:20">
      <c r="B25" s="70" t="s">
        <v>83</v>
      </c>
      <c r="C25" s="90">
        <v>48858</v>
      </c>
      <c r="D25" s="90">
        <v>491.3</v>
      </c>
      <c r="E25" s="88" t="s">
        <v>64</v>
      </c>
      <c r="F25" s="90">
        <v>13938.9</v>
      </c>
      <c r="G25" s="88">
        <v>9170.6</v>
      </c>
      <c r="H25" s="88" t="s">
        <v>64</v>
      </c>
      <c r="I25" s="88" t="s">
        <v>64</v>
      </c>
      <c r="J25" s="88" t="s">
        <v>64</v>
      </c>
      <c r="K25" s="88" t="s">
        <v>64</v>
      </c>
      <c r="L25" s="88" t="s">
        <v>64</v>
      </c>
      <c r="M25" s="88" t="s">
        <v>64</v>
      </c>
      <c r="N25" s="88" t="s">
        <v>64</v>
      </c>
      <c r="O25" s="88">
        <v>4768.3</v>
      </c>
      <c r="P25" s="90">
        <v>19647.2</v>
      </c>
      <c r="Q25" s="88" t="s">
        <v>64</v>
      </c>
      <c r="R25" s="90">
        <v>612.1</v>
      </c>
      <c r="S25" s="90">
        <v>14168.5</v>
      </c>
      <c r="T25" s="89" t="s">
        <v>64</v>
      </c>
    </row>
    <row r="26" spans="2:20">
      <c r="B26" s="70" t="s">
        <v>84</v>
      </c>
      <c r="C26" s="90">
        <v>55461.8</v>
      </c>
      <c r="D26" s="90">
        <v>1943.5</v>
      </c>
      <c r="E26" s="88" t="s">
        <v>64</v>
      </c>
      <c r="F26" s="88" t="s">
        <v>64</v>
      </c>
      <c r="G26" s="88" t="s">
        <v>64</v>
      </c>
      <c r="H26" s="88" t="s">
        <v>64</v>
      </c>
      <c r="I26" s="88" t="s">
        <v>64</v>
      </c>
      <c r="J26" s="88" t="s">
        <v>64</v>
      </c>
      <c r="K26" s="88" t="s">
        <v>64</v>
      </c>
      <c r="L26" s="88" t="s">
        <v>64</v>
      </c>
      <c r="M26" s="88" t="s">
        <v>64</v>
      </c>
      <c r="N26" s="88" t="s">
        <v>64</v>
      </c>
      <c r="O26" s="88" t="s">
        <v>64</v>
      </c>
      <c r="P26" s="90">
        <v>42458.2</v>
      </c>
      <c r="Q26" s="88" t="s">
        <v>64</v>
      </c>
      <c r="R26" s="90">
        <v>733.1</v>
      </c>
      <c r="S26" s="90">
        <v>10327</v>
      </c>
      <c r="T26" s="89" t="s">
        <v>64</v>
      </c>
    </row>
    <row r="27" spans="2:20">
      <c r="B27" s="70" t="s">
        <v>85</v>
      </c>
      <c r="C27" s="90">
        <v>381342.3</v>
      </c>
      <c r="D27" s="88" t="s">
        <v>64</v>
      </c>
      <c r="E27" s="88" t="s">
        <v>64</v>
      </c>
      <c r="F27" s="90">
        <v>147008.70000000001</v>
      </c>
      <c r="G27" s="88" t="s">
        <v>64</v>
      </c>
      <c r="H27" s="88">
        <v>7232.2</v>
      </c>
      <c r="I27" s="88">
        <v>55966</v>
      </c>
      <c r="J27" s="88">
        <v>8427.5</v>
      </c>
      <c r="K27" s="88">
        <v>495.2</v>
      </c>
      <c r="L27" s="88">
        <v>45787</v>
      </c>
      <c r="M27" s="88">
        <v>751.8</v>
      </c>
      <c r="N27" s="88">
        <v>6727.8</v>
      </c>
      <c r="O27" s="88">
        <v>21621.200000000001</v>
      </c>
      <c r="P27" s="90">
        <v>161704.29999999999</v>
      </c>
      <c r="Q27" s="90">
        <v>3281.4</v>
      </c>
      <c r="R27" s="90">
        <v>5155.8999999999996</v>
      </c>
      <c r="S27" s="90">
        <v>63428.7</v>
      </c>
      <c r="T27" s="91">
        <v>763.3</v>
      </c>
    </row>
    <row r="28" spans="2:20">
      <c r="B28" s="70" t="s">
        <v>86</v>
      </c>
      <c r="C28" s="90">
        <v>344985</v>
      </c>
      <c r="D28" s="88" t="s">
        <v>64</v>
      </c>
      <c r="E28" s="88" t="s">
        <v>64</v>
      </c>
      <c r="F28" s="90">
        <v>112682.9</v>
      </c>
      <c r="G28" s="88" t="s">
        <v>64</v>
      </c>
      <c r="H28" s="88">
        <v>2119.8000000000002</v>
      </c>
      <c r="I28" s="88">
        <v>55966</v>
      </c>
      <c r="J28" s="88">
        <v>8151.2</v>
      </c>
      <c r="K28" s="88">
        <v>68.900000000000006</v>
      </c>
      <c r="L28" s="88">
        <v>45710.2</v>
      </c>
      <c r="M28" s="88">
        <v>666.8</v>
      </c>
      <c r="N28" s="88" t="s">
        <v>64</v>
      </c>
      <c r="O28" s="88" t="s">
        <v>64</v>
      </c>
      <c r="P28" s="90">
        <v>160306</v>
      </c>
      <c r="Q28" s="90">
        <v>3281.4</v>
      </c>
      <c r="R28" s="90">
        <v>5155.8999999999996</v>
      </c>
      <c r="S28" s="90">
        <v>63428.7</v>
      </c>
      <c r="T28" s="91">
        <v>130.1</v>
      </c>
    </row>
    <row r="29" spans="2:20">
      <c r="B29" s="71" t="s">
        <v>87</v>
      </c>
      <c r="C29" s="90">
        <v>56164.5</v>
      </c>
      <c r="D29" s="88" t="s">
        <v>64</v>
      </c>
      <c r="E29" s="88" t="s">
        <v>64</v>
      </c>
      <c r="F29" s="90">
        <v>2827.8</v>
      </c>
      <c r="G29" s="88" t="s">
        <v>64</v>
      </c>
      <c r="H29" s="88">
        <v>147</v>
      </c>
      <c r="I29" s="88" t="s">
        <v>64</v>
      </c>
      <c r="J29" s="88" t="s">
        <v>64</v>
      </c>
      <c r="K29" s="88">
        <v>4.3</v>
      </c>
      <c r="L29" s="88">
        <v>2137.1</v>
      </c>
      <c r="M29" s="88">
        <v>539.4</v>
      </c>
      <c r="N29" s="88" t="s">
        <v>64</v>
      </c>
      <c r="O29" s="88" t="s">
        <v>64</v>
      </c>
      <c r="P29" s="90">
        <v>41930.9</v>
      </c>
      <c r="Q29" s="90">
        <v>19</v>
      </c>
      <c r="R29" s="88" t="s">
        <v>64</v>
      </c>
      <c r="S29" s="90">
        <v>11386.8</v>
      </c>
      <c r="T29" s="89" t="s">
        <v>64</v>
      </c>
    </row>
    <row r="30" spans="2:20">
      <c r="B30" s="72" t="s">
        <v>88</v>
      </c>
      <c r="C30" s="88">
        <v>2787.2</v>
      </c>
      <c r="D30" s="88" t="s">
        <v>64</v>
      </c>
      <c r="E30" s="88" t="s">
        <v>64</v>
      </c>
      <c r="F30" s="88">
        <v>25.5</v>
      </c>
      <c r="G30" s="88" t="s">
        <v>64</v>
      </c>
      <c r="H30" s="88" t="s">
        <v>64</v>
      </c>
      <c r="I30" s="88" t="s">
        <v>64</v>
      </c>
      <c r="J30" s="88" t="s">
        <v>64</v>
      </c>
      <c r="K30" s="88" t="s">
        <v>64</v>
      </c>
      <c r="L30" s="88" t="s">
        <v>64</v>
      </c>
      <c r="M30" s="88">
        <v>25.5</v>
      </c>
      <c r="N30" s="88" t="s">
        <v>64</v>
      </c>
      <c r="O30" s="88" t="s">
        <v>64</v>
      </c>
      <c r="P30" s="88">
        <v>1835.8</v>
      </c>
      <c r="Q30" s="88" t="s">
        <v>64</v>
      </c>
      <c r="R30" s="88" t="s">
        <v>64</v>
      </c>
      <c r="S30" s="88">
        <v>925.9</v>
      </c>
      <c r="T30" s="89" t="s">
        <v>64</v>
      </c>
    </row>
    <row r="31" spans="2:20">
      <c r="B31" s="72" t="s">
        <v>89</v>
      </c>
      <c r="C31" s="88">
        <v>11521.8</v>
      </c>
      <c r="D31" s="88" t="s">
        <v>64</v>
      </c>
      <c r="E31" s="88" t="s">
        <v>64</v>
      </c>
      <c r="F31" s="88">
        <v>8.6</v>
      </c>
      <c r="G31" s="88" t="s">
        <v>64</v>
      </c>
      <c r="H31" s="88" t="s">
        <v>64</v>
      </c>
      <c r="I31" s="88" t="s">
        <v>64</v>
      </c>
      <c r="J31" s="88" t="s">
        <v>64</v>
      </c>
      <c r="K31" s="88">
        <v>4.3</v>
      </c>
      <c r="L31" s="88">
        <v>4.3</v>
      </c>
      <c r="M31" s="88" t="s">
        <v>64</v>
      </c>
      <c r="N31" s="88" t="s">
        <v>64</v>
      </c>
      <c r="O31" s="88" t="s">
        <v>64</v>
      </c>
      <c r="P31" s="88">
        <v>10151.700000000001</v>
      </c>
      <c r="Q31" s="88" t="s">
        <v>64</v>
      </c>
      <c r="R31" s="88" t="s">
        <v>64</v>
      </c>
      <c r="S31" s="88">
        <v>1361.5</v>
      </c>
      <c r="T31" s="89" t="s">
        <v>64</v>
      </c>
    </row>
    <row r="32" spans="2:20">
      <c r="B32" s="72" t="s">
        <v>90</v>
      </c>
      <c r="C32" s="88">
        <v>3130</v>
      </c>
      <c r="D32" s="88" t="s">
        <v>64</v>
      </c>
      <c r="E32" s="88" t="s">
        <v>64</v>
      </c>
      <c r="F32" s="88">
        <v>4.2</v>
      </c>
      <c r="G32" s="88" t="s">
        <v>64</v>
      </c>
      <c r="H32" s="88" t="s">
        <v>64</v>
      </c>
      <c r="I32" s="88" t="s">
        <v>64</v>
      </c>
      <c r="J32" s="88" t="s">
        <v>64</v>
      </c>
      <c r="K32" s="88" t="s">
        <v>64</v>
      </c>
      <c r="L32" s="88" t="s">
        <v>64</v>
      </c>
      <c r="M32" s="88">
        <v>4.2</v>
      </c>
      <c r="N32" s="88" t="s">
        <v>64</v>
      </c>
      <c r="O32" s="88" t="s">
        <v>64</v>
      </c>
      <c r="P32" s="88">
        <v>168</v>
      </c>
      <c r="Q32" s="88" t="s">
        <v>64</v>
      </c>
      <c r="R32" s="88" t="s">
        <v>64</v>
      </c>
      <c r="S32" s="88">
        <v>2957.8</v>
      </c>
      <c r="T32" s="89" t="s">
        <v>64</v>
      </c>
    </row>
    <row r="33" spans="2:20">
      <c r="B33" s="72" t="s">
        <v>91</v>
      </c>
      <c r="C33" s="88">
        <v>11138.4</v>
      </c>
      <c r="D33" s="88" t="s">
        <v>64</v>
      </c>
      <c r="E33" s="88" t="s">
        <v>64</v>
      </c>
      <c r="F33" s="88">
        <v>38.299999999999997</v>
      </c>
      <c r="G33" s="88" t="s">
        <v>64</v>
      </c>
      <c r="H33" s="88" t="s">
        <v>64</v>
      </c>
      <c r="I33" s="88" t="s">
        <v>64</v>
      </c>
      <c r="J33" s="88" t="s">
        <v>64</v>
      </c>
      <c r="K33" s="88" t="s">
        <v>64</v>
      </c>
      <c r="L33" s="88">
        <v>4.3</v>
      </c>
      <c r="M33" s="88">
        <v>34</v>
      </c>
      <c r="N33" s="88" t="s">
        <v>64</v>
      </c>
      <c r="O33" s="88" t="s">
        <v>64</v>
      </c>
      <c r="P33" s="88">
        <v>9960.2999999999993</v>
      </c>
      <c r="Q33" s="88" t="s">
        <v>64</v>
      </c>
      <c r="R33" s="88" t="s">
        <v>64</v>
      </c>
      <c r="S33" s="88">
        <v>1139.8</v>
      </c>
      <c r="T33" s="89" t="s">
        <v>64</v>
      </c>
    </row>
    <row r="34" spans="2:20">
      <c r="B34" s="72" t="s">
        <v>92</v>
      </c>
      <c r="C34" s="88">
        <v>390.2</v>
      </c>
      <c r="D34" s="88" t="s">
        <v>64</v>
      </c>
      <c r="E34" s="88" t="s">
        <v>64</v>
      </c>
      <c r="F34" s="88">
        <v>4.3</v>
      </c>
      <c r="G34" s="88" t="s">
        <v>64</v>
      </c>
      <c r="H34" s="88" t="s">
        <v>64</v>
      </c>
      <c r="I34" s="88" t="s">
        <v>64</v>
      </c>
      <c r="J34" s="88" t="s">
        <v>64</v>
      </c>
      <c r="K34" s="88" t="s">
        <v>64</v>
      </c>
      <c r="L34" s="88">
        <v>4.3</v>
      </c>
      <c r="M34" s="88" t="s">
        <v>64</v>
      </c>
      <c r="N34" s="88" t="s">
        <v>64</v>
      </c>
      <c r="O34" s="88" t="s">
        <v>64</v>
      </c>
      <c r="P34" s="88">
        <v>367.2</v>
      </c>
      <c r="Q34" s="88" t="s">
        <v>64</v>
      </c>
      <c r="R34" s="88" t="s">
        <v>64</v>
      </c>
      <c r="S34" s="88">
        <v>18.7</v>
      </c>
      <c r="T34" s="89" t="s">
        <v>64</v>
      </c>
    </row>
    <row r="35" spans="2:20">
      <c r="B35" s="72" t="s">
        <v>93</v>
      </c>
      <c r="C35" s="88">
        <v>1811.6</v>
      </c>
      <c r="D35" s="88" t="s">
        <v>64</v>
      </c>
      <c r="E35" s="88" t="s">
        <v>64</v>
      </c>
      <c r="F35" s="88">
        <v>4.3</v>
      </c>
      <c r="G35" s="88" t="s">
        <v>64</v>
      </c>
      <c r="H35" s="88" t="s">
        <v>64</v>
      </c>
      <c r="I35" s="88" t="s">
        <v>64</v>
      </c>
      <c r="J35" s="88" t="s">
        <v>64</v>
      </c>
      <c r="K35" s="88" t="s">
        <v>64</v>
      </c>
      <c r="L35" s="88">
        <v>4.3</v>
      </c>
      <c r="M35" s="88" t="s">
        <v>64</v>
      </c>
      <c r="N35" s="88" t="s">
        <v>64</v>
      </c>
      <c r="O35" s="88" t="s">
        <v>64</v>
      </c>
      <c r="P35" s="88">
        <v>1136.5999999999999</v>
      </c>
      <c r="Q35" s="88" t="s">
        <v>64</v>
      </c>
      <c r="R35" s="88" t="s">
        <v>64</v>
      </c>
      <c r="S35" s="88">
        <v>670.7</v>
      </c>
      <c r="T35" s="89" t="s">
        <v>64</v>
      </c>
    </row>
    <row r="36" spans="2:20">
      <c r="B36" s="73" t="s">
        <v>94</v>
      </c>
      <c r="C36" s="88">
        <v>743.7</v>
      </c>
      <c r="D36" s="88" t="s">
        <v>64</v>
      </c>
      <c r="E36" s="88" t="s">
        <v>64</v>
      </c>
      <c r="F36" s="88">
        <v>170.6</v>
      </c>
      <c r="G36" s="88" t="s">
        <v>64</v>
      </c>
      <c r="H36" s="88" t="s">
        <v>64</v>
      </c>
      <c r="I36" s="88" t="s">
        <v>64</v>
      </c>
      <c r="J36" s="88" t="s">
        <v>64</v>
      </c>
      <c r="K36" s="88" t="s">
        <v>64</v>
      </c>
      <c r="L36" s="88">
        <v>170.6</v>
      </c>
      <c r="M36" s="88" t="s">
        <v>64</v>
      </c>
      <c r="N36" s="88" t="s">
        <v>64</v>
      </c>
      <c r="O36" s="88" t="s">
        <v>64</v>
      </c>
      <c r="P36" s="88">
        <v>285.10000000000002</v>
      </c>
      <c r="Q36" s="88" t="s">
        <v>64</v>
      </c>
      <c r="R36" s="88" t="s">
        <v>64</v>
      </c>
      <c r="S36" s="88">
        <v>288</v>
      </c>
      <c r="T36" s="89" t="s">
        <v>64</v>
      </c>
    </row>
    <row r="37" spans="2:20">
      <c r="B37" s="73" t="s">
        <v>95</v>
      </c>
      <c r="C37" s="88">
        <v>16409.599999999999</v>
      </c>
      <c r="D37" s="88" t="s">
        <v>64</v>
      </c>
      <c r="E37" s="88" t="s">
        <v>64</v>
      </c>
      <c r="F37" s="88">
        <v>345.5</v>
      </c>
      <c r="G37" s="88" t="s">
        <v>64</v>
      </c>
      <c r="H37" s="88">
        <v>9.5</v>
      </c>
      <c r="I37" s="88" t="s">
        <v>64</v>
      </c>
      <c r="J37" s="88" t="s">
        <v>64</v>
      </c>
      <c r="K37" s="88" t="s">
        <v>64</v>
      </c>
      <c r="L37" s="88">
        <v>119.4</v>
      </c>
      <c r="M37" s="88">
        <v>216.6</v>
      </c>
      <c r="N37" s="88" t="s">
        <v>64</v>
      </c>
      <c r="O37" s="88" t="s">
        <v>64</v>
      </c>
      <c r="P37" s="88">
        <v>14729.5</v>
      </c>
      <c r="Q37" s="88">
        <v>12.7</v>
      </c>
      <c r="R37" s="88" t="s">
        <v>64</v>
      </c>
      <c r="S37" s="88">
        <v>1321.9</v>
      </c>
      <c r="T37" s="89" t="s">
        <v>64</v>
      </c>
    </row>
    <row r="38" spans="2:20">
      <c r="B38" s="73" t="s">
        <v>96</v>
      </c>
      <c r="C38" s="88">
        <v>248.4</v>
      </c>
      <c r="D38" s="88" t="s">
        <v>64</v>
      </c>
      <c r="E38" s="88" t="s">
        <v>64</v>
      </c>
      <c r="F38" s="88" t="s">
        <v>64</v>
      </c>
      <c r="G38" s="88" t="s">
        <v>64</v>
      </c>
      <c r="H38" s="88" t="s">
        <v>64</v>
      </c>
      <c r="I38" s="88" t="s">
        <v>64</v>
      </c>
      <c r="J38" s="88" t="s">
        <v>64</v>
      </c>
      <c r="K38" s="88" t="s">
        <v>64</v>
      </c>
      <c r="L38" s="88" t="s">
        <v>64</v>
      </c>
      <c r="M38" s="88" t="s">
        <v>64</v>
      </c>
      <c r="N38" s="88" t="s">
        <v>64</v>
      </c>
      <c r="O38" s="88" t="s">
        <v>64</v>
      </c>
      <c r="P38" s="88">
        <v>78.099999999999994</v>
      </c>
      <c r="Q38" s="88" t="s">
        <v>64</v>
      </c>
      <c r="R38" s="88" t="s">
        <v>64</v>
      </c>
      <c r="S38" s="88">
        <v>170.3</v>
      </c>
      <c r="T38" s="89" t="s">
        <v>64</v>
      </c>
    </row>
    <row r="39" spans="2:20">
      <c r="B39" s="72" t="s">
        <v>97</v>
      </c>
      <c r="C39" s="88">
        <v>156.9</v>
      </c>
      <c r="D39" s="88" t="s">
        <v>64</v>
      </c>
      <c r="E39" s="88" t="s">
        <v>64</v>
      </c>
      <c r="F39" s="88" t="s">
        <v>64</v>
      </c>
      <c r="G39" s="88" t="s">
        <v>64</v>
      </c>
      <c r="H39" s="88" t="s">
        <v>64</v>
      </c>
      <c r="I39" s="88" t="s">
        <v>64</v>
      </c>
      <c r="J39" s="88" t="s">
        <v>64</v>
      </c>
      <c r="K39" s="88" t="s">
        <v>64</v>
      </c>
      <c r="L39" s="88" t="s">
        <v>64</v>
      </c>
      <c r="M39" s="88" t="s">
        <v>64</v>
      </c>
      <c r="N39" s="88" t="s">
        <v>64</v>
      </c>
      <c r="O39" s="88" t="s">
        <v>64</v>
      </c>
      <c r="P39" s="88">
        <v>109.4</v>
      </c>
      <c r="Q39" s="88" t="s">
        <v>64</v>
      </c>
      <c r="R39" s="88" t="s">
        <v>64</v>
      </c>
      <c r="S39" s="88">
        <v>47.5</v>
      </c>
      <c r="T39" s="89" t="s">
        <v>64</v>
      </c>
    </row>
    <row r="40" spans="2:20">
      <c r="B40" s="73" t="s">
        <v>98</v>
      </c>
      <c r="C40" s="88">
        <v>505.9</v>
      </c>
      <c r="D40" s="88" t="s">
        <v>64</v>
      </c>
      <c r="E40" s="88" t="s">
        <v>64</v>
      </c>
      <c r="F40" s="88">
        <v>12.7</v>
      </c>
      <c r="G40" s="88" t="s">
        <v>64</v>
      </c>
      <c r="H40" s="88" t="s">
        <v>64</v>
      </c>
      <c r="I40" s="88" t="s">
        <v>64</v>
      </c>
      <c r="J40" s="88" t="s">
        <v>64</v>
      </c>
      <c r="K40" s="88" t="s">
        <v>64</v>
      </c>
      <c r="L40" s="88">
        <v>8.5</v>
      </c>
      <c r="M40" s="88">
        <v>4.2</v>
      </c>
      <c r="N40" s="88" t="s">
        <v>64</v>
      </c>
      <c r="O40" s="88" t="s">
        <v>64</v>
      </c>
      <c r="P40" s="88">
        <v>257.8</v>
      </c>
      <c r="Q40" s="88" t="s">
        <v>64</v>
      </c>
      <c r="R40" s="88" t="s">
        <v>64</v>
      </c>
      <c r="S40" s="88">
        <v>235.4</v>
      </c>
      <c r="T40" s="89" t="s">
        <v>64</v>
      </c>
    </row>
    <row r="41" spans="2:20">
      <c r="B41" s="73" t="s">
        <v>99</v>
      </c>
      <c r="C41" s="88">
        <v>6034</v>
      </c>
      <c r="D41" s="88" t="s">
        <v>64</v>
      </c>
      <c r="E41" s="88" t="s">
        <v>64</v>
      </c>
      <c r="F41" s="88">
        <v>2209.5</v>
      </c>
      <c r="G41" s="88" t="s">
        <v>64</v>
      </c>
      <c r="H41" s="88">
        <v>137.5</v>
      </c>
      <c r="I41" s="88" t="s">
        <v>64</v>
      </c>
      <c r="J41" s="88" t="s">
        <v>64</v>
      </c>
      <c r="K41" s="88" t="s">
        <v>64</v>
      </c>
      <c r="L41" s="88">
        <v>1817.1</v>
      </c>
      <c r="M41" s="88">
        <v>254.9</v>
      </c>
      <c r="N41" s="88" t="s">
        <v>64</v>
      </c>
      <c r="O41" s="88" t="s">
        <v>64</v>
      </c>
      <c r="P41" s="88">
        <v>1874.9</v>
      </c>
      <c r="Q41" s="88">
        <v>6.3</v>
      </c>
      <c r="R41" s="88" t="s">
        <v>64</v>
      </c>
      <c r="S41" s="88">
        <v>1943.3</v>
      </c>
      <c r="T41" s="89" t="s">
        <v>64</v>
      </c>
    </row>
    <row r="42" spans="2:20">
      <c r="B42" s="72" t="s">
        <v>100</v>
      </c>
      <c r="C42" s="88">
        <v>1286.8</v>
      </c>
      <c r="D42" s="88" t="s">
        <v>64</v>
      </c>
      <c r="E42" s="88" t="s">
        <v>64</v>
      </c>
      <c r="F42" s="88">
        <v>4.3</v>
      </c>
      <c r="G42" s="88" t="s">
        <v>64</v>
      </c>
      <c r="H42" s="88" t="s">
        <v>64</v>
      </c>
      <c r="I42" s="88" t="s">
        <v>64</v>
      </c>
      <c r="J42" s="88" t="s">
        <v>64</v>
      </c>
      <c r="K42" s="88" t="s">
        <v>64</v>
      </c>
      <c r="L42" s="88">
        <v>4.3</v>
      </c>
      <c r="M42" s="88" t="s">
        <v>64</v>
      </c>
      <c r="N42" s="88" t="s">
        <v>64</v>
      </c>
      <c r="O42" s="88" t="s">
        <v>64</v>
      </c>
      <c r="P42" s="88">
        <v>976.5</v>
      </c>
      <c r="Q42" s="88" t="s">
        <v>64</v>
      </c>
      <c r="R42" s="88" t="s">
        <v>64</v>
      </c>
      <c r="S42" s="88">
        <v>306</v>
      </c>
      <c r="T42" s="89" t="s">
        <v>64</v>
      </c>
    </row>
    <row r="43" spans="2:20">
      <c r="B43" s="75" t="s">
        <v>101</v>
      </c>
      <c r="C43" s="90">
        <v>96866</v>
      </c>
      <c r="D43" s="88" t="s">
        <v>64</v>
      </c>
      <c r="E43" s="88" t="s">
        <v>64</v>
      </c>
      <c r="F43" s="90">
        <v>94826.5</v>
      </c>
      <c r="G43" s="88" t="s">
        <v>64</v>
      </c>
      <c r="H43" s="88">
        <v>1005.4</v>
      </c>
      <c r="I43" s="88">
        <v>55503.8</v>
      </c>
      <c r="J43" s="88">
        <v>8151.2</v>
      </c>
      <c r="K43" s="88" t="s">
        <v>64</v>
      </c>
      <c r="L43" s="88">
        <v>30106.6</v>
      </c>
      <c r="M43" s="88">
        <v>59.5</v>
      </c>
      <c r="N43" s="88" t="s">
        <v>64</v>
      </c>
      <c r="O43" s="88" t="s">
        <v>64</v>
      </c>
      <c r="P43" s="90">
        <v>171.8</v>
      </c>
      <c r="Q43" s="90">
        <v>8.4</v>
      </c>
      <c r="R43" s="88" t="s">
        <v>64</v>
      </c>
      <c r="S43" s="90">
        <v>1734.8</v>
      </c>
      <c r="T43" s="91">
        <v>124.5</v>
      </c>
    </row>
    <row r="44" spans="2:20">
      <c r="B44" s="73" t="s">
        <v>102</v>
      </c>
      <c r="C44" s="88">
        <v>85428.3</v>
      </c>
      <c r="D44" s="88" t="s">
        <v>64</v>
      </c>
      <c r="E44" s="88" t="s">
        <v>64</v>
      </c>
      <c r="F44" s="88">
        <v>85276</v>
      </c>
      <c r="G44" s="88" t="s">
        <v>64</v>
      </c>
      <c r="H44" s="88">
        <v>1000.7</v>
      </c>
      <c r="I44" s="88">
        <v>55503.8</v>
      </c>
      <c r="J44" s="88" t="s">
        <v>64</v>
      </c>
      <c r="K44" s="88" t="s">
        <v>64</v>
      </c>
      <c r="L44" s="88">
        <v>28771.5</v>
      </c>
      <c r="M44" s="88" t="s">
        <v>64</v>
      </c>
      <c r="N44" s="88" t="s">
        <v>64</v>
      </c>
      <c r="O44" s="88" t="s">
        <v>64</v>
      </c>
      <c r="P44" s="88">
        <v>152.30000000000001</v>
      </c>
      <c r="Q44" s="88" t="s">
        <v>64</v>
      </c>
      <c r="R44" s="88" t="s">
        <v>64</v>
      </c>
      <c r="S44" s="88" t="s">
        <v>64</v>
      </c>
      <c r="T44" s="89" t="s">
        <v>64</v>
      </c>
    </row>
    <row r="45" spans="2:20">
      <c r="B45" s="72" t="s">
        <v>103</v>
      </c>
      <c r="C45" s="88">
        <v>1831.7</v>
      </c>
      <c r="D45" s="88" t="s">
        <v>64</v>
      </c>
      <c r="E45" s="88" t="s">
        <v>64</v>
      </c>
      <c r="F45" s="88">
        <v>277.2</v>
      </c>
      <c r="G45" s="88" t="s">
        <v>64</v>
      </c>
      <c r="H45" s="88" t="s">
        <v>64</v>
      </c>
      <c r="I45" s="88" t="s">
        <v>64</v>
      </c>
      <c r="J45" s="88" t="s">
        <v>64</v>
      </c>
      <c r="K45" s="88" t="s">
        <v>64</v>
      </c>
      <c r="L45" s="88">
        <v>264.5</v>
      </c>
      <c r="M45" s="88">
        <v>12.7</v>
      </c>
      <c r="N45" s="88" t="s">
        <v>64</v>
      </c>
      <c r="O45" s="88" t="s">
        <v>64</v>
      </c>
      <c r="P45" s="88" t="s">
        <v>64</v>
      </c>
      <c r="Q45" s="88">
        <v>8.4</v>
      </c>
      <c r="R45" s="88" t="s">
        <v>64</v>
      </c>
      <c r="S45" s="88">
        <v>1421.6</v>
      </c>
      <c r="T45" s="89">
        <v>124.5</v>
      </c>
    </row>
    <row r="46" spans="2:20">
      <c r="B46" s="73" t="s">
        <v>104</v>
      </c>
      <c r="C46" s="88">
        <v>8159.7</v>
      </c>
      <c r="D46" s="88" t="s">
        <v>64</v>
      </c>
      <c r="E46" s="88" t="s">
        <v>64</v>
      </c>
      <c r="F46" s="88">
        <v>8159.7</v>
      </c>
      <c r="G46" s="88" t="s">
        <v>64</v>
      </c>
      <c r="H46" s="88" t="s">
        <v>64</v>
      </c>
      <c r="I46" s="88" t="s">
        <v>64</v>
      </c>
      <c r="J46" s="88">
        <v>8151.2</v>
      </c>
      <c r="K46" s="88" t="s">
        <v>64</v>
      </c>
      <c r="L46" s="88">
        <v>8.5</v>
      </c>
      <c r="M46" s="88" t="s">
        <v>64</v>
      </c>
      <c r="N46" s="88" t="s">
        <v>64</v>
      </c>
      <c r="O46" s="88" t="s">
        <v>64</v>
      </c>
      <c r="P46" s="88" t="s">
        <v>64</v>
      </c>
      <c r="Q46" s="88" t="s">
        <v>64</v>
      </c>
      <c r="R46" s="88" t="s">
        <v>64</v>
      </c>
      <c r="S46" s="88" t="s">
        <v>64</v>
      </c>
      <c r="T46" s="89" t="s">
        <v>64</v>
      </c>
    </row>
    <row r="47" spans="2:20">
      <c r="B47" s="73" t="s">
        <v>105</v>
      </c>
      <c r="C47" s="88">
        <v>1108.9000000000001</v>
      </c>
      <c r="D47" s="88" t="s">
        <v>64</v>
      </c>
      <c r="E47" s="88" t="s">
        <v>64</v>
      </c>
      <c r="F47" s="88">
        <v>1108.9000000000001</v>
      </c>
      <c r="G47" s="88" t="s">
        <v>64</v>
      </c>
      <c r="H47" s="88" t="s">
        <v>64</v>
      </c>
      <c r="I47" s="88" t="s">
        <v>64</v>
      </c>
      <c r="J47" s="88" t="s">
        <v>64</v>
      </c>
      <c r="K47" s="88" t="s">
        <v>64</v>
      </c>
      <c r="L47" s="88">
        <v>1062.0999999999999</v>
      </c>
      <c r="M47" s="88">
        <v>46.8</v>
      </c>
      <c r="N47" s="88" t="s">
        <v>64</v>
      </c>
      <c r="O47" s="88" t="s">
        <v>64</v>
      </c>
      <c r="P47" s="88" t="s">
        <v>64</v>
      </c>
      <c r="Q47" s="88" t="s">
        <v>64</v>
      </c>
      <c r="R47" s="88" t="s">
        <v>64</v>
      </c>
      <c r="S47" s="88" t="s">
        <v>64</v>
      </c>
      <c r="T47" s="89" t="s">
        <v>64</v>
      </c>
    </row>
    <row r="48" spans="2:20">
      <c r="B48" s="92" t="s">
        <v>117</v>
      </c>
      <c r="C48" s="88">
        <v>337.4</v>
      </c>
      <c r="D48" s="88" t="s">
        <v>64</v>
      </c>
      <c r="E48" s="88" t="s">
        <v>64</v>
      </c>
      <c r="F48" s="88">
        <v>4.7</v>
      </c>
      <c r="G48" s="88" t="s">
        <v>64</v>
      </c>
      <c r="H48" s="88">
        <v>4.7</v>
      </c>
      <c r="I48" s="88" t="s">
        <v>64</v>
      </c>
      <c r="J48" s="88" t="s">
        <v>64</v>
      </c>
      <c r="K48" s="88" t="s">
        <v>64</v>
      </c>
      <c r="L48" s="88" t="s">
        <v>64</v>
      </c>
      <c r="M48" s="88" t="s">
        <v>64</v>
      </c>
      <c r="N48" s="88" t="s">
        <v>64</v>
      </c>
      <c r="O48" s="88" t="s">
        <v>64</v>
      </c>
      <c r="P48" s="88">
        <v>19.5</v>
      </c>
      <c r="Q48" s="88" t="s">
        <v>64</v>
      </c>
      <c r="R48" s="88" t="s">
        <v>64</v>
      </c>
      <c r="S48" s="88">
        <v>313.2</v>
      </c>
      <c r="T48" s="89" t="s">
        <v>64</v>
      </c>
    </row>
    <row r="49" spans="2:20">
      <c r="B49" s="76" t="s">
        <v>107</v>
      </c>
      <c r="C49" s="88" t="s">
        <v>64</v>
      </c>
      <c r="D49" s="88" t="s">
        <v>64</v>
      </c>
      <c r="E49" s="88" t="s">
        <v>64</v>
      </c>
      <c r="F49" s="88" t="s">
        <v>64</v>
      </c>
      <c r="G49" s="88" t="s">
        <v>64</v>
      </c>
      <c r="H49" s="88" t="s">
        <v>64</v>
      </c>
      <c r="I49" s="88" t="s">
        <v>64</v>
      </c>
      <c r="J49" s="88" t="s">
        <v>64</v>
      </c>
      <c r="K49" s="88" t="s">
        <v>64</v>
      </c>
      <c r="L49" s="88" t="s">
        <v>64</v>
      </c>
      <c r="M49" s="88" t="s">
        <v>64</v>
      </c>
      <c r="N49" s="88" t="s">
        <v>64</v>
      </c>
      <c r="O49" s="88" t="s">
        <v>64</v>
      </c>
      <c r="P49" s="88" t="s">
        <v>64</v>
      </c>
      <c r="Q49" s="88" t="s">
        <v>64</v>
      </c>
      <c r="R49" s="88" t="s">
        <v>64</v>
      </c>
      <c r="S49" s="88" t="s">
        <v>64</v>
      </c>
      <c r="T49" s="89" t="s">
        <v>64</v>
      </c>
    </row>
    <row r="50" spans="2:20">
      <c r="B50" s="75" t="s">
        <v>108</v>
      </c>
      <c r="C50" s="90">
        <v>191954.5</v>
      </c>
      <c r="D50" s="88" t="s">
        <v>64</v>
      </c>
      <c r="E50" s="88" t="s">
        <v>64</v>
      </c>
      <c r="F50" s="90">
        <v>15028.6</v>
      </c>
      <c r="G50" s="88" t="s">
        <v>64</v>
      </c>
      <c r="H50" s="88">
        <v>967.4</v>
      </c>
      <c r="I50" s="88">
        <v>462.2</v>
      </c>
      <c r="J50" s="88" t="s">
        <v>64</v>
      </c>
      <c r="K50" s="88">
        <v>64.599999999999994</v>
      </c>
      <c r="L50" s="88">
        <v>13466.5</v>
      </c>
      <c r="M50" s="88">
        <v>67.900000000000006</v>
      </c>
      <c r="N50" s="88" t="s">
        <v>64</v>
      </c>
      <c r="O50" s="88" t="s">
        <v>64</v>
      </c>
      <c r="P50" s="90">
        <v>118203.3</v>
      </c>
      <c r="Q50" s="90">
        <v>3254</v>
      </c>
      <c r="R50" s="90">
        <v>5155.8999999999996</v>
      </c>
      <c r="S50" s="90">
        <v>50307.1</v>
      </c>
      <c r="T50" s="91">
        <v>5.6</v>
      </c>
    </row>
    <row r="51" spans="2:20">
      <c r="B51" s="72" t="s">
        <v>109</v>
      </c>
      <c r="C51" s="88">
        <v>18803.599999999999</v>
      </c>
      <c r="D51" s="88" t="s">
        <v>64</v>
      </c>
      <c r="E51" s="88" t="s">
        <v>64</v>
      </c>
      <c r="F51" s="88">
        <v>13297.5</v>
      </c>
      <c r="G51" s="88" t="s">
        <v>64</v>
      </c>
      <c r="H51" s="88">
        <v>4.7</v>
      </c>
      <c r="I51" s="88">
        <v>444.9</v>
      </c>
      <c r="J51" s="88" t="s">
        <v>64</v>
      </c>
      <c r="K51" s="88" t="s">
        <v>64</v>
      </c>
      <c r="L51" s="88">
        <v>12835.2</v>
      </c>
      <c r="M51" s="88">
        <v>12.7</v>
      </c>
      <c r="N51" s="88" t="s">
        <v>64</v>
      </c>
      <c r="O51" s="88" t="s">
        <v>64</v>
      </c>
      <c r="P51" s="88">
        <v>2167.8000000000002</v>
      </c>
      <c r="Q51" s="88">
        <v>84.3</v>
      </c>
      <c r="R51" s="88" t="s">
        <v>64</v>
      </c>
      <c r="S51" s="88">
        <v>3251.2</v>
      </c>
      <c r="T51" s="89">
        <v>2.8</v>
      </c>
    </row>
    <row r="52" spans="2:20">
      <c r="B52" s="73" t="s">
        <v>110</v>
      </c>
      <c r="C52" s="88">
        <v>29320.1</v>
      </c>
      <c r="D52" s="88" t="s">
        <v>64</v>
      </c>
      <c r="E52" s="88" t="s">
        <v>64</v>
      </c>
      <c r="F52" s="88">
        <v>432.6</v>
      </c>
      <c r="G52" s="88" t="s">
        <v>64</v>
      </c>
      <c r="H52" s="88">
        <v>99.6</v>
      </c>
      <c r="I52" s="88" t="s">
        <v>64</v>
      </c>
      <c r="J52" s="88" t="s">
        <v>64</v>
      </c>
      <c r="K52" s="88">
        <v>51.7</v>
      </c>
      <c r="L52" s="88">
        <v>226.1</v>
      </c>
      <c r="M52" s="88">
        <v>55.2</v>
      </c>
      <c r="N52" s="88" t="s">
        <v>64</v>
      </c>
      <c r="O52" s="88" t="s">
        <v>64</v>
      </c>
      <c r="P52" s="88">
        <v>8593.2000000000007</v>
      </c>
      <c r="Q52" s="88">
        <v>921</v>
      </c>
      <c r="R52" s="88">
        <v>891</v>
      </c>
      <c r="S52" s="88">
        <v>18479.5</v>
      </c>
      <c r="T52" s="89">
        <v>2.8</v>
      </c>
    </row>
    <row r="53" spans="2:20">
      <c r="B53" s="73" t="s">
        <v>111</v>
      </c>
      <c r="C53" s="88">
        <v>143830.79999999999</v>
      </c>
      <c r="D53" s="88" t="s">
        <v>64</v>
      </c>
      <c r="E53" s="88" t="s">
        <v>64</v>
      </c>
      <c r="F53" s="88">
        <v>1298.5</v>
      </c>
      <c r="G53" s="88" t="s">
        <v>64</v>
      </c>
      <c r="H53" s="88">
        <v>863.1</v>
      </c>
      <c r="I53" s="88">
        <v>17.3</v>
      </c>
      <c r="J53" s="88" t="s">
        <v>64</v>
      </c>
      <c r="K53" s="88">
        <v>12.9</v>
      </c>
      <c r="L53" s="88">
        <v>405.2</v>
      </c>
      <c r="M53" s="88" t="s">
        <v>64</v>
      </c>
      <c r="N53" s="88" t="s">
        <v>64</v>
      </c>
      <c r="O53" s="88" t="s">
        <v>64</v>
      </c>
      <c r="P53" s="88">
        <v>107442.3</v>
      </c>
      <c r="Q53" s="88">
        <v>2248.6999999999998</v>
      </c>
      <c r="R53" s="88">
        <v>4264.8999999999996</v>
      </c>
      <c r="S53" s="88">
        <v>28576.400000000001</v>
      </c>
      <c r="T53" s="89" t="s">
        <v>64</v>
      </c>
    </row>
    <row r="54" spans="2:20">
      <c r="B54" s="73" t="s">
        <v>112</v>
      </c>
      <c r="C54" s="88" t="s">
        <v>64</v>
      </c>
      <c r="D54" s="88" t="s">
        <v>64</v>
      </c>
      <c r="E54" s="88" t="s">
        <v>64</v>
      </c>
      <c r="F54" s="88" t="s">
        <v>64</v>
      </c>
      <c r="G54" s="88" t="s">
        <v>64</v>
      </c>
      <c r="H54" s="88" t="s">
        <v>64</v>
      </c>
      <c r="I54" s="88" t="s">
        <v>64</v>
      </c>
      <c r="J54" s="88" t="s">
        <v>64</v>
      </c>
      <c r="K54" s="88" t="s">
        <v>64</v>
      </c>
      <c r="L54" s="88" t="s">
        <v>64</v>
      </c>
      <c r="M54" s="88" t="s">
        <v>64</v>
      </c>
      <c r="N54" s="88" t="s">
        <v>64</v>
      </c>
      <c r="O54" s="88" t="s">
        <v>64</v>
      </c>
      <c r="P54" s="88" t="s">
        <v>64</v>
      </c>
      <c r="Q54" s="88" t="s">
        <v>64</v>
      </c>
      <c r="R54" s="88" t="s">
        <v>64</v>
      </c>
      <c r="S54" s="88" t="s">
        <v>64</v>
      </c>
      <c r="T54" s="89" t="s">
        <v>64</v>
      </c>
    </row>
    <row r="55" spans="2:20" ht="14.5" thickBot="1">
      <c r="B55" s="77" t="s">
        <v>113</v>
      </c>
      <c r="C55" s="93">
        <v>36357.300000000003</v>
      </c>
      <c r="D55" s="94" t="s">
        <v>64</v>
      </c>
      <c r="E55" s="94" t="s">
        <v>64</v>
      </c>
      <c r="F55" s="93">
        <v>34325.800000000003</v>
      </c>
      <c r="G55" s="94" t="s">
        <v>64</v>
      </c>
      <c r="H55" s="94">
        <v>5112.3999999999996</v>
      </c>
      <c r="I55" s="94" t="s">
        <v>64</v>
      </c>
      <c r="J55" s="94">
        <v>276.3</v>
      </c>
      <c r="K55" s="94">
        <v>426.3</v>
      </c>
      <c r="L55" s="94">
        <v>76.8</v>
      </c>
      <c r="M55" s="94">
        <v>85</v>
      </c>
      <c r="N55" s="94">
        <v>6727.8</v>
      </c>
      <c r="O55" s="94">
        <v>21621.200000000001</v>
      </c>
      <c r="P55" s="93">
        <v>1398.3</v>
      </c>
      <c r="Q55" s="94" t="s">
        <v>64</v>
      </c>
      <c r="R55" s="94" t="s">
        <v>64</v>
      </c>
      <c r="S55" s="94" t="s">
        <v>64</v>
      </c>
      <c r="T55" s="95">
        <v>633.20000000000005</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3C3841-43D2-400F-8313-4A2AE2E90F98}">
  <ds:schemaRefs>
    <ds:schemaRef ds:uri="http://schemas.microsoft.com/sharepoint/v3/contenttype/forms"/>
  </ds:schemaRefs>
</ds:datastoreItem>
</file>

<file path=customXml/itemProps2.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10</vt:i4>
      </vt:variant>
    </vt:vector>
  </HeadingPairs>
  <TitlesOfParts>
    <vt:vector size="10" baseType="lpstr">
      <vt:lpstr>LOG</vt:lpstr>
      <vt:lpstr>Intro</vt:lpstr>
      <vt:lpstr>Maximum</vt:lpstr>
      <vt:lpstr>Bound</vt:lpstr>
      <vt:lpstr>LineCap</vt:lpstr>
      <vt:lpstr>35</vt:lpstr>
      <vt:lpstr>Sources</vt:lpstr>
      <vt:lpstr>2010</vt:lpstr>
      <vt:lpstr>2015</vt:lpstr>
      <vt:lpstr>2019</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2022-04-04T07:39:34Z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