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defaultThemeVersion="124226"/>
  <mc:AlternateContent xmlns:mc="http://schemas.openxmlformats.org/markup-compatibility/2006">
    <mc:Choice Requires="x15">
      <x15ac:absPath xmlns:x15ac="http://schemas.microsoft.com/office/spreadsheetml/2010/11/ac" url="/Users/Jonathan/Documents/GitHub/Bachelor_Git/TIMES-DE/SuppXLS/Trades/"/>
    </mc:Choice>
  </mc:AlternateContent>
  <xr:revisionPtr revIDLastSave="0" documentId="13_ncr:1_{E9C62C54-9231-DB4C-9FCE-565A31A3CBA5}" xr6:coauthVersionLast="47" xr6:coauthVersionMax="47" xr10:uidLastSave="{00000000-0000-0000-0000-000000000000}"/>
  <bookViews>
    <workbookView xWindow="0" yWindow="0" windowWidth="25600" windowHeight="16000" activeTab="1" xr2:uid="{00000000-000D-0000-FFFF-FFFF00000000}"/>
  </bookViews>
  <sheets>
    <sheet name="ELC_TRADE" sheetId="2" r:id="rId1"/>
    <sheet name="ELC_Con_ELCshare" sheetId="5" r:id="rId2"/>
    <sheet name="Data New Transmission" sheetId="3" r:id="rId3"/>
    <sheet name="Data Existing Transmiss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2" i="5" l="1"/>
  <c r="H11" i="5"/>
  <c r="H10" i="5"/>
  <c r="H9" i="5"/>
  <c r="J8" i="5"/>
  <c r="H8" i="5"/>
  <c r="H7" i="5"/>
  <c r="H6" i="5"/>
  <c r="H5" i="5"/>
  <c r="O11" i="5"/>
  <c r="P11" i="5"/>
  <c r="Q11" i="5"/>
  <c r="N11" i="5"/>
  <c r="O10" i="5"/>
  <c r="P10" i="5"/>
  <c r="Q10" i="5"/>
  <c r="N10" i="5"/>
  <c r="R10" i="5" s="1"/>
  <c r="O9" i="5"/>
  <c r="R9" i="5" s="1"/>
  <c r="P9" i="5"/>
  <c r="Q9" i="5"/>
  <c r="N9" i="5"/>
  <c r="R6" i="5"/>
  <c r="R7" i="5"/>
  <c r="R8" i="5"/>
  <c r="R5" i="5"/>
  <c r="O8" i="5"/>
  <c r="P8" i="5"/>
  <c r="Q8" i="5"/>
  <c r="N8" i="5"/>
  <c r="B12" i="5"/>
  <c r="B16" i="5" s="1"/>
  <c r="B11" i="5"/>
  <c r="B15" i="5" s="1"/>
  <c r="B10" i="5"/>
  <c r="B14" i="5" s="1"/>
  <c r="B9" i="5"/>
  <c r="B13" i="5" s="1"/>
  <c r="K51" i="2"/>
  <c r="K52" i="2" s="1"/>
  <c r="K53" i="2" s="1"/>
  <c r="K54" i="2" s="1"/>
  <c r="K46" i="2"/>
  <c r="K47" i="2" s="1"/>
  <c r="K48" i="2" s="1"/>
  <c r="K49" i="2" s="1"/>
  <c r="K41" i="2"/>
  <c r="K42" i="2" s="1"/>
  <c r="K43" i="2" s="1"/>
  <c r="K44" i="2" s="1"/>
  <c r="K36" i="2"/>
  <c r="K37" i="2" s="1"/>
  <c r="K38" i="2" s="1"/>
  <c r="K39" i="2" s="1"/>
  <c r="J9" i="5" l="1"/>
  <c r="R11" i="5"/>
  <c r="K30" i="2"/>
  <c r="K31" i="2" s="1"/>
  <c r="K32" i="2" s="1"/>
  <c r="K33" i="2" s="1"/>
  <c r="K34"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J34" i="2" l="1"/>
  <c r="I22" i="2"/>
  <c r="G10" i="2"/>
  <c r="I34" i="2"/>
  <c r="H22" i="2"/>
  <c r="J28" i="2"/>
  <c r="J16" i="2"/>
  <c r="H28" i="2"/>
  <c r="G16" i="2"/>
  <c r="H10" i="2"/>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 ref="I3" authorId="1" shapeId="0" xr:uid="{00000000-0006-0000-0000-000003000000}">
      <text>
        <r>
          <rPr>
            <sz val="8"/>
            <color indexed="81"/>
            <rFont val="Tahoma"/>
            <family val="2"/>
          </rPr>
          <t>Define the qualifiers based upon technology set + topology + name + descriptions, according to both include and exclude specifications.</t>
        </r>
      </text>
    </comment>
    <comment ref="J3" authorId="1" shapeId="0" xr:uid="{00000000-0006-0000-0000-000004000000}">
      <text>
        <r>
          <rPr>
            <sz val="8"/>
            <color indexed="81"/>
            <rFont val="Tahoma"/>
            <family val="2"/>
          </rPr>
          <t>Define the qualifiers based upon technology set + topology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00000000-0006-0000-0100-000001000000}">
      <text>
        <r>
          <rPr>
            <b/>
            <sz val="8"/>
            <color indexed="81"/>
            <rFont val="Tahoma"/>
            <family val="2"/>
          </rPr>
          <t>Insert Table</t>
        </r>
      </text>
    </comment>
  </commentList>
</comments>
</file>

<file path=xl/sharedStrings.xml><?xml version="1.0" encoding="utf-8"?>
<sst xmlns="http://schemas.openxmlformats.org/spreadsheetml/2006/main" count="201" uniqueCount="82">
  <si>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</si>
  <si>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</si>
  <si>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</si>
  <si>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</si>
  <si>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</si>
  <si>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</si>
  <si>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</si>
  <si>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</si>
  <si>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</si>
  <si>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</si>
  <si>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</si>
  <si>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</si>
  <si>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</si>
  <si>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</si>
  <si>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</si>
  <si>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</si>
  <si>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</si>
  <si>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</si>
  <si>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</si>
  <si>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</si>
  <si>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</si>
  <si>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</si>
  <si>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</si>
  <si>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</si>
  <si>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</si>
  <si>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</si>
  <si>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</si>
  <si>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</si>
  <si>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</si>
  <si>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</si>
  <si>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</si>
  <si>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</si>
  <si>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</si>
  <si>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</si>
  <si>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</si>
  <si>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</si>
  <si>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</si>
  <si>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</si>
  <si>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</si>
  <si>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</si>
  <si>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</si>
  <si>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</si>
  <si>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</si>
  <si>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</si>
  <si>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</si>
  <si>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</si>
  <si>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</si>
  <si>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</si>
  <si>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</si>
  <si>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</si>
  <si>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</si>
  <si>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</si>
  <si>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</si>
  <si>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</si>
  <si>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</si>
  <si>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</si>
  <si>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</si>
  <si>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~TFM_DINS</t>
  </si>
  <si>
    <t>Pset_CO</t>
  </si>
  <si>
    <t>Cset_CN</t>
  </si>
  <si>
    <t>ELCC</t>
  </si>
  <si>
    <t>LO</t>
  </si>
  <si>
    <t>FLO_MARK</t>
  </si>
  <si>
    <t>TU_ELCC_DE2_DE1_01</t>
  </si>
  <si>
    <t>TU_ELCC_DE3_DE1_01</t>
  </si>
  <si>
    <t>TU_ELCC_DE4_DE1_01</t>
  </si>
  <si>
    <t>TU_ELCC_DE5_DE1_01</t>
  </si>
  <si>
    <t>FX</t>
  </si>
  <si>
    <t>2016 Balmorel Data Electricity Consumption</t>
  </si>
  <si>
    <t>MWh/year</t>
  </si>
  <si>
    <t>DE-E</t>
  </si>
  <si>
    <t>DE-N</t>
  </si>
  <si>
    <t>DE-S</t>
  </si>
  <si>
    <t>DE-W</t>
  </si>
  <si>
    <t>RESE</t>
  </si>
  <si>
    <t>PII</t>
  </si>
  <si>
    <t>OTHER</t>
  </si>
  <si>
    <t>Total MWh</t>
  </si>
  <si>
    <t>Total PJ</t>
  </si>
  <si>
    <t>Share</t>
  </si>
  <si>
    <t>Relaxed share 80%</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</si>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</sst>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FF80"/>
        <bgColor indexed="64"/>
      </patternFill>
    </fill>
    <fill>
      <patternFill patternType="solid">
        <fgColor theme="6" tint="0.59999389629810485"/>
        <bgColor indexed="64"/>
      </patternFill>
    </fill>
  </fills>
  <borders count="4">
    <border>
      <left/>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30">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4" fillId="0" borderId="0" xfId="4" applyFont="1"/>
    <xf numFmtId="0" fontId="3" fillId="0" borderId="0" xfId="4"/>
    <xf numFmtId="0" fontId="2" fillId="3" borderId="3" xfId="4" applyFont="1" applyFill="1" applyBorder="1"/>
    <xf numFmtId="0" fontId="12" fillId="8" borderId="3" xfId="0" applyFont="1" applyFill="1" applyBorder="1"/>
    <xf numFmtId="0" fontId="2" fillId="4" borderId="3" xfId="4" applyFont="1" applyFill="1" applyBorder="1"/>
    <xf numFmtId="0" fontId="2" fillId="9" borderId="3" xfId="4" applyFont="1" applyFill="1" applyBorder="1"/>
    <xf numFmtId="0" fontId="2" fillId="7" borderId="0" xfId="4" applyFont="1" applyFill="1" applyBorder="1"/>
    <xf numFmtId="0" fontId="17" fillId="0" borderId="0" xfId="0" applyFont="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15</xdr:col>
      <xdr:colOff>331788</xdr:colOff>
      <xdr:row>0</xdr:row>
      <xdr:rowOff>20637</xdr:rowOff>
    </xdr:from>
    <xdr:to>
      <xdr:col>21</xdr:col>
      <xdr:colOff>367772</xdr:colOff>
      <xdr:row>11</xdr:row>
      <xdr:rowOff>28257</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82476" y="20637"/>
          <a:ext cx="4179359" cy="202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54"/>
  <sheetViews>
    <sheetView zoomScale="80" zoomScaleNormal="80" workbookViewId="0">
      <selection activeCell="G13" sqref="G13"/>
    </sheetView>
  </sheetViews>
  <sheetFormatPr baseColWidth="10" defaultColWidth="8.83203125" defaultRowHeight="15"/>
  <cols>
    <col min="2" max="2" width="10.1640625" bestFit="1" customWidth="1"/>
    <col min="3" max="3" width="8.83203125" bestFit="1" customWidth="1"/>
    <col min="4" max="4" width="9.5" bestFit="1" customWidth="1"/>
    <col min="5" max="5" width="8" customWidth="1"/>
    <col min="6" max="6" width="9.6640625" bestFit="1" customWidth="1"/>
    <col min="7" max="7" width="9.1640625" bestFit="1" customWidth="1"/>
    <col min="8" max="10" width="12.6640625" customWidth="1"/>
    <col min="11" max="11" width="23.33203125" customWidth="1"/>
    <col min="12" max="12" width="19.5" customWidth="1"/>
    <col min="13" max="13" width="8.5" bestFit="1" customWidth="1"/>
    <col min="14" max="14" width="8.6640625" bestFit="1" customWidth="1"/>
    <col min="15" max="15" width="8.5" bestFit="1" customWidth="1"/>
    <col min="16" max="16" width="15" bestFit="1" customWidth="1"/>
  </cols>
  <sheetData>
    <row r="1" spans="1:14">
      <c r="A1" t="s">
        <v>6</v>
      </c>
    </row>
    <row r="3" spans="1:14">
      <c r="B3" s="1" t="s">
        <v>4</v>
      </c>
      <c r="H3" s="2"/>
      <c r="I3" s="2"/>
      <c r="J3" s="2"/>
      <c r="K3" s="3"/>
      <c r="L3" s="3"/>
    </row>
    <row r="4" spans="1:14" ht="16" thickBot="1">
      <c r="B4" s="4" t="s">
        <v>5</v>
      </c>
      <c r="C4" s="4" t="s">
        <v>3</v>
      </c>
      <c r="D4" s="4" t="s">
        <v>2</v>
      </c>
      <c r="E4" s="4" t="s">
        <v>0</v>
      </c>
      <c r="F4" s="5" t="s">
        <v>47</v>
      </c>
      <c r="G4" s="5" t="s">
        <v>48</v>
      </c>
      <c r="H4" s="5" t="s">
        <v>49</v>
      </c>
      <c r="I4" s="5" t="s">
        <v>51</v>
      </c>
      <c r="J4" s="5" t="s">
        <v>52</v>
      </c>
      <c r="K4" s="6" t="s">
        <v>1</v>
      </c>
      <c r="L4" s="7" t="s">
        <v>13</v>
      </c>
    </row>
    <row r="5" spans="1:14">
      <c r="D5" t="s">
        <v>7</v>
      </c>
      <c r="E5">
        <v>2010</v>
      </c>
      <c r="G5">
        <v>0.97</v>
      </c>
      <c r="H5">
        <v>0.97</v>
      </c>
      <c r="K5" s="9" t="s">
        <v>50</v>
      </c>
    </row>
    <row r="6" spans="1:14">
      <c r="D6" t="s">
        <v>9</v>
      </c>
      <c r="G6">
        <v>0.92</v>
      </c>
      <c r="H6">
        <v>0.92</v>
      </c>
      <c r="K6" s="9" t="str">
        <f>K5</f>
        <v>TB_ELCC_DE2_DE3_01</v>
      </c>
    </row>
    <row r="7" spans="1:14">
      <c r="D7" t="s">
        <v>12</v>
      </c>
      <c r="G7">
        <v>50</v>
      </c>
      <c r="H7">
        <v>50</v>
      </c>
      <c r="K7" s="9" t="str">
        <f>K6</f>
        <v>TB_ELCC_DE2_DE3_01</v>
      </c>
    </row>
    <row r="8" spans="1:14">
      <c r="D8" t="s">
        <v>8</v>
      </c>
      <c r="G8" s="8">
        <v>3.1536000000000002E-2</v>
      </c>
      <c r="H8" s="8">
        <v>3.1536000000000002E-2</v>
      </c>
      <c r="I8" s="8"/>
      <c r="J8" s="8"/>
      <c r="K8" s="9" t="str">
        <f t="shared" ref="K8:K9" si="0">K7</f>
        <v>TB_ELCC_DE2_DE3_01</v>
      </c>
    </row>
    <row r="9" spans="1:14">
      <c r="B9" s="9"/>
      <c r="C9" s="9" t="s">
        <v>11</v>
      </c>
      <c r="D9" s="9" t="s">
        <v>10</v>
      </c>
      <c r="E9">
        <v>2010</v>
      </c>
      <c r="G9" s="9">
        <v>8634</v>
      </c>
      <c r="H9" s="9">
        <v>8634</v>
      </c>
      <c r="I9" s="9"/>
      <c r="J9" s="9"/>
      <c r="K9" s="9" t="str">
        <f t="shared" si="0"/>
        <v>TB_ELCC_DE2_DE3_01</v>
      </c>
      <c r="L9" s="9"/>
    </row>
    <row r="10" spans="1:14">
      <c r="B10" s="17"/>
      <c r="C10" s="18"/>
      <c r="D10" s="18" t="s">
        <v>41</v>
      </c>
      <c r="E10" s="17"/>
      <c r="F10" s="17"/>
      <c r="G10" s="19">
        <f>'Data New Transmission'!$X$15</f>
        <v>0.26750000000000002</v>
      </c>
      <c r="H10" s="19">
        <f>'Data New Transmission'!W15</f>
        <v>0.26750000000000002</v>
      </c>
      <c r="I10" s="19"/>
      <c r="J10" s="19"/>
      <c r="K10" s="17" t="str">
        <f>K9</f>
        <v>TB_ELCC_DE2_DE3_01</v>
      </c>
      <c r="L10" s="17" t="s">
        <v>45</v>
      </c>
      <c r="N10" t="s">
        <v>46</v>
      </c>
    </row>
    <row r="11" spans="1:14">
      <c r="D11" t="s">
        <v>7</v>
      </c>
      <c r="E11">
        <v>2010</v>
      </c>
      <c r="G11">
        <v>0.97</v>
      </c>
      <c r="J11">
        <v>0.97</v>
      </c>
      <c r="K11" s="9" t="s">
        <v>53</v>
      </c>
    </row>
    <row r="12" spans="1:14">
      <c r="D12" t="s">
        <v>9</v>
      </c>
      <c r="G12">
        <v>0.92</v>
      </c>
      <c r="J12">
        <v>0.92</v>
      </c>
      <c r="K12" s="9" t="str">
        <f>K11</f>
        <v>TB_ELCC_DE2_DE5_01</v>
      </c>
    </row>
    <row r="13" spans="1:14">
      <c r="D13" t="s">
        <v>12</v>
      </c>
      <c r="G13">
        <v>50</v>
      </c>
      <c r="J13">
        <v>50</v>
      </c>
      <c r="K13" s="9" t="str">
        <f>K12</f>
        <v>TB_ELCC_DE2_DE5_01</v>
      </c>
    </row>
    <row r="14" spans="1:14">
      <c r="D14" t="s">
        <v>8</v>
      </c>
      <c r="G14" s="8">
        <v>3.1536000000000002E-2</v>
      </c>
      <c r="J14" s="8">
        <v>3.1536000000000002E-2</v>
      </c>
      <c r="K14" s="9" t="str">
        <f t="shared" ref="K14" si="1">K13</f>
        <v>TB_ELCC_DE2_DE5_01</v>
      </c>
    </row>
    <row r="15" spans="1:14">
      <c r="C15" s="9" t="s">
        <v>67</v>
      </c>
      <c r="D15" s="9" t="s">
        <v>10</v>
      </c>
      <c r="E15">
        <v>2010</v>
      </c>
      <c r="G15" s="9">
        <v>3010</v>
      </c>
      <c r="J15" s="9">
        <v>3010</v>
      </c>
      <c r="K15" s="9" t="str">
        <f>K14</f>
        <v>TB_ELCC_DE2_DE5_01</v>
      </c>
    </row>
    <row r="16" spans="1:14">
      <c r="B16" s="17"/>
      <c r="C16" s="18"/>
      <c r="D16" s="18" t="s">
        <v>41</v>
      </c>
      <c r="E16" s="17"/>
      <c r="F16" s="17"/>
      <c r="G16" s="19">
        <f>'Data New Transmission'!$X$15</f>
        <v>0.26750000000000002</v>
      </c>
      <c r="H16" s="17"/>
      <c r="I16" s="17"/>
      <c r="J16" s="19">
        <f>'Data New Transmission'!$X$15</f>
        <v>0.26750000000000002</v>
      </c>
      <c r="K16" s="17" t="str">
        <f>K15</f>
        <v>TB_ELCC_DE2_DE5_01</v>
      </c>
      <c r="L16" s="17" t="s">
        <v>45</v>
      </c>
    </row>
    <row r="17" spans="3:12">
      <c r="D17" t="s">
        <v>7</v>
      </c>
      <c r="E17">
        <v>2010</v>
      </c>
      <c r="H17">
        <v>0.97</v>
      </c>
      <c r="I17">
        <v>0.97</v>
      </c>
      <c r="K17" s="9" t="s">
        <v>54</v>
      </c>
    </row>
    <row r="18" spans="3:12">
      <c r="D18" t="s">
        <v>9</v>
      </c>
      <c r="H18">
        <v>0.92</v>
      </c>
      <c r="I18">
        <v>0.92</v>
      </c>
      <c r="K18" s="9" t="str">
        <f>K17</f>
        <v>TB_ELCC_DE3_DE4_01</v>
      </c>
    </row>
    <row r="19" spans="3:12">
      <c r="D19" t="s">
        <v>12</v>
      </c>
      <c r="H19">
        <v>50</v>
      </c>
      <c r="I19">
        <v>50</v>
      </c>
      <c r="K19" s="9" t="str">
        <f>K18</f>
        <v>TB_ELCC_DE3_DE4_01</v>
      </c>
    </row>
    <row r="20" spans="3:12">
      <c r="D20" t="s">
        <v>8</v>
      </c>
      <c r="H20" s="8">
        <v>3.1536000000000002E-2</v>
      </c>
      <c r="I20" s="8">
        <v>3.1536000000000002E-2</v>
      </c>
      <c r="J20" s="8"/>
      <c r="K20" s="9" t="str">
        <f t="shared" ref="K20" si="2">K19</f>
        <v>TB_ELCC_DE3_DE4_01</v>
      </c>
    </row>
    <row r="21" spans="3:12">
      <c r="C21" s="9" t="s">
        <v>11</v>
      </c>
      <c r="D21" s="9" t="s">
        <v>10</v>
      </c>
      <c r="E21">
        <v>2010</v>
      </c>
      <c r="H21" s="20">
        <f>14416</f>
        <v>14416</v>
      </c>
      <c r="I21" s="20">
        <f>14416</f>
        <v>14416</v>
      </c>
      <c r="J21" s="9"/>
      <c r="K21" s="9" t="str">
        <f>K20</f>
        <v>TB_ELCC_DE3_DE4_01</v>
      </c>
    </row>
    <row r="22" spans="3:12">
      <c r="C22" s="18"/>
      <c r="D22" s="18" t="s">
        <v>41</v>
      </c>
      <c r="E22" s="17"/>
      <c r="F22" s="17"/>
      <c r="G22" s="17"/>
      <c r="H22" s="19">
        <f>'Data New Transmission'!$X$15</f>
        <v>0.26750000000000002</v>
      </c>
      <c r="I22" s="19">
        <f>'Data New Transmission'!$X$15</f>
        <v>0.26750000000000002</v>
      </c>
      <c r="J22" s="19"/>
      <c r="K22" s="17" t="str">
        <f>K21</f>
        <v>TB_ELCC_DE3_DE4_01</v>
      </c>
      <c r="L22" s="17" t="s">
        <v>45</v>
      </c>
    </row>
    <row r="23" spans="3:12">
      <c r="D23" t="s">
        <v>7</v>
      </c>
      <c r="E23">
        <v>2010</v>
      </c>
      <c r="H23">
        <v>0.97</v>
      </c>
      <c r="J23">
        <v>0.97</v>
      </c>
      <c r="K23" s="9" t="s">
        <v>55</v>
      </c>
    </row>
    <row r="24" spans="3:12">
      <c r="D24" t="s">
        <v>9</v>
      </c>
      <c r="H24">
        <v>0.92</v>
      </c>
      <c r="J24">
        <v>0.92</v>
      </c>
      <c r="K24" s="9" t="str">
        <f>K23</f>
        <v>TB_ELCC_DE3_DE5_01</v>
      </c>
    </row>
    <row r="25" spans="3:12">
      <c r="D25" t="s">
        <v>12</v>
      </c>
      <c r="H25">
        <v>50</v>
      </c>
      <c r="J25">
        <v>50</v>
      </c>
      <c r="K25" s="9" t="str">
        <f>K24</f>
        <v>TB_ELCC_DE3_DE5_01</v>
      </c>
    </row>
    <row r="26" spans="3:12">
      <c r="D26" t="s">
        <v>8</v>
      </c>
      <c r="H26" s="8">
        <v>3.1536000000000002E-2</v>
      </c>
      <c r="J26" s="8">
        <v>3.1536000000000002E-2</v>
      </c>
      <c r="K26" s="9" t="str">
        <f t="shared" ref="K26" si="3">K25</f>
        <v>TB_ELCC_DE3_DE5_01</v>
      </c>
    </row>
    <row r="27" spans="3:12">
      <c r="C27" s="9" t="s">
        <v>11</v>
      </c>
      <c r="D27" s="9" t="s">
        <v>10</v>
      </c>
      <c r="E27">
        <v>2010</v>
      </c>
      <c r="H27" s="20">
        <v>6020</v>
      </c>
      <c r="I27" s="20"/>
      <c r="J27" s="20">
        <v>6020</v>
      </c>
      <c r="K27" s="9" t="str">
        <f>K26</f>
        <v>TB_ELCC_DE3_DE5_01</v>
      </c>
    </row>
    <row r="28" spans="3:12">
      <c r="C28" s="18"/>
      <c r="D28" s="18" t="s">
        <v>41</v>
      </c>
      <c r="E28" s="17"/>
      <c r="F28" s="17"/>
      <c r="G28" s="17"/>
      <c r="H28" s="19">
        <f>'Data New Transmission'!$X$15</f>
        <v>0.26750000000000002</v>
      </c>
      <c r="I28" s="17"/>
      <c r="J28" s="19">
        <f>'Data New Transmission'!$X$15</f>
        <v>0.26750000000000002</v>
      </c>
      <c r="K28" s="17" t="str">
        <f>K27</f>
        <v>TB_ELCC_DE3_DE5_01</v>
      </c>
      <c r="L28" s="17" t="s">
        <v>45</v>
      </c>
    </row>
    <row r="29" spans="3:12">
      <c r="D29" t="s">
        <v>7</v>
      </c>
      <c r="E29">
        <v>2010</v>
      </c>
      <c r="I29">
        <v>0.97</v>
      </c>
      <c r="J29">
        <v>0.97</v>
      </c>
      <c r="K29" s="9" t="s">
        <v>56</v>
      </c>
    </row>
    <row r="30" spans="3:12">
      <c r="D30" t="s">
        <v>9</v>
      </c>
      <c r="I30">
        <v>0.92</v>
      </c>
      <c r="J30">
        <v>0.92</v>
      </c>
      <c r="K30" s="9" t="str">
        <f>K29</f>
        <v>TB_ELCC_DE4_DE5_01</v>
      </c>
    </row>
    <row r="31" spans="3:12">
      <c r="D31" t="s">
        <v>12</v>
      </c>
      <c r="I31">
        <v>50</v>
      </c>
      <c r="J31">
        <v>50</v>
      </c>
      <c r="K31" s="9" t="str">
        <f>K30</f>
        <v>TB_ELCC_DE4_DE5_01</v>
      </c>
    </row>
    <row r="32" spans="3:12">
      <c r="D32" t="s">
        <v>8</v>
      </c>
      <c r="I32" s="8">
        <v>3.1536000000000002E-2</v>
      </c>
      <c r="J32" s="8">
        <v>3.1536000000000002E-2</v>
      </c>
      <c r="K32" s="9" t="str">
        <f t="shared" ref="K32" si="4">K31</f>
        <v>TB_ELCC_DE4_DE5_01</v>
      </c>
    </row>
    <row r="33" spans="3:12">
      <c r="C33" s="9" t="s">
        <v>11</v>
      </c>
      <c r="D33" s="9" t="s">
        <v>10</v>
      </c>
      <c r="E33">
        <v>2010</v>
      </c>
      <c r="I33" s="20">
        <v>3010</v>
      </c>
      <c r="J33" s="20">
        <v>3010</v>
      </c>
      <c r="K33" s="9" t="str">
        <f>K32</f>
        <v>TB_ELCC_DE4_DE5_01</v>
      </c>
    </row>
    <row r="34" spans="3:12">
      <c r="C34" s="18"/>
      <c r="D34" s="18" t="s">
        <v>41</v>
      </c>
      <c r="E34" s="17"/>
      <c r="F34" s="17"/>
      <c r="G34" s="17"/>
      <c r="I34" s="19">
        <f>'Data New Transmission'!$X$15</f>
        <v>0.26750000000000002</v>
      </c>
      <c r="J34" s="19">
        <f>'Data New Transmission'!$X$15</f>
        <v>0.26750000000000002</v>
      </c>
      <c r="K34" s="17" t="str">
        <f>K33</f>
        <v>TB_ELCC_DE4_DE5_01</v>
      </c>
      <c r="L34" s="17" t="s">
        <v>45</v>
      </c>
    </row>
    <row r="35" spans="3:12">
      <c r="D35" t="s">
        <v>7</v>
      </c>
      <c r="E35">
        <v>2010</v>
      </c>
      <c r="F35">
        <v>1</v>
      </c>
      <c r="G35">
        <v>1</v>
      </c>
      <c r="K35" t="s">
        <v>63</v>
      </c>
    </row>
    <row r="36" spans="3:12">
      <c r="D36" t="s">
        <v>9</v>
      </c>
      <c r="F36">
        <v>1</v>
      </c>
      <c r="G36">
        <v>1</v>
      </c>
      <c r="K36" s="9" t="str">
        <f>K35</f>
        <v>TU_ELCC_DE2_DE1_01</v>
      </c>
    </row>
    <row r="37" spans="3:12">
      <c r="D37" t="s">
        <v>12</v>
      </c>
      <c r="F37">
        <v>100</v>
      </c>
      <c r="G37">
        <v>100</v>
      </c>
      <c r="K37" s="9" t="str">
        <f>K36</f>
        <v>TU_ELCC_DE2_DE1_01</v>
      </c>
    </row>
    <row r="38" spans="3:12">
      <c r="D38" t="s">
        <v>8</v>
      </c>
      <c r="F38" s="8">
        <v>3.1536000000000002E-2</v>
      </c>
      <c r="G38" s="8">
        <v>3.1536000000000002E-2</v>
      </c>
      <c r="I38" s="8"/>
      <c r="J38" s="8"/>
      <c r="K38" s="9" t="str">
        <f>K37</f>
        <v>TU_ELCC_DE2_DE1_01</v>
      </c>
    </row>
    <row r="39" spans="3:12">
      <c r="C39" s="18"/>
      <c r="D39" s="18" t="s">
        <v>41</v>
      </c>
      <c r="E39" s="17"/>
      <c r="F39" s="19">
        <v>9.9999999999999995E-7</v>
      </c>
      <c r="G39" s="19">
        <v>9.9999999999999995E-7</v>
      </c>
      <c r="I39" s="19"/>
      <c r="J39" s="19"/>
      <c r="K39" s="17" t="str">
        <f>K38</f>
        <v>TU_ELCC_DE2_DE1_01</v>
      </c>
      <c r="L39" s="17" t="s">
        <v>45</v>
      </c>
    </row>
    <row r="40" spans="3:12">
      <c r="D40" t="s">
        <v>7</v>
      </c>
      <c r="E40">
        <v>2010</v>
      </c>
      <c r="F40">
        <v>1</v>
      </c>
      <c r="H40">
        <v>1</v>
      </c>
      <c r="K40" t="s">
        <v>64</v>
      </c>
    </row>
    <row r="41" spans="3:12">
      <c r="D41" t="s">
        <v>9</v>
      </c>
      <c r="F41">
        <v>1</v>
      </c>
      <c r="H41">
        <v>1</v>
      </c>
      <c r="K41" s="9" t="str">
        <f t="shared" ref="K41:K43" si="5">K40</f>
        <v>TU_ELCC_DE3_DE1_01</v>
      </c>
    </row>
    <row r="42" spans="3:12">
      <c r="D42" t="s">
        <v>12</v>
      </c>
      <c r="F42">
        <v>100</v>
      </c>
      <c r="H42">
        <v>100</v>
      </c>
      <c r="K42" s="9" t="str">
        <f t="shared" si="5"/>
        <v>TU_ELCC_DE3_DE1_01</v>
      </c>
    </row>
    <row r="43" spans="3:12">
      <c r="D43" t="s">
        <v>8</v>
      </c>
      <c r="F43" s="8">
        <v>3.1536000000000002E-2</v>
      </c>
      <c r="H43" s="8">
        <v>3.1536000000000002E-2</v>
      </c>
      <c r="I43" s="8"/>
      <c r="J43" s="8"/>
      <c r="K43" s="9" t="str">
        <f t="shared" si="5"/>
        <v>TU_ELCC_DE3_DE1_01</v>
      </c>
    </row>
    <row r="44" spans="3:12">
      <c r="C44" s="18"/>
      <c r="D44" s="18" t="s">
        <v>41</v>
      </c>
      <c r="E44" s="17"/>
      <c r="F44" s="19">
        <v>9.9999999999999995E-7</v>
      </c>
      <c r="H44" s="19">
        <v>9.9999999999999995E-7</v>
      </c>
      <c r="I44" s="19"/>
      <c r="J44" s="19"/>
      <c r="K44" s="17" t="str">
        <f>K43</f>
        <v>TU_ELCC_DE3_DE1_01</v>
      </c>
      <c r="L44" s="17" t="s">
        <v>45</v>
      </c>
    </row>
    <row r="45" spans="3:12">
      <c r="D45" t="s">
        <v>7</v>
      </c>
      <c r="E45">
        <v>2010</v>
      </c>
      <c r="F45">
        <v>1</v>
      </c>
      <c r="I45">
        <v>1</v>
      </c>
      <c r="K45" t="s">
        <v>65</v>
      </c>
    </row>
    <row r="46" spans="3:12">
      <c r="D46" t="s">
        <v>9</v>
      </c>
      <c r="F46">
        <v>1</v>
      </c>
      <c r="I46">
        <v>1</v>
      </c>
      <c r="K46" s="9" t="str">
        <f t="shared" ref="K46:K48" si="6">K45</f>
        <v>TU_ELCC_DE4_DE1_01</v>
      </c>
    </row>
    <row r="47" spans="3:12">
      <c r="D47" t="s">
        <v>12</v>
      </c>
      <c r="F47">
        <v>100</v>
      </c>
      <c r="I47">
        <v>100</v>
      </c>
      <c r="K47" s="9" t="str">
        <f t="shared" si="6"/>
        <v>TU_ELCC_DE4_DE1_01</v>
      </c>
    </row>
    <row r="48" spans="3:12">
      <c r="D48" t="s">
        <v>8</v>
      </c>
      <c r="F48" s="8">
        <v>3.1536000000000002E-2</v>
      </c>
      <c r="I48" s="8">
        <v>3.1536000000000002E-2</v>
      </c>
      <c r="J48" s="8"/>
      <c r="K48" s="9" t="str">
        <f t="shared" si="6"/>
        <v>TU_ELCC_DE4_DE1_01</v>
      </c>
    </row>
    <row r="49" spans="3:12">
      <c r="C49" s="18"/>
      <c r="D49" s="18" t="s">
        <v>41</v>
      </c>
      <c r="E49" s="17"/>
      <c r="F49" s="19">
        <v>9.9999999999999995E-7</v>
      </c>
      <c r="I49" s="19">
        <v>9.9999999999999995E-7</v>
      </c>
      <c r="J49" s="19"/>
      <c r="K49" s="17" t="str">
        <f>K48</f>
        <v>TU_ELCC_DE4_DE1_01</v>
      </c>
      <c r="L49" s="17" t="s">
        <v>45</v>
      </c>
    </row>
    <row r="50" spans="3:12">
      <c r="D50" t="s">
        <v>7</v>
      </c>
      <c r="E50">
        <v>2010</v>
      </c>
      <c r="F50">
        <v>1</v>
      </c>
      <c r="J50">
        <v>1</v>
      </c>
      <c r="K50" t="s">
        <v>66</v>
      </c>
    </row>
    <row r="51" spans="3:12">
      <c r="D51" t="s">
        <v>9</v>
      </c>
      <c r="F51">
        <v>1</v>
      </c>
      <c r="J51">
        <v>1</v>
      </c>
      <c r="K51" s="9" t="str">
        <f t="shared" ref="K51:K53" si="7">K50</f>
        <v>TU_ELCC_DE5_DE1_01</v>
      </c>
    </row>
    <row r="52" spans="3:12">
      <c r="D52" t="s">
        <v>12</v>
      </c>
      <c r="F52">
        <v>100</v>
      </c>
      <c r="J52">
        <v>100</v>
      </c>
      <c r="K52" s="9" t="str">
        <f t="shared" si="7"/>
        <v>TU_ELCC_DE5_DE1_01</v>
      </c>
    </row>
    <row r="53" spans="3:12">
      <c r="D53" t="s">
        <v>8</v>
      </c>
      <c r="F53" s="8">
        <v>3.1536000000000002E-2</v>
      </c>
      <c r="J53" s="8">
        <v>3.1536000000000002E-2</v>
      </c>
      <c r="K53" s="9" t="str">
        <f t="shared" si="7"/>
        <v>TU_ELCC_DE5_DE1_01</v>
      </c>
    </row>
    <row r="54" spans="3:12">
      <c r="C54" s="18"/>
      <c r="D54" s="18" t="s">
        <v>41</v>
      </c>
      <c r="E54" s="17"/>
      <c r="F54" s="19">
        <v>9.9999999999999995E-7</v>
      </c>
      <c r="J54" s="19">
        <v>9.9999999999999995E-7</v>
      </c>
      <c r="K54" s="17" t="str">
        <f>K53</f>
        <v>TU_ELCC_DE5_DE1_01</v>
      </c>
      <c r="L54" s="17"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16"/>
  <sheetViews>
    <sheetView tabSelected="1" workbookViewId="0">
      <selection activeCell="M18" sqref="M18"/>
    </sheetView>
  </sheetViews>
  <sheetFormatPr baseColWidth="10" defaultColWidth="8.83203125" defaultRowHeight="15"/>
  <cols>
    <col min="2" max="2" width="21.5" customWidth="1"/>
    <col min="6" max="6" width="13.33203125" customWidth="1"/>
    <col min="13" max="13" width="15.83203125" customWidth="1"/>
    <col min="14" max="15" width="9.1640625" bestFit="1" customWidth="1"/>
    <col min="16" max="18" width="10.1640625" bestFit="1" customWidth="1"/>
  </cols>
  <sheetData>
    <row r="3" spans="2:18">
      <c r="B3" s="21" t="s">
        <v>57</v>
      </c>
      <c r="C3" s="22"/>
      <c r="D3" s="22"/>
      <c r="E3" s="22"/>
      <c r="F3" s="22"/>
      <c r="G3" s="22"/>
      <c r="H3" s="22"/>
      <c r="I3" s="22"/>
      <c r="J3" s="22"/>
      <c r="M3" s="13" t="s">
        <v>68</v>
      </c>
    </row>
    <row r="4" spans="2:18">
      <c r="B4" s="23" t="s">
        <v>1</v>
      </c>
      <c r="C4" s="23" t="s">
        <v>58</v>
      </c>
      <c r="D4" s="24" t="s">
        <v>59</v>
      </c>
      <c r="E4" s="23" t="s">
        <v>3</v>
      </c>
      <c r="F4" s="23" t="s">
        <v>2</v>
      </c>
      <c r="G4" s="23" t="s">
        <v>0</v>
      </c>
      <c r="H4" s="25" t="s">
        <v>47</v>
      </c>
      <c r="I4" s="27"/>
      <c r="J4" s="26"/>
      <c r="M4" s="13" t="s">
        <v>69</v>
      </c>
      <c r="N4" s="13" t="s">
        <v>70</v>
      </c>
      <c r="O4" s="13" t="s">
        <v>71</v>
      </c>
      <c r="P4" s="13" t="s">
        <v>72</v>
      </c>
      <c r="Q4" s="13" t="s">
        <v>73</v>
      </c>
      <c r="R4" s="13" t="s">
        <v>81</v>
      </c>
    </row>
    <row r="5" spans="2:18">
      <c r="B5" s="28" t="s">
        <v>63</v>
      </c>
      <c r="C5" s="28" t="s">
        <v>60</v>
      </c>
      <c r="D5" s="28" t="s">
        <v>60</v>
      </c>
      <c r="E5" s="28" t="s">
        <v>61</v>
      </c>
      <c r="F5" s="28" t="s">
        <v>62</v>
      </c>
      <c r="G5" s="28">
        <v>2010</v>
      </c>
      <c r="H5" s="28">
        <f>O10</f>
        <v>4.4000000000000004E-2</v>
      </c>
      <c r="M5" s="13" t="s">
        <v>74</v>
      </c>
      <c r="N5">
        <v>18246800</v>
      </c>
      <c r="O5">
        <v>5614400</v>
      </c>
      <c r="P5">
        <v>49381200</v>
      </c>
      <c r="Q5">
        <v>54357600</v>
      </c>
      <c r="R5">
        <f>SUM(N5:Q5)</f>
        <v>127600000</v>
      </c>
    </row>
    <row r="6" spans="2:18">
      <c r="B6" s="28" t="s">
        <v>64</v>
      </c>
      <c r="C6" s="28" t="s">
        <v>60</v>
      </c>
      <c r="D6" s="28" t="s">
        <v>60</v>
      </c>
      <c r="E6" s="28" t="s">
        <v>61</v>
      </c>
      <c r="F6" s="28" t="s">
        <v>62</v>
      </c>
      <c r="G6" s="28">
        <v>2010</v>
      </c>
      <c r="H6" s="28">
        <f>Q10</f>
        <v>0.42599999999999993</v>
      </c>
      <c r="M6" s="13" t="s">
        <v>75</v>
      </c>
      <c r="N6">
        <v>18640765</v>
      </c>
      <c r="O6">
        <v>5735620</v>
      </c>
      <c r="P6">
        <v>50447385</v>
      </c>
      <c r="Q6">
        <v>55531230</v>
      </c>
      <c r="R6">
        <f t="shared" ref="R6:R11" si="0">SUM(N6:Q6)</f>
        <v>130355000</v>
      </c>
    </row>
    <row r="7" spans="2:18">
      <c r="B7" s="28" t="s">
        <v>65</v>
      </c>
      <c r="C7" s="28" t="s">
        <v>60</v>
      </c>
      <c r="D7" s="28" t="s">
        <v>60</v>
      </c>
      <c r="E7" s="28" t="s">
        <v>61</v>
      </c>
      <c r="F7" s="28" t="s">
        <v>62</v>
      </c>
      <c r="G7" s="28">
        <v>2010</v>
      </c>
      <c r="H7" s="28">
        <f>P10</f>
        <v>0.38700000000000007</v>
      </c>
      <c r="J7" s="13" t="s">
        <v>79</v>
      </c>
      <c r="K7" s="13" t="s">
        <v>0</v>
      </c>
      <c r="M7" s="13" t="s">
        <v>76</v>
      </c>
      <c r="N7">
        <v>38955917</v>
      </c>
      <c r="O7">
        <v>11986436</v>
      </c>
      <c r="P7">
        <v>105426153</v>
      </c>
      <c r="Q7">
        <v>116050494</v>
      </c>
      <c r="R7">
        <f t="shared" si="0"/>
        <v>272419000</v>
      </c>
    </row>
    <row r="8" spans="2:18">
      <c r="B8" s="28" t="s">
        <v>66</v>
      </c>
      <c r="C8" s="28" t="s">
        <v>60</v>
      </c>
      <c r="D8" s="28" t="s">
        <v>60</v>
      </c>
      <c r="E8" s="28" t="s">
        <v>61</v>
      </c>
      <c r="F8" s="28" t="s">
        <v>62</v>
      </c>
      <c r="G8" s="28">
        <v>2010</v>
      </c>
      <c r="H8" s="28">
        <f>N10</f>
        <v>0.14300000000000002</v>
      </c>
      <c r="J8">
        <f>SUM(H5:H8)</f>
        <v>1</v>
      </c>
      <c r="K8">
        <v>2010</v>
      </c>
      <c r="M8" s="13" t="s">
        <v>77</v>
      </c>
      <c r="N8">
        <f>SUM(N5:N7)</f>
        <v>75843482</v>
      </c>
      <c r="O8">
        <f t="shared" ref="O8:Q8" si="1">SUM(O5:O7)</f>
        <v>23336456</v>
      </c>
      <c r="P8">
        <f t="shared" si="1"/>
        <v>205254738</v>
      </c>
      <c r="Q8">
        <f t="shared" si="1"/>
        <v>225939324</v>
      </c>
      <c r="R8">
        <f t="shared" si="0"/>
        <v>530374000</v>
      </c>
    </row>
    <row r="9" spans="2:18">
      <c r="B9" t="str">
        <f>B5</f>
        <v>TU_ELCC_DE2_DE1_01</v>
      </c>
      <c r="C9" t="s">
        <v>60</v>
      </c>
      <c r="D9" t="s">
        <v>60</v>
      </c>
      <c r="E9" t="s">
        <v>61</v>
      </c>
      <c r="F9" t="s">
        <v>62</v>
      </c>
      <c r="G9">
        <v>2050</v>
      </c>
      <c r="H9">
        <f>O11</f>
        <v>3.5200000000000002E-2</v>
      </c>
      <c r="J9">
        <f>SUM(H9:H12)</f>
        <v>0.80000000000000016</v>
      </c>
      <c r="K9">
        <v>2050</v>
      </c>
      <c r="M9" s="13" t="s">
        <v>78</v>
      </c>
      <c r="N9">
        <f>N8*3.6*10^-6</f>
        <v>273.0365352</v>
      </c>
      <c r="O9">
        <f t="shared" ref="O9:Q9" si="2">O8*3.6*10^-6</f>
        <v>84.011241600000005</v>
      </c>
      <c r="P9">
        <f t="shared" si="2"/>
        <v>738.91705680000007</v>
      </c>
      <c r="Q9">
        <f t="shared" si="2"/>
        <v>813.38156639999988</v>
      </c>
      <c r="R9">
        <f t="shared" si="0"/>
        <v>1909.3463999999999</v>
      </c>
    </row>
    <row r="10" spans="2:18">
      <c r="B10" t="str">
        <f t="shared" ref="B10:B16" si="3">B6</f>
        <v>TU_ELCC_DE3_DE1_01</v>
      </c>
      <c r="C10" t="s">
        <v>60</v>
      </c>
      <c r="D10" t="s">
        <v>60</v>
      </c>
      <c r="E10" t="s">
        <v>61</v>
      </c>
      <c r="F10" t="s">
        <v>62</v>
      </c>
      <c r="G10">
        <v>2050</v>
      </c>
      <c r="H10">
        <f>Q11</f>
        <v>0.34079999999999999</v>
      </c>
      <c r="L10">
        <v>2010</v>
      </c>
      <c r="M10" s="13" t="s">
        <v>79</v>
      </c>
      <c r="N10">
        <f>N9/$R$9</f>
        <v>0.14300000000000002</v>
      </c>
      <c r="O10">
        <f t="shared" ref="O10:Q10" si="4">O9/$R$9</f>
        <v>4.4000000000000004E-2</v>
      </c>
      <c r="P10">
        <f t="shared" si="4"/>
        <v>0.38700000000000007</v>
      </c>
      <c r="Q10">
        <f t="shared" si="4"/>
        <v>0.42599999999999993</v>
      </c>
      <c r="R10">
        <f t="shared" si="0"/>
        <v>1</v>
      </c>
    </row>
    <row r="11" spans="2:18">
      <c r="B11" t="str">
        <f t="shared" si="3"/>
        <v>TU_ELCC_DE4_DE1_01</v>
      </c>
      <c r="C11" t="s">
        <v>60</v>
      </c>
      <c r="D11" t="s">
        <v>60</v>
      </c>
      <c r="E11" t="s">
        <v>61</v>
      </c>
      <c r="F11" t="s">
        <v>62</v>
      </c>
      <c r="G11">
        <v>2050</v>
      </c>
      <c r="H11">
        <f>P11</f>
        <v>0.3096000000000001</v>
      </c>
      <c r="L11">
        <v>2050</v>
      </c>
      <c r="M11" s="13" t="s">
        <v>80</v>
      </c>
      <c r="N11">
        <f>N10*0.8</f>
        <v>0.11440000000000002</v>
      </c>
      <c r="O11">
        <f t="shared" ref="O11:Q11" si="5">O10*0.8</f>
        <v>3.5200000000000002E-2</v>
      </c>
      <c r="P11">
        <f t="shared" si="5"/>
        <v>0.3096000000000001</v>
      </c>
      <c r="Q11">
        <f t="shared" si="5"/>
        <v>0.34079999999999999</v>
      </c>
      <c r="R11">
        <f t="shared" si="0"/>
        <v>0.8</v>
      </c>
    </row>
    <row r="12" spans="2:18">
      <c r="B12" t="str">
        <f t="shared" si="3"/>
        <v>TU_ELCC_DE5_DE1_01</v>
      </c>
      <c r="C12" t="s">
        <v>60</v>
      </c>
      <c r="D12" t="s">
        <v>60</v>
      </c>
      <c r="E12" t="s">
        <v>61</v>
      </c>
      <c r="F12" t="s">
        <v>62</v>
      </c>
      <c r="G12">
        <v>2050</v>
      </c>
      <c r="H12">
        <f>N11</f>
        <v>0.11440000000000002</v>
      </c>
    </row>
    <row r="13" spans="2:18">
      <c r="B13" t="str">
        <f t="shared" si="3"/>
        <v>TU_ELCC_DE2_DE1_01</v>
      </c>
      <c r="C13" t="s">
        <v>60</v>
      </c>
      <c r="D13" t="s">
        <v>60</v>
      </c>
      <c r="E13" t="s">
        <v>61</v>
      </c>
      <c r="F13" t="s">
        <v>62</v>
      </c>
      <c r="G13">
        <v>0</v>
      </c>
      <c r="H13">
        <v>5</v>
      </c>
    </row>
    <row r="14" spans="2:18">
      <c r="B14" t="str">
        <f t="shared" si="3"/>
        <v>TU_ELCC_DE3_DE1_01</v>
      </c>
      <c r="C14" t="s">
        <v>60</v>
      </c>
      <c r="D14" t="s">
        <v>60</v>
      </c>
      <c r="E14" t="s">
        <v>61</v>
      </c>
      <c r="F14" t="s">
        <v>62</v>
      </c>
      <c r="G14">
        <v>0</v>
      </c>
      <c r="H14">
        <v>5</v>
      </c>
    </row>
    <row r="15" spans="2:18">
      <c r="B15" t="str">
        <f t="shared" si="3"/>
        <v>TU_ELCC_DE4_DE1_01</v>
      </c>
      <c r="C15" t="s">
        <v>60</v>
      </c>
      <c r="D15" t="s">
        <v>60</v>
      </c>
      <c r="E15" t="s">
        <v>61</v>
      </c>
      <c r="F15" t="s">
        <v>62</v>
      </c>
      <c r="G15">
        <v>0</v>
      </c>
      <c r="H15">
        <v>5</v>
      </c>
    </row>
    <row r="16" spans="2:18">
      <c r="B16" t="str">
        <f t="shared" si="3"/>
        <v>TU_ELCC_DE5_DE1_01</v>
      </c>
      <c r="C16" t="s">
        <v>60</v>
      </c>
      <c r="D16" t="s">
        <v>60</v>
      </c>
      <c r="E16" t="s">
        <v>61</v>
      </c>
      <c r="F16" t="s">
        <v>62</v>
      </c>
      <c r="G16">
        <v>0</v>
      </c>
      <c r="H16">
        <v>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AA28"/>
  <sheetViews>
    <sheetView topLeftCell="D1" zoomScale="70" zoomScaleNormal="70" workbookViewId="0">
      <selection activeCell="W15" sqref="W15"/>
    </sheetView>
  </sheetViews>
  <sheetFormatPr baseColWidth="10" defaultColWidth="8.83203125" defaultRowHeight="15"/>
  <cols>
    <col min="24" max="24" width="10.6640625" customWidth="1"/>
    <col min="25" max="25" width="13.6640625" bestFit="1" customWidth="1"/>
    <col min="26" max="26" width="17.5" customWidth="1"/>
    <col min="27" max="27" width="16.5" customWidth="1"/>
  </cols>
  <sheetData>
    <row r="1" spans="2:27" ht="20">
      <c r="B1" s="10" t="s">
        <v>30</v>
      </c>
    </row>
    <row r="2" spans="2:27">
      <c r="X2" t="s">
        <v>23</v>
      </c>
      <c r="Y2" t="s">
        <v>44</v>
      </c>
    </row>
    <row r="3" spans="2:27">
      <c r="X3" t="s">
        <v>14</v>
      </c>
      <c r="Z3" t="s">
        <v>17</v>
      </c>
    </row>
    <row r="4" spans="2:27">
      <c r="X4" t="s">
        <v>18</v>
      </c>
      <c r="Y4" t="s">
        <v>43</v>
      </c>
      <c r="Z4" t="s">
        <v>19</v>
      </c>
    </row>
    <row r="5" spans="2:27">
      <c r="V5" t="s">
        <v>15</v>
      </c>
      <c r="W5" t="s">
        <v>16</v>
      </c>
    </row>
    <row r="6" spans="2:27">
      <c r="V6" t="s">
        <v>20</v>
      </c>
      <c r="W6" t="s">
        <v>21</v>
      </c>
      <c r="X6">
        <v>1500</v>
      </c>
      <c r="Z6">
        <v>0.52</v>
      </c>
    </row>
    <row r="7" spans="2:27">
      <c r="V7" t="s">
        <v>20</v>
      </c>
      <c r="W7" t="s">
        <v>22</v>
      </c>
      <c r="X7">
        <v>500</v>
      </c>
      <c r="Z7">
        <v>0.57999999999999996</v>
      </c>
    </row>
    <row r="9" spans="2:27">
      <c r="V9" t="s">
        <v>38</v>
      </c>
      <c r="W9" t="s">
        <v>29</v>
      </c>
      <c r="X9">
        <v>2000</v>
      </c>
      <c r="Y9">
        <v>0</v>
      </c>
      <c r="Z9">
        <f>(X6*Z6+X7*Z7)/2000</f>
        <v>0.53500000000000003</v>
      </c>
    </row>
    <row r="12" spans="2:27">
      <c r="W12" t="s">
        <v>42</v>
      </c>
    </row>
    <row r="13" spans="2:27">
      <c r="W13" t="s">
        <v>29</v>
      </c>
      <c r="X13" t="s">
        <v>38</v>
      </c>
    </row>
    <row r="14" spans="2:27">
      <c r="W14" t="s">
        <v>19</v>
      </c>
    </row>
    <row r="15" spans="2:27">
      <c r="V15" s="11"/>
      <c r="W15" s="11">
        <f>Z9/2</f>
        <v>0.26750000000000002</v>
      </c>
      <c r="X15" s="11">
        <f>W15</f>
        <v>0.26750000000000002</v>
      </c>
      <c r="Y15" s="11"/>
      <c r="Z15" s="11"/>
      <c r="AA15" s="11"/>
    </row>
    <row r="16" spans="2:27">
      <c r="V16" s="11"/>
      <c r="W16" s="11"/>
      <c r="X16" s="11"/>
      <c r="Y16" s="11"/>
      <c r="Z16" s="11"/>
      <c r="AA16" s="11"/>
    </row>
    <row r="17" spans="22:27">
      <c r="V17" s="11"/>
      <c r="W17" s="11"/>
      <c r="X17" s="11"/>
      <c r="Y17" s="11"/>
      <c r="Z17" s="11"/>
      <c r="AA17" s="11"/>
    </row>
    <row r="18" spans="22:27">
      <c r="V18" s="11"/>
      <c r="W18" s="11"/>
      <c r="X18" s="11"/>
      <c r="Y18" s="11"/>
      <c r="Z18" s="11"/>
      <c r="AA18" s="11"/>
    </row>
    <row r="19" spans="22:27">
      <c r="V19" s="11"/>
      <c r="W19" s="11"/>
      <c r="X19" s="11"/>
      <c r="Y19" s="11"/>
      <c r="Z19" s="11"/>
      <c r="AA19" s="11"/>
    </row>
    <row r="20" spans="22:27">
      <c r="V20" s="11"/>
      <c r="W20" s="11"/>
      <c r="X20" s="11"/>
      <c r="Y20" s="11"/>
      <c r="Z20" s="11"/>
      <c r="AA20" s="11"/>
    </row>
    <row r="21" spans="22:27">
      <c r="V21" s="11"/>
      <c r="W21" s="11"/>
      <c r="X21" s="11"/>
      <c r="Y21" s="11"/>
      <c r="Z21" s="11"/>
      <c r="AA21" s="11"/>
    </row>
    <row r="22" spans="22:27">
      <c r="V22" s="11"/>
      <c r="W22" s="11"/>
      <c r="X22" s="11"/>
      <c r="Y22" s="11"/>
      <c r="Z22" s="11"/>
      <c r="AA22" s="11"/>
    </row>
    <row r="23" spans="22:27">
      <c r="V23" s="11"/>
      <c r="W23" s="11"/>
      <c r="X23" s="11"/>
      <c r="Y23" s="11"/>
      <c r="Z23" s="11"/>
      <c r="AA23" s="11"/>
    </row>
    <row r="24" spans="22:27">
      <c r="V24" s="11"/>
      <c r="W24" s="11"/>
      <c r="X24" s="11"/>
      <c r="Y24" s="11"/>
      <c r="Z24" s="11"/>
      <c r="AA24" s="11"/>
    </row>
    <row r="25" spans="22:27">
      <c r="V25" s="11"/>
      <c r="W25" s="11"/>
      <c r="X25" s="11"/>
      <c r="Y25" s="11"/>
      <c r="Z25" s="11"/>
      <c r="AA25" s="11"/>
    </row>
    <row r="26" spans="22:27">
      <c r="V26" s="11"/>
      <c r="W26" s="11"/>
      <c r="X26" s="11"/>
      <c r="Y26" s="11"/>
      <c r="Z26" s="11"/>
      <c r="AA26" s="11"/>
    </row>
    <row r="27" spans="22:27">
      <c r="V27" s="11"/>
      <c r="W27" s="11"/>
      <c r="X27" s="11"/>
      <c r="Y27" s="11"/>
      <c r="Z27" s="11"/>
      <c r="AA27" s="11"/>
    </row>
    <row r="28" spans="22:27">
      <c r="V28" s="11"/>
      <c r="W28" s="11"/>
      <c r="X28" s="11"/>
      <c r="Y28" s="11"/>
      <c r="Z28" s="11"/>
      <c r="AA28" s="11"/>
    </row>
  </sheetData>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AH38"/>
  <sheetViews>
    <sheetView zoomScale="70" zoomScaleNormal="70" workbookViewId="0">
      <selection activeCell="Z11" sqref="Z11"/>
    </sheetView>
  </sheetViews>
  <sheetFormatPr baseColWidth="10" defaultColWidth="8.83203125" defaultRowHeight="15"/>
  <sheetData>
    <row r="2" spans="2:34">
      <c r="B2" s="29" t="s">
        <v>24</v>
      </c>
      <c r="C2" s="29"/>
      <c r="D2" s="29"/>
      <c r="E2" s="29"/>
      <c r="F2" s="29"/>
      <c r="G2" s="29"/>
      <c r="H2" s="29"/>
      <c r="I2" s="29"/>
      <c r="J2" s="29"/>
      <c r="M2" s="29" t="s">
        <v>25</v>
      </c>
      <c r="N2" s="29"/>
      <c r="O2" s="29"/>
      <c r="P2" s="29"/>
      <c r="Q2" s="29"/>
      <c r="R2" s="29"/>
      <c r="S2" s="29"/>
      <c r="T2" s="29"/>
      <c r="U2" s="29"/>
    </row>
    <row r="3" spans="2:34">
      <c r="B3" s="29"/>
      <c r="C3" s="29"/>
      <c r="D3" s="29"/>
      <c r="E3" s="29"/>
      <c r="F3" s="29"/>
      <c r="G3" s="29"/>
      <c r="H3" s="29"/>
      <c r="I3" s="29"/>
      <c r="J3" s="29"/>
      <c r="M3" s="29"/>
      <c r="N3" s="29"/>
      <c r="O3" s="29"/>
      <c r="P3" s="29"/>
      <c r="Q3" s="29"/>
      <c r="R3" s="29"/>
      <c r="S3" s="29"/>
      <c r="T3" s="29"/>
      <c r="U3" s="29"/>
      <c r="AH3" s="14" t="s">
        <v>36</v>
      </c>
    </row>
    <row r="4" spans="2:34">
      <c r="AH4" s="15" t="s">
        <v>37</v>
      </c>
    </row>
    <row r="5" spans="2:34">
      <c r="V5" s="11"/>
      <c r="W5" s="11"/>
      <c r="X5" s="11"/>
      <c r="Y5" s="11"/>
    </row>
    <row r="6" spans="2:34">
      <c r="V6" s="11"/>
      <c r="W6" s="11"/>
      <c r="X6" s="11"/>
      <c r="Y6" s="11"/>
    </row>
    <row r="7" spans="2:34">
      <c r="V7" s="11"/>
      <c r="W7" s="11"/>
      <c r="X7" s="11"/>
      <c r="Y7" s="11"/>
    </row>
    <row r="8" spans="2:34">
      <c r="V8" s="11"/>
      <c r="W8" s="11"/>
      <c r="X8" s="11"/>
      <c r="Y8" s="11"/>
    </row>
    <row r="9" spans="2:34">
      <c r="V9" s="11"/>
      <c r="W9" s="11"/>
      <c r="X9" s="11"/>
      <c r="Y9" s="11"/>
    </row>
    <row r="10" spans="2:34">
      <c r="V10" s="11"/>
      <c r="W10" s="11"/>
      <c r="X10" s="11"/>
      <c r="Y10" s="11"/>
    </row>
    <row r="11" spans="2:34">
      <c r="V11" s="11"/>
      <c r="W11" s="11"/>
      <c r="X11" s="11"/>
      <c r="Y11" s="11"/>
    </row>
    <row r="12" spans="2:34">
      <c r="V12" s="11"/>
      <c r="W12" s="11"/>
      <c r="X12" s="11"/>
      <c r="Y12" s="11"/>
    </row>
    <row r="13" spans="2:34">
      <c r="V13" s="11"/>
      <c r="W13" s="11"/>
      <c r="X13" s="11"/>
      <c r="Y13" s="11"/>
    </row>
    <row r="14" spans="2:34">
      <c r="V14" s="11"/>
      <c r="W14" s="11"/>
      <c r="X14" s="11"/>
      <c r="Y14" s="11"/>
    </row>
    <row r="15" spans="2:34">
      <c r="V15" s="11"/>
      <c r="W15" s="11"/>
      <c r="X15" s="11"/>
      <c r="Y15" s="11"/>
    </row>
    <row r="16" spans="2:34">
      <c r="V16" s="11"/>
      <c r="W16" s="11"/>
      <c r="X16" s="11"/>
      <c r="Y16" s="11"/>
    </row>
    <row r="17" spans="22:27">
      <c r="V17" s="11"/>
      <c r="W17" s="11"/>
      <c r="X17" s="11"/>
      <c r="Y17" s="11"/>
    </row>
    <row r="18" spans="22:27">
      <c r="V18" s="11"/>
      <c r="W18" s="11"/>
      <c r="X18" s="11"/>
      <c r="Y18" s="11"/>
    </row>
    <row r="19" spans="22:27">
      <c r="V19" s="11"/>
      <c r="W19" s="11"/>
      <c r="X19" s="11"/>
      <c r="Y19" s="11"/>
    </row>
    <row r="20" spans="22:27">
      <c r="V20" s="11"/>
      <c r="W20" s="11"/>
      <c r="X20" s="11"/>
      <c r="Y20" s="11"/>
    </row>
    <row r="21" spans="22:27">
      <c r="V21" s="11"/>
      <c r="W21" s="11"/>
      <c r="X21" s="11"/>
      <c r="Y21" s="11"/>
    </row>
    <row r="28" spans="22:27">
      <c r="X28" s="12" t="s">
        <v>39</v>
      </c>
      <c r="Y28" s="16" t="s">
        <v>31</v>
      </c>
      <c r="Z28" s="16" t="s">
        <v>32</v>
      </c>
      <c r="AA28" s="16"/>
    </row>
    <row r="29" spans="22:27">
      <c r="X29" s="12" t="s">
        <v>40</v>
      </c>
      <c r="Y29" s="16" t="s">
        <v>33</v>
      </c>
      <c r="Z29" s="16" t="s">
        <v>34</v>
      </c>
      <c r="AA29" s="16"/>
    </row>
    <row r="32" spans="22:27">
      <c r="X32" s="13" t="s">
        <v>35</v>
      </c>
    </row>
    <row r="33" spans="2:28">
      <c r="Y33" t="s">
        <v>26</v>
      </c>
      <c r="Z33" t="s">
        <v>27</v>
      </c>
      <c r="AA33" t="s">
        <v>29</v>
      </c>
    </row>
    <row r="34" spans="2:28">
      <c r="X34" t="s">
        <v>26</v>
      </c>
      <c r="Z34">
        <v>1000</v>
      </c>
      <c r="AA34">
        <v>1200</v>
      </c>
      <c r="AB34">
        <f>SUM(Z34:AA34)</f>
        <v>2200</v>
      </c>
    </row>
    <row r="35" spans="2:28">
      <c r="X35" t="s">
        <v>27</v>
      </c>
      <c r="Y35">
        <v>1000</v>
      </c>
    </row>
    <row r="36" spans="2:28">
      <c r="X36" t="s">
        <v>29</v>
      </c>
      <c r="Y36">
        <v>1150</v>
      </c>
    </row>
    <row r="37" spans="2:28">
      <c r="Y37">
        <f>SUM(Y35:Y36)</f>
        <v>2150</v>
      </c>
    </row>
    <row r="38" spans="2:28">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2.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ELC_TRADE</vt:lpstr>
      <vt:lpstr>ELC_Con_ELCshare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Jonathan Vincents Eriksen</cp:lastModifiedBy>
  <dcterms:created xsi:type="dcterms:W3CDTF">2009-05-27T15:40:55Z</dcterms:created>
  <dcterms:modified xsi:type="dcterms:W3CDTF">2022-05-11T08:28:08Z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