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4" activeTab="6"/>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65" l="1"/>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R4" i="269" l="1"/>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9"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N47" i="262"/>
  <c r="W47" i="262"/>
  <c r="H47" i="262"/>
  <c r="S47" i="262"/>
  <c r="Q47" i="262"/>
  <c r="V47" i="262"/>
  <c r="I47" i="262"/>
  <c r="M47" i="262"/>
  <c r="J47" i="262"/>
  <c r="P47" i="262"/>
  <c r="Y47" i="262"/>
  <c r="C47" i="262"/>
  <c r="L47" i="262"/>
  <c r="Z1" i="262"/>
  <c r="O47" i="262"/>
  <c r="Z47" i="262"/>
  <c r="T47" i="262"/>
  <c r="E47" i="262"/>
  <c r="U47" i="262"/>
  <c r="D47" i="262"/>
  <c r="K47" i="262"/>
  <c r="G47" i="262"/>
  <c r="X47" i="262"/>
  <c r="R47" i="262"/>
  <c r="F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7" i="231" l="1"/>
  <c r="C114" i="245" s="1"/>
  <c r="D127" i="231"/>
  <c r="B114" i="245" s="1"/>
  <c r="D114" i="245" s="1"/>
  <c r="F114"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70" i="245"/>
  <c r="H63" i="237" l="1"/>
  <c r="H62" i="237"/>
  <c r="H70" i="237" s="1"/>
  <c r="H72" i="237" s="1"/>
  <c r="H68" i="237"/>
  <c r="H56" i="237" s="1"/>
  <c r="K56" i="237"/>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S69"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K54" i="237" l="1"/>
  <c r="L54" i="237" s="1"/>
  <c r="H66" i="237"/>
  <c r="K58" i="237"/>
  <c r="L58" i="237" s="1"/>
  <c r="K55" i="237"/>
  <c r="L55" i="237" s="1"/>
  <c r="H67" i="237"/>
  <c r="X139" i="245"/>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86" i="231"/>
  <c r="C186"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Q7" i="254"/>
  <c r="Q8" i="254"/>
  <c r="R8" i="254" s="1"/>
  <c r="Q9" i="254"/>
  <c r="U12" i="254"/>
  <c r="R11" i="254" s="1"/>
  <c r="Q13" i="254"/>
  <c r="R13" i="254" s="1"/>
  <c r="Q14" i="254"/>
  <c r="AE18" i="254"/>
  <c r="AG18" i="254"/>
  <c r="AH18" i="254"/>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9" i="245" s="1"/>
  <c r="E73" i="231"/>
  <c r="C60" i="245" s="1"/>
  <c r="E74" i="231"/>
  <c r="C61" i="245" s="1"/>
  <c r="E75" i="231"/>
  <c r="C62" i="245" s="1"/>
  <c r="E76" i="231"/>
  <c r="C63" i="245" s="1"/>
  <c r="E77" i="231"/>
  <c r="C64" i="245" s="1"/>
  <c r="E78" i="231"/>
  <c r="C65" i="245" s="1"/>
  <c r="E79" i="231"/>
  <c r="C66" i="245" s="1"/>
  <c r="E80" i="231"/>
  <c r="C67" i="245" s="1"/>
  <c r="E81" i="231"/>
  <c r="C68" i="245" s="1"/>
  <c r="E82" i="231"/>
  <c r="C69" i="245" s="1"/>
  <c r="E83" i="231"/>
  <c r="C70" i="245" s="1"/>
  <c r="E84" i="231"/>
  <c r="C71" i="245" s="1"/>
  <c r="E85" i="231"/>
  <c r="C72" i="245" s="1"/>
  <c r="E86" i="231"/>
  <c r="C73" i="245" s="1"/>
  <c r="E87" i="231"/>
  <c r="C74" i="245" s="1"/>
  <c r="E88" i="231"/>
  <c r="C75" i="245" s="1"/>
  <c r="E89" i="231"/>
  <c r="C76" i="245" s="1"/>
  <c r="E71" i="231"/>
  <c r="C58" i="245" s="1"/>
  <c r="D71" i="231"/>
  <c r="B58" i="245" s="1"/>
  <c r="E58" i="245" s="1"/>
  <c r="D123" i="231"/>
  <c r="B110" i="245" s="1"/>
  <c r="D110" i="245" s="1"/>
  <c r="F110" i="245" s="1"/>
  <c r="E123" i="231"/>
  <c r="C110" i="245" s="1"/>
  <c r="D124" i="231"/>
  <c r="B111" i="245" s="1"/>
  <c r="D111" i="245" s="1"/>
  <c r="E124" i="231"/>
  <c r="C111" i="245" s="1"/>
  <c r="D125" i="231"/>
  <c r="B112" i="245" s="1"/>
  <c r="D112" i="245" s="1"/>
  <c r="F112" i="245" s="1"/>
  <c r="E125" i="231"/>
  <c r="C112" i="245" s="1"/>
  <c r="D126" i="231"/>
  <c r="E126" i="231"/>
  <c r="C113" i="245" s="1"/>
  <c r="D99" i="231"/>
  <c r="B86" i="245" s="1"/>
  <c r="E99" i="231"/>
  <c r="C86" i="245" s="1"/>
  <c r="D100" i="231"/>
  <c r="B87" i="245" s="1"/>
  <c r="D87" i="245" s="1"/>
  <c r="F87" i="245" s="1"/>
  <c r="E100" i="231"/>
  <c r="C87" i="245" s="1"/>
  <c r="D101" i="231"/>
  <c r="B88" i="245" s="1"/>
  <c r="D88" i="245" s="1"/>
  <c r="F88" i="245" s="1"/>
  <c r="E101" i="231"/>
  <c r="C88" i="245" s="1"/>
  <c r="D102" i="231"/>
  <c r="B89" i="245" s="1"/>
  <c r="D89" i="245" s="1"/>
  <c r="F89" i="245" s="1"/>
  <c r="E102" i="231"/>
  <c r="C89" i="245" s="1"/>
  <c r="D103" i="231"/>
  <c r="B90" i="245" s="1"/>
  <c r="D90" i="245" s="1"/>
  <c r="E103" i="231"/>
  <c r="C90" i="245" s="1"/>
  <c r="D104" i="231"/>
  <c r="B91" i="245" s="1"/>
  <c r="D91" i="245" s="1"/>
  <c r="F91" i="245" s="1"/>
  <c r="E104" i="231"/>
  <c r="C91" i="245" s="1"/>
  <c r="D105" i="231"/>
  <c r="B92" i="245" s="1"/>
  <c r="D92" i="245" s="1"/>
  <c r="F92" i="245" s="1"/>
  <c r="E105" i="231"/>
  <c r="C92" i="245" s="1"/>
  <c r="D106" i="231"/>
  <c r="B93" i="245" s="1"/>
  <c r="D93" i="245" s="1"/>
  <c r="F93" i="245" s="1"/>
  <c r="E106" i="231"/>
  <c r="C93" i="245" s="1"/>
  <c r="D107" i="231"/>
  <c r="B94" i="245" s="1"/>
  <c r="D94" i="245" s="1"/>
  <c r="F94" i="245" s="1"/>
  <c r="E107" i="231"/>
  <c r="C94" i="245" s="1"/>
  <c r="D108" i="231"/>
  <c r="B95" i="245" s="1"/>
  <c r="D95" i="245" s="1"/>
  <c r="F95" i="245" s="1"/>
  <c r="E108" i="231"/>
  <c r="C95" i="245" s="1"/>
  <c r="D109" i="231"/>
  <c r="B96" i="245" s="1"/>
  <c r="D96" i="245" s="1"/>
  <c r="F96" i="245" s="1"/>
  <c r="E109" i="231"/>
  <c r="C96" i="245" s="1"/>
  <c r="D110" i="231"/>
  <c r="B97" i="245" s="1"/>
  <c r="D97" i="245" s="1"/>
  <c r="F97" i="245" s="1"/>
  <c r="E110" i="231"/>
  <c r="C97" i="245" s="1"/>
  <c r="D111" i="231"/>
  <c r="B98" i="245" s="1"/>
  <c r="D98" i="245" s="1"/>
  <c r="F98" i="245" s="1"/>
  <c r="E111" i="231"/>
  <c r="C98" i="245" s="1"/>
  <c r="D112" i="231"/>
  <c r="B99" i="245" s="1"/>
  <c r="D99" i="245" s="1"/>
  <c r="F99" i="245" s="1"/>
  <c r="E112" i="231"/>
  <c r="C99" i="245" s="1"/>
  <c r="D113" i="231"/>
  <c r="B100" i="245" s="1"/>
  <c r="D100" i="245" s="1"/>
  <c r="F100" i="245" s="1"/>
  <c r="E113" i="231"/>
  <c r="C100" i="245" s="1"/>
  <c r="D114" i="231"/>
  <c r="B101" i="245" s="1"/>
  <c r="D101" i="245" s="1"/>
  <c r="F101" i="245" s="1"/>
  <c r="E114" i="231"/>
  <c r="C101" i="245" s="1"/>
  <c r="D115" i="231"/>
  <c r="B102" i="245" s="1"/>
  <c r="D102" i="245" s="1"/>
  <c r="F102" i="245" s="1"/>
  <c r="E115" i="231"/>
  <c r="C102" i="245" s="1"/>
  <c r="D116" i="231"/>
  <c r="B103" i="245" s="1"/>
  <c r="D103" i="245" s="1"/>
  <c r="F103" i="245" s="1"/>
  <c r="E116" i="231"/>
  <c r="C103" i="245" s="1"/>
  <c r="D117" i="231"/>
  <c r="B104" i="245" s="1"/>
  <c r="D104" i="245" s="1"/>
  <c r="F104" i="245" s="1"/>
  <c r="E117" i="231"/>
  <c r="C104" i="245" s="1"/>
  <c r="D118" i="231"/>
  <c r="B105" i="245" s="1"/>
  <c r="D105" i="245" s="1"/>
  <c r="F105" i="245" s="1"/>
  <c r="E118" i="231"/>
  <c r="C105" i="245" s="1"/>
  <c r="D119" i="231"/>
  <c r="B106" i="245" s="1"/>
  <c r="D106" i="245" s="1"/>
  <c r="F106" i="245" s="1"/>
  <c r="E119" i="231"/>
  <c r="C106" i="245" s="1"/>
  <c r="D120" i="231"/>
  <c r="B107" i="245" s="1"/>
  <c r="D107" i="245" s="1"/>
  <c r="F107" i="245" s="1"/>
  <c r="E120" i="231"/>
  <c r="C107" i="245" s="1"/>
  <c r="D121" i="231"/>
  <c r="B108" i="245" s="1"/>
  <c r="D108" i="245" s="1"/>
  <c r="F108" i="245" s="1"/>
  <c r="E121" i="231"/>
  <c r="C108" i="245" s="1"/>
  <c r="D122" i="231"/>
  <c r="B109" i="245" s="1"/>
  <c r="D109" i="245" s="1"/>
  <c r="F109" i="245" s="1"/>
  <c r="E122" i="231"/>
  <c r="C109" i="245" s="1"/>
  <c r="E91" i="231"/>
  <c r="C78" i="245" s="1"/>
  <c r="E92" i="231"/>
  <c r="C79" i="245" s="1"/>
  <c r="E93" i="231"/>
  <c r="C80" i="245" s="1"/>
  <c r="E94" i="231"/>
  <c r="C81" i="245" s="1"/>
  <c r="E95" i="231"/>
  <c r="C82" i="245" s="1"/>
  <c r="E96" i="231"/>
  <c r="C83" i="245" s="1"/>
  <c r="E97" i="231"/>
  <c r="C84" i="245" s="1"/>
  <c r="E98" i="231"/>
  <c r="C85" i="245" s="1"/>
  <c r="E90" i="231"/>
  <c r="C77" i="245" s="1"/>
  <c r="D90" i="231"/>
  <c r="B77" i="245" s="1"/>
  <c r="D77" i="245" s="1"/>
  <c r="G77" i="245" s="1"/>
  <c r="D91" i="231"/>
  <c r="B78" i="245" s="1"/>
  <c r="D92" i="231"/>
  <c r="B79" i="245" s="1"/>
  <c r="D93" i="231"/>
  <c r="B80" i="245" s="1"/>
  <c r="D80" i="245" s="1"/>
  <c r="D94" i="231"/>
  <c r="B81" i="245" s="1"/>
  <c r="D81" i="245" s="1"/>
  <c r="D95" i="231"/>
  <c r="B82" i="245" s="1"/>
  <c r="D96" i="231"/>
  <c r="B83" i="245" s="1"/>
  <c r="D97" i="231"/>
  <c r="B84" i="245" s="1"/>
  <c r="D98" i="231"/>
  <c r="B85" i="245" s="1"/>
  <c r="D85" i="245" s="1"/>
  <c r="D72" i="231"/>
  <c r="B59" i="245" s="1"/>
  <c r="E59" i="245" s="1"/>
  <c r="D73" i="231"/>
  <c r="B60" i="245" s="1"/>
  <c r="E60" i="245" s="1"/>
  <c r="D74" i="231"/>
  <c r="B61" i="245" s="1"/>
  <c r="E61" i="245" s="1"/>
  <c r="D75" i="231"/>
  <c r="B62" i="245" s="1"/>
  <c r="E62" i="245" s="1"/>
  <c r="D76" i="231"/>
  <c r="B63" i="245" s="1"/>
  <c r="E63" i="245" s="1"/>
  <c r="D77" i="231"/>
  <c r="B64" i="245" s="1"/>
  <c r="E64" i="245" s="1"/>
  <c r="D78" i="231"/>
  <c r="B65" i="245" s="1"/>
  <c r="E65" i="245" s="1"/>
  <c r="D79" i="231"/>
  <c r="B66" i="245" s="1"/>
  <c r="E66" i="245" s="1"/>
  <c r="D80" i="231"/>
  <c r="B67" i="245" s="1"/>
  <c r="E67" i="245" s="1"/>
  <c r="D81" i="231"/>
  <c r="B68" i="245" s="1"/>
  <c r="E68" i="245" s="1"/>
  <c r="B69" i="245"/>
  <c r="B70" i="245"/>
  <c r="D84" i="231"/>
  <c r="B71" i="245" s="1"/>
  <c r="E71" i="245" s="1"/>
  <c r="F71" i="245" s="1"/>
  <c r="D85" i="231"/>
  <c r="B72" i="245" s="1"/>
  <c r="E72" i="245" s="1"/>
  <c r="F72" i="245" s="1"/>
  <c r="D86" i="231"/>
  <c r="B73" i="245" s="1"/>
  <c r="E73" i="245" s="1"/>
  <c r="F73" i="245" s="1"/>
  <c r="D87" i="231"/>
  <c r="B74" i="245" s="1"/>
  <c r="E74" i="245" s="1"/>
  <c r="D88" i="231"/>
  <c r="B75" i="245" s="1"/>
  <c r="E75" i="245" s="1"/>
  <c r="D89"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7" i="245" s="1"/>
  <c r="E57" i="245" s="1"/>
  <c r="F57" i="245" s="1"/>
  <c r="E55"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E16" i="245" l="1"/>
  <c r="F16" i="245" s="1"/>
  <c r="E14" i="245"/>
  <c r="F14" i="245" s="1"/>
  <c r="F68" i="245"/>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7" i="245"/>
  <c r="G47"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D79" i="245"/>
  <c r="AG79" i="245" s="1"/>
  <c r="D78" i="245"/>
  <c r="D84" i="245"/>
  <c r="AE84" i="245" s="1"/>
  <c r="D86" i="245"/>
  <c r="Y86" i="245" s="1"/>
  <c r="D83" i="245"/>
  <c r="AN83" i="245" s="1"/>
  <c r="D82" i="245"/>
  <c r="V82" i="245" s="1"/>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M16" i="245"/>
  <c r="AO16" i="245"/>
  <c r="O16" i="245"/>
  <c r="AQ16" i="245"/>
  <c r="V16" i="245"/>
  <c r="U16" i="245"/>
  <c r="AC16" i="245"/>
  <c r="AE16" i="245"/>
  <c r="AM16" i="245"/>
  <c r="AL16" i="245"/>
  <c r="AS16" i="245"/>
  <c r="I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AK14" i="245"/>
  <c r="AL14" i="245"/>
  <c r="N14" i="245"/>
  <c r="AP14" i="245"/>
  <c r="AT14" i="245"/>
  <c r="AF14" i="245"/>
  <c r="AN14" i="245"/>
  <c r="AQ14" i="245"/>
  <c r="H14" i="245"/>
  <c r="L14" i="245"/>
  <c r="Q14" i="245"/>
  <c r="S14" i="245"/>
  <c r="U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M14" i="245" l="1"/>
  <c r="AI14" i="245"/>
  <c r="AM14" i="245"/>
  <c r="AR14" i="245"/>
  <c r="O14" i="245"/>
  <c r="AG14" i="245"/>
  <c r="K14" i="245"/>
  <c r="V14" i="245"/>
  <c r="AU14" i="245"/>
  <c r="AC14" i="245"/>
  <c r="J14" i="245"/>
  <c r="AJ14" i="245"/>
  <c r="P14" i="245"/>
  <c r="X14" i="245"/>
  <c r="Y14" i="245"/>
  <c r="T14" i="245"/>
  <c r="AS14" i="245"/>
  <c r="R14" i="245"/>
  <c r="I14" i="245"/>
  <c r="AO14" i="245"/>
  <c r="K16" i="245"/>
  <c r="H16" i="245"/>
  <c r="AK16" i="245"/>
  <c r="Z16" i="245"/>
  <c r="AT16" i="245"/>
  <c r="AP16" i="245"/>
  <c r="AA16" i="245"/>
  <c r="AI16" i="245"/>
  <c r="AU16" i="245"/>
  <c r="AR16" i="245"/>
  <c r="AG16" i="245"/>
  <c r="Y16" i="245"/>
  <c r="R16" i="245"/>
  <c r="N16" i="245"/>
  <c r="L16" i="245"/>
  <c r="AN16" i="245"/>
  <c r="H84" i="245"/>
  <c r="H103" i="245" s="1"/>
  <c r="P84" i="245"/>
  <c r="P94" i="245" s="1"/>
  <c r="AA79" i="245"/>
  <c r="Y83" i="245"/>
  <c r="Y97" i="245" s="1"/>
  <c r="Y84" i="245"/>
  <c r="Y102" i="245" s="1"/>
  <c r="G84" i="245"/>
  <c r="G103" i="245" s="1"/>
  <c r="G79" i="245"/>
  <c r="S79" i="245"/>
  <c r="O83" i="245"/>
  <c r="O97" i="245" s="1"/>
  <c r="AK79" i="245"/>
  <c r="J83" i="245"/>
  <c r="J95" i="245" s="1"/>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T91" i="245" s="1"/>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N113"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L113" i="245"/>
  <c r="H102" i="245"/>
  <c r="Z113" i="245"/>
  <c r="R113" i="245"/>
  <c r="AS113" i="245"/>
  <c r="AR113" i="245"/>
  <c r="AE102" i="245"/>
  <c r="AE93" i="245"/>
  <c r="AE94" i="245"/>
  <c r="AE101" i="245"/>
  <c r="AE103" i="245"/>
  <c r="H113" i="245"/>
  <c r="K113" i="245"/>
  <c r="AJ113" i="245"/>
  <c r="AC113" i="245"/>
  <c r="AG113" i="245"/>
  <c r="AB113" i="245"/>
  <c r="AF113" i="245"/>
  <c r="P102" i="245"/>
  <c r="P93" i="245"/>
  <c r="P101"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H93" i="245" l="1"/>
  <c r="AH102" i="245"/>
  <c r="P103" i="245"/>
  <c r="J96" i="245"/>
  <c r="J97" i="245"/>
  <c r="AH103" i="245"/>
  <c r="AH94" i="245"/>
  <c r="T102" i="245"/>
  <c r="H101" i="245"/>
  <c r="H94" i="245"/>
  <c r="Q91" i="245"/>
  <c r="H93" i="245"/>
  <c r="AQ96" i="245"/>
  <c r="AA94" i="245"/>
  <c r="Y95" i="245"/>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X33" i="238" l="1"/>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W21" i="238" l="1"/>
  <c r="CV21" i="238"/>
  <c r="CX21" i="238"/>
  <c r="CX27" i="238"/>
  <c r="CV27" i="238"/>
  <c r="CW27" i="238"/>
  <c r="CX24" i="238"/>
  <c r="CV24" i="238"/>
  <c r="CW24" i="238"/>
  <c r="CX23" i="238"/>
  <c r="CV23" i="238"/>
  <c r="CW23" i="238"/>
  <c r="CX22" i="238"/>
  <c r="CW22" i="238"/>
  <c r="CV22" i="238"/>
  <c r="CW26" i="238"/>
  <c r="CV26" i="238"/>
  <c r="CX26" i="238"/>
  <c r="CX28" i="238"/>
  <c r="CV28" i="238"/>
  <c r="CW28" i="238"/>
  <c r="CW25" i="238"/>
  <c r="CX25" i="238"/>
  <c r="CV25"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<sst xmlns="http://schemas.openxmlformats.org/spreadsheetml/2006/main" count="10311" uniqueCount="2297">
  <si>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</si>
  <si>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</si>
  <si>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</si>
  <si>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</si>
  <si>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</si>
  <si>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</si>
  <si>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</si>
  <si>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</si>
  <si>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</si>
  <si>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</si>
  <si>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</si>
  <si>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</si>
  <si>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</si>
  <si>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</si>
  <si>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</si>
  <si>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</si>
  <si>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</si>
  <si>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</si>
  <si>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</si>
  <si>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</si>
  <si>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</si>
  <si>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</si>
  <si>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</si>
  <si>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</si>
  <si>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</si>
  <si>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</si>
  <si>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</si>
  <si>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</si>
  <si>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</si>
  <si>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</si>
  <si>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</si>
  <si>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</si>
  <si>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</si>
  <si>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</si>
  <si>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</si>
  <si>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</si>
  <si>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</si>
  <si>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</si>
  <si>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</si>
  <si>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</si>
  <si>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</si>
  <si>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</si>
  <si>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</si>
  <si>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</si>
  <si>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</si>
  <si>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</si>
  <si>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</si>
  <si>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</si>
  <si>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</si>
  <si>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</si>
  <si>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</si>
  <si>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</si>
  <si>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</si>
  <si>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</si>
  <si>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</si>
  <si>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</si>
  <si>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</si>
  <si>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</si>
  <si>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</si>
  <si>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</si>
  <si>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</si>
  <si>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</si>
  <si>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</si>
  <si>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</si>
  <si>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</si>
  <si>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</si>
  <si>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</si>
  <si>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</si>
  <si>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</si>
  <si>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</si>
  <si>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</si>
  <si>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</si>
  <si>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</si>
  <si>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</si>
  <si>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</si>
  <si>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</si>
  <si>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</si>
  <si>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</si>
  <si>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</si>
  <si>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</si>
  <si>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</si>
  <si>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</si>
  <si>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</si>
  <si>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</si>
  <si>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</si>
  <si>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</si>
  <si>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</si>
  <si>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</si>
  <si>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</si>
  <si>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</si>
  <si>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</si>
  <si>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</si>
  <si>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</si>
  <si>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</si>
  <si>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</si>
  <si>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</si>
  <si>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</si>
  <si>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</si>
  <si>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</si>
  <si>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</si>
  <si>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</si>
  <si>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</si>
  <si>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</si>
  <si>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</si>
  <si>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</si>
  <si>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</si>
  <si>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</si>
  <si>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</si>
  <si>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</si>
  <si>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</si>
  <si>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</si>
  <si>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</si>
  <si>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</si>
  <si>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</si>
  <si>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</si>
  <si>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</si>
  <si>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</si>
  <si>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</si>
  <si>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</si>
  <si>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</si>
  <si>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</si>
  <si>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</si>
  <si>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</si>
  <si>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</si>
  <si>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</si>
  <si>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</si>
  <si>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</si>
  <si>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</si>
  <si>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</si>
  <si>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</si>
  <si>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</si>
  <si>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</si>
  <si>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</si>
  <si>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</si>
  <si>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</si>
  <si>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</si>
  <si>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</si>
  <si>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</si>
  <si>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</si>
  <si>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</si>
  <si>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</si>
  <si>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</si>
  <si>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</si>
  <si>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</si>
  <si>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</si>
  <si>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</si>
  <si>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</si>
  <si>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</si>
  <si>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</si>
  <si>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</si>
  <si>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</si>
  <si>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</si>
  <si>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</si>
  <si>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</si>
  <si>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</si>
  <si>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</si>
  <si>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</si>
  <si>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</si>
  <si>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</si>
  <si>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</si>
  <si>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</si>
  <si>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</si>
  <si>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</si>
  <si>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</si>
  <si>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</si>
  <si>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</si>
  <si>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</si>
  <si>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</si>
  <si>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</si>
  <si>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</si>
  <si>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</si>
  <si>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</si>
  <si>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</si>
  <si>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</si>
  <si>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</si>
  <si>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</si>
  <si>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</si>
  <si>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</si>
  <si>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</si>
  <si>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</si>
  <si>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</si>
  <si>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</si>
  <si>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</si>
  <si>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</si>
  <si>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</si>
  <si>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</si>
  <si>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</si>
  <si>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</si>
  <si>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</si>
  <si>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</si>
  <si>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</si>
  <si>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</si>
  <si>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</si>
  <si>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</si>
  <si>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</si>
  <si>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</si>
  <si>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</si>
  <si>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</si>
  <si>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</si>
  <si>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</si>
  <si>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</si>
  <si>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</si>
  <si>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</si>
  <si>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</si>
  <si>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</si>
  <si>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</si>
  <si>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</si>
  <si>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</si>
  <si>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</si>
  <si>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</si>
  <si>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</si>
  <si>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</si>
  <si>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</si>
  <si>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</si>
  <si>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</si>
  <si>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</si>
  <si>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</si>
  <si>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</si>
  <si>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</si>
  <si>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</si>
  <si>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</si>
  <si>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</si>
  <si>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</si>
  <si>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</si>
  <si>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</si>
  <si>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</si>
  <si>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</si>
  <si>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</si>
  <si>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</si>
  <si>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</si>
  <si>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</si>
  <si>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</si>
  <si>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</si>
  <si>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</si>
  <si>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</si>
  <si>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</si>
  <si>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</si>
  <si>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</si>
  <si>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</si>
  <si>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</si>
  <si>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</si>
  <si>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</si>
  <si>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</si>
  <si>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</si>
  <si>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</si>
  <si>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</si>
  <si>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</si>
  <si>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</si>
  <si>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</si>
  <si>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</si>
  <si>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</si>
  <si>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</si>
  <si>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</si>
  <si>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</si>
  <si>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</si>
  <si>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</si>
  <si>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</si>
  <si>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</si>
  <si>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</si>
  <si>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</si>
  <si>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</si>
  <si>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</si>
  <si>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</si>
  <si>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</si>
  <si>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</si>
  <si>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</si>
  <si>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</si>
  <si>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</si>
  <si>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</si>
  <si>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</si>
  <si>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</si>
  <si>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</si>
  <si>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</si>
  <si>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</si>
  <si>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</si>
  <si>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</si>
  <si>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</si>
  <si>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</si>
  <si>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</si>
  <si>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</si>
  <si>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</si>
  <si>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</si>
  <si>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</si>
  <si>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</si>
  <si>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</si>
  <si>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</si>
  <si>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</si>
  <si>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</si>
  <si>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</si>
  <si>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</si>
  <si>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</si>
  <si>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</si>
  <si>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</si>
  <si>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</si>
  <si>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</si>
  <si>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</si>
  <si>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</si>
  <si>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</si>
  <si>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</si>
  <si>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</si>
  <si>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</si>
  <si>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</si>
  <si>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</si>
  <si>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</si>
  <si>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</si>
  <si>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</si>
  <si>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</si>
  <si>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</si>
  <si>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</si>
  <si>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</si>
  <si>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</si>
  <si>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</si>
  <si>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</si>
  <si>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</si>
  <si>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</si>
  <si>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</si>
  <si>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</si>
  <si>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</si>
  <si>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</si>
  <si>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</si>
  <si>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</si>
  <si>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</si>
  <si>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</si>
  <si>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</si>
  <si>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</si>
  <si>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</si>
  <si>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</si>
  <si>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</si>
  <si>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</si>
  <si>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</si>
  <si>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</si>
  <si>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</si>
  <si>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</si>
  <si>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</si>
  <si>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</si>
  <si>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</si>
  <si>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</si>
  <si>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</si>
  <si>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</si>
  <si>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</si>
  <si>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</si>
  <si>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</si>
  <si>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</si>
  <si>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</si>
  <si>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</si>
  <si>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</si>
  <si>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</si>
  <si>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</si>
  <si>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</si>
  <si>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</si>
  <si>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</si>
  <si>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</si>
  <si>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</si>
  <si>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</si>
  <si>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</si>
  <si>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</si>
  <si>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</si>
  <si>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</si>
  <si>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</si>
  <si>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</si>
  <si>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</si>
  <si>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</si>
  <si>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</si>
  <si>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</si>
  <si>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</si>
  <si>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</si>
  <si>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</si>
  <si>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</si>
  <si>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</si>
  <si>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</si>
  <si>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</si>
  <si>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</si>
  <si>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</si>
  <si>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</si>
  <si>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</si>
  <si>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</si>
  <si>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</si>
  <si>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</si>
  <si>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</si>
  <si>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</si>
  <si>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</si>
  <si>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</si>
  <si>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</si>
  <si>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</si>
  <si>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</si>
  <si>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</si>
  <si>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</si>
  <si>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</si>
  <si>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</si>
  <si>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</si>
  <si>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</si>
  <si>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</si>
  <si>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</si>
  <si>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</si>
  <si>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</si>
  <si>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</si>
  <si>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</si>
  <si>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</si>
  <si>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</si>
  <si>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</si>
  <si>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</si>
  <si>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</si>
  <si>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</si>
  <si>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</si>
  <si>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</si>
  <si>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</si>
  <si>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</si>
  <si>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</si>
  <si>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</si>
  <si>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</si>
  <si>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</si>
  <si>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</si>
  <si>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</si>
  <si>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</si>
  <si>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</si>
  <si>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</si>
  <si>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</si>
  <si>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</si>
  <si>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</si>
  <si>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</si>
  <si>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</si>
  <si>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</si>
  <si>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</si>
  <si>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</si>
  <si>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</si>
  <si>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</si>
  <si>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</si>
  <si>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</si>
  <si>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</si>
  <si>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</si>
  <si>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</si>
  <si>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</si>
  <si>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</si>
  <si>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</si>
  <si>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</si>
  <si>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</si>
  <si>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</si>
  <si>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</si>
  <si>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</si>
  <si>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</si>
  <si>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</si>
  <si>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</si>
  <si>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</si>
  <si>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</si>
  <si>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</si>
  <si>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</si>
  <si>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</si>
  <si>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</si>
  <si>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</si>
  <si>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</si>
  <si>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</si>
  <si>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</si>
  <si>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</si>
  <si>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</si>
  <si>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</si>
  <si>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</si>
  <si>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</si>
  <si>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</si>
  <si>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</si>
  <si>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</si>
  <si>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</si>
  <si>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</si>
  <si>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</si>
  <si>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</si>
  <si>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</si>
  <si>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</si>
  <si>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</si>
  <si>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</si>
  <si>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</si>
  <si>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</si>
  <si>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</si>
  <si>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</si>
  <si>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</si>
  <si>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</si>
  <si>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</si>
  <si>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</si>
  <si>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</si>
  <si>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</si>
  <si>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</si>
  <si>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</si>
  <si>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</si>
  <si>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</si>
  <si>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</si>
  <si>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</si>
  <si>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</si>
  <si>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</si>
  <si>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</si>
  <si>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</si>
  <si>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</si>
  <si>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</si>
  <si>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</si>
  <si>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</si>
  <si>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</si>
  <si>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</si>
  <si>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</si>
  <si>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</si>
  <si>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</si>
  <si>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</si>
  <si>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</si>
  <si>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</si>
  <si>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</si>
  <si>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</si>
  <si>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</si>
  <si>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</si>
  <si>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</si>
  <si>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</si>
  <si>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</si>
  <si>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</si>
  <si>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</si>
  <si>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</si>
  <si>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</si>
  <si>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</si>
  <si>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</si>
  <si>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</si>
  <si>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</si>
  <si>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</si>
  <si>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</si>
  <si>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</si>
  <si>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</si>
  <si>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</si>
  <si>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</si>
  <si>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</si>
  <si>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</si>
  <si>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</si>
  <si>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</si>
  <si>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</si>
  <si>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</si>
  <si>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</si>
  <si>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</si>
  <si>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</si>
  <si>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</si>
  <si>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</si>
  <si>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</si>
  <si>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</si>
  <si>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</si>
  <si>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</si>
  <si>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</si>
  <si>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</si>
  <si>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</si>
  <si>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</si>
  <si>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</si>
  <si>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</si>
  <si>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</si>
  <si>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</si>
  <si>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</si>
  <si>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</si>
  <si>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</si>
  <si>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</si>
  <si>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</si>
  <si>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</si>
  <si>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</si>
  <si>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</si>
  <si>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</si>
  <si>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</si>
  <si>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</si>
  <si>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</si>
  <si>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</si>
  <si>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</si>
  <si>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</si>
  <si>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</si>
  <si>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</si>
  <si>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</si>
  <si>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</si>
  <si>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</si>
  <si>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</si>
  <si>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</si>
  <si>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</si>
  <si>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</si>
  <si>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</si>
  <si>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</si>
  <si>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</si>
  <si>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</si>
  <si>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</si>
  <si>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</si>
  <si>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</si>
  <si>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</si>
  <si>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</si>
  <si>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</si>
  <si>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</si>
  <si>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</si>
  <si>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</si>
  <si>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</si>
  <si>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</si>
  <si>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</si>
  <si>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</si>
  <si>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</si>
  <si>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</si>
  <si>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</si>
  <si>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</si>
  <si>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</si>
  <si>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</si>
  <si>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</si>
  <si>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</si>
  <si>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</si>
  <si>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</si>
  <si>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</si>
  <si>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</si>
  <si>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</si>
  <si>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</si>
  <si>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</si>
  <si>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</si>
  <si>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</si>
  <si>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</si>
  <si>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</si>
  <si>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</si>
  <si>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</si>
  <si>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</si>
  <si>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</si>
  <si>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</si>
  <si>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</si>
  <si>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</si>
  <si>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</si>
  <si>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</si>
  <si>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</si>
  <si>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</si>
  <si>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</si>
  <si>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</si>
  <si>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</si>
  <si>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</si>
  <si>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</si>
  <si>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</si>
  <si>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</si>
  <si>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</si>
  <si>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</si>
  <si>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</si>
  <si>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</si>
  <si>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</si>
  <si>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</si>
  <si>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</si>
  <si>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</si>
  <si>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</si>
  <si>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</si>
  <si>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</si>
  <si>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</si>
  <si>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</si>
  <si>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</si>
  <si>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</si>
  <si>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</si>
  <si>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</si>
  <si>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</si>
  <si>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</si>
  <si>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</si>
  <si>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</si>
  <si>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</si>
  <si>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</si>
  <si>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</si>
  <si>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</si>
  <si>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</si>
  <si>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</si>
  <si>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</si>
  <si>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</si>
  <si>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</si>
  <si>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</si>
  <si>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</si>
  <si>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</si>
  <si>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</si>
  <si>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</si>
  <si>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</si>
  <si>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</si>
  <si>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</si>
  <si>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</si>
  <si>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</si>
  <si>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</si>
  <si>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</si>
  <si>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</si>
  <si>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</si>
  <si>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</si>
  <si>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</si>
  <si>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</si>
  <si>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</si>
  <si>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</si>
  <si>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</si>
  <si>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</si>
  <si>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</si>
  <si>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</si>
  <si>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</si>
  <si>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</si>
  <si>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</si>
  <si>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</si>
  <si>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</si>
  <si>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</si>
  <si>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</si>
  <si>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</si>
  <si>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</si>
  <si>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</si>
  <si>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</si>
  <si>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</si>
  <si>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</si>
  <si>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</si>
  <si>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</si>
  <si>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</si>
  <si>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</si>
  <si>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</si>
  <si>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</si>
  <si>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</si>
  <si>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</si>
  <si>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</si>
  <si>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</si>
  <si>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</si>
  <si>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</si>
  <si>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</si>
  <si>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</si>
  <si>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</si>
  <si>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</si>
  <si>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</si>
  <si>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</si>
  <si>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</si>
  <si>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</si>
  <si>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</si>
  <si>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</si>
  <si>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</si>
  <si>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</si>
  <si>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</si>
  <si>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</si>
  <si>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</si>
  <si>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</si>
  <si>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</si>
  <si>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</si>
  <si>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</si>
  <si>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</si>
  <si>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</si>
  <si>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</si>
  <si>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</si>
  <si>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</si>
  <si>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</si>
  <si>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</si>
  <si>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</si>
  <si>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</si>
  <si>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</si>
  <si>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</si>
  <si>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</si>
  <si>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</si>
  <si>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</si>
  <si>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</si>
  <si>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</si>
  <si>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</si>
  <si>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</si>
  <si>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</si>
  <si>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</si>
  <si>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</si>
  <si>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</si>
  <si>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</si>
  <si>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</si>
  <si>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</si>
  <si>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</si>
  <si>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</si>
  <si>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</si>
  <si>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</si>
  <si>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</si>
  <si>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</si>
  <si>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</si>
  <si>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</si>
  <si>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</si>
  <si>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</si>
  <si>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</si>
  <si>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</si>
  <si>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</si>
  <si>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</si>
  <si>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</si>
  <si>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</si>
  <si>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</si>
  <si>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</si>
  <si>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</si>
  <si>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</si>
  <si>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</si>
  <si>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</si>
  <si>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</si>
  <si>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</si>
  <si>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</si>
  <si>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</si>
  <si>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</si>
  <si>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</si>
  <si>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</si>
  <si>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</si>
  <si>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</si>
  <si>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</si>
  <si>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</si>
  <si>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</si>
  <si>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</si>
  <si>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</si>
  <si>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</si>
  <si>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</si>
  <si>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</si>
  <si>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</si>
  <si>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</si>
  <si>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</si>
  <si>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</si>
  <si>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</si>
  <si>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</si>
  <si>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</si>
  <si>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</si>
  <si>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</si>
  <si>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</si>
  <si>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</si>
  <si>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</si>
  <si>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</si>
  <si>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</si>
  <si>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</si>
  <si>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</si>
  <si>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</si>
  <si>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</si>
  <si>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</si>
  <si>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</si>
  <si>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</si>
  <si>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</si>
  <si>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</si>
  <si>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</si>
  <si>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</si>
  <si>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</si>
  <si>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</si>
  <si>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</si>
  <si>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</si>
  <si>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</si>
  <si>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</si>
  <si>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</si>
  <si>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</si>
  <si>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</si>
  <si>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</si>
  <si>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</si>
  <si>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</si>
  <si>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</si>
  <si>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</si>
  <si>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</si>
  <si>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</si>
  <si>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</si>
  <si>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</si>
  <si>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</si>
  <si>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</si>
  <si>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</si>
  <si>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</si>
  <si>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</si>
  <si>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</si>
  <si>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</si>
  <si>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</si>
  <si>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</si>
  <si>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</si>
  <si>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</si>
  <si>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</si>
  <si>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</si>
  <si>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</si>
  <si>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</si>
  <si>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</si>
  <si>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</si>
  <si>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</si>
  <si>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</si>
  <si>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</si>
  <si>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</si>
  <si>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</si>
  <si>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</si>
  <si>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</si>
  <si>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</si>
  <si>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</si>
  <si>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</si>
  <si>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</si>
  <si>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</si>
  <si>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</si>
  <si>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</si>
  <si>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</si>
  <si>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</si>
  <si>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</si>
  <si>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</si>
  <si>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</si>
  <si>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</si>
  <si>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</si>
  <si>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</si>
  <si>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</si>
  <si>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</si>
  <si>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</si>
  <si>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</si>
  <si>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</si>
  <si>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</si>
  <si>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</si>
  <si>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</si>
  <si>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</si>
  <si>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</si>
  <si>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</si>
  <si>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</si>
  <si>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</si>
  <si>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</si>
  <si>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</si>
  <si>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</si>
  <si>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</si>
  <si>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</si>
  <si>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</si>
  <si>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</si>
  <si>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</si>
  <si>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</si>
  <si>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</si>
  <si>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</si>
  <si>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</si>
  <si>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</si>
  <si>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</si>
  <si>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</si>
  <si>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</si>
  <si>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</si>
  <si>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</si>
  <si>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</si>
  <si>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</si>
  <si>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</si>
  <si>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</si>
  <si>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</si>
  <si>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</si>
  <si>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</si>
  <si>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</si>
  <si>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</si>
  <si>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</si>
  <si>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</si>
  <si>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</si>
  <si>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</si>
  <si>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</si>
  <si>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</si>
  <si>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</si>
  <si>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</si>
  <si>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</si>
  <si>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</si>
  <si>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</si>
  <si>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</si>
  <si>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</si>
  <si>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</si>
  <si>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</si>
  <si>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</si>
  <si>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</si>
  <si>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</si>
  <si>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</si>
  <si>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</si>
  <si>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</si>
  <si>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</si>
  <si>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</si>
  <si>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</si>
  <si>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</si>
  <si>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</si>
  <si>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</si>
  <si>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</si>
  <si>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</si>
  <si>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</si>
  <si>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</si>
  <si>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</si>
  <si>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</si>
  <si>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</si>
  <si>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</si>
  <si>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</si>
  <si>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</si>
  <si>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</si>
  <si>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</si>
  <si>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</si>
  <si>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</si>
  <si>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</si>
  <si>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</si>
  <si>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</si>
  <si>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</si>
  <si>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</si>
  <si>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</si>
  <si>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</si>
  <si>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</si>
  <si>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</si>
  <si>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</si>
  <si>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</si>
  <si>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</si>
  <si>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</si>
  <si>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</si>
  <si>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</si>
  <si>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</si>
  <si>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</si>
  <si>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</si>
  <si>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</si>
  <si>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</si>
  <si>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</si>
  <si>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</si>
  <si>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</si>
  <si>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</si>
  <si>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</si>
  <si>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</si>
  <si>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</si>
  <si>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</si>
  <si>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</si>
  <si>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</si>
  <si>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</si>
  <si>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</si>
  <si>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</si>
  <si>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</si>
  <si>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</si>
  <si>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</si>
  <si>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</si>
  <si>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</si>
  <si>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</si>
  <si>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</si>
  <si>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</si>
  <si>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</si>
  <si>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</si>
  <si>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</si>
  <si>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</si>
  <si>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</si>
  <si>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</si>
  <si>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</si>
  <si>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</si>
  <si>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</si>
  <si>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</si>
  <si>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</si>
  <si>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</si>
  <si>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</si>
  <si>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</si>
  <si>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</si>
  <si>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</si>
  <si>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</si>
  <si>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</si>
  <si>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</si>
  <si>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</si>
  <si>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</si>
  <si>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</si>
  <si>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</si>
  <si>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</si>
  <si>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</si>
  <si>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</si>
  <si>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</si>
  <si>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</si>
  <si>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</si>
  <si>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</si>
  <si>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</si>
  <si>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</si>
  <si>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</si>
  <si>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</si>
  <si>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</si>
  <si>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</si>
  <si>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</si>
  <si>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</si>
  <si>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</si>
  <si>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</si>
  <si>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</si>
  <si>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</si>
  <si>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</si>
  <si>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</si>
  <si>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</si>
  <si>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</si>
  <si>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</si>
  <si>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</si>
  <si>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</si>
  <si>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</si>
  <si>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</si>
  <si>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</si>
  <si>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</si>
  <si>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</si>
  <si>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</si>
  <si>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</si>
  <si>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</si>
  <si>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</si>
  <si>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</si>
  <si>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</si>
  <si>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</si>
  <si>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</si>
  <si>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</si>
  <si>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</si>
  <si>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</si>
  <si>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</si>
  <si>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</si>
  <si>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</si>
  <si>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</si>
  <si>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</si>
  <si>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</si>
  <si>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</si>
  <si>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</si>
  <si>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</si>
  <si>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</si>
  <si>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</si>
  <si>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</si>
  <si>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</si>
  <si>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</si>
  <si>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</si>
  <si>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</si>
  <si>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</si>
  <si>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</si>
  <si>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</si>
  <si>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</si>
  <si>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</si>
  <si>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</si>
  <si>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</si>
  <si>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</si>
  <si>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</si>
  <si>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</si>
  <si>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</si>
  <si>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</si>
  <si>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</si>
  <si>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</si>
  <si>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</si>
  <si>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</si>
  <si>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</si>
  <si>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</si>
  <si>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</si>
  <si>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</si>
  <si>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</si>
  <si>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</si>
  <si>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</si>
  <si>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</si>
  <si>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</si>
  <si>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</si>
  <si>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</si>
  <si>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</si>
  <si>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</si>
  <si>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</si>
  <si>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</si>
  <si>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</si>
  <si>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</si>
  <si>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</si>
  <si>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</si>
  <si>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</si>
  <si>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</si>
  <si>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</si>
  <si>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</si>
  <si>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</si>
  <si>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</si>
  <si>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</si>
  <si>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</si>
  <si>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</si>
  <si>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</si>
  <si>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</si>
  <si>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</si>
  <si>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</si>
  <si>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</si>
  <si>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</si>
  <si>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</si>
  <si>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</si>
  <si>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</si>
  <si>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</si>
  <si>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</si>
  <si>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</si>
  <si>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</si>
  <si>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</si>
  <si>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</si>
  <si>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</si>
  <si>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</si>
  <si>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</si>
  <si>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</si>
  <si>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</si>
  <si>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</si>
  <si>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</si>
  <si>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</si>
  <si>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</si>
  <si>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</si>
  <si>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</si>
  <si>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</si>
  <si>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</si>
  <si>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</si>
  <si>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</si>
  <si>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</si>
  <si>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</si>
  <si>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</si>
  <si>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</si>
  <si>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</si>
  <si>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</si>
  <si>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</si>
  <si>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</si>
  <si>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</si>
  <si>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</si>
  <si>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</si>
  <si>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</si>
  <si>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</si>
  <si>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</si>
  <si>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</si>
  <si>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</si>
  <si>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</si>
  <si>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</si>
  <si>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</si>
  <si>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</si>
  <si>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</si>
  <si>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</si>
  <si>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</si>
  <si>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</si>
  <si>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</si>
  <si>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</si>
  <si>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</si>
  <si>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</si>
  <si>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</si>
  <si>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</si>
  <si>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</si>
  <si>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</si>
  <si>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</si>
  <si>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</si>
  <si>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</si>
  <si>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</si>
  <si>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</si>
  <si>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</si>
  <si>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</si>
  <si>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</si>
  <si>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</si>
  <si>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</si>
  <si>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</si>
  <si>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</si>
  <si>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</si>
  <si>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</si>
  <si>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</si>
  <si>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</si>
  <si>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</si>
  <si>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</si>
  <si>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</si>
  <si>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</si>
  <si>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</si>
  <si>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</si>
  <si>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</si>
  <si>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</si>
  <si>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</si>
  <si>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</si>
  <si>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</si>
  <si>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</si>
  <si>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</si>
  <si>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</si>
  <si>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</si>
  <si>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</si>
  <si>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</si>
  <si>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</si>
  <si>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</si>
  <si>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</si>
  <si>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</si>
  <si>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</si>
  <si>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</si>
  <si>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</si>
  <si>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</si>
  <si>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</si>
  <si>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</si>
  <si>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</si>
  <si>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</si>
  <si>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</si>
  <si>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</si>
  <si>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</si>
  <si>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</si>
  <si>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</si>
  <si>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</si>
  <si>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</si>
  <si>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</si>
  <si>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</si>
  <si>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</si>
  <si>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</si>
  <si>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</si>
  <si>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</si>
  <si>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</si>
  <si>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</si>
  <si>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</si>
  <si>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</si>
  <si>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</si>
  <si>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</si>
  <si>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</si>
  <si>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</si>
  <si>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</si>
  <si>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</si>
  <si>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</si>
  <si>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</si>
  <si>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</si>
  <si>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</si>
  <si>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</si>
  <si>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</si>
  <si>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</si>
  <si>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</si>
  <si>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</si>
  <si>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</si>
  <si>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</si>
  <si>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</si>
  <si>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</si>
  <si>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</si>
  <si>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</si>
  <si>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</si>
  <si>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</si>
  <si>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</si>
  <si>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</si>
  <si>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</si>
  <si>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</si>
  <si>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</si>
  <si>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</si>
  <si>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</si>
  <si>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</si>
  <si>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</si>
  <si>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</si>
  <si>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</si>
  <si>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</si>
  <si>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</si>
  <si>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</si>
  <si>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</si>
  <si>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</si>
  <si>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</si>
  <si>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</si>
  <si>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</si>
  <si>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</si>
  <si>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</si>
  <si>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</si>
  <si>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</si>
  <si>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</si>
  <si>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</si>
  <si>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</si>
  <si>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</si>
  <si>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</si>
  <si>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</si>
  <si>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</si>
  <si>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</si>
  <si>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</si>
  <si>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</si>
  <si>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</si>
  <si>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</si>
  <si>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</si>
  <si>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</si>
  <si>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</si>
  <si>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</si>
  <si>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</si>
  <si>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</si>
  <si>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</si>
  <si>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</si>
  <si>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</si>
  <si>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</si>
  <si>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</si>
  <si>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</si>
  <si>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</si>
  <si>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</si>
  <si>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</si>
  <si>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</si>
  <si>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</si>
  <si>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</si>
  <si>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</si>
  <si>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</si>
  <si>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</si>
  <si>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</si>
  <si>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</si>
  <si>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</si>
  <si>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</si>
  <si>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</si>
  <si>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</si>
  <si>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</si>
  <si>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</si>
  <si>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</si>
  <si>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</si>
  <si>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</si>
  <si>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</si>
  <si>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</si>
  <si>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</si>
  <si>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</si>
  <si>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</si>
  <si>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</si>
  <si>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</si>
  <si>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</si>
  <si>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</si>
  <si>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</si>
  <si>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</si>
  <si>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</si>
  <si>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</si>
  <si>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</si>
  <si>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</si>
  <si>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</si>
  <si>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</si>
  <si>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</si>
  <si>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</si>
  <si>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</si>
  <si>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</si>
  <si>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</si>
  <si>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</si>
  <si>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</si>
  <si>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</si>
  <si>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</si>
  <si>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</si>
  <si>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</si>
  <si>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</si>
  <si>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</si>
  <si>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</si>
  <si>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</si>
  <si>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</si>
  <si>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</si>
  <si>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</si>
  <si>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</si>
  <si>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</si>
  <si>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</si>
  <si>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</si>
  <si>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</si>
  <si>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</si>
  <si>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</si>
  <si>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</si>
  <si>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</si>
  <si>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</si>
  <si>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</si>
  <si>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</si>
  <si>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</si>
  <si>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</si>
  <si>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</si>
  <si>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</si>
  <si>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</si>
  <si>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</si>
  <si>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</si>
  <si>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</si>
  <si>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</si>
  <si>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</si>
  <si>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</si>
  <si>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</si>
  <si>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</si>
  <si>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</si>
  <si>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</si>
  <si>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</si>
  <si>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</si>
  <si>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</si>
  <si>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</si>
  <si>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</si>
  <si>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</si>
  <si>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</si>
  <si>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</si>
  <si>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</si>
  <si>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</si>
  <si>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</si>
  <si>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</si>
  <si>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</si>
  <si>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</si>
  <si>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</si>
  <si>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</si>
  <si>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</si>
  <si>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</si>
  <si>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</si>
  <si>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</si>
  <si>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</si>
  <si>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</si>
  <si>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</si>
  <si>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</si>
  <si>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</si>
  <si>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</si>
  <si>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</si>
  <si>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</si>
  <si>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</si>
  <si>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</si>
  <si>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</si>
  <si>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</si>
  <si>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</si>
  <si>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</si>
  <si>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</si>
  <si>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</si>
  <si>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</si>
  <si>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</si>
  <si>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</si>
  <si>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</si>
  <si>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</si>
  <si>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</si>
  <si>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</si>
  <si>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</si>
  <si>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</si>
  <si>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</si>
  <si>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</si>
  <si>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</si>
  <si>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</si>
  <si>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</si>
  <si>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</si>
  <si>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</si>
  <si>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</si>
  <si>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</si>
  <si>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</si>
  <si>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</si>
  <si>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</si>
  <si>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</si>
  <si>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</si>
  <si>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</si>
  <si>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</si>
  <si>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</si>
  <si>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</si>
  <si>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</si>
  <si>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</si>
  <si>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</si>
  <si>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</si>
  <si>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</si>
  <si>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</si>
  <si>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</si>
  <si>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</si>
  <si>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</si>
  <si>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</si>
  <si>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</si>
  <si>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</si>
  <si>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</si>
  <si>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</si>
  <si>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</si>
  <si>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</si>
  <si>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</si>
  <si>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</si>
  <si>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</si>
  <si>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</si>
  <si>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</si>
  <si>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</si>
  <si>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</si>
  <si>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</si>
  <si>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</si>
  <si>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</si>
  <si>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</si>
  <si>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</si>
  <si>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</si>
  <si>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</si>
  <si>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</si>
  <si>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</si>
  <si>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</si>
  <si>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</si>
  <si>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</si>
  <si>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</si>
  <si>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</si>
  <si>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</si>
  <si>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</si>
  <si>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</si>
  <si>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</si>
  <si>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</si>
  <si>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</si>
  <si>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</si>
  <si>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</si>
  <si>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</si>
  <si>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</si>
  <si>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</si>
  <si>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</si>
  <si>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</si>
  <si>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</si>
  <si>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</si>
  <si>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</si>
  <si>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</si>
  <si>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</si>
  <si>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</si>
  <si>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</si>
  <si>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</si>
  <si>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</si>
  <si>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</si>
  <si>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</si>
  <si>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</si>
  <si>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</si>
  <si>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</si>
  <si>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</si>
  <si>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</si>
  <si>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</si>
  <si>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</si>
  <si>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</si>
  <si>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</si>
  <si>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</si>
  <si>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</si>
  <si>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</si>
  <si>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</si>
  <si>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</si>
  <si>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</si>
  <si>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</si>
  <si>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</si>
  <si>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</si>
  <si>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</si>
  <si>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</si>
  <si>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</si>
  <si>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</si>
  <si>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</si>
  <si>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</si>
  <si>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</si>
  <si>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</si>
  <si>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</si>
  <si>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</si>
  <si>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</si>
  <si>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</si>
  <si>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</si>
  <si>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</si>
  <si>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</si>
  <si>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</si>
  <si>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</si>
  <si>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</si>
  <si>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</si>
  <si>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</si>
  <si>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</si>
  <si>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</si>
  <si>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</si>
  <si>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</si>
  <si>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</si>
  <si>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</si>
  <si>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</si>
  <si>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</si>
  <si>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</si>
  <si>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</si>
  <si>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</si>
  <si>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</si>
  <si>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</si>
  <si>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</si>
  <si>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</si>
  <si>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</si>
  <si>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</si>
  <si>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</si>
  <si>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</si>
  <si>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</si>
  <si>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</si>
  <si>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</si>
  <si>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</si>
  <si>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</si>
  <si>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</si>
  <si>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</si>
  <si>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</si>
  <si>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</si>
  <si>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</si>
  <si>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</si>
  <si>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</si>
  <si>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</si>
  <si>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</si>
  <si>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</si>
  <si>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</si>
  <si>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</si>
  <si>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</si>
  <si>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</si>
  <si>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</si>
  <si>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</si>
  <si>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</si>
  <si>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</si>
  <si>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</si>
  <si>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</si>
  <si>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</si>
  <si>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</si>
  <si>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</si>
  <si>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</si>
  <si>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</si>
  <si>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</si>
  <si>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</si>
  <si>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</si>
  <si>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</si>
  <si>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</si>
  <si>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</si>
  <si>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</si>
  <si>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</si>
  <si>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</si>
  <si>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</si>
  <si>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</si>
  <si>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</si>
  <si>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</si>
  <si>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</si>
  <si>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</si>
  <si>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</si>
  <si>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</si>
  <si>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</si>
  <si>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</si>
  <si>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</si>
  <si>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</si>
  <si>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</si>
  <si>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</si>
  <si>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</si>
  <si>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</si>
  <si>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</si>
  <si>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</si>
  <si>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</si>
  <si>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</si>
  <si>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</si>
  <si>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</si>
  <si>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</si>
  <si>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</si>
  <si>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</si>
  <si>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</si>
  <si>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</si>
  <si>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</si>
  <si>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</si>
  <si>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</si>
  <si>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</si>
  <si>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</si>
  <si>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</si>
  <si>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</si>
  <si>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</si>
  <si>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</si>
  <si>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</si>
  <si>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</si>
  <si>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</si>
  <si>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</si>
  <si>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</si>
  <si>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</si>
  <si>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</si>
  <si>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</si>
  <si>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</si>
  <si>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</si>
  <si>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</si>
  <si>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</si>
  <si>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</si>
  <si>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</si>
  <si>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</si>
  <si>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</si>
  <si>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</si>
  <si>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</si>
  <si>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</si>
  <si>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</si>
  <si>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</si>
  <si>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</si>
  <si>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</si>
  <si>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</si>
  <si>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</si>
  <si>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</si>
  <si>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</si>
  <si>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</si>
  <si>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</si>
  <si>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</si>
  <si>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</si>
  <si>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</si>
  <si>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</si>
  <si>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</si>
  <si>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</si>
  <si>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</si>
  <si>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</si>
  <si>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</si>
  <si>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</si>
  <si>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</si>
  <si>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</si>
  <si>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</si>
  <si>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</si>
  <si>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</si>
  <si>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</si>
  <si>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</si>
  <si>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</si>
  <si>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</si>
  <si>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</si>
  <si>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</si>
  <si>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</si>
  <si>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</si>
  <si>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</si>
  <si>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</si>
  <si>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</si>
  <si>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</si>
  <si>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</si>
  <si>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</si>
  <si>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</si>
  <si>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</si>
  <si>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</si>
  <si>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</si>
  <si>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</si>
  <si>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</si>
  <si>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</si>
  <si>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</si>
  <si>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</si>
  <si>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</si>
  <si>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</si>
  <si>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</si>
  <si>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</si>
  <si>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</si>
  <si>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</si>
  <si>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</si>
  <si>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</si>
  <si>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</si>
  <si>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</si>
  <si>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</si>
  <si>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</si>
  <si>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</si>
  <si>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</si>
  <si>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</si>
  <si>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</si>
  <si>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</si>
  <si>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</si>
  <si>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</si>
  <si>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</si>
  <si>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</si>
  <si>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</si>
  <si>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</si>
  <si>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</si>
  <si>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</si>
  <si>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</si>
  <si>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</si>
  <si>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</si>
  <si>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</si>
  <si>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</si>
  <si>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</si>
  <si>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</si>
  <si>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</si>
  <si>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</si>
  <si>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</si>
  <si>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</si>
  <si>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</si>
  <si>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</si>
  <si>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</si>
  <si>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</si>
  <si>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</si>
  <si>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</si>
  <si>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</si>
  <si>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</si>
  <si>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</si>
  <si>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</si>
  <si>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</si>
  <si>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</si>
  <si>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</si>
  <si>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</si>
  <si>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</si>
  <si>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</si>
  <si>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</si>
  <si>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</si>
  <si>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</si>
  <si>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</si>
  <si>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</si>
  <si>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</si>
  <si>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</si>
  <si>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</si>
  <si>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</si>
  <si>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</si>
  <si>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</si>
  <si>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</si>
  <si>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</si>
  <si>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</si>
  <si>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</si>
  <si>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</si>
  <si>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</si>
  <si>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</si>
  <si>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</si>
  <si>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</si>
  <si>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</si>
  <si>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</si>
  <si>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</si>
  <si>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</si>
  <si>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</si>
  <si>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</si>
  <si>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</si>
  <si>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</si>
  <si>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</si>
  <si>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</si>
  <si>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</si>
  <si>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</si>
  <si>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</si>
  <si>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</si>
  <si>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</si>
  <si>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</si>
  <si>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</si>
  <si>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</si>
  <si>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</si>
  <si>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</si>
  <si>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</si>
  <si>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</si>
  <si>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</si>
  <si>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</si>
  <si>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</si>
  <si>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</si>
  <si>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</si>
  <si>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</si>
  <si>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</si>
  <si>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</si>
  <si>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</si>
  <si>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</si>
  <si>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</si>
  <si>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</si>
  <si>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</si>
  <si>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</si>
  <si>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</si>
  <si>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</si>
  <si>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</si>
  <si>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</si>
  <si>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</si>
  <si>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</si>
  <si>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</si>
  <si>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</si>
  <si>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</si>
  <si>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</si>
  <si>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</si>
  <si>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</si>
  <si>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</si>
  <si>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</si>
  <si>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</si>
  <si>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</si>
  <si>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</si>
  <si>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</si>
  <si>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</si>
  <si>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</si>
  <si>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</si>
  <si>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</si>
  <si>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</si>
  <si>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</si>
  <si>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</si>
  <si>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</si>
  <si>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</si>
  <si>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</si>
  <si>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</si>
  <si>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</si>
  <si>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</si>
  <si>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</si>
  <si>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</si>
  <si>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</si>
  <si>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</si>
  <si>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</si>
  <si>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</si>
  <si>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</si>
  <si>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</si>
  <si>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</si>
  <si>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</si>
  <si>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</si>
  <si>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</si>
  <si>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</si>
  <si>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</si>
  <si>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</si>
  <si>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</si>
  <si>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</si>
  <si>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</si>
  <si>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</si>
  <si>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</si>
  <si>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</si>
  <si>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</si>
  <si>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</si>
  <si>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</si>
  <si>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</si>
  <si>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</si>
  <si>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</si>
  <si>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</si>
  <si>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</si>
  <si>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</si>
  <si>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</si>
  <si>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</si>
  <si>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</si>
  <si>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</si>
  <si>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</si>
  <si>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</si>
  <si>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</si>
  <si>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</si>
  <si>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</si>
  <si>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</si>
  <si>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</si>
  <si>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</si>
  <si>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</si>
  <si>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</si>
  <si>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</si>
  <si>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</si>
  <si>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</si>
  <si>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</si>
  <si>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</si>
  <si>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</si>
  <si>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</si>
  <si>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</si>
  <si>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</si>
  <si>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</si>
  <si>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</si>
  <si>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</si>
  <si>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</si>
  <si>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</si>
  <si>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</si>
  <si>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</si>
  <si>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</si>
  <si>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</si>
  <si>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</si>
  <si>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</si>
  <si>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</si>
  <si>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</si>
  <si>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</si>
  <si>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</si>
  <si>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</si>
  <si>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</si>
  <si>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</si>
  <si>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</si>
  <si>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</si>
  <si>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</si>
  <si>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</si>
  <si>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</si>
  <si>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</si>
  <si>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</si>
  <si>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</si>
  <si>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</si>
  <si>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</si>
  <si>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</si>
  <si>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</si>
  <si>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</si>
  <si>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</si>
  <si>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</si>
  <si>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</si>
  <si>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</si>
  <si>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</si>
  <si>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</si>
  <si>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</si>
  <si>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</si>
  <si>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</si>
  <si>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</si>
  <si>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</si>
  <si>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</si>
  <si>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</si>
  <si>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</si>
  <si>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</si>
  <si>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</si>
  <si>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</si>
  <si>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</si>
  <si>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</si>
  <si>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</si>
  <si>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</si>
  <si>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</si>
  <si>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</si>
  <si>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</si>
  <si>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</si>
  <si>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</si>
  <si>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</si>
  <si>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</si>
  <si>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</si>
  <si>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</si>
  <si>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</si>
  <si>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</si>
  <si>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</si>
  <si>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</si>
  <si>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</si>
  <si>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</si>
  <si>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</si>
  <si>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</si>
  <si>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</si>
  <si>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</si>
  <si>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</si>
  <si>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</si>
  <si>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</si>
  <si>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</si>
  <si>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</si>
  <si>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</si>
  <si>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</si>
  <si>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</si>
  <si>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</si>
  <si>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</si>
  <si>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</si>
  <si>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</si>
  <si>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</si>
  <si>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</si>
  <si>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</si>
  <si>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</si>
  <si>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</si>
  <si>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</si>
  <si>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</si>
  <si>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</si>
  <si>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</si>
  <si>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</si>
  <si>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</si>
  <si>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</si>
  <si>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</si>
  <si>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</si>
  <si>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</si>
  <si>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</si>
  <si>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</si>
  <si>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</si>
  <si>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</si>
  <si>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</si>
  <si>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</si>
  <si>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</si>
  <si>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</si>
  <si>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</si>
  <si>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</si>
  <si>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</si>
  <si>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</si>
  <si>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</si>
  <si>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</si>
  <si>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</si>
  <si>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</si>
  <si>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</si>
  <si>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</si>
  <si>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</si>
  <si>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</si>
  <si>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</si>
  <si>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</si>
  <si>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</si>
  <si>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</si>
  <si>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</si>
  <si>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</si>
  <si>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</si>
  <si>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</si>
  <si>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</si>
  <si>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</si>
  <si>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</si>
  <si>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</si>
  <si>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</si>
  <si>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</si>
  <si>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</si>
  <si>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</si>
  <si>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</si>
  <si>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</si>
  <si>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</si>
  <si>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</si>
  <si>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</si>
  <si>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</si>
  <si>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</si>
  <si>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</si>
  <si>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</si>
  <si>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</si>
  <si>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</si>
  <si>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</si>
  <si>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</si>
  <si>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</si>
  <si>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</si>
  <si>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</si>
  <si>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</si>
  <si>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</si>
  <si>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</si>
  <si>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</si>
  <si>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</si>
  <si>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</si>
  <si>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</si>
  <si>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</si>
  <si>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</si>
  <si>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</si>
  <si>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</si>
  <si>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</si>
  <si>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</si>
  <si>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</si>
  <si>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</si>
  <si>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</si>
  <si>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</si>
  <si>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</si>
  <si>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</si>
  <si>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</si>
  <si>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</si>
  <si>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</si>
  <si>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</si>
  <si>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</si>
  <si>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</si>
  <si>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</si>
  <si>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</si>
  <si>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</si>
  <si>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</si>
  <si>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</si>
  <si>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</si>
  <si>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</si>
  <si>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</si>
  <si>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</si>
  <si>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</si>
  <si>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</si>
  <si>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</si>
  <si>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</si>
  <si>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</si>
  <si>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</si>
  <si>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</si>
  <si>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</si>
  <si>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</si>
  <si>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</si>
  <si>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</si>
  <si>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</si>
  <si>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</si>
  <si>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</si>
  <si>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</si>
  <si>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</si>
  <si>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</si>
  <si>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</si>
  <si>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</si>
  <si>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</si>
  <si>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</si>
  <si>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</si>
  <si>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</si>
  <si>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</si>
  <si>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</si>
  <si>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</si>
  <si>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</si>
  <si>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</si>
  <si>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</si>
  <si>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</si>
  <si>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</si>
  <si>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</si>
  <si>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</si>
  <si>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</si>
  <si>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</si>
  <si>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</si>
  <si>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</si>
  <si>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</si>
  <si>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</si>
  <si>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</si>
  <si>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</si>
  <si>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</si>
  <si>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</si>
  <si>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</si>
  <si>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</si>
  <si>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</si>
  <si>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</si>
  <si>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</si>
  <si>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</si>
  <si>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</si>
  <si>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</si>
  <si>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</si>
  <si>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</si>
  <si>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</si>
  <si>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</si>
  <si>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</si>
  <si>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</si>
  <si>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</si>
  <si>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</si>
  <si>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</si>
  <si>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</si>
  <si>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</si>
  <si>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</si>
  <si>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</si>
  <si>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</si>
  <si>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</si>
  <si>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</si>
  <si>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</si>
  <si>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</si>
  <si>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</si>
  <si>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</si>
  <si>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</si>
  <si>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</si>
  <si>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</si>
  <si>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</si>
  <si>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</si>
  <si>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</si>
  <si>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</si>
  <si>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</si>
  <si>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</si>
  <si>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</si>
  <si>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</si>
  <si>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</si>
  <si>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</si>
  <si>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</si>
  <si>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</si>
  <si>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</si>
  <si>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</si>
  <si>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</si>
  <si>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</si>
  <si>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</si>
  <si>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</si>
  <si>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</si>
  <si>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</si>
  <si>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</si>
  <si>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</si>
  <si>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</si>
  <si>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</si>
  <si>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</si>
  <si>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</si>
  <si>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</si>
  <si>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</si>
  <si>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</si>
  <si>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</si>
  <si>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</si>
  <si>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</si>
  <si>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</si>
  <si>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</si>
  <si>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</si>
  <si>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</si>
  <si>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</si>
  <si>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</si>
  <si>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</si>
  <si>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</si>
  <si>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</si>
  <si>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</si>
  <si>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</si>
  <si>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</si>
  <si>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</si>
  <si>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</si>
  <si>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</si>
  <si>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</si>
  <si>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</si>
  <si>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</si>
  <si>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</si>
  <si>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</si>
  <si>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</si>
  <si>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</si>
  <si>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</si>
  <si>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</si>
  <si>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</si>
  <si>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</si>
  <si>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</si>
  <si>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</si>
  <si>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</si>
  <si>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</si>
  <si>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</si>
  <si>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</si>
  <si>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</si>
  <si>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</si>
  <si>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</si>
  <si>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</si>
  <si>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</si>
  <si>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</si>
  <si>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</si>
  <si>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</si>
  <si>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</si>
  <si>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</si>
  <si>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</si>
  <si>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</si>
  <si>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</si>
  <si>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</si>
  <si>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</si>
  <si>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</si>
  <si>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</si>
  <si>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</si>
  <si>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</si>
  <si>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</si>
  <si>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</si>
  <si>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</si>
  <si>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</si>
  <si>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</si>
  <si>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</si>
  <si>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</si>
  <si>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</si>
  <si>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</si>
  <si>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</si>
  <si>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</si>
  <si>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</si>
  <si>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</si>
  <si>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</si>
  <si>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</si>
  <si>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</si>
  <si>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</si>
  <si>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</si>
  <si>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</si>
  <si>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</si>
  <si>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</si>
  <si>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</si>
  <si>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</si>
  <si>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</si>
  <si>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</si>
  <si>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</si>
  <si>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</si>
  <si>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</si>
  <si>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</si>
  <si>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</si>
  <si>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</si>
  <si>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</si>
  <si>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</si>
  <si>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</si>
  <si>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</si>
  <si>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</si>
  <si>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</si>
  <si>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</si>
  <si>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</si>
  <si>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</si>
  <si>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</si>
  <si>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</si>
  <si>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</si>
  <si>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</si>
  <si>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</si>
  <si>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</si>
  <si>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</si>
  <si>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</si>
  <si>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</si>
  <si>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</si>
  <si>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</si>
  <si>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IMPELCVINC</t>
  </si>
  <si>
    <t>Import technology - Vinc el</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</si>
</sst>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xmlns=""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3" sqref="E43"/>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84" zoomScale="80" zoomScaleNormal="80" workbookViewId="0">
      <selection activeCell="E99" sqref="E99"/>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topLeftCell="A16" workbookViewId="0">
      <selection activeCell="D21" sqref="D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abSelected="1" topLeftCell="H1" workbookViewId="0">
      <selection activeCell="N11" sqref="N11"/>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36.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$AH7</f>
        <v>100000000</v>
      </c>
      <c r="I7" s="647">
        <f t="shared" ref="I7:L7" si="0">$AH7</f>
        <v>100000000</v>
      </c>
      <c r="J7" s="647">
        <f t="shared" si="0"/>
        <v>100000000</v>
      </c>
      <c r="K7" s="647">
        <f t="shared" si="0"/>
        <v>100000000</v>
      </c>
      <c r="L7" s="647">
        <f t="shared" si="0"/>
        <v>100000000</v>
      </c>
      <c r="M7" s="647">
        <f t="shared" ref="M7:M14" si="1">H7</f>
        <v>100000000</v>
      </c>
      <c r="N7" s="647">
        <f>M7*0.1</f>
        <v>10000000</v>
      </c>
      <c r="O7" s="647">
        <f>M7</f>
        <v>100000000</v>
      </c>
      <c r="P7" s="647">
        <f t="shared" ref="P7:Q11" si="2">M7</f>
        <v>100000000</v>
      </c>
      <c r="Q7" s="647">
        <f t="shared" si="2"/>
        <v>10000000</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$AH8</f>
        <v>100000000</v>
      </c>
      <c r="I8" s="647">
        <f t="shared" si="4"/>
        <v>100000000</v>
      </c>
      <c r="J8" s="647">
        <f t="shared" si="4"/>
        <v>100000000</v>
      </c>
      <c r="K8" s="647">
        <f t="shared" si="4"/>
        <v>100000000</v>
      </c>
      <c r="L8" s="647">
        <f t="shared" si="4"/>
        <v>100000000</v>
      </c>
      <c r="M8" s="647">
        <f t="shared" si="1"/>
        <v>100000000</v>
      </c>
      <c r="N8" s="647">
        <f>M8*0.1</f>
        <v>10000000</v>
      </c>
      <c r="O8" s="647">
        <f>M8</f>
        <v>100000000</v>
      </c>
      <c r="P8" s="647">
        <f t="shared" si="2"/>
        <v>100000000</v>
      </c>
      <c r="Q8" s="647">
        <f t="shared" si="2"/>
        <v>10000000</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100000000</v>
      </c>
      <c r="I9" s="647">
        <f t="shared" si="4"/>
        <v>100000000</v>
      </c>
      <c r="J9" s="647">
        <f t="shared" si="4"/>
        <v>100000000</v>
      </c>
      <c r="K9" s="647">
        <f t="shared" si="4"/>
        <v>100000000</v>
      </c>
      <c r="L9" s="647">
        <f t="shared" si="4"/>
        <v>100000000</v>
      </c>
      <c r="M9" s="647">
        <f t="shared" si="1"/>
        <v>100000000</v>
      </c>
      <c r="N9" s="647">
        <f>M9*0.1</f>
        <v>10000000</v>
      </c>
      <c r="O9" s="647">
        <f>M9</f>
        <v>100000000</v>
      </c>
      <c r="P9" s="647">
        <f t="shared" si="2"/>
        <v>100000000</v>
      </c>
      <c r="Q9" s="647">
        <f t="shared" si="2"/>
        <v>10000000</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100000000</v>
      </c>
      <c r="I10" s="647">
        <f t="shared" si="4"/>
        <v>100000000</v>
      </c>
      <c r="J10" s="647">
        <f t="shared" si="4"/>
        <v>100000000</v>
      </c>
      <c r="K10" s="647">
        <f t="shared" si="4"/>
        <v>100000000</v>
      </c>
      <c r="L10" s="647">
        <f t="shared" si="4"/>
        <v>100000000</v>
      </c>
      <c r="M10" s="647">
        <f t="shared" si="1"/>
        <v>100000000</v>
      </c>
      <c r="N10" s="647">
        <f>M10*0.1</f>
        <v>10000000</v>
      </c>
      <c r="O10" s="647">
        <f>M10</f>
        <v>100000000</v>
      </c>
      <c r="P10" s="647">
        <f t="shared" si="2"/>
        <v>100000000</v>
      </c>
      <c r="Q10" s="647">
        <f t="shared" si="2"/>
        <v>10000000</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100000000</v>
      </c>
      <c r="I11" s="647">
        <f t="shared" si="4"/>
        <v>100000000</v>
      </c>
      <c r="J11" s="647">
        <f t="shared" si="4"/>
        <v>100000000</v>
      </c>
      <c r="K11" s="647">
        <f t="shared" si="4"/>
        <v>100000000</v>
      </c>
      <c r="L11" s="647">
        <f t="shared" si="4"/>
        <v>100000000</v>
      </c>
      <c r="M11" s="647">
        <f t="shared" si="1"/>
        <v>100000000</v>
      </c>
      <c r="N11" s="647">
        <f>M11*0.1</f>
        <v>10000000</v>
      </c>
      <c r="O11" s="647">
        <f>M11</f>
        <v>100000000</v>
      </c>
      <c r="P11" s="647">
        <f t="shared" si="2"/>
        <v>100000000</v>
      </c>
      <c r="Q11" s="647">
        <f t="shared" si="2"/>
        <v>10000000</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100000000</v>
      </c>
      <c r="I12" s="647">
        <f t="shared" si="4"/>
        <v>100000000</v>
      </c>
      <c r="J12" s="647">
        <f t="shared" si="4"/>
        <v>100000000</v>
      </c>
      <c r="K12" s="647">
        <f t="shared" si="4"/>
        <v>100000000</v>
      </c>
      <c r="L12" s="647">
        <f t="shared" si="4"/>
        <v>100000000</v>
      </c>
      <c r="M12" s="647">
        <f t="shared" si="1"/>
        <v>100000000</v>
      </c>
      <c r="N12" s="647">
        <f t="shared" ref="N12:N14" si="5">I12</f>
        <v>100000000</v>
      </c>
      <c r="O12" s="647">
        <f t="shared" ref="O12:O14" si="6">J12</f>
        <v>100000000</v>
      </c>
      <c r="P12" s="647">
        <f t="shared" ref="P12:P14" si="7">K12</f>
        <v>100000000</v>
      </c>
      <c r="Q12" s="647">
        <f t="shared" ref="Q12:Q14" si="8">L12</f>
        <v>100000000</v>
      </c>
      <c r="R12" s="647">
        <f>M12*3/8</f>
        <v>37500000</v>
      </c>
      <c r="S12" s="647">
        <f t="shared" ref="S12:V14" si="9">N12*3/8</f>
        <v>37500000</v>
      </c>
      <c r="T12" s="647">
        <f t="shared" si="9"/>
        <v>37500000</v>
      </c>
      <c r="U12" s="647">
        <f t="shared" si="9"/>
        <v>37500000</v>
      </c>
      <c r="V12" s="647">
        <f t="shared" si="9"/>
        <v>37500000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100000000</v>
      </c>
      <c r="I13" s="647">
        <f t="shared" si="4"/>
        <v>100000000</v>
      </c>
      <c r="J13" s="647">
        <f t="shared" si="4"/>
        <v>100000000</v>
      </c>
      <c r="K13" s="647">
        <f t="shared" si="4"/>
        <v>100000000</v>
      </c>
      <c r="L13" s="647">
        <f t="shared" si="4"/>
        <v>100000000</v>
      </c>
      <c r="M13" s="647">
        <f t="shared" si="1"/>
        <v>100000000</v>
      </c>
      <c r="N13" s="647">
        <f t="shared" si="5"/>
        <v>100000000</v>
      </c>
      <c r="O13" s="647">
        <f t="shared" si="6"/>
        <v>100000000</v>
      </c>
      <c r="P13" s="647">
        <f t="shared" si="7"/>
        <v>100000000</v>
      </c>
      <c r="Q13" s="647">
        <f t="shared" si="8"/>
        <v>100000000</v>
      </c>
      <c r="R13" s="647">
        <f t="shared" ref="R13:R14" si="10">M13*3/8</f>
        <v>37500000</v>
      </c>
      <c r="S13" s="647">
        <f t="shared" si="9"/>
        <v>37500000</v>
      </c>
      <c r="T13" s="647">
        <f t="shared" si="9"/>
        <v>37500000</v>
      </c>
      <c r="U13" s="647">
        <f t="shared" si="9"/>
        <v>37500000</v>
      </c>
      <c r="V13" s="647">
        <f t="shared" si="9"/>
        <v>37500000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100000000</v>
      </c>
      <c r="I14" s="647">
        <f t="shared" si="4"/>
        <v>100000000</v>
      </c>
      <c r="J14" s="647">
        <f t="shared" si="4"/>
        <v>100000000</v>
      </c>
      <c r="K14" s="647">
        <f t="shared" si="4"/>
        <v>100000000</v>
      </c>
      <c r="L14" s="647">
        <f t="shared" si="4"/>
        <v>100000000</v>
      </c>
      <c r="M14" s="647">
        <f t="shared" si="1"/>
        <v>100000000</v>
      </c>
      <c r="N14" s="647">
        <f t="shared" si="5"/>
        <v>100000000</v>
      </c>
      <c r="O14" s="647">
        <f t="shared" si="6"/>
        <v>100000000</v>
      </c>
      <c r="P14" s="647">
        <f t="shared" si="7"/>
        <v>100000000</v>
      </c>
      <c r="Q14" s="647">
        <f t="shared" si="8"/>
        <v>100000000</v>
      </c>
      <c r="R14" s="647">
        <f t="shared" si="10"/>
        <v>37500000</v>
      </c>
      <c r="S14" s="647">
        <f t="shared" si="9"/>
        <v>37500000</v>
      </c>
      <c r="T14" s="647">
        <f t="shared" si="9"/>
        <v>37500000</v>
      </c>
      <c r="U14" s="647">
        <f t="shared" si="9"/>
        <v>37500000</v>
      </c>
      <c r="V14" s="647">
        <f t="shared" si="9"/>
        <v>37500000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2"/>
  <sheetViews>
    <sheetView zoomScale="70" zoomScaleNormal="70" workbookViewId="0">
      <pane xSplit="2" ySplit="6" topLeftCell="AQ42" activePane="bottomRight" state="frozen"/>
      <selection pane="topRight" activeCell="C1" sqref="C1"/>
      <selection pane="bottomLeft" activeCell="A6" sqref="A6"/>
      <selection pane="bottomRight" activeCell="AY58" sqref="AY58"/>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IFERROR(INDEX($G$123:$AU$178,MATCH($E7,$E$123:$E$178,0),MATCH(G$6,$G$122:$AU$122,0)),0)</f>
        <v>46</v>
      </c>
      <c r="H7" s="483">
        <f>IFERROR(INDEX($G$123:$AU$178,MATCH($E7,$E$123:$E$178,0),MATCH(H$6,$G$122:$AU$122,0)),0)</f>
        <v>46</v>
      </c>
      <c r="I7" s="483">
        <f>IFERROR(INDEX($G$123:$AU$178,MATCH($E7,$E$123:$E$178,0),MATCH(I$6,$G$122:$AU$122,0)),0)</f>
        <v>46</v>
      </c>
      <c r="J7" s="483">
        <f>IFERROR(INDEX($G$123:$AU$178,MATCH($E7,$E$123:$E$178,0),MATCH(J$6,$G$122:$AU$122,0)),0)</f>
        <v>45.7</v>
      </c>
      <c r="K7" s="483">
        <f>IFERROR(INDEX($G$123:$AU$178,MATCH($E7,$E$123:$E$178,0),MATCH(K$6,$G$122:$AU$122,0)),0)</f>
        <v>45.3</v>
      </c>
      <c r="L7" s="483">
        <f>IFERROR(INDEX($G$123:$AU$178,MATCH($E7,$E$123:$E$178,0),MATCH(L$6,$G$122:$AU$122,0)),0)</f>
        <v>44.9</v>
      </c>
      <c r="M7" s="483">
        <f>IFERROR(INDEX($G$123:$AU$178,MATCH($E7,$E$123:$E$178,0),MATCH(M$6,$G$122:$AU$122,0)),0)</f>
        <v>45.4</v>
      </c>
      <c r="N7" s="483">
        <f>IFERROR(INDEX($G$123:$AU$178,MATCH($E7,$E$123:$E$178,0),MATCH(N$6,$G$122:$AU$122,0)),0)</f>
        <v>45.9</v>
      </c>
      <c r="O7" s="483">
        <f>IFERROR(INDEX($G$123:$AU$178,MATCH($E7,$E$123:$E$178,0),MATCH(O$6,$G$122:$AU$122,0)),0)</f>
        <v>45.179472202489855</v>
      </c>
      <c r="P7" s="483">
        <f>IFERROR(INDEX($G$123:$AU$178,MATCH($E7,$E$123:$E$178,0),MATCH(P$6,$G$122:$AU$122,0)),0)</f>
        <v>45.117600562980392</v>
      </c>
      <c r="Q7" s="483">
        <f>IFERROR(INDEX($G$123:$AU$178,MATCH($E7,$E$123:$E$178,0),MATCH(Q$6,$G$122:$AU$122,0)),0)</f>
        <v>45.248389703133633</v>
      </c>
      <c r="R7" s="483">
        <f>IFERROR(INDEX($G$123:$AU$178,MATCH($E7,$E$123:$E$178,0),MATCH(R$6,$G$122:$AU$122,0)),0)</f>
        <v>45.190250127598674</v>
      </c>
      <c r="S7" s="483">
        <f>IFERROR(INDEX($G$123:$AU$178,MATCH($E7,$E$123:$E$178,0),MATCH(S$6,$G$122:$AU$122,0)),0)</f>
        <v>45.392121473736516</v>
      </c>
      <c r="T7" s="483">
        <f>IFERROR(INDEX($G$123:$AU$178,MATCH($E7,$E$123:$E$178,0),MATCH(T$6,$G$122:$AU$122,0)),0)</f>
        <v>45.644433925671841</v>
      </c>
      <c r="U7" s="483">
        <f>IFERROR(INDEX($G$123:$AU$178,MATCH($E7,$E$123:$E$178,0),MATCH(U$6,$G$122:$AU$122,0)),0)</f>
        <v>45.923015098100862</v>
      </c>
      <c r="V7" s="483">
        <f>IFERROR(INDEX($G$123:$AU$178,MATCH($E7,$E$123:$E$178,0),MATCH(V$6,$G$122:$AU$122,0)),0)</f>
        <v>46.207001444406053</v>
      </c>
      <c r="W7" s="483">
        <f>IFERROR(INDEX($G$123:$AU$178,MATCH($E7,$E$123:$E$178,0),MATCH(W$6,$G$122:$AU$122,0)),0)</f>
        <v>46.419730980267232</v>
      </c>
      <c r="X7" s="483">
        <f>IFERROR(INDEX($G$123:$AU$178,MATCH($E7,$E$123:$E$178,0),MATCH(X$6,$G$122:$AU$122,0)),0)</f>
        <v>46.631059323825987</v>
      </c>
      <c r="Y7" s="483">
        <f>IFERROR(INDEX($G$123:$AU$178,MATCH($E7,$E$123:$E$178,0),MATCH(Y$6,$G$122:$AU$122,0)),0)</f>
        <v>46.839924523073165</v>
      </c>
      <c r="Z7" s="483">
        <f>IFERROR(INDEX($G$123:$AU$178,MATCH($E7,$E$123:$E$178,0),MATCH(Z$6,$G$122:$AU$122,0)),0)</f>
        <v>47.054043906757286</v>
      </c>
      <c r="AA7" s="483">
        <f>IFERROR(INDEX($G$123:$AU$178,MATCH($E7,$E$123:$E$178,0),MATCH(AA$6,$G$122:$AU$122,0)),0)</f>
        <v>47.263106384197172</v>
      </c>
      <c r="AB7" s="483">
        <f>IFERROR(INDEX($G$123:$AU$178,MATCH($E7,$E$123:$E$178,0),MATCH(AB$6,$G$122:$AU$122,0)),0)</f>
        <v>47.363169268373781</v>
      </c>
      <c r="AC7" s="483">
        <f>IFERROR(INDEX($G$123:$AU$178,MATCH($E7,$E$123:$E$178,0),MATCH(AC$6,$G$122:$AU$122,0)),0)</f>
        <v>47.463048827686151</v>
      </c>
      <c r="AD7" s="483">
        <f>IFERROR(INDEX($G$123:$AU$178,MATCH($E7,$E$123:$E$178,0),MATCH(AD$6,$G$122:$AU$122,0)),0)</f>
        <v>47.562746231205452</v>
      </c>
      <c r="AE7" s="483">
        <f>IFERROR(INDEX($G$123:$AU$178,MATCH($E7,$E$123:$E$178,0),MATCH(AE$6,$G$122:$AU$122,0)),0)</f>
        <v>47.662262629564232</v>
      </c>
      <c r="AF7" s="483">
        <f>IFERROR(INDEX($G$123:$AU$178,MATCH($E7,$E$123:$E$178,0),MATCH(AF$6,$G$122:$AU$122,0)),0)</f>
        <v>47.761599155151828</v>
      </c>
      <c r="AG7" s="483">
        <f>IFERROR(INDEX($G$123:$AU$178,MATCH($E7,$E$123:$E$178,0),MATCH(AG$6,$G$122:$AU$122,0)),0)</f>
        <v>47.861557709026719</v>
      </c>
      <c r="AH7" s="483">
        <f>IFERROR(INDEX($G$123:$AU$178,MATCH($E7,$E$123:$E$178,0),MATCH(AH$6,$G$122:$AU$122,0)),0)</f>
        <v>47.961224086497161</v>
      </c>
      <c r="AI7" s="483">
        <f>IFERROR(INDEX($G$123:$AU$178,MATCH($E7,$E$123:$E$178,0),MATCH(AI$6,$G$122:$AU$122,0)),0)</f>
        <v>48.06060022028862</v>
      </c>
      <c r="AJ7" s="483">
        <f>IFERROR(INDEX($G$123:$AU$178,MATCH($E7,$E$123:$E$178,0),MATCH(AJ$6,$G$122:$AU$122,0)),0)</f>
        <v>48.159688016832391</v>
      </c>
      <c r="AK7" s="483">
        <f>IFERROR(INDEX($G$123:$AU$178,MATCH($E7,$E$123:$E$178,0),MATCH(AK$6,$G$122:$AU$122,0)),0)</f>
        <v>48.258489356547372</v>
      </c>
      <c r="AL7" s="483">
        <f>IFERROR(INDEX($G$123:$AU$178,MATCH($E7,$E$123:$E$178,0),MATCH(AL$6,$G$122:$AU$122,0)),0)</f>
        <v>48.37762671431922</v>
      </c>
      <c r="AM7" s="483">
        <f>IFERROR(INDEX($G$123:$AU$178,MATCH($E7,$E$123:$E$178,0),MATCH(AM$6,$G$122:$AU$122,0)),0)</f>
        <v>48.496315696545963</v>
      </c>
      <c r="AN7" s="483">
        <f>IFERROR(INDEX($G$123:$AU$178,MATCH($E7,$E$123:$E$178,0),MATCH(AN$6,$G$122:$AU$122,0)),0)</f>
        <v>48.614559135690349</v>
      </c>
      <c r="AO7" s="483">
        <f>IFERROR(INDEX($G$123:$AU$178,MATCH($E7,$E$123:$E$178,0),MATCH(AO$6,$G$122:$AU$122,0)),0)</f>
        <v>48.73235982855357</v>
      </c>
      <c r="AP7" s="483">
        <f>IFERROR(INDEX($G$123:$AU$178,MATCH($E7,$E$123:$E$178,0),MATCH(AP$6,$G$122:$AU$122,0)),0)</f>
        <v>48.849720536660548</v>
      </c>
      <c r="AQ7" s="483">
        <f>IFERROR(INDEX($G$123:$AU$178,MATCH($E7,$E$123:$E$178,0),MATCH(AQ$6,$G$122:$AU$122,0)),0)</f>
        <v>49.024574818868821</v>
      </c>
      <c r="AR7" s="483">
        <f>IFERROR(INDEX($G$123:$AU$178,MATCH($E7,$E$123:$E$178,0),MATCH(AR$6,$G$122:$AU$122,0)),0)</f>
        <v>49.198719487894593</v>
      </c>
      <c r="AS7" s="483">
        <f>IFERROR(INDEX($G$123:$AU$178,MATCH($E7,$E$123:$E$178,0),MATCH(AS$6,$G$122:$AU$122,0)),0)</f>
        <v>49.372158440659689</v>
      </c>
      <c r="AT7" s="483">
        <f>IFERROR(INDEX($G$123:$AU$178,MATCH($E7,$E$123:$E$178,0),MATCH(AT$6,$G$122:$AU$122,0)),0)</f>
        <v>49.544895527221009</v>
      </c>
      <c r="AU7" s="483">
        <f>IFERROR(INDEX($G$123:$AU$178,MATCH($E7,$E$123:$E$178,0),MATCH(AU$6,$G$122:$AU$122,0)),0)</f>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0">IF(LEN(B8)=6,RIGHT(B8,3),RIGHT(B8,4))</f>
        <v>IWH</v>
      </c>
      <c r="F8" s="540" t="s">
        <v>1579</v>
      </c>
      <c r="G8" s="483">
        <f>IFERROR(INDEX($G$123:$AU$178,MATCH($E8,$E$123:$E$178,0),MATCH(G$6,$G$122:$AU$122,0)),0)</f>
        <v>0</v>
      </c>
      <c r="H8" s="483">
        <f>IFERROR(INDEX($G$123:$AU$178,MATCH($E8,$E$123:$E$178,0),MATCH(H$6,$G$122:$AU$122,0)),0)</f>
        <v>0</v>
      </c>
      <c r="I8" s="483">
        <f>IFERROR(INDEX($G$123:$AU$178,MATCH($E8,$E$123:$E$178,0),MATCH(I$6,$G$122:$AU$122,0)),0)</f>
        <v>0</v>
      </c>
      <c r="J8" s="483">
        <f>IFERROR(INDEX($G$123:$AU$178,MATCH($E8,$E$123:$E$178,0),MATCH(J$6,$G$122:$AU$122,0)),0)</f>
        <v>0</v>
      </c>
      <c r="K8" s="483">
        <f>IFERROR(INDEX($G$123:$AU$178,MATCH($E8,$E$123:$E$178,0),MATCH(K$6,$G$122:$AU$122,0)),0)</f>
        <v>0</v>
      </c>
      <c r="L8" s="483">
        <f>IFERROR(INDEX($G$123:$AU$178,MATCH($E8,$E$123:$E$178,0),MATCH(L$6,$G$122:$AU$122,0)),0)</f>
        <v>0</v>
      </c>
      <c r="M8" s="483">
        <f>IFERROR(INDEX($G$123:$AU$178,MATCH($E8,$E$123:$E$178,0),MATCH(M$6,$G$122:$AU$122,0)),0)</f>
        <v>0</v>
      </c>
      <c r="N8" s="483">
        <f>IFERROR(INDEX($G$123:$AU$178,MATCH($E8,$E$123:$E$178,0),MATCH(N$6,$G$122:$AU$122,0)),0)</f>
        <v>0</v>
      </c>
      <c r="O8" s="483">
        <f>IFERROR(INDEX($G$123:$AU$178,MATCH($E8,$E$123:$E$178,0),MATCH(O$6,$G$122:$AU$122,0)),0)</f>
        <v>0</v>
      </c>
      <c r="P8" s="483">
        <f>IFERROR(INDEX($G$123:$AU$178,MATCH($E8,$E$123:$E$178,0),MATCH(P$6,$G$122:$AU$122,0)),0)</f>
        <v>0</v>
      </c>
      <c r="Q8" s="483">
        <f>IFERROR(INDEX($G$123:$AU$178,MATCH($E8,$E$123:$E$178,0),MATCH(Q$6,$G$122:$AU$122,0)),0)</f>
        <v>0</v>
      </c>
      <c r="R8" s="483">
        <f>IFERROR(INDEX($G$123:$AU$178,MATCH($E8,$E$123:$E$178,0),MATCH(R$6,$G$122:$AU$122,0)),0)</f>
        <v>0</v>
      </c>
      <c r="S8" s="483">
        <f>IFERROR(INDEX($G$123:$AU$178,MATCH($E8,$E$123:$E$178,0),MATCH(S$6,$G$122:$AU$122,0)),0)</f>
        <v>0</v>
      </c>
      <c r="T8" s="483">
        <f>IFERROR(INDEX($G$123:$AU$178,MATCH($E8,$E$123:$E$178,0),MATCH(T$6,$G$122:$AU$122,0)),0)</f>
        <v>0</v>
      </c>
      <c r="U8" s="483">
        <f>IFERROR(INDEX($G$123:$AU$178,MATCH($E8,$E$123:$E$178,0),MATCH(U$6,$G$122:$AU$122,0)),0)</f>
        <v>0</v>
      </c>
      <c r="V8" s="483">
        <f>IFERROR(INDEX($G$123:$AU$178,MATCH($E8,$E$123:$E$178,0),MATCH(V$6,$G$122:$AU$122,0)),0)</f>
        <v>0</v>
      </c>
      <c r="W8" s="483">
        <f>IFERROR(INDEX($G$123:$AU$178,MATCH($E8,$E$123:$E$178,0),MATCH(W$6,$G$122:$AU$122,0)),0)</f>
        <v>0</v>
      </c>
      <c r="X8" s="483">
        <f>IFERROR(INDEX($G$123:$AU$178,MATCH($E8,$E$123:$E$178,0),MATCH(X$6,$G$122:$AU$122,0)),0)</f>
        <v>0</v>
      </c>
      <c r="Y8" s="483">
        <f>IFERROR(INDEX($G$123:$AU$178,MATCH($E8,$E$123:$E$178,0),MATCH(Y$6,$G$122:$AU$122,0)),0)</f>
        <v>0</v>
      </c>
      <c r="Z8" s="483">
        <f>IFERROR(INDEX($G$123:$AU$178,MATCH($E8,$E$123:$E$178,0),MATCH(Z$6,$G$122:$AU$122,0)),0)</f>
        <v>0</v>
      </c>
      <c r="AA8" s="483">
        <f>IFERROR(INDEX($G$123:$AU$178,MATCH($E8,$E$123:$E$178,0),MATCH(AA$6,$G$122:$AU$122,0)),0)</f>
        <v>0</v>
      </c>
      <c r="AB8" s="483">
        <f>IFERROR(INDEX($G$123:$AU$178,MATCH($E8,$E$123:$E$178,0),MATCH(AB$6,$G$122:$AU$122,0)),0)</f>
        <v>0</v>
      </c>
      <c r="AC8" s="483">
        <f>IFERROR(INDEX($G$123:$AU$178,MATCH($E8,$E$123:$E$178,0),MATCH(AC$6,$G$122:$AU$122,0)),0)</f>
        <v>0</v>
      </c>
      <c r="AD8" s="483">
        <f>IFERROR(INDEX($G$123:$AU$178,MATCH($E8,$E$123:$E$178,0),MATCH(AD$6,$G$122:$AU$122,0)),0)</f>
        <v>0</v>
      </c>
      <c r="AE8" s="483">
        <f>IFERROR(INDEX($G$123:$AU$178,MATCH($E8,$E$123:$E$178,0),MATCH(AE$6,$G$122:$AU$122,0)),0)</f>
        <v>0</v>
      </c>
      <c r="AF8" s="483">
        <f>IFERROR(INDEX($G$123:$AU$178,MATCH($E8,$E$123:$E$178,0),MATCH(AF$6,$G$122:$AU$122,0)),0)</f>
        <v>0</v>
      </c>
      <c r="AG8" s="483">
        <f>IFERROR(INDEX($G$123:$AU$178,MATCH($E8,$E$123:$E$178,0),MATCH(AG$6,$G$122:$AU$122,0)),0)</f>
        <v>0</v>
      </c>
      <c r="AH8" s="483">
        <f>IFERROR(INDEX($G$123:$AU$178,MATCH($E8,$E$123:$E$178,0),MATCH(AH$6,$G$122:$AU$122,0)),0)</f>
        <v>0</v>
      </c>
      <c r="AI8" s="483">
        <f>IFERROR(INDEX($G$123:$AU$178,MATCH($E8,$E$123:$E$178,0),MATCH(AI$6,$G$122:$AU$122,0)),0)</f>
        <v>0</v>
      </c>
      <c r="AJ8" s="483">
        <f>IFERROR(INDEX($G$123:$AU$178,MATCH($E8,$E$123:$E$178,0),MATCH(AJ$6,$G$122:$AU$122,0)),0)</f>
        <v>0</v>
      </c>
      <c r="AK8" s="483">
        <f>IFERROR(INDEX($G$123:$AU$178,MATCH($E8,$E$123:$E$178,0),MATCH(AK$6,$G$122:$AU$122,0)),0)</f>
        <v>0</v>
      </c>
      <c r="AL8" s="483">
        <f>IFERROR(INDEX($G$123:$AU$178,MATCH($E8,$E$123:$E$178,0),MATCH(AL$6,$G$122:$AU$122,0)),0)</f>
        <v>0</v>
      </c>
      <c r="AM8" s="483">
        <f>IFERROR(INDEX($G$123:$AU$178,MATCH($E8,$E$123:$E$178,0),MATCH(AM$6,$G$122:$AU$122,0)),0)</f>
        <v>0</v>
      </c>
      <c r="AN8" s="483">
        <f>IFERROR(INDEX($G$123:$AU$178,MATCH($E8,$E$123:$E$178,0),MATCH(AN$6,$G$122:$AU$122,0)),0)</f>
        <v>0</v>
      </c>
      <c r="AO8" s="483">
        <f>IFERROR(INDEX($G$123:$AU$178,MATCH($E8,$E$123:$E$178,0),MATCH(AO$6,$G$122:$AU$122,0)),0)</f>
        <v>0</v>
      </c>
      <c r="AP8" s="483">
        <f>IFERROR(INDEX($G$123:$AU$178,MATCH($E8,$E$123:$E$178,0),MATCH(AP$6,$G$122:$AU$122,0)),0)</f>
        <v>0</v>
      </c>
      <c r="AQ8" s="483">
        <f>IFERROR(INDEX($G$123:$AU$178,MATCH($E8,$E$123:$E$178,0),MATCH(AQ$6,$G$122:$AU$122,0)),0)</f>
        <v>0</v>
      </c>
      <c r="AR8" s="483">
        <f>IFERROR(INDEX($G$123:$AU$178,MATCH($E8,$E$123:$E$178,0),MATCH(AR$6,$G$122:$AU$122,0)),0)</f>
        <v>0</v>
      </c>
      <c r="AS8" s="483">
        <f>IFERROR(INDEX($G$123:$AU$178,MATCH($E8,$E$123:$E$178,0),MATCH(AS$6,$G$122:$AU$122,0)),0)</f>
        <v>0</v>
      </c>
      <c r="AT8" s="483">
        <f>IFERROR(INDEX($G$123:$AU$178,MATCH($E8,$E$123:$E$178,0),MATCH(AT$6,$G$122:$AU$122,0)),0)</f>
        <v>0</v>
      </c>
      <c r="AU8" s="483">
        <f>IFERROR(INDEX($G$123:$AU$178,MATCH($E8,$E$123:$E$178,0),MATCH(AU$6,$G$122:$AU$122,0)),0)</f>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0"/>
        <v>BFG</v>
      </c>
      <c r="F9" s="540" t="s">
        <v>1579</v>
      </c>
      <c r="G9" s="483">
        <f>IFERROR(INDEX($G$123:$AU$178,MATCH($E9,$E$123:$E$178,0),MATCH(G$6,$G$122:$AU$122,0)),0)</f>
        <v>11.55</v>
      </c>
      <c r="H9" s="483">
        <f>IFERROR(INDEX($G$123:$AU$178,MATCH($E9,$E$123:$E$178,0),MATCH(H$6,$G$122:$AU$122,0)),0)</f>
        <v>13.85</v>
      </c>
      <c r="I9" s="483">
        <f>IFERROR(INDEX($G$123:$AU$178,MATCH($E9,$E$123:$E$178,0),MATCH(I$6,$G$122:$AU$122,0)),0)</f>
        <v>11.95</v>
      </c>
      <c r="J9" s="483">
        <f>IFERROR(INDEX($G$123:$AU$178,MATCH($E9,$E$123:$E$178,0),MATCH(J$6,$G$122:$AU$122,0)),0)</f>
        <v>10.15</v>
      </c>
      <c r="K9" s="483">
        <f>IFERROR(INDEX($G$123:$AU$178,MATCH($E9,$E$123:$E$178,0),MATCH(K$6,$G$122:$AU$122,0)),0)</f>
        <v>8.6</v>
      </c>
      <c r="L9" s="483">
        <f>IFERROR(INDEX($G$123:$AU$178,MATCH($E9,$E$123:$E$178,0),MATCH(L$6,$G$122:$AU$122,0)),0)</f>
        <v>7.85</v>
      </c>
      <c r="M9" s="483">
        <f>IFERROR(INDEX($G$123:$AU$178,MATCH($E9,$E$123:$E$178,0),MATCH(M$6,$G$122:$AU$122,0)),0)</f>
        <v>6.1</v>
      </c>
      <c r="N9" s="483">
        <f>IFERROR(INDEX($G$123:$AU$178,MATCH($E9,$E$123:$E$178,0),MATCH(N$6,$G$122:$AU$122,0)),0)</f>
        <v>5.85</v>
      </c>
      <c r="O9" s="483">
        <f>IFERROR(INDEX($G$123:$AU$178,MATCH($E9,$E$123:$E$178,0),MATCH(O$6,$G$122:$AU$122,0)),0)</f>
        <v>11.467898064011884</v>
      </c>
      <c r="P9" s="483">
        <f>IFERROR(INDEX($G$123:$AU$178,MATCH($E9,$E$123:$E$178,0),MATCH(P$6,$G$122:$AU$122,0)),0)</f>
        <v>7.7663830030950765</v>
      </c>
      <c r="Q9" s="483">
        <f>IFERROR(INDEX($G$123:$AU$178,MATCH($E9,$E$123:$E$178,0),MATCH(Q$6,$G$122:$AU$122,0)),0)</f>
        <v>6.4647759447939386</v>
      </c>
      <c r="R9" s="483">
        <f>IFERROR(INDEX($G$123:$AU$178,MATCH($E9,$E$123:$E$178,0),MATCH(R$6,$G$122:$AU$122,0)),0)</f>
        <v>6.5830294771624471</v>
      </c>
      <c r="S9" s="483">
        <f>IFERROR(INDEX($G$123:$AU$178,MATCH($E9,$E$123:$E$178,0),MATCH(S$6,$G$122:$AU$122,0)),0)</f>
        <v>6.8367367407151214</v>
      </c>
      <c r="T9" s="483">
        <f>IFERROR(INDEX($G$123:$AU$178,MATCH($E9,$E$123:$E$178,0),MATCH(T$6,$G$122:$AU$122,0)),0)</f>
        <v>7.0869633419431945</v>
      </c>
      <c r="U9" s="483">
        <f>IFERROR(INDEX($G$123:$AU$178,MATCH($E9,$E$123:$E$178,0),MATCH(U$6,$G$122:$AU$122,0)),0)</f>
        <v>7.3237003604902249</v>
      </c>
      <c r="V9" s="483">
        <f>IFERROR(INDEX($G$123:$AU$178,MATCH($E9,$E$123:$E$178,0),MATCH(V$6,$G$122:$AU$122,0)),0)</f>
        <v>7.2904494140519214</v>
      </c>
      <c r="W9" s="483">
        <f>IFERROR(INDEX($G$123:$AU$178,MATCH($E9,$E$123:$E$178,0),MATCH(W$6,$G$122:$AU$122,0)),0)</f>
        <v>7.2658292469417001</v>
      </c>
      <c r="X9" s="483">
        <f>IFERROR(INDEX($G$123:$AU$178,MATCH($E9,$E$123:$E$178,0),MATCH(X$6,$G$122:$AU$122,0)),0)</f>
        <v>7.2386152965441681</v>
      </c>
      <c r="Y9" s="483">
        <f>IFERROR(INDEX($G$123:$AU$178,MATCH($E9,$E$123:$E$178,0),MATCH(Y$6,$G$122:$AU$122,0)),0)</f>
        <v>7.2065953240946836</v>
      </c>
      <c r="Z9" s="483">
        <f>IFERROR(INDEX($G$123:$AU$178,MATCH($E9,$E$123:$E$178,0),MATCH(Z$6,$G$122:$AU$122,0)),0)</f>
        <v>7.1719818027432378</v>
      </c>
      <c r="AA9" s="483">
        <f>IFERROR(INDEX($G$123:$AU$178,MATCH($E9,$E$123:$E$178,0),MATCH(AA$6,$G$122:$AU$122,0)),0)</f>
        <v>7.1332515760414905</v>
      </c>
      <c r="AB9" s="483">
        <f>IFERROR(INDEX($G$123:$AU$178,MATCH($E9,$E$123:$E$178,0),MATCH(AB$6,$G$122:$AU$122,0)),0)</f>
        <v>7.1153465320667548</v>
      </c>
      <c r="AC9" s="483">
        <f>IFERROR(INDEX($G$123:$AU$178,MATCH($E9,$E$123:$E$178,0),MATCH(AC$6,$G$122:$AU$122,0)),0)</f>
        <v>7.097518632127068</v>
      </c>
      <c r="AD9" s="483">
        <f>IFERROR(INDEX($G$123:$AU$178,MATCH($E9,$E$123:$E$178,0),MATCH(AD$6,$G$122:$AU$122,0)),0)</f>
        <v>7.0795572350830023</v>
      </c>
      <c r="AE9" s="483">
        <f>IFERROR(INDEX($G$123:$AU$178,MATCH($E9,$E$123:$E$178,0),MATCH(AE$6,$G$122:$AU$122,0)),0)</f>
        <v>7.0616767132396783</v>
      </c>
      <c r="AF9" s="483">
        <f>IFERROR(INDEX($G$123:$AU$178,MATCH($E9,$E$123:$E$178,0),MATCH(AF$6,$G$122:$AU$122,0)),0)</f>
        <v>7.0437860033118742</v>
      </c>
      <c r="AG9" s="483">
        <f>IFERROR(INDEX($G$123:$AU$178,MATCH($E9,$E$123:$E$178,0),MATCH(AG$6,$G$122:$AU$122,0)),0)</f>
        <v>7.0259928453493545</v>
      </c>
      <c r="AH9" s="483">
        <f>IFERROR(INDEX($G$123:$AU$178,MATCH($E9,$E$123:$E$178,0),MATCH(AH$6,$G$122:$AU$122,0)),0)</f>
        <v>7.0080856252282011</v>
      </c>
      <c r="AI9" s="483">
        <f>IFERROR(INDEX($G$123:$AU$178,MATCH($E9,$E$123:$E$178,0),MATCH(AI$6,$G$122:$AU$122,0)),0)</f>
        <v>6.990255369175598</v>
      </c>
      <c r="AJ9" s="483">
        <f>IFERROR(INDEX($G$123:$AU$178,MATCH($E9,$E$123:$E$178,0),MATCH(AJ$6,$G$122:$AU$122,0)),0)</f>
        <v>6.9723272493975728</v>
      </c>
      <c r="AK9" s="483">
        <f>IFERROR(INDEX($G$123:$AU$178,MATCH($E9,$E$123:$E$178,0),MATCH(AK$6,$G$122:$AU$122,0)),0)</f>
        <v>6.9544309358125274</v>
      </c>
      <c r="AL9" s="483">
        <f>IFERROR(INDEX($G$123:$AU$178,MATCH($E9,$E$123:$E$178,0),MATCH(AL$6,$G$122:$AU$122,0)),0)</f>
        <v>6.9365345690910853</v>
      </c>
      <c r="AM9" s="483">
        <f>IFERROR(INDEX($G$123:$AU$178,MATCH($E9,$E$123:$E$178,0),MATCH(AM$6,$G$122:$AU$122,0)),0)</f>
        <v>6.9183052264039517</v>
      </c>
      <c r="AN9" s="483">
        <f>IFERROR(INDEX($G$123:$AU$178,MATCH($E9,$E$123:$E$178,0),MATCH(AN$6,$G$122:$AU$122,0)),0)</f>
        <v>6.900075278683218</v>
      </c>
      <c r="AO9" s="483">
        <f>IFERROR(INDEX($G$123:$AU$178,MATCH($E9,$E$123:$E$178,0),MATCH(AO$6,$G$122:$AU$122,0)),0)</f>
        <v>6.8818447251553092</v>
      </c>
      <c r="AP9" s="483">
        <f>IFERROR(INDEX($G$123:$AU$178,MATCH($E9,$E$123:$E$178,0),MATCH(AP$6,$G$122:$AU$122,0)),0)</f>
        <v>6.8636135650456671</v>
      </c>
      <c r="AQ9" s="483">
        <f>IFERROR(INDEX($G$123:$AU$178,MATCH($E9,$E$123:$E$178,0),MATCH(AQ$6,$G$122:$AU$122,0)),0)</f>
        <v>6.8453817975787317</v>
      </c>
      <c r="AR9" s="483">
        <f>IFERROR(INDEX($G$123:$AU$178,MATCH($E9,$E$123:$E$178,0),MATCH(AR$6,$G$122:$AU$122,0)),0)</f>
        <v>6.8271494219779587</v>
      </c>
      <c r="AS9" s="483">
        <f>IFERROR(INDEX($G$123:$AU$178,MATCH($E9,$E$123:$E$178,0),MATCH(AS$6,$G$122:$AU$122,0)),0)</f>
        <v>6.808916437465812</v>
      </c>
      <c r="AT9" s="483">
        <f>IFERROR(INDEX($G$123:$AU$178,MATCH($E9,$E$123:$E$178,0),MATCH(AT$6,$G$122:$AU$122,0)),0)</f>
        <v>6.7906828432637569</v>
      </c>
      <c r="AU9" s="483">
        <f>IFERROR(INDEX($G$123:$AU$178,MATCH($E9,$E$123:$E$178,0),MATCH(AU$6,$G$122:$AU$122,0)),0)</f>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0"/>
        <v>AMB</v>
      </c>
      <c r="F10" s="540" t="s">
        <v>1579</v>
      </c>
      <c r="G10" s="483">
        <f>IFERROR(INDEX($G$123:$AU$178,MATCH($E10,$E$123:$E$178,0),MATCH(G$6,$G$122:$AU$122,0)),0)</f>
        <v>0</v>
      </c>
      <c r="H10" s="483">
        <f>IFERROR(INDEX($G$123:$AU$178,MATCH($E10,$E$123:$E$178,0),MATCH(H$6,$G$122:$AU$122,0)),0)</f>
        <v>0</v>
      </c>
      <c r="I10" s="483">
        <f>IFERROR(INDEX($G$123:$AU$178,MATCH($E10,$E$123:$E$178,0),MATCH(I$6,$G$122:$AU$122,0)),0)</f>
        <v>0</v>
      </c>
      <c r="J10" s="483">
        <f>IFERROR(INDEX($G$123:$AU$178,MATCH($E10,$E$123:$E$178,0),MATCH(J$6,$G$122:$AU$122,0)),0)</f>
        <v>0</v>
      </c>
      <c r="K10" s="483">
        <f>IFERROR(INDEX($G$123:$AU$178,MATCH($E10,$E$123:$E$178,0),MATCH(K$6,$G$122:$AU$122,0)),0)</f>
        <v>0</v>
      </c>
      <c r="L10" s="483">
        <f>IFERROR(INDEX($G$123:$AU$178,MATCH($E10,$E$123:$E$178,0),MATCH(L$6,$G$122:$AU$122,0)),0)</f>
        <v>0</v>
      </c>
      <c r="M10" s="483">
        <f>IFERROR(INDEX($G$123:$AU$178,MATCH($E10,$E$123:$E$178,0),MATCH(M$6,$G$122:$AU$122,0)),0)</f>
        <v>0</v>
      </c>
      <c r="N10" s="483">
        <f>IFERROR(INDEX($G$123:$AU$178,MATCH($E10,$E$123:$E$178,0),MATCH(N$6,$G$122:$AU$122,0)),0)</f>
        <v>0</v>
      </c>
      <c r="O10" s="483">
        <f>IFERROR(INDEX($G$123:$AU$178,MATCH($E10,$E$123:$E$178,0),MATCH(O$6,$G$122:$AU$122,0)),0)</f>
        <v>0</v>
      </c>
      <c r="P10" s="483">
        <f>IFERROR(INDEX($G$123:$AU$178,MATCH($E10,$E$123:$E$178,0),MATCH(P$6,$G$122:$AU$122,0)),0)</f>
        <v>0</v>
      </c>
      <c r="Q10" s="483">
        <f>IFERROR(INDEX($G$123:$AU$178,MATCH($E10,$E$123:$E$178,0),MATCH(Q$6,$G$122:$AU$122,0)),0)</f>
        <v>0</v>
      </c>
      <c r="R10" s="483">
        <f>IFERROR(INDEX($G$123:$AU$178,MATCH($E10,$E$123:$E$178,0),MATCH(R$6,$G$122:$AU$122,0)),0)</f>
        <v>0</v>
      </c>
      <c r="S10" s="483">
        <f>IFERROR(INDEX($G$123:$AU$178,MATCH($E10,$E$123:$E$178,0),MATCH(S$6,$G$122:$AU$122,0)),0)</f>
        <v>0</v>
      </c>
      <c r="T10" s="483">
        <f>IFERROR(INDEX($G$123:$AU$178,MATCH($E10,$E$123:$E$178,0),MATCH(T$6,$G$122:$AU$122,0)),0)</f>
        <v>0</v>
      </c>
      <c r="U10" s="483">
        <f>IFERROR(INDEX($G$123:$AU$178,MATCH($E10,$E$123:$E$178,0),MATCH(U$6,$G$122:$AU$122,0)),0)</f>
        <v>0</v>
      </c>
      <c r="V10" s="483">
        <f>IFERROR(INDEX($G$123:$AU$178,MATCH($E10,$E$123:$E$178,0),MATCH(V$6,$G$122:$AU$122,0)),0)</f>
        <v>0</v>
      </c>
      <c r="W10" s="483">
        <f>IFERROR(INDEX($G$123:$AU$178,MATCH($E10,$E$123:$E$178,0),MATCH(W$6,$G$122:$AU$122,0)),0)</f>
        <v>0</v>
      </c>
      <c r="X10" s="483">
        <f>IFERROR(INDEX($G$123:$AU$178,MATCH($E10,$E$123:$E$178,0),MATCH(X$6,$G$122:$AU$122,0)),0)</f>
        <v>0</v>
      </c>
      <c r="Y10" s="483">
        <f>IFERROR(INDEX($G$123:$AU$178,MATCH($E10,$E$123:$E$178,0),MATCH(Y$6,$G$122:$AU$122,0)),0)</f>
        <v>0</v>
      </c>
      <c r="Z10" s="483">
        <f>IFERROR(INDEX($G$123:$AU$178,MATCH($E10,$E$123:$E$178,0),MATCH(Z$6,$G$122:$AU$122,0)),0)</f>
        <v>0</v>
      </c>
      <c r="AA10" s="483">
        <f>IFERROR(INDEX($G$123:$AU$178,MATCH($E10,$E$123:$E$178,0),MATCH(AA$6,$G$122:$AU$122,0)),0)</f>
        <v>0</v>
      </c>
      <c r="AB10" s="483">
        <f>IFERROR(INDEX($G$123:$AU$178,MATCH($E10,$E$123:$E$178,0),MATCH(AB$6,$G$122:$AU$122,0)),0)</f>
        <v>0</v>
      </c>
      <c r="AC10" s="483">
        <f>IFERROR(INDEX($G$123:$AU$178,MATCH($E10,$E$123:$E$178,0),MATCH(AC$6,$G$122:$AU$122,0)),0)</f>
        <v>0</v>
      </c>
      <c r="AD10" s="483">
        <f>IFERROR(INDEX($G$123:$AU$178,MATCH($E10,$E$123:$E$178,0),MATCH(AD$6,$G$122:$AU$122,0)),0)</f>
        <v>0</v>
      </c>
      <c r="AE10" s="483">
        <f>IFERROR(INDEX($G$123:$AU$178,MATCH($E10,$E$123:$E$178,0),MATCH(AE$6,$G$122:$AU$122,0)),0)</f>
        <v>0</v>
      </c>
      <c r="AF10" s="483">
        <f>IFERROR(INDEX($G$123:$AU$178,MATCH($E10,$E$123:$E$178,0),MATCH(AF$6,$G$122:$AU$122,0)),0)</f>
        <v>0</v>
      </c>
      <c r="AG10" s="483">
        <f>IFERROR(INDEX($G$123:$AU$178,MATCH($E10,$E$123:$E$178,0),MATCH(AG$6,$G$122:$AU$122,0)),0)</f>
        <v>0</v>
      </c>
      <c r="AH10" s="483">
        <f>IFERROR(INDEX($G$123:$AU$178,MATCH($E10,$E$123:$E$178,0),MATCH(AH$6,$G$122:$AU$122,0)),0)</f>
        <v>0</v>
      </c>
      <c r="AI10" s="483">
        <f>IFERROR(INDEX($G$123:$AU$178,MATCH($E10,$E$123:$E$178,0),MATCH(AI$6,$G$122:$AU$122,0)),0)</f>
        <v>0</v>
      </c>
      <c r="AJ10" s="483">
        <f>IFERROR(INDEX($G$123:$AU$178,MATCH($E10,$E$123:$E$178,0),MATCH(AJ$6,$G$122:$AU$122,0)),0)</f>
        <v>0</v>
      </c>
      <c r="AK10" s="483">
        <f>IFERROR(INDEX($G$123:$AU$178,MATCH($E10,$E$123:$E$178,0),MATCH(AK$6,$G$122:$AU$122,0)),0)</f>
        <v>0</v>
      </c>
      <c r="AL10" s="483">
        <f>IFERROR(INDEX($G$123:$AU$178,MATCH($E10,$E$123:$E$178,0),MATCH(AL$6,$G$122:$AU$122,0)),0)</f>
        <v>0</v>
      </c>
      <c r="AM10" s="483">
        <f>IFERROR(INDEX($G$123:$AU$178,MATCH($E10,$E$123:$E$178,0),MATCH(AM$6,$G$122:$AU$122,0)),0)</f>
        <v>0</v>
      </c>
      <c r="AN10" s="483">
        <f>IFERROR(INDEX($G$123:$AU$178,MATCH($E10,$E$123:$E$178,0),MATCH(AN$6,$G$122:$AU$122,0)),0)</f>
        <v>0</v>
      </c>
      <c r="AO10" s="483">
        <f>IFERROR(INDEX($G$123:$AU$178,MATCH($E10,$E$123:$E$178,0),MATCH(AO$6,$G$122:$AU$122,0)),0)</f>
        <v>0</v>
      </c>
      <c r="AP10" s="483">
        <f>IFERROR(INDEX($G$123:$AU$178,MATCH($E10,$E$123:$E$178,0),MATCH(AP$6,$G$122:$AU$122,0)),0)</f>
        <v>0</v>
      </c>
      <c r="AQ10" s="483">
        <f>IFERROR(INDEX($G$123:$AU$178,MATCH($E10,$E$123:$E$178,0),MATCH(AQ$6,$G$122:$AU$122,0)),0)</f>
        <v>0</v>
      </c>
      <c r="AR10" s="483">
        <f>IFERROR(INDEX($G$123:$AU$178,MATCH($E10,$E$123:$E$178,0),MATCH(AR$6,$G$122:$AU$122,0)),0)</f>
        <v>0</v>
      </c>
      <c r="AS10" s="483">
        <f>IFERROR(INDEX($G$123:$AU$178,MATCH($E10,$E$123:$E$178,0),MATCH(AS$6,$G$122:$AU$122,0)),0)</f>
        <v>0</v>
      </c>
      <c r="AT10" s="483">
        <f>IFERROR(INDEX($G$123:$AU$178,MATCH($E10,$E$123:$E$178,0),MATCH(AT$6,$G$122:$AU$122,0)),0)</f>
        <v>0</v>
      </c>
      <c r="AU10" s="483">
        <f>IFERROR(INDEX($G$123:$AU$178,MATCH($E10,$E$123:$E$178,0),MATCH(AU$6,$G$122:$AU$122,0)),0)</f>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0"/>
        <v>URN</v>
      </c>
      <c r="F11" s="540" t="s">
        <v>1579</v>
      </c>
      <c r="G11" s="483">
        <f>IFERROR(INDEX($G$123:$AU$178,MATCH($E11,$E$123:$E$178,0),MATCH(G$6,$G$122:$AU$122,0)),0)</f>
        <v>4.1805555555555554</v>
      </c>
      <c r="H11" s="483">
        <f>IFERROR(INDEX($G$123:$AU$178,MATCH($E11,$E$123:$E$178,0),MATCH(H$6,$G$122:$AU$122,0)),0)</f>
        <v>4.1805555555555554</v>
      </c>
      <c r="I11" s="483">
        <f>IFERROR(INDEX($G$123:$AU$178,MATCH($E11,$E$123:$E$178,0),MATCH(I$6,$G$122:$AU$122,0)),0)</f>
        <v>4.1805555555555554</v>
      </c>
      <c r="J11" s="483">
        <f>IFERROR(INDEX($G$123:$AU$178,MATCH($E11,$E$123:$E$178,0),MATCH(J$6,$G$122:$AU$122,0)),0)</f>
        <v>4.1805555555555554</v>
      </c>
      <c r="K11" s="483">
        <f>IFERROR(INDEX($G$123:$AU$178,MATCH($E11,$E$123:$E$178,0),MATCH(K$6,$G$122:$AU$122,0)),0)</f>
        <v>4.1805555555555554</v>
      </c>
      <c r="L11" s="483">
        <f>IFERROR(INDEX($G$123:$AU$178,MATCH($E11,$E$123:$E$178,0),MATCH(L$6,$G$122:$AU$122,0)),0)</f>
        <v>4.1805555555555554</v>
      </c>
      <c r="M11" s="483">
        <f>IFERROR(INDEX($G$123:$AU$178,MATCH($E11,$E$123:$E$178,0),MATCH(M$6,$G$122:$AU$122,0)),0)</f>
        <v>4.1805555555555554</v>
      </c>
      <c r="N11" s="483">
        <f>IFERROR(INDEX($G$123:$AU$178,MATCH($E11,$E$123:$E$178,0),MATCH(N$6,$G$122:$AU$122,0)),0)</f>
        <v>4.1805555555555554</v>
      </c>
      <c r="O11" s="483">
        <f>IFERROR(INDEX($G$123:$AU$178,MATCH($E11,$E$123:$E$178,0),MATCH(O$6,$G$122:$AU$122,0)),0)</f>
        <v>4.1805555555555554</v>
      </c>
      <c r="P11" s="483">
        <f>IFERROR(INDEX($G$123:$AU$178,MATCH($E11,$E$123:$E$178,0),MATCH(P$6,$G$122:$AU$122,0)),0)</f>
        <v>4.1805555555555554</v>
      </c>
      <c r="Q11" s="483">
        <f>IFERROR(INDEX($G$123:$AU$178,MATCH($E11,$E$123:$E$178,0),MATCH(Q$6,$G$122:$AU$122,0)),0)</f>
        <v>4.1805555555555554</v>
      </c>
      <c r="R11" s="483">
        <f>IFERROR(INDEX($G$123:$AU$178,MATCH($E11,$E$123:$E$178,0),MATCH(R$6,$G$122:$AU$122,0)),0)</f>
        <v>4.1805555555555554</v>
      </c>
      <c r="S11" s="483">
        <f>IFERROR(INDEX($G$123:$AU$178,MATCH($E11,$E$123:$E$178,0),MATCH(S$6,$G$122:$AU$122,0)),0)</f>
        <v>4.1805555555555554</v>
      </c>
      <c r="T11" s="483">
        <f>IFERROR(INDEX($G$123:$AU$178,MATCH($E11,$E$123:$E$178,0),MATCH(T$6,$G$122:$AU$122,0)),0)</f>
        <v>4.1805555555555554</v>
      </c>
      <c r="U11" s="483">
        <f>IFERROR(INDEX($G$123:$AU$178,MATCH($E11,$E$123:$E$178,0),MATCH(U$6,$G$122:$AU$122,0)),0)</f>
        <v>4.1805555555555554</v>
      </c>
      <c r="V11" s="483">
        <f>IFERROR(INDEX($G$123:$AU$178,MATCH($E11,$E$123:$E$178,0),MATCH(V$6,$G$122:$AU$122,0)),0)</f>
        <v>4.1805555555555554</v>
      </c>
      <c r="W11" s="483">
        <f>IFERROR(INDEX($G$123:$AU$178,MATCH($E11,$E$123:$E$178,0),MATCH(W$6,$G$122:$AU$122,0)),0)</f>
        <v>4.1805555555555554</v>
      </c>
      <c r="X11" s="483">
        <f>IFERROR(INDEX($G$123:$AU$178,MATCH($E11,$E$123:$E$178,0),MATCH(X$6,$G$122:$AU$122,0)),0)</f>
        <v>4.1805555555555554</v>
      </c>
      <c r="Y11" s="483">
        <f>IFERROR(INDEX($G$123:$AU$178,MATCH($E11,$E$123:$E$178,0),MATCH(Y$6,$G$122:$AU$122,0)),0)</f>
        <v>4.1805555555555554</v>
      </c>
      <c r="Z11" s="483">
        <f>IFERROR(INDEX($G$123:$AU$178,MATCH($E11,$E$123:$E$178,0),MATCH(Z$6,$G$122:$AU$122,0)),0)</f>
        <v>4.1805555555555554</v>
      </c>
      <c r="AA11" s="483">
        <f>IFERROR(INDEX($G$123:$AU$178,MATCH($E11,$E$123:$E$178,0),MATCH(AA$6,$G$122:$AU$122,0)),0)</f>
        <v>4.1805555555555554</v>
      </c>
      <c r="AB11" s="483">
        <f>IFERROR(INDEX($G$123:$AU$178,MATCH($E11,$E$123:$E$178,0),MATCH(AB$6,$G$122:$AU$122,0)),0)</f>
        <v>4.1805555555555554</v>
      </c>
      <c r="AC11" s="483">
        <f>IFERROR(INDEX($G$123:$AU$178,MATCH($E11,$E$123:$E$178,0),MATCH(AC$6,$G$122:$AU$122,0)),0)</f>
        <v>4.1805555555555554</v>
      </c>
      <c r="AD11" s="483">
        <f>IFERROR(INDEX($G$123:$AU$178,MATCH($E11,$E$123:$E$178,0),MATCH(AD$6,$G$122:$AU$122,0)),0)</f>
        <v>4.1805555555555554</v>
      </c>
      <c r="AE11" s="483">
        <f>IFERROR(INDEX($G$123:$AU$178,MATCH($E11,$E$123:$E$178,0),MATCH(AE$6,$G$122:$AU$122,0)),0)</f>
        <v>4.1805555555555554</v>
      </c>
      <c r="AF11" s="483">
        <f>IFERROR(INDEX($G$123:$AU$178,MATCH($E11,$E$123:$E$178,0),MATCH(AF$6,$G$122:$AU$122,0)),0)</f>
        <v>4.1805555555555554</v>
      </c>
      <c r="AG11" s="483">
        <f>IFERROR(INDEX($G$123:$AU$178,MATCH($E11,$E$123:$E$178,0),MATCH(AG$6,$G$122:$AU$122,0)),0)</f>
        <v>4.1805555555555554</v>
      </c>
      <c r="AH11" s="483">
        <f>IFERROR(INDEX($G$123:$AU$178,MATCH($E11,$E$123:$E$178,0),MATCH(AH$6,$G$122:$AU$122,0)),0)</f>
        <v>4.1805555555555554</v>
      </c>
      <c r="AI11" s="483">
        <f>IFERROR(INDEX($G$123:$AU$178,MATCH($E11,$E$123:$E$178,0),MATCH(AI$6,$G$122:$AU$122,0)),0)</f>
        <v>4.1805555555555554</v>
      </c>
      <c r="AJ11" s="483">
        <f>IFERROR(INDEX($G$123:$AU$178,MATCH($E11,$E$123:$E$178,0),MATCH(AJ$6,$G$122:$AU$122,0)),0)</f>
        <v>4.1805555555555554</v>
      </c>
      <c r="AK11" s="483">
        <f>IFERROR(INDEX($G$123:$AU$178,MATCH($E11,$E$123:$E$178,0),MATCH(AK$6,$G$122:$AU$122,0)),0)</f>
        <v>4.1805555555555554</v>
      </c>
      <c r="AL11" s="483">
        <f>IFERROR(INDEX($G$123:$AU$178,MATCH($E11,$E$123:$E$178,0),MATCH(AL$6,$G$122:$AU$122,0)),0)</f>
        <v>4.1805555555555554</v>
      </c>
      <c r="AM11" s="483">
        <f>IFERROR(INDEX($G$123:$AU$178,MATCH($E11,$E$123:$E$178,0),MATCH(AM$6,$G$122:$AU$122,0)),0)</f>
        <v>4.1805555555555554</v>
      </c>
      <c r="AN11" s="483">
        <f>IFERROR(INDEX($G$123:$AU$178,MATCH($E11,$E$123:$E$178,0),MATCH(AN$6,$G$122:$AU$122,0)),0)</f>
        <v>4.1805555555555554</v>
      </c>
      <c r="AO11" s="483">
        <f>IFERROR(INDEX($G$123:$AU$178,MATCH($E11,$E$123:$E$178,0),MATCH(AO$6,$G$122:$AU$122,0)),0)</f>
        <v>4.1805555555555554</v>
      </c>
      <c r="AP11" s="483">
        <f>IFERROR(INDEX($G$123:$AU$178,MATCH($E11,$E$123:$E$178,0),MATCH(AP$6,$G$122:$AU$122,0)),0)</f>
        <v>4.1805555555555554</v>
      </c>
      <c r="AQ11" s="483">
        <f>IFERROR(INDEX($G$123:$AU$178,MATCH($E11,$E$123:$E$178,0),MATCH(AQ$6,$G$122:$AU$122,0)),0)</f>
        <v>4.1805555555555554</v>
      </c>
      <c r="AR11" s="483">
        <f>IFERROR(INDEX($G$123:$AU$178,MATCH($E11,$E$123:$E$178,0),MATCH(AR$6,$G$122:$AU$122,0)),0)</f>
        <v>4.1805555555555554</v>
      </c>
      <c r="AS11" s="483">
        <f>IFERROR(INDEX($G$123:$AU$178,MATCH($E11,$E$123:$E$178,0),MATCH(AS$6,$G$122:$AU$122,0)),0)</f>
        <v>4.1805555555555554</v>
      </c>
      <c r="AT11" s="483">
        <f>IFERROR(INDEX($G$123:$AU$178,MATCH($E11,$E$123:$E$178,0),MATCH(AT$6,$G$122:$AU$122,0)),0)</f>
        <v>4.1805555555555554</v>
      </c>
      <c r="AU11" s="483">
        <f>IFERROR(INDEX($G$123:$AU$178,MATCH($E11,$E$123:$E$178,0),MATCH(AU$6,$G$122:$AU$122,0)),0)</f>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0"/>
        <v>BLQ</v>
      </c>
      <c r="F12" s="540" t="s">
        <v>1579</v>
      </c>
      <c r="G12" s="483">
        <f>IFERROR(INDEX($G$123:$AU$178,MATCH($E12,$E$123:$E$178,0),MATCH(G$6,$G$122:$AU$122,0)),0)</f>
        <v>0.1</v>
      </c>
      <c r="H12" s="483">
        <f>IFERROR(INDEX($G$123:$AU$178,MATCH($E12,$E$123:$E$178,0),MATCH(H$6,$G$122:$AU$122,0)),0)</f>
        <v>0.1</v>
      </c>
      <c r="I12" s="483">
        <f>IFERROR(INDEX($G$123:$AU$178,MATCH($E12,$E$123:$E$178,0),MATCH(I$6,$G$122:$AU$122,0)),0)</f>
        <v>0.1</v>
      </c>
      <c r="J12" s="483">
        <f>IFERROR(INDEX($G$123:$AU$178,MATCH($E12,$E$123:$E$178,0),MATCH(J$6,$G$122:$AU$122,0)),0)</f>
        <v>0.1</v>
      </c>
      <c r="K12" s="483">
        <f>IFERROR(INDEX($G$123:$AU$178,MATCH($E12,$E$123:$E$178,0),MATCH(K$6,$G$122:$AU$122,0)),0)</f>
        <v>0.1</v>
      </c>
      <c r="L12" s="483">
        <f>IFERROR(INDEX($G$123:$AU$178,MATCH($E12,$E$123:$E$178,0),MATCH(L$6,$G$122:$AU$122,0)),0)</f>
        <v>0.1</v>
      </c>
      <c r="M12" s="483">
        <f>IFERROR(INDEX($G$123:$AU$178,MATCH($E12,$E$123:$E$178,0),MATCH(M$6,$G$122:$AU$122,0)),0)</f>
        <v>0.1</v>
      </c>
      <c r="N12" s="483">
        <f>IFERROR(INDEX($G$123:$AU$178,MATCH($E12,$E$123:$E$178,0),MATCH(N$6,$G$122:$AU$122,0)),0)</f>
        <v>0.1</v>
      </c>
      <c r="O12" s="483">
        <f>IFERROR(INDEX($G$123:$AU$178,MATCH($E12,$E$123:$E$178,0),MATCH(O$6,$G$122:$AU$122,0)),0)</f>
        <v>0.1</v>
      </c>
      <c r="P12" s="483">
        <f>IFERROR(INDEX($G$123:$AU$178,MATCH($E12,$E$123:$E$178,0),MATCH(P$6,$G$122:$AU$122,0)),0)</f>
        <v>0.1</v>
      </c>
      <c r="Q12" s="483">
        <f>IFERROR(INDEX($G$123:$AU$178,MATCH($E12,$E$123:$E$178,0),MATCH(Q$6,$G$122:$AU$122,0)),0)</f>
        <v>0.1</v>
      </c>
      <c r="R12" s="483">
        <f>IFERROR(INDEX($G$123:$AU$178,MATCH($E12,$E$123:$E$178,0),MATCH(R$6,$G$122:$AU$122,0)),0)</f>
        <v>0.1</v>
      </c>
      <c r="S12" s="483">
        <f>IFERROR(INDEX($G$123:$AU$178,MATCH($E12,$E$123:$E$178,0),MATCH(S$6,$G$122:$AU$122,0)),0)</f>
        <v>0.1</v>
      </c>
      <c r="T12" s="483">
        <f>IFERROR(INDEX($G$123:$AU$178,MATCH($E12,$E$123:$E$178,0),MATCH(T$6,$G$122:$AU$122,0)),0)</f>
        <v>0.1</v>
      </c>
      <c r="U12" s="483">
        <f>IFERROR(INDEX($G$123:$AU$178,MATCH($E12,$E$123:$E$178,0),MATCH(U$6,$G$122:$AU$122,0)),0)</f>
        <v>0.1</v>
      </c>
      <c r="V12" s="483">
        <f>IFERROR(INDEX($G$123:$AU$178,MATCH($E12,$E$123:$E$178,0),MATCH(V$6,$G$122:$AU$122,0)),0)</f>
        <v>0.1</v>
      </c>
      <c r="W12" s="483">
        <f>IFERROR(INDEX($G$123:$AU$178,MATCH($E12,$E$123:$E$178,0),MATCH(W$6,$G$122:$AU$122,0)),0)</f>
        <v>0.1</v>
      </c>
      <c r="X12" s="483">
        <f>IFERROR(INDEX($G$123:$AU$178,MATCH($E12,$E$123:$E$178,0),MATCH(X$6,$G$122:$AU$122,0)),0)</f>
        <v>0.1</v>
      </c>
      <c r="Y12" s="483">
        <f>IFERROR(INDEX($G$123:$AU$178,MATCH($E12,$E$123:$E$178,0),MATCH(Y$6,$G$122:$AU$122,0)),0)</f>
        <v>0.1</v>
      </c>
      <c r="Z12" s="483">
        <f>IFERROR(INDEX($G$123:$AU$178,MATCH($E12,$E$123:$E$178,0),MATCH(Z$6,$G$122:$AU$122,0)),0)</f>
        <v>0.1</v>
      </c>
      <c r="AA12" s="483">
        <f>IFERROR(INDEX($G$123:$AU$178,MATCH($E12,$E$123:$E$178,0),MATCH(AA$6,$G$122:$AU$122,0)),0)</f>
        <v>0.1</v>
      </c>
      <c r="AB12" s="483">
        <f>IFERROR(INDEX($G$123:$AU$178,MATCH($E12,$E$123:$E$178,0),MATCH(AB$6,$G$122:$AU$122,0)),0)</f>
        <v>0.1</v>
      </c>
      <c r="AC12" s="483">
        <f>IFERROR(INDEX($G$123:$AU$178,MATCH($E12,$E$123:$E$178,0),MATCH(AC$6,$G$122:$AU$122,0)),0)</f>
        <v>0.1</v>
      </c>
      <c r="AD12" s="483">
        <f>IFERROR(INDEX($G$123:$AU$178,MATCH($E12,$E$123:$E$178,0),MATCH(AD$6,$G$122:$AU$122,0)),0)</f>
        <v>0.1</v>
      </c>
      <c r="AE12" s="483">
        <f>IFERROR(INDEX($G$123:$AU$178,MATCH($E12,$E$123:$E$178,0),MATCH(AE$6,$G$122:$AU$122,0)),0)</f>
        <v>0.1</v>
      </c>
      <c r="AF12" s="483">
        <f>IFERROR(INDEX($G$123:$AU$178,MATCH($E12,$E$123:$E$178,0),MATCH(AF$6,$G$122:$AU$122,0)),0)</f>
        <v>0.1</v>
      </c>
      <c r="AG12" s="483">
        <f>IFERROR(INDEX($G$123:$AU$178,MATCH($E12,$E$123:$E$178,0),MATCH(AG$6,$G$122:$AU$122,0)),0)</f>
        <v>0.1</v>
      </c>
      <c r="AH12" s="483">
        <f>IFERROR(INDEX($G$123:$AU$178,MATCH($E12,$E$123:$E$178,0),MATCH(AH$6,$G$122:$AU$122,0)),0)</f>
        <v>0.1</v>
      </c>
      <c r="AI12" s="483">
        <f>IFERROR(INDEX($G$123:$AU$178,MATCH($E12,$E$123:$E$178,0),MATCH(AI$6,$G$122:$AU$122,0)),0)</f>
        <v>0.1</v>
      </c>
      <c r="AJ12" s="483">
        <f>IFERROR(INDEX($G$123:$AU$178,MATCH($E12,$E$123:$E$178,0),MATCH(AJ$6,$G$122:$AU$122,0)),0)</f>
        <v>0.1</v>
      </c>
      <c r="AK12" s="483">
        <f>IFERROR(INDEX($G$123:$AU$178,MATCH($E12,$E$123:$E$178,0),MATCH(AK$6,$G$122:$AU$122,0)),0)</f>
        <v>0.1</v>
      </c>
      <c r="AL12" s="483">
        <f>IFERROR(INDEX($G$123:$AU$178,MATCH($E12,$E$123:$E$178,0),MATCH(AL$6,$G$122:$AU$122,0)),0)</f>
        <v>0.1</v>
      </c>
      <c r="AM12" s="483">
        <f>IFERROR(INDEX($G$123:$AU$178,MATCH($E12,$E$123:$E$178,0),MATCH(AM$6,$G$122:$AU$122,0)),0)</f>
        <v>0.1</v>
      </c>
      <c r="AN12" s="483">
        <f>IFERROR(INDEX($G$123:$AU$178,MATCH($E12,$E$123:$E$178,0),MATCH(AN$6,$G$122:$AU$122,0)),0)</f>
        <v>0.1</v>
      </c>
      <c r="AO12" s="483">
        <f>IFERROR(INDEX($G$123:$AU$178,MATCH($E12,$E$123:$E$178,0),MATCH(AO$6,$G$122:$AU$122,0)),0)</f>
        <v>0.1</v>
      </c>
      <c r="AP12" s="483">
        <f>IFERROR(INDEX($G$123:$AU$178,MATCH($E12,$E$123:$E$178,0),MATCH(AP$6,$G$122:$AU$122,0)),0)</f>
        <v>0.1</v>
      </c>
      <c r="AQ12" s="483">
        <f>IFERROR(INDEX($G$123:$AU$178,MATCH($E12,$E$123:$E$178,0),MATCH(AQ$6,$G$122:$AU$122,0)),0)</f>
        <v>0.1</v>
      </c>
      <c r="AR12" s="483">
        <f>IFERROR(INDEX($G$123:$AU$178,MATCH($E12,$E$123:$E$178,0),MATCH(AR$6,$G$122:$AU$122,0)),0)</f>
        <v>0.1</v>
      </c>
      <c r="AS12" s="483">
        <f>IFERROR(INDEX($G$123:$AU$178,MATCH($E12,$E$123:$E$178,0),MATCH(AS$6,$G$122:$AU$122,0)),0)</f>
        <v>0.1</v>
      </c>
      <c r="AT12" s="483">
        <f>IFERROR(INDEX($G$123:$AU$178,MATCH($E12,$E$123:$E$178,0),MATCH(AT$6,$G$122:$AU$122,0)),0)</f>
        <v>0.1</v>
      </c>
      <c r="AU12" s="483">
        <f>IFERROR(INDEX($G$123:$AU$178,MATCH($E12,$E$123:$E$178,0),MATCH(AU$6,$G$122:$AU$122,0)),0)</f>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0"/>
        <v>COA</v>
      </c>
      <c r="F13" s="1119" t="str">
        <f>IFERROR(VLOOKUP(E13,$E$123:$F$175,2,FALSE),"MKr19")</f>
        <v>MKr19</v>
      </c>
      <c r="G13" s="483">
        <f>IFERROR(INDEX($G$123:$AU$178,MATCH($E13,$E$123:$E$178,0),MATCH(G$6,$G$122:$AU$122,0)),0)</f>
        <v>23.1</v>
      </c>
      <c r="H13" s="483">
        <f>IFERROR(INDEX($G$123:$AU$178,MATCH($E13,$E$123:$E$178,0),MATCH(H$6,$G$122:$AU$122,0)),0)</f>
        <v>27.7</v>
      </c>
      <c r="I13" s="483">
        <f>IFERROR(INDEX($G$123:$AU$178,MATCH($E13,$E$123:$E$178,0),MATCH(I$6,$G$122:$AU$122,0)),0)</f>
        <v>23.9</v>
      </c>
      <c r="J13" s="483">
        <f>IFERROR(INDEX($G$123:$AU$178,MATCH($E13,$E$123:$E$178,0),MATCH(J$6,$G$122:$AU$122,0)),0)</f>
        <v>20.3</v>
      </c>
      <c r="K13" s="483">
        <f>IFERROR(INDEX($G$123:$AU$178,MATCH($E13,$E$123:$E$178,0),MATCH(K$6,$G$122:$AU$122,0)),0)</f>
        <v>17.2</v>
      </c>
      <c r="L13" s="483">
        <f>IFERROR(INDEX($G$123:$AU$178,MATCH($E13,$E$123:$E$178,0),MATCH(L$6,$G$122:$AU$122,0)),0)</f>
        <v>15.7</v>
      </c>
      <c r="M13" s="483">
        <f>IFERROR(INDEX($G$123:$AU$178,MATCH($E13,$E$123:$E$178,0),MATCH(M$6,$G$122:$AU$122,0)),0)</f>
        <v>12.2</v>
      </c>
      <c r="N13" s="483">
        <f>IFERROR(INDEX($G$123:$AU$178,MATCH($E13,$E$123:$E$178,0),MATCH(N$6,$G$122:$AU$122,0)),0)</f>
        <v>11.7</v>
      </c>
      <c r="O13" s="483">
        <f>IFERROR(INDEX($G$123:$AU$178,MATCH($E13,$E$123:$E$178,0),MATCH(O$6,$G$122:$AU$122,0)),0)</f>
        <v>22.935796128023767</v>
      </c>
      <c r="P13" s="483">
        <f>IFERROR(INDEX($G$123:$AU$178,MATCH($E13,$E$123:$E$178,0),MATCH(P$6,$G$122:$AU$122,0)),0)</f>
        <v>15.532766006190153</v>
      </c>
      <c r="Q13" s="483">
        <f>IFERROR(INDEX($G$123:$AU$178,MATCH($E13,$E$123:$E$178,0),MATCH(Q$6,$G$122:$AU$122,0)),0)</f>
        <v>12.929551889587877</v>
      </c>
      <c r="R13" s="483">
        <f>IFERROR(INDEX($G$123:$AU$178,MATCH($E13,$E$123:$E$178,0),MATCH(R$6,$G$122:$AU$122,0)),0)</f>
        <v>13.166058954324894</v>
      </c>
      <c r="S13" s="483">
        <f>IFERROR(INDEX($G$123:$AU$178,MATCH($E13,$E$123:$E$178,0),MATCH(S$6,$G$122:$AU$122,0)),0)</f>
        <v>13.673473481430243</v>
      </c>
      <c r="T13" s="483">
        <f>IFERROR(INDEX($G$123:$AU$178,MATCH($E13,$E$123:$E$178,0),MATCH(T$6,$G$122:$AU$122,0)),0)</f>
        <v>14.173926683886389</v>
      </c>
      <c r="U13" s="483">
        <f>IFERROR(INDEX($G$123:$AU$178,MATCH($E13,$E$123:$E$178,0),MATCH(U$6,$G$122:$AU$122,0)),0)</f>
        <v>14.64740072098045</v>
      </c>
      <c r="V13" s="483">
        <f>IFERROR(INDEX($G$123:$AU$178,MATCH($E13,$E$123:$E$178,0),MATCH(V$6,$G$122:$AU$122,0)),0)</f>
        <v>14.580898828103843</v>
      </c>
      <c r="W13" s="483">
        <f>IFERROR(INDEX($G$123:$AU$178,MATCH($E13,$E$123:$E$178,0),MATCH(W$6,$G$122:$AU$122,0)),0)</f>
        <v>14.5316584938834</v>
      </c>
      <c r="X13" s="483">
        <f>IFERROR(INDEX($G$123:$AU$178,MATCH($E13,$E$123:$E$178,0),MATCH(X$6,$G$122:$AU$122,0)),0)</f>
        <v>14.477230593088336</v>
      </c>
      <c r="Y13" s="483">
        <f>IFERROR(INDEX($G$123:$AU$178,MATCH($E13,$E$123:$E$178,0),MATCH(Y$6,$G$122:$AU$122,0)),0)</f>
        <v>14.413190648189367</v>
      </c>
      <c r="Z13" s="483">
        <f>IFERROR(INDEX($G$123:$AU$178,MATCH($E13,$E$123:$E$178,0),MATCH(Z$6,$G$122:$AU$122,0)),0)</f>
        <v>14.343963605486476</v>
      </c>
      <c r="AA13" s="483">
        <f>IFERROR(INDEX($G$123:$AU$178,MATCH($E13,$E$123:$E$178,0),MATCH(AA$6,$G$122:$AU$122,0)),0)</f>
        <v>14.266503152082981</v>
      </c>
      <c r="AB13" s="483">
        <f>IFERROR(INDEX($G$123:$AU$178,MATCH($E13,$E$123:$E$178,0),MATCH(AB$6,$G$122:$AU$122,0)),0)</f>
        <v>14.23069306413351</v>
      </c>
      <c r="AC13" s="483">
        <f>IFERROR(INDEX($G$123:$AU$178,MATCH($E13,$E$123:$E$178,0),MATCH(AC$6,$G$122:$AU$122,0)),0)</f>
        <v>14.195037264254136</v>
      </c>
      <c r="AD13" s="483">
        <f>IFERROR(INDEX($G$123:$AU$178,MATCH($E13,$E$123:$E$178,0),MATCH(AD$6,$G$122:$AU$122,0)),0)</f>
        <v>14.159114470166005</v>
      </c>
      <c r="AE13" s="483">
        <f>IFERROR(INDEX($G$123:$AU$178,MATCH($E13,$E$123:$E$178,0),MATCH(AE$6,$G$122:$AU$122,0)),0)</f>
        <v>14.123353426479357</v>
      </c>
      <c r="AF13" s="483">
        <f>IFERROR(INDEX($G$123:$AU$178,MATCH($E13,$E$123:$E$178,0),MATCH(AF$6,$G$122:$AU$122,0)),0)</f>
        <v>14.087572006623748</v>
      </c>
      <c r="AG13" s="483">
        <f>IFERROR(INDEX($G$123:$AU$178,MATCH($E13,$E$123:$E$178,0),MATCH(AG$6,$G$122:$AU$122,0)),0)</f>
        <v>14.051985690698709</v>
      </c>
      <c r="AH13" s="483">
        <f>IFERROR(INDEX($G$123:$AU$178,MATCH($E13,$E$123:$E$178,0),MATCH(AH$6,$G$122:$AU$122,0)),0)</f>
        <v>14.016171250456402</v>
      </c>
      <c r="AI13" s="483">
        <f>IFERROR(INDEX($G$123:$AU$178,MATCH($E13,$E$123:$E$178,0),MATCH(AI$6,$G$122:$AU$122,0)),0)</f>
        <v>13.980510738351196</v>
      </c>
      <c r="AJ13" s="483">
        <f>IFERROR(INDEX($G$123:$AU$178,MATCH($E13,$E$123:$E$178,0),MATCH(AJ$6,$G$122:$AU$122,0)),0)</f>
        <v>13.944654498795146</v>
      </c>
      <c r="AK13" s="483">
        <f>IFERROR(INDEX($G$123:$AU$178,MATCH($E13,$E$123:$E$178,0),MATCH(AK$6,$G$122:$AU$122,0)),0)</f>
        <v>13.908861871625055</v>
      </c>
      <c r="AL13" s="483">
        <f>IFERROR(INDEX($G$123:$AU$178,MATCH($E13,$E$123:$E$178,0),MATCH(AL$6,$G$122:$AU$122,0)),0)</f>
        <v>13.873069138182171</v>
      </c>
      <c r="AM13" s="483">
        <f>IFERROR(INDEX($G$123:$AU$178,MATCH($E13,$E$123:$E$178,0),MATCH(AM$6,$G$122:$AU$122,0)),0)</f>
        <v>13.836610452807903</v>
      </c>
      <c r="AN13" s="483">
        <f>IFERROR(INDEX($G$123:$AU$178,MATCH($E13,$E$123:$E$178,0),MATCH(AN$6,$G$122:$AU$122,0)),0)</f>
        <v>13.800150557366436</v>
      </c>
      <c r="AO13" s="483">
        <f>IFERROR(INDEX($G$123:$AU$178,MATCH($E13,$E$123:$E$178,0),MATCH(AO$6,$G$122:$AU$122,0)),0)</f>
        <v>13.763689450310618</v>
      </c>
      <c r="AP13" s="483">
        <f>IFERROR(INDEX($G$123:$AU$178,MATCH($E13,$E$123:$E$178,0),MATCH(AP$6,$G$122:$AU$122,0)),0)</f>
        <v>13.727227130091334</v>
      </c>
      <c r="AQ13" s="483">
        <f>IFERROR(INDEX($G$123:$AU$178,MATCH($E13,$E$123:$E$178,0),MATCH(AQ$6,$G$122:$AU$122,0)),0)</f>
        <v>13.690763595157463</v>
      </c>
      <c r="AR13" s="483">
        <f>IFERROR(INDEX($G$123:$AU$178,MATCH($E13,$E$123:$E$178,0),MATCH(AR$6,$G$122:$AU$122,0)),0)</f>
        <v>13.654298843955917</v>
      </c>
      <c r="AS13" s="483">
        <f>IFERROR(INDEX($G$123:$AU$178,MATCH($E13,$E$123:$E$178,0),MATCH(AS$6,$G$122:$AU$122,0)),0)</f>
        <v>13.617832874931624</v>
      </c>
      <c r="AT13" s="483">
        <f>IFERROR(INDEX($G$123:$AU$178,MATCH($E13,$E$123:$E$178,0),MATCH(AT$6,$G$122:$AU$122,0)),0)</f>
        <v>13.581365686527514</v>
      </c>
      <c r="AU13" s="483">
        <f>IFERROR(INDEX($G$123:$AU$178,MATCH($E13,$E$123:$E$178,0),MATCH(AU$6,$G$122:$AU$122,0)),0)</f>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0"/>
        <v>NGA</v>
      </c>
      <c r="F14" s="1119" t="str">
        <f>IFERROR(VLOOKUP(E14,$E$123:$F$175,2,FALSE),"MKr19")</f>
        <v>MKr19</v>
      </c>
      <c r="G14" s="483">
        <f>IFERROR(INDEX($G$123:$AU$178,MATCH($E14,$E$123:$E$178,0),MATCH(G$6,$G$122:$AU$122,0)),0)</f>
        <v>44.4</v>
      </c>
      <c r="H14" s="483">
        <f>IFERROR(INDEX($G$123:$AU$178,MATCH($E14,$E$123:$E$178,0),MATCH(H$6,$G$122:$AU$122,0)),0)</f>
        <v>46.1</v>
      </c>
      <c r="I14" s="483">
        <f>IFERROR(INDEX($G$123:$AU$178,MATCH($E14,$E$123:$E$178,0),MATCH(I$6,$G$122:$AU$122,0)),0)</f>
        <v>55.1</v>
      </c>
      <c r="J14" s="483">
        <f>IFERROR(INDEX($G$123:$AU$178,MATCH($E14,$E$123:$E$178,0),MATCH(J$6,$G$122:$AU$122,0)),0)</f>
        <v>54.2</v>
      </c>
      <c r="K14" s="483">
        <f>IFERROR(INDEX($G$123:$AU$178,MATCH($E14,$E$123:$E$178,0),MATCH(K$6,$G$122:$AU$122,0)),0)</f>
        <v>45.7</v>
      </c>
      <c r="L14" s="483">
        <f>IFERROR(INDEX($G$123:$AU$178,MATCH($E14,$E$123:$E$178,0),MATCH(L$6,$G$122:$AU$122,0)),0)</f>
        <v>44</v>
      </c>
      <c r="M14" s="483">
        <f>IFERROR(INDEX($G$123:$AU$178,MATCH($E14,$E$123:$E$178,0),MATCH(M$6,$G$122:$AU$122,0)),0)</f>
        <v>36.799999999999997</v>
      </c>
      <c r="N14" s="483">
        <f>IFERROR(INDEX($G$123:$AU$178,MATCH($E14,$E$123:$E$178,0),MATCH(N$6,$G$122:$AU$122,0)),0)</f>
        <v>36.9</v>
      </c>
      <c r="O14" s="483">
        <f>IFERROR(INDEX($G$123:$AU$178,MATCH($E14,$E$123:$E$178,0),MATCH(O$6,$G$122:$AU$122,0)),0)</f>
        <v>53.422183381850253</v>
      </c>
      <c r="P14" s="483">
        <f>IFERROR(INDEX($G$123:$AU$178,MATCH($E14,$E$123:$E$178,0),MATCH(P$6,$G$122:$AU$122,0)),0)</f>
        <v>34.261011240620462</v>
      </c>
      <c r="Q14" s="483">
        <f>IFERROR(INDEX($G$123:$AU$178,MATCH($E14,$E$123:$E$178,0),MATCH(Q$6,$G$122:$AU$122,0)),0)</f>
        <v>33.397849986482257</v>
      </c>
      <c r="R14" s="483">
        <f>IFERROR(INDEX($G$123:$AU$178,MATCH($E14,$E$123:$E$178,0),MATCH(R$6,$G$122:$AU$122,0)),0)</f>
        <v>31.525290025438199</v>
      </c>
      <c r="S14" s="483">
        <f>IFERROR(INDEX($G$123:$AU$178,MATCH($E14,$E$123:$E$178,0),MATCH(S$6,$G$122:$AU$122,0)),0)</f>
        <v>32.762548621541896</v>
      </c>
      <c r="T14" s="483">
        <f>IFERROR(INDEX($G$123:$AU$178,MATCH($E14,$E$123:$E$178,0),MATCH(T$6,$G$122:$AU$122,0)),0)</f>
        <v>33.367688312875465</v>
      </c>
      <c r="U14" s="483">
        <f>IFERROR(INDEX($G$123:$AU$178,MATCH($E14,$E$123:$E$178,0),MATCH(U$6,$G$122:$AU$122,0)),0)</f>
        <v>33.567123920362071</v>
      </c>
      <c r="V14" s="483">
        <f>IFERROR(INDEX($G$123:$AU$178,MATCH($E14,$E$123:$E$178,0),MATCH(V$6,$G$122:$AU$122,0)),0)</f>
        <v>33.506083462913665</v>
      </c>
      <c r="W14" s="483">
        <f>IFERROR(INDEX($G$123:$AU$178,MATCH($E14,$E$123:$E$178,0),MATCH(W$6,$G$122:$AU$122,0)),0)</f>
        <v>33.467639204304064</v>
      </c>
      <c r="X14" s="483">
        <f>IFERROR(INDEX($G$123:$AU$178,MATCH($E14,$E$123:$E$178,0),MATCH(X$6,$G$122:$AU$122,0)),0)</f>
        <v>33.442947086231669</v>
      </c>
      <c r="Y14" s="483">
        <f>IFERROR(INDEX($G$123:$AU$178,MATCH($E14,$E$123:$E$178,0),MATCH(Y$6,$G$122:$AU$122,0)),0)</f>
        <v>33.42179959045346</v>
      </c>
      <c r="Z14" s="483">
        <f>IFERROR(INDEX($G$123:$AU$178,MATCH($E14,$E$123:$E$178,0),MATCH(Z$6,$G$122:$AU$122,0)),0)</f>
        <v>33.414220248022303</v>
      </c>
      <c r="AA14" s="483">
        <f>IFERROR(INDEX($G$123:$AU$178,MATCH($E14,$E$123:$E$178,0),MATCH(AA$6,$G$122:$AU$122,0)),0)</f>
        <v>33.412152610409883</v>
      </c>
      <c r="AB14" s="483">
        <f>IFERROR(INDEX($G$123:$AU$178,MATCH($E14,$E$123:$E$178,0),MATCH(AB$6,$G$122:$AU$122,0)),0)</f>
        <v>33.458238338148384</v>
      </c>
      <c r="AC14" s="483">
        <f>IFERROR(INDEX($G$123:$AU$178,MATCH($E14,$E$123:$E$178,0),MATCH(AC$6,$G$122:$AU$122,0)),0)</f>
        <v>33.504324065886884</v>
      </c>
      <c r="AD14" s="483">
        <f>IFERROR(INDEX($G$123:$AU$178,MATCH($E14,$E$123:$E$178,0),MATCH(AD$6,$G$122:$AU$122,0)),0)</f>
        <v>33.550409793625377</v>
      </c>
      <c r="AE14" s="483">
        <f>IFERROR(INDEX($G$123:$AU$178,MATCH($E14,$E$123:$E$178,0),MATCH(AE$6,$G$122:$AU$122,0)),0)</f>
        <v>33.59649552136387</v>
      </c>
      <c r="AF14" s="483">
        <f>IFERROR(INDEX($G$123:$AU$178,MATCH($E14,$E$123:$E$178,0),MATCH(AF$6,$G$122:$AU$122,0)),0)</f>
        <v>33.642581249102378</v>
      </c>
      <c r="AG14" s="483">
        <f>IFERROR(INDEX($G$123:$AU$178,MATCH($E14,$E$123:$E$178,0),MATCH(AG$6,$G$122:$AU$122,0)),0)</f>
        <v>33.688666976840878</v>
      </c>
      <c r="AH14" s="483">
        <f>IFERROR(INDEX($G$123:$AU$178,MATCH($E14,$E$123:$E$178,0),MATCH(AH$6,$G$122:$AU$122,0)),0)</f>
        <v>33.734752704579364</v>
      </c>
      <c r="AI14" s="483">
        <f>IFERROR(INDEX($G$123:$AU$178,MATCH($E14,$E$123:$E$178,0),MATCH(AI$6,$G$122:$AU$122,0)),0)</f>
        <v>33.780838432317864</v>
      </c>
      <c r="AJ14" s="483">
        <f>IFERROR(INDEX($G$123:$AU$178,MATCH($E14,$E$123:$E$178,0),MATCH(AJ$6,$G$122:$AU$122,0)),0)</f>
        <v>33.82692416005635</v>
      </c>
      <c r="AK14" s="483">
        <f>IFERROR(INDEX($G$123:$AU$178,MATCH($E14,$E$123:$E$178,0),MATCH(AK$6,$G$122:$AU$122,0)),0)</f>
        <v>33.873009887794851</v>
      </c>
      <c r="AL14" s="483">
        <f>IFERROR(INDEX($G$123:$AU$178,MATCH($E14,$E$123:$E$178,0),MATCH(AL$6,$G$122:$AU$122,0)),0)</f>
        <v>33.919095615533351</v>
      </c>
      <c r="AM14" s="483">
        <f>IFERROR(INDEX($G$123:$AU$178,MATCH($E14,$E$123:$E$178,0),MATCH(AM$6,$G$122:$AU$122,0)),0)</f>
        <v>33.965181343271844</v>
      </c>
      <c r="AN14" s="483">
        <f>IFERROR(INDEX($G$123:$AU$178,MATCH($E14,$E$123:$E$178,0),MATCH(AN$6,$G$122:$AU$122,0)),0)</f>
        <v>34.011267071010337</v>
      </c>
      <c r="AO14" s="483">
        <f>IFERROR(INDEX($G$123:$AU$178,MATCH($E14,$E$123:$E$178,0),MATCH(AO$6,$G$122:$AU$122,0)),0)</f>
        <v>34.057352798748838</v>
      </c>
      <c r="AP14" s="483">
        <f>IFERROR(INDEX($G$123:$AU$178,MATCH($E14,$E$123:$E$178,0),MATCH(AP$6,$G$122:$AU$122,0)),0)</f>
        <v>34.103438526487338</v>
      </c>
      <c r="AQ14" s="483">
        <f>IFERROR(INDEX($G$123:$AU$178,MATCH($E14,$E$123:$E$178,0),MATCH(AQ$6,$G$122:$AU$122,0)),0)</f>
        <v>34.149524254225838</v>
      </c>
      <c r="AR14" s="483">
        <f>IFERROR(INDEX($G$123:$AU$178,MATCH($E14,$E$123:$E$178,0),MATCH(AR$6,$G$122:$AU$122,0)),0)</f>
        <v>34.195609981964324</v>
      </c>
      <c r="AS14" s="483">
        <f>IFERROR(INDEX($G$123:$AU$178,MATCH($E14,$E$123:$E$178,0),MATCH(AS$6,$G$122:$AU$122,0)),0)</f>
        <v>34.241695709702832</v>
      </c>
      <c r="AT14" s="483">
        <f>IFERROR(INDEX($G$123:$AU$178,MATCH($E14,$E$123:$E$178,0),MATCH(AT$6,$G$122:$AU$122,0)),0)</f>
        <v>34.287781437441318</v>
      </c>
      <c r="AU14" s="483">
        <f>IFERROR(INDEX($G$123:$AU$178,MATCH($E14,$E$123:$E$178,0),MATCH(AU$6,$G$122:$AU$122,0)),0)</f>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0"/>
        <v>CRD</v>
      </c>
      <c r="F15" s="1119" t="str">
        <f>IFERROR(VLOOKUP(E15,$E$123:$F$175,2,FALSE),"MKr19")</f>
        <v>MKr19</v>
      </c>
      <c r="G15" s="483">
        <f>IFERROR(INDEX($G$123:$AU$178,MATCH($E15,$E$123:$E$178,0),MATCH(G$6,$G$122:$AU$122,0)),0)</f>
        <v>76.2</v>
      </c>
      <c r="H15" s="483">
        <f>IFERROR(INDEX($G$123:$AU$178,MATCH($E15,$E$123:$E$178,0),MATCH(H$6,$G$122:$AU$122,0)),0)</f>
        <v>106.1</v>
      </c>
      <c r="I15" s="483">
        <f>IFERROR(INDEX($G$123:$AU$178,MATCH($E15,$E$123:$E$178,0),MATCH(I$6,$G$122:$AU$122,0)),0)</f>
        <v>112.9</v>
      </c>
      <c r="J15" s="483">
        <f>IFERROR(INDEX($G$123:$AU$178,MATCH($E15,$E$123:$E$178,0),MATCH(J$6,$G$122:$AU$122,0)),0)</f>
        <v>100.3</v>
      </c>
      <c r="K15" s="483">
        <f>IFERROR(INDEX($G$123:$AU$178,MATCH($E15,$E$123:$E$178,0),MATCH(K$6,$G$122:$AU$122,0)),0)</f>
        <v>97.3</v>
      </c>
      <c r="L15" s="483">
        <f>IFERROR(INDEX($G$123:$AU$178,MATCH($E15,$E$123:$E$178,0),MATCH(L$6,$G$122:$AU$122,0)),0)</f>
        <v>62.7</v>
      </c>
      <c r="M15" s="483">
        <f>IFERROR(INDEX($G$123:$AU$178,MATCH($E15,$E$123:$E$178,0),MATCH(M$6,$G$122:$AU$122,0)),0)</f>
        <v>59.9</v>
      </c>
      <c r="N15" s="483">
        <f>IFERROR(INDEX($G$123:$AU$178,MATCH($E15,$E$123:$E$178,0),MATCH(N$6,$G$122:$AU$122,0)),0)</f>
        <v>63.9</v>
      </c>
      <c r="O15" s="483">
        <f>IFERROR(INDEX($G$123:$AU$178,MATCH($E15,$E$123:$E$178,0),MATCH(O$6,$G$122:$AU$122,0)),0)</f>
        <v>78.592912119302227</v>
      </c>
      <c r="P15" s="483">
        <f>IFERROR(INDEX($G$123:$AU$178,MATCH($E15,$E$123:$E$178,0),MATCH(P$6,$G$122:$AU$122,0)),0)</f>
        <v>72.66780821917807</v>
      </c>
      <c r="Q15" s="483">
        <f>IFERROR(INDEX($G$123:$AU$178,MATCH($E15,$E$123:$E$178,0),MATCH(Q$6,$G$122:$AU$122,0)),0)</f>
        <v>71.191547947610658</v>
      </c>
      <c r="R15" s="483">
        <f>IFERROR(INDEX($G$123:$AU$178,MATCH($E15,$E$123:$E$178,0),MATCH(R$6,$G$122:$AU$122,0)),0)</f>
        <v>49.181117057429148</v>
      </c>
      <c r="S15" s="483">
        <f>IFERROR(INDEX($G$123:$AU$178,MATCH($E15,$E$123:$E$178,0),MATCH(S$6,$G$122:$AU$122,0)),0)</f>
        <v>52.581323432074825</v>
      </c>
      <c r="T15" s="483">
        <f>IFERROR(INDEX($G$123:$AU$178,MATCH($E15,$E$123:$E$178,0),MATCH(T$6,$G$122:$AU$122,0)),0)</f>
        <v>54.889966476332738</v>
      </c>
      <c r="U15" s="483">
        <f>IFERROR(INDEX($G$123:$AU$178,MATCH($E15,$E$123:$E$178,0),MATCH(U$6,$G$122:$AU$122,0)),0)</f>
        <v>56.568388062461416</v>
      </c>
      <c r="V15" s="483">
        <f>IFERROR(INDEX($G$123:$AU$178,MATCH($E15,$E$123:$E$178,0),MATCH(V$6,$G$122:$AU$122,0)),0)</f>
        <v>57.786429057350325</v>
      </c>
      <c r="W15" s="483">
        <f>IFERROR(INDEX($G$123:$AU$178,MATCH($E15,$E$123:$E$178,0),MATCH(W$6,$G$122:$AU$122,0)),0)</f>
        <v>59.146270171698553</v>
      </c>
      <c r="X15" s="483">
        <f>IFERROR(INDEX($G$123:$AU$178,MATCH($E15,$E$123:$E$178,0),MATCH(X$6,$G$122:$AU$122,0)),0)</f>
        <v>60.478046986869018</v>
      </c>
      <c r="Y15" s="483">
        <f>IFERROR(INDEX($G$123:$AU$178,MATCH($E15,$E$123:$E$178,0),MATCH(Y$6,$G$122:$AU$122,0)),0)</f>
        <v>61.703174257304624</v>
      </c>
      <c r="Z15" s="483">
        <f>IFERROR(INDEX($G$123:$AU$178,MATCH($E15,$E$123:$E$178,0),MATCH(Z$6,$G$122:$AU$122,0)),0)</f>
        <v>62.989602327697277</v>
      </c>
      <c r="AA15" s="483">
        <f>IFERROR(INDEX($G$123:$AU$178,MATCH($E15,$E$123:$E$178,0),MATCH(AA$6,$G$122:$AU$122,0)),0)</f>
        <v>64.209121548162642</v>
      </c>
      <c r="AB15" s="483">
        <f>IFERROR(INDEX($G$123:$AU$178,MATCH($E15,$E$123:$E$178,0),MATCH(AB$6,$G$122:$AU$122,0)),0)</f>
        <v>63.901532941943884</v>
      </c>
      <c r="AC15" s="483">
        <f>IFERROR(INDEX($G$123:$AU$178,MATCH($E15,$E$123:$E$178,0),MATCH(AC$6,$G$122:$AU$122,0)),0)</f>
        <v>63.593944335725141</v>
      </c>
      <c r="AD15" s="483">
        <f>IFERROR(INDEX($G$123:$AU$178,MATCH($E15,$E$123:$E$178,0),MATCH(AD$6,$G$122:$AU$122,0)),0)</f>
        <v>63.286355729506404</v>
      </c>
      <c r="AE15" s="483">
        <f>IFERROR(INDEX($G$123:$AU$178,MATCH($E15,$E$123:$E$178,0),MATCH(AE$6,$G$122:$AU$122,0)),0)</f>
        <v>62.978767123287653</v>
      </c>
      <c r="AF15" s="483">
        <f>IFERROR(INDEX($G$123:$AU$178,MATCH($E15,$E$123:$E$178,0),MATCH(AF$6,$G$122:$AU$122,0)),0)</f>
        <v>62.671178517068917</v>
      </c>
      <c r="AG15" s="483">
        <f>IFERROR(INDEX($G$123:$AU$178,MATCH($E15,$E$123:$E$178,0),MATCH(AG$6,$G$122:$AU$122,0)),0)</f>
        <v>62.363589910850173</v>
      </c>
      <c r="AH15" s="483">
        <f>IFERROR(INDEX($G$123:$AU$178,MATCH($E15,$E$123:$E$178,0),MATCH(AH$6,$G$122:$AU$122,0)),0)</f>
        <v>62.056001304631437</v>
      </c>
      <c r="AI15" s="483">
        <f>IFERROR(INDEX($G$123:$AU$178,MATCH($E15,$E$123:$E$178,0),MATCH(AI$6,$G$122:$AU$122,0)),0)</f>
        <v>61.7484126984127</v>
      </c>
      <c r="AJ15" s="483">
        <f>IFERROR(INDEX($G$123:$AU$178,MATCH($E15,$E$123:$E$178,0),MATCH(AJ$6,$G$122:$AU$122,0)),0)</f>
        <v>61.440824092193949</v>
      </c>
      <c r="AK15" s="483">
        <f>IFERROR(INDEX($G$123:$AU$178,MATCH($E15,$E$123:$E$178,0),MATCH(AK$6,$G$122:$AU$122,0)),0)</f>
        <v>61.133235485975206</v>
      </c>
      <c r="AL15" s="483">
        <f>IFERROR(INDEX($G$123:$AU$178,MATCH($E15,$E$123:$E$178,0),MATCH(AL$6,$G$122:$AU$122,0)),0)</f>
        <v>60.825646879756469</v>
      </c>
      <c r="AM15" s="483">
        <f>IFERROR(INDEX($G$123:$AU$178,MATCH($E15,$E$123:$E$178,0),MATCH(AM$6,$G$122:$AU$122,0)),0)</f>
        <v>60.518058273537719</v>
      </c>
      <c r="AN15" s="483">
        <f>IFERROR(INDEX($G$123:$AU$178,MATCH($E15,$E$123:$E$178,0),MATCH(AN$6,$G$122:$AU$122,0)),0)</f>
        <v>60.210469667318975</v>
      </c>
      <c r="AO15" s="483">
        <f>IFERROR(INDEX($G$123:$AU$178,MATCH($E15,$E$123:$E$178,0),MATCH(AO$6,$G$122:$AU$122,0)),0)</f>
        <v>59.902881061100238</v>
      </c>
      <c r="AP15" s="483">
        <f>IFERROR(INDEX($G$123:$AU$178,MATCH($E15,$E$123:$E$178,0),MATCH(AP$6,$G$122:$AU$122,0)),0)</f>
        <v>59.595292454881495</v>
      </c>
      <c r="AQ15" s="483">
        <f>IFERROR(INDEX($G$123:$AU$178,MATCH($E15,$E$123:$E$178,0),MATCH(AQ$6,$G$122:$AU$122,0)),0)</f>
        <v>59.287703848662751</v>
      </c>
      <c r="AR15" s="483">
        <f>IFERROR(INDEX($G$123:$AU$178,MATCH($E15,$E$123:$E$178,0),MATCH(AR$6,$G$122:$AU$122,0)),0)</f>
        <v>58.980115242444008</v>
      </c>
      <c r="AS15" s="483">
        <f>IFERROR(INDEX($G$123:$AU$178,MATCH($E15,$E$123:$E$178,0),MATCH(AS$6,$G$122:$AU$122,0)),0)</f>
        <v>58.672526636225271</v>
      </c>
      <c r="AT15" s="483">
        <f>IFERROR(INDEX($G$123:$AU$178,MATCH($E15,$E$123:$E$178,0),MATCH(AT$6,$G$122:$AU$122,0)),0)</f>
        <v>58.364938030006527</v>
      </c>
      <c r="AU15" s="483">
        <f>IFERROR(INDEX($G$123:$AU$178,MATCH($E15,$E$123:$E$178,0),MATCH(AU$6,$G$122:$AU$122,0)),0)</f>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0"/>
        <v>LPG</v>
      </c>
      <c r="F16" s="1119" t="str">
        <f>IFERROR(VLOOKUP(E16,$E$123:$F$175,2,FALSE),"MKr19")</f>
        <v>MKr14</v>
      </c>
      <c r="G16" s="483">
        <f>IFERROR(INDEX($G$123:$AU$178,MATCH($E16,$E$123:$E$178,0),MATCH(G$6,$G$122:$AU$122,0)),0)</f>
        <v>88.8</v>
      </c>
      <c r="H16" s="483">
        <f>IFERROR(INDEX($G$123:$AU$178,MATCH($E16,$E$123:$E$178,0),MATCH(H$6,$G$122:$AU$122,0)),0)</f>
        <v>92.2</v>
      </c>
      <c r="I16" s="483">
        <f>IFERROR(INDEX($G$123:$AU$178,MATCH($E16,$E$123:$E$178,0),MATCH(I$6,$G$122:$AU$122,0)),0)</f>
        <v>110.2</v>
      </c>
      <c r="J16" s="483">
        <f>IFERROR(INDEX($G$123:$AU$178,MATCH($E16,$E$123:$E$178,0),MATCH(J$6,$G$122:$AU$122,0)),0)</f>
        <v>108.4</v>
      </c>
      <c r="K16" s="483">
        <f>IFERROR(INDEX($G$123:$AU$178,MATCH($E16,$E$123:$E$178,0),MATCH(K$6,$G$122:$AU$122,0)),0)</f>
        <v>91.4</v>
      </c>
      <c r="L16" s="483">
        <f>IFERROR(INDEX($G$123:$AU$178,MATCH($E16,$E$123:$E$178,0),MATCH(L$6,$G$122:$AU$122,0)),0)</f>
        <v>88</v>
      </c>
      <c r="M16" s="483">
        <f>IFERROR(INDEX($G$123:$AU$178,MATCH($E16,$E$123:$E$178,0),MATCH(M$6,$G$122:$AU$122,0)),0)</f>
        <v>73.599999999999994</v>
      </c>
      <c r="N16" s="483">
        <f>IFERROR(INDEX($G$123:$AU$178,MATCH($E16,$E$123:$E$178,0),MATCH(N$6,$G$122:$AU$122,0)),0)</f>
        <v>73.8</v>
      </c>
      <c r="O16" s="483">
        <f>IFERROR(INDEX($G$123:$AU$178,MATCH($E16,$E$123:$E$178,0),MATCH(O$6,$G$122:$AU$122,0)),0)</f>
        <v>106.84436676370051</v>
      </c>
      <c r="P16" s="483">
        <f>IFERROR(INDEX($G$123:$AU$178,MATCH($E16,$E$123:$E$178,0),MATCH(P$6,$G$122:$AU$122,0)),0)</f>
        <v>68.522022481240924</v>
      </c>
      <c r="Q16" s="483">
        <f>IFERROR(INDEX($G$123:$AU$178,MATCH($E16,$E$123:$E$178,0),MATCH(Q$6,$G$122:$AU$122,0)),0)</f>
        <v>66.795699972964513</v>
      </c>
      <c r="R16" s="483">
        <f>IFERROR(INDEX($G$123:$AU$178,MATCH($E16,$E$123:$E$178,0),MATCH(R$6,$G$122:$AU$122,0)),0)</f>
        <v>63.050580050876398</v>
      </c>
      <c r="S16" s="483">
        <f>IFERROR(INDEX($G$123:$AU$178,MATCH($E16,$E$123:$E$178,0),MATCH(S$6,$G$122:$AU$122,0)),0)</f>
        <v>65.525097243083792</v>
      </c>
      <c r="T16" s="483">
        <f>IFERROR(INDEX($G$123:$AU$178,MATCH($E16,$E$123:$E$178,0),MATCH(T$6,$G$122:$AU$122,0)),0)</f>
        <v>66.735376625750931</v>
      </c>
      <c r="U16" s="483">
        <f>IFERROR(INDEX($G$123:$AU$178,MATCH($E16,$E$123:$E$178,0),MATCH(U$6,$G$122:$AU$122,0)),0)</f>
        <v>67.134247840724143</v>
      </c>
      <c r="V16" s="483">
        <f>IFERROR(INDEX($G$123:$AU$178,MATCH($E16,$E$123:$E$178,0),MATCH(V$6,$G$122:$AU$122,0)),0)</f>
        <v>67.01216692582733</v>
      </c>
      <c r="W16" s="483">
        <f>IFERROR(INDEX($G$123:$AU$178,MATCH($E16,$E$123:$E$178,0),MATCH(W$6,$G$122:$AU$122,0)),0)</f>
        <v>66.935278408608127</v>
      </c>
      <c r="X16" s="483">
        <f>IFERROR(INDEX($G$123:$AU$178,MATCH($E16,$E$123:$E$178,0),MATCH(X$6,$G$122:$AU$122,0)),0)</f>
        <v>66.885894172463338</v>
      </c>
      <c r="Y16" s="483">
        <f>IFERROR(INDEX($G$123:$AU$178,MATCH($E16,$E$123:$E$178,0),MATCH(Y$6,$G$122:$AU$122,0)),0)</f>
        <v>66.843599180906921</v>
      </c>
      <c r="Z16" s="483">
        <f>IFERROR(INDEX($G$123:$AU$178,MATCH($E16,$E$123:$E$178,0),MATCH(Z$6,$G$122:$AU$122,0)),0)</f>
        <v>66.828440496044607</v>
      </c>
      <c r="AA16" s="483">
        <f>IFERROR(INDEX($G$123:$AU$178,MATCH($E16,$E$123:$E$178,0),MATCH(AA$6,$G$122:$AU$122,0)),0)</f>
        <v>66.824305220819767</v>
      </c>
      <c r="AB16" s="483">
        <f>IFERROR(INDEX($G$123:$AU$178,MATCH($E16,$E$123:$E$178,0),MATCH(AB$6,$G$122:$AU$122,0)),0)</f>
        <v>66.916476676296767</v>
      </c>
      <c r="AC16" s="483">
        <f>IFERROR(INDEX($G$123:$AU$178,MATCH($E16,$E$123:$E$178,0),MATCH(AC$6,$G$122:$AU$122,0)),0)</f>
        <v>67.008648131773768</v>
      </c>
      <c r="AD16" s="483">
        <f>IFERROR(INDEX($G$123:$AU$178,MATCH($E16,$E$123:$E$178,0),MATCH(AD$6,$G$122:$AU$122,0)),0)</f>
        <v>67.100819587250754</v>
      </c>
      <c r="AE16" s="483">
        <f>IFERROR(INDEX($G$123:$AU$178,MATCH($E16,$E$123:$E$178,0),MATCH(AE$6,$G$122:$AU$122,0)),0)</f>
        <v>67.192991042727741</v>
      </c>
      <c r="AF16" s="483">
        <f>IFERROR(INDEX($G$123:$AU$178,MATCH($E16,$E$123:$E$178,0),MATCH(AF$6,$G$122:$AU$122,0)),0)</f>
        <v>67.285162498204755</v>
      </c>
      <c r="AG16" s="483">
        <f>IFERROR(INDEX($G$123:$AU$178,MATCH($E16,$E$123:$E$178,0),MATCH(AG$6,$G$122:$AU$122,0)),0)</f>
        <v>67.377333953681756</v>
      </c>
      <c r="AH16" s="483">
        <f>IFERROR(INDEX($G$123:$AU$178,MATCH($E16,$E$123:$E$178,0),MATCH(AH$6,$G$122:$AU$122,0)),0)</f>
        <v>67.469505409158728</v>
      </c>
      <c r="AI16" s="483">
        <f>IFERROR(INDEX($G$123:$AU$178,MATCH($E16,$E$123:$E$178,0),MATCH(AI$6,$G$122:$AU$122,0)),0)</f>
        <v>67.561676864635729</v>
      </c>
      <c r="AJ16" s="483">
        <f>IFERROR(INDEX($G$123:$AU$178,MATCH($E16,$E$123:$E$178,0),MATCH(AJ$6,$G$122:$AU$122,0)),0)</f>
        <v>67.653848320112701</v>
      </c>
      <c r="AK16" s="483">
        <f>IFERROR(INDEX($G$123:$AU$178,MATCH($E16,$E$123:$E$178,0),MATCH(AK$6,$G$122:$AU$122,0)),0)</f>
        <v>67.746019775589701</v>
      </c>
      <c r="AL16" s="483">
        <f>IFERROR(INDEX($G$123:$AU$178,MATCH($E16,$E$123:$E$178,0),MATCH(AL$6,$G$122:$AU$122,0)),0)</f>
        <v>67.838191231066702</v>
      </c>
      <c r="AM16" s="483">
        <f>IFERROR(INDEX($G$123:$AU$178,MATCH($E16,$E$123:$E$178,0),MATCH(AM$6,$G$122:$AU$122,0)),0)</f>
        <v>67.930362686543688</v>
      </c>
      <c r="AN16" s="483">
        <f>IFERROR(INDEX($G$123:$AU$178,MATCH($E16,$E$123:$E$178,0),MATCH(AN$6,$G$122:$AU$122,0)),0)</f>
        <v>68.022534142020675</v>
      </c>
      <c r="AO16" s="483">
        <f>IFERROR(INDEX($G$123:$AU$178,MATCH($E16,$E$123:$E$178,0),MATCH(AO$6,$G$122:$AU$122,0)),0)</f>
        <v>68.114705597497675</v>
      </c>
      <c r="AP16" s="483">
        <f>IFERROR(INDEX($G$123:$AU$178,MATCH($E16,$E$123:$E$178,0),MATCH(AP$6,$G$122:$AU$122,0)),0)</f>
        <v>68.206877052974676</v>
      </c>
      <c r="AQ16" s="483">
        <f>IFERROR(INDEX($G$123:$AU$178,MATCH($E16,$E$123:$E$178,0),MATCH(AQ$6,$G$122:$AU$122,0)),0)</f>
        <v>68.299048508451676</v>
      </c>
      <c r="AR16" s="483">
        <f>IFERROR(INDEX($G$123:$AU$178,MATCH($E16,$E$123:$E$178,0),MATCH(AR$6,$G$122:$AU$122,0)),0)</f>
        <v>68.391219963928648</v>
      </c>
      <c r="AS16" s="483">
        <f>IFERROR(INDEX($G$123:$AU$178,MATCH($E16,$E$123:$E$178,0),MATCH(AS$6,$G$122:$AU$122,0)),0)</f>
        <v>68.483391419405663</v>
      </c>
      <c r="AT16" s="483">
        <f>IFERROR(INDEX($G$123:$AU$178,MATCH($E16,$E$123:$E$178,0),MATCH(AT$6,$G$122:$AU$122,0)),0)</f>
        <v>68.575562874882635</v>
      </c>
      <c r="AU16" s="483">
        <f>IFERROR(INDEX($G$123:$AU$178,MATCH($E16,$E$123:$E$178,0),MATCH(AU$6,$G$122:$AU$122,0)),0)</f>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0"/>
        <v>LVN</v>
      </c>
      <c r="F17" s="1119" t="str">
        <f>IFERROR(VLOOKUP(E17,$E$123:$F$175,2,FALSE),"MKr19")</f>
        <v>MKr14</v>
      </c>
      <c r="G17" s="483">
        <f>IFERROR(INDEX($G$123:$AU$178,MATCH($E17,$E$123:$E$178,0),MATCH(G$6,$G$122:$AU$122,0)),0)</f>
        <v>88.8</v>
      </c>
      <c r="H17" s="483">
        <f>IFERROR(INDEX($G$123:$AU$178,MATCH($E17,$E$123:$E$178,0),MATCH(H$6,$G$122:$AU$122,0)),0)</f>
        <v>92.2</v>
      </c>
      <c r="I17" s="483">
        <f>IFERROR(INDEX($G$123:$AU$178,MATCH($E17,$E$123:$E$178,0),MATCH(I$6,$G$122:$AU$122,0)),0)</f>
        <v>110.2</v>
      </c>
      <c r="J17" s="483">
        <f>IFERROR(INDEX($G$123:$AU$178,MATCH($E17,$E$123:$E$178,0),MATCH(J$6,$G$122:$AU$122,0)),0)</f>
        <v>108.4</v>
      </c>
      <c r="K17" s="483">
        <f>IFERROR(INDEX($G$123:$AU$178,MATCH($E17,$E$123:$E$178,0),MATCH(K$6,$G$122:$AU$122,0)),0)</f>
        <v>91.4</v>
      </c>
      <c r="L17" s="483">
        <f>IFERROR(INDEX($G$123:$AU$178,MATCH($E17,$E$123:$E$178,0),MATCH(L$6,$G$122:$AU$122,0)),0)</f>
        <v>88</v>
      </c>
      <c r="M17" s="483">
        <f>IFERROR(INDEX($G$123:$AU$178,MATCH($E17,$E$123:$E$178,0),MATCH(M$6,$G$122:$AU$122,0)),0)</f>
        <v>73.599999999999994</v>
      </c>
      <c r="N17" s="483">
        <f>IFERROR(INDEX($G$123:$AU$178,MATCH($E17,$E$123:$E$178,0),MATCH(N$6,$G$122:$AU$122,0)),0)</f>
        <v>73.8</v>
      </c>
      <c r="O17" s="483">
        <f>IFERROR(INDEX($G$123:$AU$178,MATCH($E17,$E$123:$E$178,0),MATCH(O$6,$G$122:$AU$122,0)),0)</f>
        <v>106.84436676370051</v>
      </c>
      <c r="P17" s="483">
        <f>IFERROR(INDEX($G$123:$AU$178,MATCH($E17,$E$123:$E$178,0),MATCH(P$6,$G$122:$AU$122,0)),0)</f>
        <v>68.522022481240924</v>
      </c>
      <c r="Q17" s="483">
        <f>IFERROR(INDEX($G$123:$AU$178,MATCH($E17,$E$123:$E$178,0),MATCH(Q$6,$G$122:$AU$122,0)),0)</f>
        <v>66.795699972964513</v>
      </c>
      <c r="R17" s="483">
        <f>IFERROR(INDEX($G$123:$AU$178,MATCH($E17,$E$123:$E$178,0),MATCH(R$6,$G$122:$AU$122,0)),0)</f>
        <v>63.050580050876398</v>
      </c>
      <c r="S17" s="483">
        <f>IFERROR(INDEX($G$123:$AU$178,MATCH($E17,$E$123:$E$178,0),MATCH(S$6,$G$122:$AU$122,0)),0)</f>
        <v>65.525097243083792</v>
      </c>
      <c r="T17" s="483">
        <f>IFERROR(INDEX($G$123:$AU$178,MATCH($E17,$E$123:$E$178,0),MATCH(T$6,$G$122:$AU$122,0)),0)</f>
        <v>66.735376625750931</v>
      </c>
      <c r="U17" s="483">
        <f>IFERROR(INDEX($G$123:$AU$178,MATCH($E17,$E$123:$E$178,0),MATCH(U$6,$G$122:$AU$122,0)),0)</f>
        <v>67.134247840724143</v>
      </c>
      <c r="V17" s="483">
        <f>IFERROR(INDEX($G$123:$AU$178,MATCH($E17,$E$123:$E$178,0),MATCH(V$6,$G$122:$AU$122,0)),0)</f>
        <v>67.01216692582733</v>
      </c>
      <c r="W17" s="483">
        <f>IFERROR(INDEX($G$123:$AU$178,MATCH($E17,$E$123:$E$178,0),MATCH(W$6,$G$122:$AU$122,0)),0)</f>
        <v>66.935278408608127</v>
      </c>
      <c r="X17" s="483">
        <f>IFERROR(INDEX($G$123:$AU$178,MATCH($E17,$E$123:$E$178,0),MATCH(X$6,$G$122:$AU$122,0)),0)</f>
        <v>66.885894172463338</v>
      </c>
      <c r="Y17" s="483">
        <f>IFERROR(INDEX($G$123:$AU$178,MATCH($E17,$E$123:$E$178,0),MATCH(Y$6,$G$122:$AU$122,0)),0)</f>
        <v>66.843599180906921</v>
      </c>
      <c r="Z17" s="483">
        <f>IFERROR(INDEX($G$123:$AU$178,MATCH($E17,$E$123:$E$178,0),MATCH(Z$6,$G$122:$AU$122,0)),0)</f>
        <v>66.828440496044607</v>
      </c>
      <c r="AA17" s="483">
        <f>IFERROR(INDEX($G$123:$AU$178,MATCH($E17,$E$123:$E$178,0),MATCH(AA$6,$G$122:$AU$122,0)),0)</f>
        <v>66.824305220819767</v>
      </c>
      <c r="AB17" s="483">
        <f>IFERROR(INDEX($G$123:$AU$178,MATCH($E17,$E$123:$E$178,0),MATCH(AB$6,$G$122:$AU$122,0)),0)</f>
        <v>66.916476676296767</v>
      </c>
      <c r="AC17" s="483">
        <f>IFERROR(INDEX($G$123:$AU$178,MATCH($E17,$E$123:$E$178,0),MATCH(AC$6,$G$122:$AU$122,0)),0)</f>
        <v>67.008648131773768</v>
      </c>
      <c r="AD17" s="483">
        <f>IFERROR(INDEX($G$123:$AU$178,MATCH($E17,$E$123:$E$178,0),MATCH(AD$6,$G$122:$AU$122,0)),0)</f>
        <v>67.100819587250754</v>
      </c>
      <c r="AE17" s="483">
        <f>IFERROR(INDEX($G$123:$AU$178,MATCH($E17,$E$123:$E$178,0),MATCH(AE$6,$G$122:$AU$122,0)),0)</f>
        <v>67.192991042727741</v>
      </c>
      <c r="AF17" s="483">
        <f>IFERROR(INDEX($G$123:$AU$178,MATCH($E17,$E$123:$E$178,0),MATCH(AF$6,$G$122:$AU$122,0)),0)</f>
        <v>67.285162498204755</v>
      </c>
      <c r="AG17" s="483">
        <f>IFERROR(INDEX($G$123:$AU$178,MATCH($E17,$E$123:$E$178,0),MATCH(AG$6,$G$122:$AU$122,0)),0)</f>
        <v>67.377333953681756</v>
      </c>
      <c r="AH17" s="483">
        <f>IFERROR(INDEX($G$123:$AU$178,MATCH($E17,$E$123:$E$178,0),MATCH(AH$6,$G$122:$AU$122,0)),0)</f>
        <v>67.469505409158728</v>
      </c>
      <c r="AI17" s="483">
        <f>IFERROR(INDEX($G$123:$AU$178,MATCH($E17,$E$123:$E$178,0),MATCH(AI$6,$G$122:$AU$122,0)),0)</f>
        <v>67.561676864635729</v>
      </c>
      <c r="AJ17" s="483">
        <f>IFERROR(INDEX($G$123:$AU$178,MATCH($E17,$E$123:$E$178,0),MATCH(AJ$6,$G$122:$AU$122,0)),0)</f>
        <v>67.653848320112701</v>
      </c>
      <c r="AK17" s="483">
        <f>IFERROR(INDEX($G$123:$AU$178,MATCH($E17,$E$123:$E$178,0),MATCH(AK$6,$G$122:$AU$122,0)),0)</f>
        <v>67.746019775589701</v>
      </c>
      <c r="AL17" s="483">
        <f>IFERROR(INDEX($G$123:$AU$178,MATCH($E17,$E$123:$E$178,0),MATCH(AL$6,$G$122:$AU$122,0)),0)</f>
        <v>67.838191231066702</v>
      </c>
      <c r="AM17" s="483">
        <f>IFERROR(INDEX($G$123:$AU$178,MATCH($E17,$E$123:$E$178,0),MATCH(AM$6,$G$122:$AU$122,0)),0)</f>
        <v>67.930362686543688</v>
      </c>
      <c r="AN17" s="483">
        <f>IFERROR(INDEX($G$123:$AU$178,MATCH($E17,$E$123:$E$178,0),MATCH(AN$6,$G$122:$AU$122,0)),0)</f>
        <v>68.022534142020675</v>
      </c>
      <c r="AO17" s="483">
        <f>IFERROR(INDEX($G$123:$AU$178,MATCH($E17,$E$123:$E$178,0),MATCH(AO$6,$G$122:$AU$122,0)),0)</f>
        <v>68.114705597497675</v>
      </c>
      <c r="AP17" s="483">
        <f>IFERROR(INDEX($G$123:$AU$178,MATCH($E17,$E$123:$E$178,0),MATCH(AP$6,$G$122:$AU$122,0)),0)</f>
        <v>68.206877052974676</v>
      </c>
      <c r="AQ17" s="483">
        <f>IFERROR(INDEX($G$123:$AU$178,MATCH($E17,$E$123:$E$178,0),MATCH(AQ$6,$G$122:$AU$122,0)),0)</f>
        <v>68.299048508451676</v>
      </c>
      <c r="AR17" s="483">
        <f>IFERROR(INDEX($G$123:$AU$178,MATCH($E17,$E$123:$E$178,0),MATCH(AR$6,$G$122:$AU$122,0)),0)</f>
        <v>68.391219963928648</v>
      </c>
      <c r="AS17" s="483">
        <f>IFERROR(INDEX($G$123:$AU$178,MATCH($E17,$E$123:$E$178,0),MATCH(AS$6,$G$122:$AU$122,0)),0)</f>
        <v>68.483391419405663</v>
      </c>
      <c r="AT17" s="483">
        <f>IFERROR(INDEX($G$123:$AU$178,MATCH($E17,$E$123:$E$178,0),MATCH(AT$6,$G$122:$AU$122,0)),0)</f>
        <v>68.575562874882635</v>
      </c>
      <c r="AU17" s="483">
        <f>IFERROR(INDEX($G$123:$AU$178,MATCH($E17,$E$123:$E$178,0),MATCH(AU$6,$G$122:$AU$122,0)),0)</f>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0"/>
        <v>GSL</v>
      </c>
      <c r="F18" s="1119" t="str">
        <f>IFERROR(VLOOKUP(E18,$E$123:$F$175,2,FALSE),"MKr19")</f>
        <v>MKr19</v>
      </c>
      <c r="G18" s="483">
        <f>IFERROR(INDEX($G$123:$AU$178,MATCH($E18,$E$123:$E$178,0),MATCH(G$6,$G$122:$AU$122,0)),0)</f>
        <v>92.8</v>
      </c>
      <c r="H18" s="483">
        <f>IFERROR(INDEX($G$123:$AU$178,MATCH($E18,$E$123:$E$178,0),MATCH(H$6,$G$122:$AU$122,0)),0)</f>
        <v>122.9</v>
      </c>
      <c r="I18" s="483">
        <f>IFERROR(INDEX($G$123:$AU$178,MATCH($E18,$E$123:$E$178,0),MATCH(I$6,$G$122:$AU$122,0)),0)</f>
        <v>136.69999999999999</v>
      </c>
      <c r="J18" s="483">
        <f>IFERROR(INDEX($G$123:$AU$178,MATCH($E18,$E$123:$E$178,0),MATCH(J$6,$G$122:$AU$122,0)),0)</f>
        <v>122</v>
      </c>
      <c r="K18" s="483">
        <f>IFERROR(INDEX($G$123:$AU$178,MATCH($E18,$E$123:$E$178,0),MATCH(K$6,$G$122:$AU$122,0)),0)</f>
        <v>114.8</v>
      </c>
      <c r="L18" s="483">
        <f>IFERROR(INDEX($G$123:$AU$178,MATCH($E18,$E$123:$E$178,0),MATCH(L$6,$G$122:$AU$122,0)),0)</f>
        <v>78.2</v>
      </c>
      <c r="M18" s="483">
        <f>IFERROR(INDEX($G$123:$AU$178,MATCH($E18,$E$123:$E$178,0),MATCH(M$6,$G$122:$AU$122,0)),0)</f>
        <v>75.3</v>
      </c>
      <c r="N18" s="483">
        <f>IFERROR(INDEX($G$123:$AU$178,MATCH($E18,$E$123:$E$178,0),MATCH(N$6,$G$122:$AU$122,0)),0)</f>
        <v>79.400000000000006</v>
      </c>
      <c r="O18" s="483">
        <f>IFERROR(INDEX($G$123:$AU$178,MATCH($E18,$E$123:$E$178,0),MATCH(O$6,$G$122:$AU$122,0)),0)</f>
        <v>102.40107579472352</v>
      </c>
      <c r="P18" s="483">
        <f>IFERROR(INDEX($G$123:$AU$178,MATCH($E18,$E$123:$E$178,0),MATCH(P$6,$G$122:$AU$122,0)),0)</f>
        <v>97.746963615472367</v>
      </c>
      <c r="Q18" s="483">
        <f>IFERROR(INDEX($G$123:$AU$178,MATCH($E18,$E$123:$E$178,0),MATCH(Q$6,$G$122:$AU$122,0)),0)</f>
        <v>96.267025086546809</v>
      </c>
      <c r="R18" s="483">
        <f>IFERROR(INDEX($G$123:$AU$178,MATCH($E18,$E$123:$E$178,0),MATCH(R$6,$G$122:$AU$122,0)),0)</f>
        <v>74.282939675183428</v>
      </c>
      <c r="S18" s="483">
        <f>IFERROR(INDEX($G$123:$AU$178,MATCH($E18,$E$123:$E$178,0),MATCH(S$6,$G$122:$AU$122,0)),0)</f>
        <v>77.691438545887451</v>
      </c>
      <c r="T18" s="483">
        <f>IFERROR(INDEX($G$123:$AU$178,MATCH($E18,$E$123:$E$178,0),MATCH(T$6,$G$122:$AU$122,0)),0)</f>
        <v>80.014522441042786</v>
      </c>
      <c r="U18" s="483">
        <f>IFERROR(INDEX($G$123:$AU$178,MATCH($E18,$E$123:$E$178,0),MATCH(U$6,$G$122:$AU$122,0)),0)</f>
        <v>81.712731586007934</v>
      </c>
      <c r="V18" s="483">
        <f>IFERROR(INDEX($G$123:$AU$178,MATCH($E18,$E$123:$E$178,0),MATCH(V$6,$G$122:$AU$122,0)),0)</f>
        <v>82.949209412536121</v>
      </c>
      <c r="W18" s="483">
        <f>IFERROR(INDEX($G$123:$AU$178,MATCH($E18,$E$123:$E$178,0),MATCH(W$6,$G$122:$AU$122,0)),0)</f>
        <v>84.314672750845261</v>
      </c>
      <c r="X18" s="483">
        <f>IFERROR(INDEX($G$123:$AU$178,MATCH($E18,$E$123:$E$178,0),MATCH(X$6,$G$122:$AU$122,0)),0)</f>
        <v>85.652811517689884</v>
      </c>
      <c r="Y18" s="483">
        <f>IFERROR(INDEX($G$123:$AU$178,MATCH($E18,$E$123:$E$178,0),MATCH(Y$6,$G$122:$AU$122,0)),0)</f>
        <v>86.883932814730045</v>
      </c>
      <c r="Z18" s="483">
        <f>IFERROR(INDEX($G$123:$AU$178,MATCH($E18,$E$123:$E$178,0),MATCH(Z$6,$G$122:$AU$122,0)),0)</f>
        <v>88.17668470166312</v>
      </c>
      <c r="AA18" s="483">
        <f>IFERROR(INDEX($G$123:$AU$178,MATCH($E18,$E$123:$E$178,0),MATCH(AA$6,$G$122:$AU$122,0)),0)</f>
        <v>89.399874602600562</v>
      </c>
      <c r="AB18" s="483">
        <f>IFERROR(INDEX($G$123:$AU$178,MATCH($E18,$E$123:$E$178,0),MATCH(AB$6,$G$122:$AU$122,0)),0)</f>
        <v>89.093730840397711</v>
      </c>
      <c r="AC18" s="483">
        <f>IFERROR(INDEX($G$123:$AU$178,MATCH($E18,$E$123:$E$178,0),MATCH(AC$6,$G$122:$AU$122,0)),0)</f>
        <v>88.786854893898322</v>
      </c>
      <c r="AD18" s="483">
        <f>IFERROR(INDEX($G$123:$AU$178,MATCH($E18,$E$123:$E$178,0),MATCH(AD$6,$G$122:$AU$122,0)),0)</f>
        <v>88.481245986171288</v>
      </c>
      <c r="AE18" s="483">
        <f>IFERROR(INDEX($G$123:$AU$178,MATCH($E18,$E$123:$E$178,0),MATCH(AE$6,$G$122:$AU$122,0)),0)</f>
        <v>88.174869481157842</v>
      </c>
      <c r="AF18" s="483">
        <f>IFERROR(INDEX($G$123:$AU$178,MATCH($E18,$E$123:$E$178,0),MATCH(AF$6,$G$122:$AU$122,0)),0)</f>
        <v>87.868589672609204</v>
      </c>
      <c r="AG18" s="483">
        <f>IFERROR(INDEX($G$123:$AU$178,MATCH($E18,$E$123:$E$178,0),MATCH(AG$6,$G$122:$AU$122,0)),0)</f>
        <v>87.561383985383955</v>
      </c>
      <c r="AH18" s="483">
        <f>IFERROR(INDEX($G$123:$AU$178,MATCH($E18,$E$123:$E$178,0),MATCH(AH$6,$G$122:$AU$122,0)),0)</f>
        <v>87.255260877276157</v>
      </c>
      <c r="AI18" s="483">
        <f>IFERROR(INDEX($G$123:$AU$178,MATCH($E18,$E$123:$E$178,0),MATCH(AI$6,$G$122:$AU$122,0)),0)</f>
        <v>86.948407292957839</v>
      </c>
      <c r="AJ18" s="483">
        <f>IFERROR(INDEX($G$123:$AU$178,MATCH($E18,$E$123:$E$178,0),MATCH(AJ$6,$G$122:$AU$122,0)),0)</f>
        <v>86.642482546272987</v>
      </c>
      <c r="AK18" s="483">
        <f>IFERROR(INDEX($G$123:$AU$178,MATCH($E18,$E$123:$E$178,0),MATCH(AK$6,$G$122:$AU$122,0)),0)</f>
        <v>86.336255922780509</v>
      </c>
      <c r="AL18" s="483">
        <f>IFERROR(INDEX($G$123:$AU$178,MATCH($E18,$E$123:$E$178,0),MATCH(AL$6,$G$122:$AU$122,0)),0)</f>
        <v>86.030029803612607</v>
      </c>
      <c r="AM18" s="483">
        <f>IFERROR(INDEX($G$123:$AU$178,MATCH($E18,$E$123:$E$178,0),MATCH(AM$6,$G$122:$AU$122,0)),0)</f>
        <v>85.726964003619855</v>
      </c>
      <c r="AN18" s="483">
        <f>IFERROR(INDEX($G$123:$AU$178,MATCH($E18,$E$123:$E$178,0),MATCH(AN$6,$G$122:$AU$122,0)),0)</f>
        <v>85.423903946081424</v>
      </c>
      <c r="AO18" s="483">
        <f>IFERROR(INDEX($G$123:$AU$178,MATCH($E18,$E$123:$E$178,0),MATCH(AO$6,$G$122:$AU$122,0)),0)</f>
        <v>85.120849638339479</v>
      </c>
      <c r="AP18" s="483">
        <f>IFERROR(INDEX($G$123:$AU$178,MATCH($E18,$E$123:$E$178,0),MATCH(AP$6,$G$122:$AU$122,0)),0)</f>
        <v>84.817801087745465</v>
      </c>
      <c r="AQ18" s="483">
        <f>IFERROR(INDEX($G$123:$AU$178,MATCH($E18,$E$123:$E$178,0),MATCH(AQ$6,$G$122:$AU$122,0)),0)</f>
        <v>84.514758301660265</v>
      </c>
      <c r="AR18" s="483">
        <f>IFERROR(INDEX($G$123:$AU$178,MATCH($E18,$E$123:$E$178,0),MATCH(AR$6,$G$122:$AU$122,0)),0)</f>
        <v>84.211721287454196</v>
      </c>
      <c r="AS18" s="483">
        <f>IFERROR(INDEX($G$123:$AU$178,MATCH($E18,$E$123:$E$178,0),MATCH(AS$6,$G$122:$AU$122,0)),0)</f>
        <v>83.908690052506984</v>
      </c>
      <c r="AT18" s="483">
        <f>IFERROR(INDEX($G$123:$AU$178,MATCH($E18,$E$123:$E$178,0),MATCH(AT$6,$G$122:$AU$122,0)),0)</f>
        <v>83.60566460420776</v>
      </c>
      <c r="AU18" s="483">
        <f>IFERROR(INDEX($G$123:$AU$178,MATCH($E18,$E$123:$E$178,0),MATCH(AU$6,$G$122:$AU$122,0)),0)</f>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0"/>
        <v>KER</v>
      </c>
      <c r="F19" s="1119" t="str">
        <f>IFERROR(VLOOKUP(E19,$E$123:$F$175,2,FALSE),"MKr19")</f>
        <v>MKr19</v>
      </c>
      <c r="G19" s="483">
        <f>IFERROR(INDEX($G$123:$AU$178,MATCH($E19,$E$123:$E$178,0),MATCH(G$6,$G$122:$AU$122,0)),0)</f>
        <v>76.5</v>
      </c>
      <c r="H19" s="483">
        <f>IFERROR(INDEX($G$123:$AU$178,MATCH($E19,$E$123:$E$178,0),MATCH(H$6,$G$122:$AU$122,0)),0)</f>
        <v>112.4</v>
      </c>
      <c r="I19" s="483">
        <f>IFERROR(INDEX($G$123:$AU$178,MATCH($E19,$E$123:$E$178,0),MATCH(I$6,$G$122:$AU$122,0)),0)</f>
        <v>116.3</v>
      </c>
      <c r="J19" s="483">
        <f>IFERROR(INDEX($G$123:$AU$178,MATCH($E19,$E$123:$E$178,0),MATCH(J$6,$G$122:$AU$122,0)),0)</f>
        <v>118.6</v>
      </c>
      <c r="K19" s="483">
        <f>IFERROR(INDEX($G$123:$AU$178,MATCH($E19,$E$123:$E$178,0),MATCH(K$6,$G$122:$AU$122,0)),0)</f>
        <v>110.1</v>
      </c>
      <c r="L19" s="483">
        <f>IFERROR(INDEX($G$123:$AU$178,MATCH($E19,$E$123:$E$178,0),MATCH(L$6,$G$122:$AU$122,0)),0)</f>
        <v>73.5</v>
      </c>
      <c r="M19" s="483">
        <f>IFERROR(INDEX($G$123:$AU$178,MATCH($E19,$E$123:$E$178,0),MATCH(M$6,$G$122:$AU$122,0)),0)</f>
        <v>70.599999999999994</v>
      </c>
      <c r="N19" s="483">
        <f>IFERROR(INDEX($G$123:$AU$178,MATCH($E19,$E$123:$E$178,0),MATCH(N$6,$G$122:$AU$122,0)),0)</f>
        <v>74.7</v>
      </c>
      <c r="O19" s="483">
        <f>IFERROR(INDEX($G$123:$AU$178,MATCH($E19,$E$123:$E$178,0),MATCH(O$6,$G$122:$AU$122,0)),0)</f>
        <v>99.501075794723519</v>
      </c>
      <c r="P19" s="483">
        <f>IFERROR(INDEX($G$123:$AU$178,MATCH($E19,$E$123:$E$178,0),MATCH(P$6,$G$122:$AU$122,0)),0)</f>
        <v>92.996963615472367</v>
      </c>
      <c r="Q19" s="483">
        <f>IFERROR(INDEX($G$123:$AU$178,MATCH($E19,$E$123:$E$178,0),MATCH(Q$6,$G$122:$AU$122,0)),0)</f>
        <v>91.517025086546809</v>
      </c>
      <c r="R19" s="483">
        <f>IFERROR(INDEX($G$123:$AU$178,MATCH($E19,$E$123:$E$178,0),MATCH(R$6,$G$122:$AU$122,0)),0)</f>
        <v>69.532939675183428</v>
      </c>
      <c r="S19" s="483">
        <f>IFERROR(INDEX($G$123:$AU$178,MATCH($E19,$E$123:$E$178,0),MATCH(S$6,$G$122:$AU$122,0)),0)</f>
        <v>72.941438545887451</v>
      </c>
      <c r="T19" s="483">
        <f>IFERROR(INDEX($G$123:$AU$178,MATCH($E19,$E$123:$E$178,0),MATCH(T$6,$G$122:$AU$122,0)),0)</f>
        <v>75.264522441042786</v>
      </c>
      <c r="U19" s="483">
        <f>IFERROR(INDEX($G$123:$AU$178,MATCH($E19,$E$123:$E$178,0),MATCH(U$6,$G$122:$AU$122,0)),0)</f>
        <v>76.962731586007934</v>
      </c>
      <c r="V19" s="483">
        <f>IFERROR(INDEX($G$123:$AU$178,MATCH($E19,$E$123:$E$178,0),MATCH(V$6,$G$122:$AU$122,0)),0)</f>
        <v>78.199209412536121</v>
      </c>
      <c r="W19" s="483">
        <f>IFERROR(INDEX($G$123:$AU$178,MATCH($E19,$E$123:$E$178,0),MATCH(W$6,$G$122:$AU$122,0)),0)</f>
        <v>79.564672750845261</v>
      </c>
      <c r="X19" s="483">
        <f>IFERROR(INDEX($G$123:$AU$178,MATCH($E19,$E$123:$E$178,0),MATCH(X$6,$G$122:$AU$122,0)),0)</f>
        <v>80.902811517689884</v>
      </c>
      <c r="Y19" s="483">
        <f>IFERROR(INDEX($G$123:$AU$178,MATCH($E19,$E$123:$E$178,0),MATCH(Y$6,$G$122:$AU$122,0)),0)</f>
        <v>82.133932814730045</v>
      </c>
      <c r="Z19" s="483">
        <f>IFERROR(INDEX($G$123:$AU$178,MATCH($E19,$E$123:$E$178,0),MATCH(Z$6,$G$122:$AU$122,0)),0)</f>
        <v>83.42668470166312</v>
      </c>
      <c r="AA19" s="483">
        <f>IFERROR(INDEX($G$123:$AU$178,MATCH($E19,$E$123:$E$178,0),MATCH(AA$6,$G$122:$AU$122,0)),0)</f>
        <v>84.649874602600562</v>
      </c>
      <c r="AB19" s="483">
        <f>IFERROR(INDEX($G$123:$AU$178,MATCH($E19,$E$123:$E$178,0),MATCH(AB$6,$G$122:$AU$122,0)),0)</f>
        <v>84.343730840397711</v>
      </c>
      <c r="AC19" s="483">
        <f>IFERROR(INDEX($G$123:$AU$178,MATCH($E19,$E$123:$E$178,0),MATCH(AC$6,$G$122:$AU$122,0)),0)</f>
        <v>84.036854893898322</v>
      </c>
      <c r="AD19" s="483">
        <f>IFERROR(INDEX($G$123:$AU$178,MATCH($E19,$E$123:$E$178,0),MATCH(AD$6,$G$122:$AU$122,0)),0)</f>
        <v>83.731245986171288</v>
      </c>
      <c r="AE19" s="483">
        <f>IFERROR(INDEX($G$123:$AU$178,MATCH($E19,$E$123:$E$178,0),MATCH(AE$6,$G$122:$AU$122,0)),0)</f>
        <v>83.424869481157842</v>
      </c>
      <c r="AF19" s="483">
        <f>IFERROR(INDEX($G$123:$AU$178,MATCH($E19,$E$123:$E$178,0),MATCH(AF$6,$G$122:$AU$122,0)),0)</f>
        <v>83.118589672609204</v>
      </c>
      <c r="AG19" s="483">
        <f>IFERROR(INDEX($G$123:$AU$178,MATCH($E19,$E$123:$E$178,0),MATCH(AG$6,$G$122:$AU$122,0)),0)</f>
        <v>82.811383985383955</v>
      </c>
      <c r="AH19" s="483">
        <f>IFERROR(INDEX($G$123:$AU$178,MATCH($E19,$E$123:$E$178,0),MATCH(AH$6,$G$122:$AU$122,0)),0)</f>
        <v>82.505260877276157</v>
      </c>
      <c r="AI19" s="483">
        <f>IFERROR(INDEX($G$123:$AU$178,MATCH($E19,$E$123:$E$178,0),MATCH(AI$6,$G$122:$AU$122,0)),0)</f>
        <v>82.198407292957839</v>
      </c>
      <c r="AJ19" s="483">
        <f>IFERROR(INDEX($G$123:$AU$178,MATCH($E19,$E$123:$E$178,0),MATCH(AJ$6,$G$122:$AU$122,0)),0)</f>
        <v>81.892482546272987</v>
      </c>
      <c r="AK19" s="483">
        <f>IFERROR(INDEX($G$123:$AU$178,MATCH($E19,$E$123:$E$178,0),MATCH(AK$6,$G$122:$AU$122,0)),0)</f>
        <v>81.586255922780509</v>
      </c>
      <c r="AL19" s="483">
        <f>IFERROR(INDEX($G$123:$AU$178,MATCH($E19,$E$123:$E$178,0),MATCH(AL$6,$G$122:$AU$122,0)),0)</f>
        <v>81.280029803612607</v>
      </c>
      <c r="AM19" s="483">
        <f>IFERROR(INDEX($G$123:$AU$178,MATCH($E19,$E$123:$E$178,0),MATCH(AM$6,$G$122:$AU$122,0)),0)</f>
        <v>80.976964003619855</v>
      </c>
      <c r="AN19" s="483">
        <f>IFERROR(INDEX($G$123:$AU$178,MATCH($E19,$E$123:$E$178,0),MATCH(AN$6,$G$122:$AU$122,0)),0)</f>
        <v>80.673903946081424</v>
      </c>
      <c r="AO19" s="483">
        <f>IFERROR(INDEX($G$123:$AU$178,MATCH($E19,$E$123:$E$178,0),MATCH(AO$6,$G$122:$AU$122,0)),0)</f>
        <v>80.370849638339479</v>
      </c>
      <c r="AP19" s="483">
        <f>IFERROR(INDEX($G$123:$AU$178,MATCH($E19,$E$123:$E$178,0),MATCH(AP$6,$G$122:$AU$122,0)),0)</f>
        <v>80.067801087745465</v>
      </c>
      <c r="AQ19" s="483">
        <f>IFERROR(INDEX($G$123:$AU$178,MATCH($E19,$E$123:$E$178,0),MATCH(AQ$6,$G$122:$AU$122,0)),0)</f>
        <v>79.764758301660265</v>
      </c>
      <c r="AR19" s="483">
        <f>IFERROR(INDEX($G$123:$AU$178,MATCH($E19,$E$123:$E$178,0),MATCH(AR$6,$G$122:$AU$122,0)),0)</f>
        <v>79.461721287454196</v>
      </c>
      <c r="AS19" s="483">
        <f>IFERROR(INDEX($G$123:$AU$178,MATCH($E19,$E$123:$E$178,0),MATCH(AS$6,$G$122:$AU$122,0)),0)</f>
        <v>79.158690052506984</v>
      </c>
      <c r="AT19" s="483">
        <f>IFERROR(INDEX($G$123:$AU$178,MATCH($E19,$E$123:$E$178,0),MATCH(AT$6,$G$122:$AU$122,0)),0)</f>
        <v>78.85566460420776</v>
      </c>
      <c r="AU19" s="483">
        <f>IFERROR(INDEX($G$123:$AU$178,MATCH($E19,$E$123:$E$178,0),MATCH(AU$6,$G$122:$AU$122,0)),0)</f>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0"/>
        <v>DSL</v>
      </c>
      <c r="F20" s="1119" t="str">
        <f>IFERROR(VLOOKUP(E20,$E$123:$F$175,2,FALSE),"MKr19")</f>
        <v>MKr19</v>
      </c>
      <c r="G20" s="483">
        <f>IFERROR(INDEX($G$123:$AU$178,MATCH($E20,$E$123:$E$178,0),MATCH(G$6,$G$122:$AU$122,0)),0)</f>
        <v>105.4</v>
      </c>
      <c r="H20" s="483">
        <f>IFERROR(INDEX($G$123:$AU$178,MATCH($E20,$E$123:$E$178,0),MATCH(H$6,$G$122:$AU$122,0)),0)</f>
        <v>117.4</v>
      </c>
      <c r="I20" s="483">
        <f>IFERROR(INDEX($G$123:$AU$178,MATCH($E20,$E$123:$E$178,0),MATCH(I$6,$G$122:$AU$122,0)),0)</f>
        <v>134.19999999999999</v>
      </c>
      <c r="J20" s="483">
        <f>IFERROR(INDEX($G$123:$AU$178,MATCH($E20,$E$123:$E$178,0),MATCH(J$6,$G$122:$AU$122,0)),0)</f>
        <v>123.2</v>
      </c>
      <c r="K20" s="483">
        <f>IFERROR(INDEX($G$123:$AU$178,MATCH($E20,$E$123:$E$178,0),MATCH(K$6,$G$122:$AU$122,0)),0)</f>
        <v>113.5</v>
      </c>
      <c r="L20" s="483">
        <f>IFERROR(INDEX($G$123:$AU$178,MATCH($E20,$E$123:$E$178,0),MATCH(L$6,$G$122:$AU$122,0)),0)</f>
        <v>77</v>
      </c>
      <c r="M20" s="483">
        <f>IFERROR(INDEX($G$123:$AU$178,MATCH($E20,$E$123:$E$178,0),MATCH(M$6,$G$122:$AU$122,0)),0)</f>
        <v>74</v>
      </c>
      <c r="N20" s="483">
        <f>IFERROR(INDEX($G$123:$AU$178,MATCH($E20,$E$123:$E$178,0),MATCH(N$6,$G$122:$AU$122,0)),0)</f>
        <v>78.2</v>
      </c>
      <c r="O20" s="483">
        <f>IFERROR(INDEX($G$123:$AU$178,MATCH($E20,$E$123:$E$178,0),MATCH(O$6,$G$122:$AU$122,0)),0)</f>
        <v>101.50107579472352</v>
      </c>
      <c r="P20" s="483">
        <f>IFERROR(INDEX($G$123:$AU$178,MATCH($E20,$E$123:$E$178,0),MATCH(P$6,$G$122:$AU$122,0)),0)</f>
        <v>95.586963615472371</v>
      </c>
      <c r="Q20" s="483">
        <f>IFERROR(INDEX($G$123:$AU$178,MATCH($E20,$E$123:$E$178,0),MATCH(Q$6,$G$122:$AU$122,0)),0)</f>
        <v>94.107025086546813</v>
      </c>
      <c r="R20" s="483">
        <f>IFERROR(INDEX($G$123:$AU$178,MATCH($E20,$E$123:$E$178,0),MATCH(R$6,$G$122:$AU$122,0)),0)</f>
        <v>72.122939675183432</v>
      </c>
      <c r="S20" s="483">
        <f>IFERROR(INDEX($G$123:$AU$178,MATCH($E20,$E$123:$E$178,0),MATCH(S$6,$G$122:$AU$122,0)),0)</f>
        <v>75.531438545887454</v>
      </c>
      <c r="T20" s="483">
        <f>IFERROR(INDEX($G$123:$AU$178,MATCH($E20,$E$123:$E$178,0),MATCH(T$6,$G$122:$AU$122,0)),0)</f>
        <v>77.854522441042789</v>
      </c>
      <c r="U20" s="483">
        <f>IFERROR(INDEX($G$123:$AU$178,MATCH($E20,$E$123:$E$178,0),MATCH(U$6,$G$122:$AU$122,0)),0)</f>
        <v>79.552731586007937</v>
      </c>
      <c r="V20" s="483">
        <f>IFERROR(INDEX($G$123:$AU$178,MATCH($E20,$E$123:$E$178,0),MATCH(V$6,$G$122:$AU$122,0)),0)</f>
        <v>80.789209412536124</v>
      </c>
      <c r="W20" s="483">
        <f>IFERROR(INDEX($G$123:$AU$178,MATCH($E20,$E$123:$E$178,0),MATCH(W$6,$G$122:$AU$122,0)),0)</f>
        <v>82.154672750845265</v>
      </c>
      <c r="X20" s="483">
        <f>IFERROR(INDEX($G$123:$AU$178,MATCH($E20,$E$123:$E$178,0),MATCH(X$6,$G$122:$AU$122,0)),0)</f>
        <v>83.492811517689887</v>
      </c>
      <c r="Y20" s="483">
        <f>IFERROR(INDEX($G$123:$AU$178,MATCH($E20,$E$123:$E$178,0),MATCH(Y$6,$G$122:$AU$122,0)),0)</f>
        <v>84.723932814730048</v>
      </c>
      <c r="Z20" s="483">
        <f>IFERROR(INDEX($G$123:$AU$178,MATCH($E20,$E$123:$E$178,0),MATCH(Z$6,$G$122:$AU$122,0)),0)</f>
        <v>86.016684701663124</v>
      </c>
      <c r="AA20" s="483">
        <f>IFERROR(INDEX($G$123:$AU$178,MATCH($E20,$E$123:$E$178,0),MATCH(AA$6,$G$122:$AU$122,0)),0)</f>
        <v>87.239874602600565</v>
      </c>
      <c r="AB20" s="483">
        <f>IFERROR(INDEX($G$123:$AU$178,MATCH($E20,$E$123:$E$178,0),MATCH(AB$6,$G$122:$AU$122,0)),0)</f>
        <v>86.933730840397715</v>
      </c>
      <c r="AC20" s="483">
        <f>IFERROR(INDEX($G$123:$AU$178,MATCH($E20,$E$123:$E$178,0),MATCH(AC$6,$G$122:$AU$122,0)),0)</f>
        <v>86.626854893898326</v>
      </c>
      <c r="AD20" s="483">
        <f>IFERROR(INDEX($G$123:$AU$178,MATCH($E20,$E$123:$E$178,0),MATCH(AD$6,$G$122:$AU$122,0)),0)</f>
        <v>86.321245986171292</v>
      </c>
      <c r="AE20" s="483">
        <f>IFERROR(INDEX($G$123:$AU$178,MATCH($E20,$E$123:$E$178,0),MATCH(AE$6,$G$122:$AU$122,0)),0)</f>
        <v>86.014869481157845</v>
      </c>
      <c r="AF20" s="483">
        <f>IFERROR(INDEX($G$123:$AU$178,MATCH($E20,$E$123:$E$178,0),MATCH(AF$6,$G$122:$AU$122,0)),0)</f>
        <v>85.708589672609207</v>
      </c>
      <c r="AG20" s="483">
        <f>IFERROR(INDEX($G$123:$AU$178,MATCH($E20,$E$123:$E$178,0),MATCH(AG$6,$G$122:$AU$122,0)),0)</f>
        <v>85.401383985383958</v>
      </c>
      <c r="AH20" s="483">
        <f>IFERROR(INDEX($G$123:$AU$178,MATCH($E20,$E$123:$E$178,0),MATCH(AH$6,$G$122:$AU$122,0)),0)</f>
        <v>85.095260877276161</v>
      </c>
      <c r="AI20" s="483">
        <f>IFERROR(INDEX($G$123:$AU$178,MATCH($E20,$E$123:$E$178,0),MATCH(AI$6,$G$122:$AU$122,0)),0)</f>
        <v>84.788407292957842</v>
      </c>
      <c r="AJ20" s="483">
        <f>IFERROR(INDEX($G$123:$AU$178,MATCH($E20,$E$123:$E$178,0),MATCH(AJ$6,$G$122:$AU$122,0)),0)</f>
        <v>84.48248254627299</v>
      </c>
      <c r="AK20" s="483">
        <f>IFERROR(INDEX($G$123:$AU$178,MATCH($E20,$E$123:$E$178,0),MATCH(AK$6,$G$122:$AU$122,0)),0)</f>
        <v>84.176255922780513</v>
      </c>
      <c r="AL20" s="483">
        <f>IFERROR(INDEX($G$123:$AU$178,MATCH($E20,$E$123:$E$178,0),MATCH(AL$6,$G$122:$AU$122,0)),0)</f>
        <v>83.87002980361261</v>
      </c>
      <c r="AM20" s="483">
        <f>IFERROR(INDEX($G$123:$AU$178,MATCH($E20,$E$123:$E$178,0),MATCH(AM$6,$G$122:$AU$122,0)),0)</f>
        <v>83.566964003619859</v>
      </c>
      <c r="AN20" s="483">
        <f>IFERROR(INDEX($G$123:$AU$178,MATCH($E20,$E$123:$E$178,0),MATCH(AN$6,$G$122:$AU$122,0)),0)</f>
        <v>83.263903946081427</v>
      </c>
      <c r="AO20" s="483">
        <f>IFERROR(INDEX($G$123:$AU$178,MATCH($E20,$E$123:$E$178,0),MATCH(AO$6,$G$122:$AU$122,0)),0)</f>
        <v>82.960849638339482</v>
      </c>
      <c r="AP20" s="483">
        <f>IFERROR(INDEX($G$123:$AU$178,MATCH($E20,$E$123:$E$178,0),MATCH(AP$6,$G$122:$AU$122,0)),0)</f>
        <v>82.657801087745469</v>
      </c>
      <c r="AQ20" s="483">
        <f>IFERROR(INDEX($G$123:$AU$178,MATCH($E20,$E$123:$E$178,0),MATCH(AQ$6,$G$122:$AU$122,0)),0)</f>
        <v>82.354758301660269</v>
      </c>
      <c r="AR20" s="483">
        <f>IFERROR(INDEX($G$123:$AU$178,MATCH($E20,$E$123:$E$178,0),MATCH(AR$6,$G$122:$AU$122,0)),0)</f>
        <v>82.0517212874542</v>
      </c>
      <c r="AS20" s="483">
        <f>IFERROR(INDEX($G$123:$AU$178,MATCH($E20,$E$123:$E$178,0),MATCH(AS$6,$G$122:$AU$122,0)),0)</f>
        <v>81.748690052506987</v>
      </c>
      <c r="AT20" s="483">
        <f>IFERROR(INDEX($G$123:$AU$178,MATCH($E20,$E$123:$E$178,0),MATCH(AT$6,$G$122:$AU$122,0)),0)</f>
        <v>81.445664604207764</v>
      </c>
      <c r="AU20" s="483">
        <f>IFERROR(INDEX($G$123:$AU$178,MATCH($E20,$E$123:$E$178,0),MATCH(AU$6,$G$122:$AU$122,0)),0)</f>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0"/>
        <v>HFO</v>
      </c>
      <c r="F21" s="1119" t="str">
        <f>IFERROR(VLOOKUP(E21,$E$123:$F$175,2,FALSE),"MKr19")</f>
        <v>MKr19</v>
      </c>
      <c r="G21" s="483">
        <f>IFERROR(INDEX($G$123:$AU$178,MATCH($E21,$E$123:$E$178,0),MATCH(G$6,$G$122:$AU$122,0)),0)</f>
        <v>68.2</v>
      </c>
      <c r="H21" s="483">
        <f>IFERROR(INDEX($G$123:$AU$178,MATCH($E21,$E$123:$E$178,0),MATCH(H$6,$G$122:$AU$122,0)),0)</f>
        <v>102</v>
      </c>
      <c r="I21" s="483">
        <f>IFERROR(INDEX($G$123:$AU$178,MATCH($E21,$E$123:$E$178,0),MATCH(I$6,$G$122:$AU$122,0)),0)</f>
        <v>96.2</v>
      </c>
      <c r="J21" s="483">
        <f>IFERROR(INDEX($G$123:$AU$178,MATCH($E21,$E$123:$E$178,0),MATCH(J$6,$G$122:$AU$122,0)),0)</f>
        <v>91.7</v>
      </c>
      <c r="K21" s="483">
        <f>IFERROR(INDEX($G$123:$AU$178,MATCH($E21,$E$123:$E$178,0),MATCH(K$6,$G$122:$AU$122,0)),0)</f>
        <v>84</v>
      </c>
      <c r="L21" s="483">
        <f>IFERROR(INDEX($G$123:$AU$178,MATCH($E21,$E$123:$E$178,0),MATCH(L$6,$G$122:$AU$122,0)),0)</f>
        <v>47.5</v>
      </c>
      <c r="M21" s="483">
        <f>IFERROR(INDEX($G$123:$AU$178,MATCH($E21,$E$123:$E$178,0),MATCH(M$6,$G$122:$AU$122,0)),0)</f>
        <v>44.5</v>
      </c>
      <c r="N21" s="483">
        <f>IFERROR(INDEX($G$123:$AU$178,MATCH($E21,$E$123:$E$178,0),MATCH(N$6,$G$122:$AU$122,0)),0)</f>
        <v>48.7</v>
      </c>
      <c r="O21" s="483">
        <f>IFERROR(INDEX($G$123:$AU$178,MATCH($E21,$E$123:$E$178,0),MATCH(O$6,$G$122:$AU$122,0)),0)</f>
        <v>67.735141438725293</v>
      </c>
      <c r="P21" s="483">
        <f>IFERROR(INDEX($G$123:$AU$178,MATCH($E21,$E$123:$E$178,0),MATCH(P$6,$G$122:$AU$122,0)),0)</f>
        <v>61.821029259474152</v>
      </c>
      <c r="Q21" s="483">
        <f>IFERROR(INDEX($G$123:$AU$178,MATCH($E21,$E$123:$E$178,0),MATCH(Q$6,$G$122:$AU$122,0)),0)</f>
        <v>60.341090730548601</v>
      </c>
      <c r="R21" s="483">
        <f>IFERROR(INDEX($G$123:$AU$178,MATCH($E21,$E$123:$E$178,0),MATCH(R$6,$G$122:$AU$122,0)),0)</f>
        <v>38.35700531918522</v>
      </c>
      <c r="S21" s="483">
        <f>IFERROR(INDEX($G$123:$AU$178,MATCH($E21,$E$123:$E$178,0),MATCH(S$6,$G$122:$AU$122,0)),0)</f>
        <v>41.765504189889249</v>
      </c>
      <c r="T21" s="483">
        <f>IFERROR(INDEX($G$123:$AU$178,MATCH($E21,$E$123:$E$178,0),MATCH(T$6,$G$122:$AU$122,0)),0)</f>
        <v>44.088588085044584</v>
      </c>
      <c r="U21" s="483">
        <f>IFERROR(INDEX($G$123:$AU$178,MATCH($E21,$E$123:$E$178,0),MATCH(U$6,$G$122:$AU$122,0)),0)</f>
        <v>45.786797230009718</v>
      </c>
      <c r="V21" s="483">
        <f>IFERROR(INDEX($G$123:$AU$178,MATCH($E21,$E$123:$E$178,0),MATCH(V$6,$G$122:$AU$122,0)),0)</f>
        <v>47.023275056537912</v>
      </c>
      <c r="W21" s="483">
        <f>IFERROR(INDEX($G$123:$AU$178,MATCH($E21,$E$123:$E$178,0),MATCH(W$6,$G$122:$AU$122,0)),0)</f>
        <v>48.388738394847046</v>
      </c>
      <c r="X21" s="483">
        <f>IFERROR(INDEX($G$123:$AU$178,MATCH($E21,$E$123:$E$178,0),MATCH(X$6,$G$122:$AU$122,0)),0)</f>
        <v>49.726877161691675</v>
      </c>
      <c r="Y21" s="483">
        <f>IFERROR(INDEX($G$123:$AU$178,MATCH($E21,$E$123:$E$178,0),MATCH(Y$6,$G$122:$AU$122,0)),0)</f>
        <v>50.957998458731836</v>
      </c>
      <c r="Z21" s="483">
        <f>IFERROR(INDEX($G$123:$AU$178,MATCH($E21,$E$123:$E$178,0),MATCH(Z$6,$G$122:$AU$122,0)),0)</f>
        <v>52.250750345664912</v>
      </c>
      <c r="AA21" s="483">
        <f>IFERROR(INDEX($G$123:$AU$178,MATCH($E21,$E$123:$E$178,0),MATCH(AA$6,$G$122:$AU$122,0)),0)</f>
        <v>53.473940246602353</v>
      </c>
      <c r="AB21" s="483">
        <f>IFERROR(INDEX($G$123:$AU$178,MATCH($E21,$E$123:$E$178,0),MATCH(AB$6,$G$122:$AU$122,0)),0)</f>
        <v>53.16779648439951</v>
      </c>
      <c r="AC21" s="483">
        <f>IFERROR(INDEX($G$123:$AU$178,MATCH($E21,$E$123:$E$178,0),MATCH(AC$6,$G$122:$AU$122,0)),0)</f>
        <v>52.860920537900107</v>
      </c>
      <c r="AD21" s="483">
        <f>IFERROR(INDEX($G$123:$AU$178,MATCH($E21,$E$123:$E$178,0),MATCH(AD$6,$G$122:$AU$122,0)),0)</f>
        <v>52.55531163017308</v>
      </c>
      <c r="AE21" s="483">
        <f>IFERROR(INDEX($G$123:$AU$178,MATCH($E21,$E$123:$E$178,0),MATCH(AE$6,$G$122:$AU$122,0)),0)</f>
        <v>52.248935125159633</v>
      </c>
      <c r="AF21" s="483">
        <f>IFERROR(INDEX($G$123:$AU$178,MATCH($E21,$E$123:$E$178,0),MATCH(AF$6,$G$122:$AU$122,0)),0)</f>
        <v>51.942655316610988</v>
      </c>
      <c r="AG21" s="483">
        <f>IFERROR(INDEX($G$123:$AU$178,MATCH($E21,$E$123:$E$178,0),MATCH(AG$6,$G$122:$AU$122,0)),0)</f>
        <v>51.635449629385747</v>
      </c>
      <c r="AH21" s="483">
        <f>IFERROR(INDEX($G$123:$AU$178,MATCH($E21,$E$123:$E$178,0),MATCH(AH$6,$G$122:$AU$122,0)),0)</f>
        <v>51.329326521277956</v>
      </c>
      <c r="AI21" s="483">
        <f>IFERROR(INDEX($G$123:$AU$178,MATCH($E21,$E$123:$E$178,0),MATCH(AI$6,$G$122:$AU$122,0)),0)</f>
        <v>51.022472936959623</v>
      </c>
      <c r="AJ21" s="483">
        <f>IFERROR(INDEX($G$123:$AU$178,MATCH($E21,$E$123:$E$178,0),MATCH(AJ$6,$G$122:$AU$122,0)),0)</f>
        <v>50.716548190274779</v>
      </c>
      <c r="AK21" s="483">
        <f>IFERROR(INDEX($G$123:$AU$178,MATCH($E21,$E$123:$E$178,0),MATCH(AK$6,$G$122:$AU$122,0)),0)</f>
        <v>50.410321566782294</v>
      </c>
      <c r="AL21" s="483">
        <f>IFERROR(INDEX($G$123:$AU$178,MATCH($E21,$E$123:$E$178,0),MATCH(AL$6,$G$122:$AU$122,0)),0)</f>
        <v>50.104095447614391</v>
      </c>
      <c r="AM21" s="483">
        <f>IFERROR(INDEX($G$123:$AU$178,MATCH($E21,$E$123:$E$178,0),MATCH(AM$6,$G$122:$AU$122,0)),0)</f>
        <v>49.801029647621633</v>
      </c>
      <c r="AN21" s="483">
        <f>IFERROR(INDEX($G$123:$AU$178,MATCH($E21,$E$123:$E$178,0),MATCH(AN$6,$G$122:$AU$122,0)),0)</f>
        <v>49.497969590083216</v>
      </c>
      <c r="AO21" s="483">
        <f>IFERROR(INDEX($G$123:$AU$178,MATCH($E21,$E$123:$E$178,0),MATCH(AO$6,$G$122:$AU$122,0)),0)</f>
        <v>49.19491528234127</v>
      </c>
      <c r="AP21" s="483">
        <f>IFERROR(INDEX($G$123:$AU$178,MATCH($E21,$E$123:$E$178,0),MATCH(AP$6,$G$122:$AU$122,0)),0)</f>
        <v>48.89186673174725</v>
      </c>
      <c r="AQ21" s="483">
        <f>IFERROR(INDEX($G$123:$AU$178,MATCH($E21,$E$123:$E$178,0),MATCH(AQ$6,$G$122:$AU$122,0)),0)</f>
        <v>48.588823945662064</v>
      </c>
      <c r="AR21" s="483">
        <f>IFERROR(INDEX($G$123:$AU$178,MATCH($E21,$E$123:$E$178,0),MATCH(AR$6,$G$122:$AU$122,0)),0)</f>
        <v>48.285786931455988</v>
      </c>
      <c r="AS21" s="483">
        <f>IFERROR(INDEX($G$123:$AU$178,MATCH($E21,$E$123:$E$178,0),MATCH(AS$6,$G$122:$AU$122,0)),0)</f>
        <v>47.982755696508768</v>
      </c>
      <c r="AT21" s="483">
        <f>IFERROR(INDEX($G$123:$AU$178,MATCH($E21,$E$123:$E$178,0),MATCH(AT$6,$G$122:$AU$122,0)),0)</f>
        <v>47.679730248209545</v>
      </c>
      <c r="AU21" s="483">
        <f>IFERROR(INDEX($G$123:$AU$178,MATCH($E21,$E$123:$E$178,0),MATCH(AU$6,$G$122:$AU$122,0)),0)</f>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0"/>
        <v>MGO</v>
      </c>
      <c r="F22" s="1119" t="str">
        <f>IFERROR(VLOOKUP(E22,$E$123:$F$175,2,FALSE),"MKr19")</f>
        <v>MKr19</v>
      </c>
      <c r="G22" s="483">
        <f>IFERROR(INDEX($G$123:$AU$178,MATCH($E22,$E$123:$E$178,0),MATCH(G$6,$G$122:$AU$122,0)),0)</f>
        <v>68.2</v>
      </c>
      <c r="H22" s="483">
        <f>IFERROR(INDEX($G$123:$AU$178,MATCH($E22,$E$123:$E$178,0),MATCH(H$6,$G$122:$AU$122,0)),0)</f>
        <v>102</v>
      </c>
      <c r="I22" s="483">
        <f>IFERROR(INDEX($G$123:$AU$178,MATCH($E22,$E$123:$E$178,0),MATCH(I$6,$G$122:$AU$122,0)),0)</f>
        <v>96.2</v>
      </c>
      <c r="J22" s="483">
        <f>IFERROR(INDEX($G$123:$AU$178,MATCH($E22,$E$123:$E$178,0),MATCH(J$6,$G$122:$AU$122,0)),0)</f>
        <v>91.7</v>
      </c>
      <c r="K22" s="483">
        <f>IFERROR(INDEX($G$123:$AU$178,MATCH($E22,$E$123:$E$178,0),MATCH(K$6,$G$122:$AU$122,0)),0)</f>
        <v>84</v>
      </c>
      <c r="L22" s="483">
        <f>IFERROR(INDEX($G$123:$AU$178,MATCH($E22,$E$123:$E$178,0),MATCH(L$6,$G$122:$AU$122,0)),0)</f>
        <v>47.5</v>
      </c>
      <c r="M22" s="483">
        <f>IFERROR(INDEX($G$123:$AU$178,MATCH($E22,$E$123:$E$178,0),MATCH(M$6,$G$122:$AU$122,0)),0)</f>
        <v>44.5</v>
      </c>
      <c r="N22" s="483">
        <f>IFERROR(INDEX($G$123:$AU$178,MATCH($E22,$E$123:$E$178,0),MATCH(N$6,$G$122:$AU$122,0)),0)</f>
        <v>48.7</v>
      </c>
      <c r="O22" s="483">
        <f>IFERROR(INDEX($G$123:$AU$178,MATCH($E22,$E$123:$E$178,0),MATCH(O$6,$G$122:$AU$122,0)),0)</f>
        <v>67.735141438725293</v>
      </c>
      <c r="P22" s="483">
        <f>IFERROR(INDEX($G$123:$AU$178,MATCH($E22,$E$123:$E$178,0),MATCH(P$6,$G$122:$AU$122,0)),0)</f>
        <v>61.821029259474152</v>
      </c>
      <c r="Q22" s="483">
        <f>IFERROR(INDEX($G$123:$AU$178,MATCH($E22,$E$123:$E$178,0),MATCH(Q$6,$G$122:$AU$122,0)),0)</f>
        <v>60.341090730548601</v>
      </c>
      <c r="R22" s="483">
        <f>IFERROR(INDEX($G$123:$AU$178,MATCH($E22,$E$123:$E$178,0),MATCH(R$6,$G$122:$AU$122,0)),0)</f>
        <v>38.35700531918522</v>
      </c>
      <c r="S22" s="483">
        <f>IFERROR(INDEX($G$123:$AU$178,MATCH($E22,$E$123:$E$178,0),MATCH(S$6,$G$122:$AU$122,0)),0)</f>
        <v>41.765504189889249</v>
      </c>
      <c r="T22" s="483">
        <f>IFERROR(INDEX($G$123:$AU$178,MATCH($E22,$E$123:$E$178,0),MATCH(T$6,$G$122:$AU$122,0)),0)</f>
        <v>44.088588085044584</v>
      </c>
      <c r="U22" s="483">
        <f>IFERROR(INDEX($G$123:$AU$178,MATCH($E22,$E$123:$E$178,0),MATCH(U$6,$G$122:$AU$122,0)),0)</f>
        <v>45.786797230009718</v>
      </c>
      <c r="V22" s="483">
        <f>IFERROR(INDEX($G$123:$AU$178,MATCH($E22,$E$123:$E$178,0),MATCH(V$6,$G$122:$AU$122,0)),0)</f>
        <v>47.023275056537912</v>
      </c>
      <c r="W22" s="483">
        <f>IFERROR(INDEX($G$123:$AU$178,MATCH($E22,$E$123:$E$178,0),MATCH(W$6,$G$122:$AU$122,0)),0)</f>
        <v>48.388738394847046</v>
      </c>
      <c r="X22" s="483">
        <f>IFERROR(INDEX($G$123:$AU$178,MATCH($E22,$E$123:$E$178,0),MATCH(X$6,$G$122:$AU$122,0)),0)</f>
        <v>49.726877161691675</v>
      </c>
      <c r="Y22" s="483">
        <f>IFERROR(INDEX($G$123:$AU$178,MATCH($E22,$E$123:$E$178,0),MATCH(Y$6,$G$122:$AU$122,0)),0)</f>
        <v>50.957998458731836</v>
      </c>
      <c r="Z22" s="483">
        <f>IFERROR(INDEX($G$123:$AU$178,MATCH($E22,$E$123:$E$178,0),MATCH(Z$6,$G$122:$AU$122,0)),0)</f>
        <v>52.250750345664912</v>
      </c>
      <c r="AA22" s="483">
        <f>IFERROR(INDEX($G$123:$AU$178,MATCH($E22,$E$123:$E$178,0),MATCH(AA$6,$G$122:$AU$122,0)),0)</f>
        <v>53.473940246602353</v>
      </c>
      <c r="AB22" s="483">
        <f>IFERROR(INDEX($G$123:$AU$178,MATCH($E22,$E$123:$E$178,0),MATCH(AB$6,$G$122:$AU$122,0)),0)</f>
        <v>53.16779648439951</v>
      </c>
      <c r="AC22" s="483">
        <f>IFERROR(INDEX($G$123:$AU$178,MATCH($E22,$E$123:$E$178,0),MATCH(AC$6,$G$122:$AU$122,0)),0)</f>
        <v>52.860920537900107</v>
      </c>
      <c r="AD22" s="483">
        <f>IFERROR(INDEX($G$123:$AU$178,MATCH($E22,$E$123:$E$178,0),MATCH(AD$6,$G$122:$AU$122,0)),0)</f>
        <v>52.55531163017308</v>
      </c>
      <c r="AE22" s="483">
        <f>IFERROR(INDEX($G$123:$AU$178,MATCH($E22,$E$123:$E$178,0),MATCH(AE$6,$G$122:$AU$122,0)),0)</f>
        <v>52.248935125159633</v>
      </c>
      <c r="AF22" s="483">
        <f>IFERROR(INDEX($G$123:$AU$178,MATCH($E22,$E$123:$E$178,0),MATCH(AF$6,$G$122:$AU$122,0)),0)</f>
        <v>51.942655316610988</v>
      </c>
      <c r="AG22" s="483">
        <f>IFERROR(INDEX($G$123:$AU$178,MATCH($E22,$E$123:$E$178,0),MATCH(AG$6,$G$122:$AU$122,0)),0)</f>
        <v>51.635449629385747</v>
      </c>
      <c r="AH22" s="483">
        <f>IFERROR(INDEX($G$123:$AU$178,MATCH($E22,$E$123:$E$178,0),MATCH(AH$6,$G$122:$AU$122,0)),0)</f>
        <v>51.329326521277956</v>
      </c>
      <c r="AI22" s="483">
        <f>IFERROR(INDEX($G$123:$AU$178,MATCH($E22,$E$123:$E$178,0),MATCH(AI$6,$G$122:$AU$122,0)),0)</f>
        <v>51.022472936959623</v>
      </c>
      <c r="AJ22" s="483">
        <f>IFERROR(INDEX($G$123:$AU$178,MATCH($E22,$E$123:$E$178,0),MATCH(AJ$6,$G$122:$AU$122,0)),0)</f>
        <v>50.716548190274779</v>
      </c>
      <c r="AK22" s="483">
        <f>IFERROR(INDEX($G$123:$AU$178,MATCH($E22,$E$123:$E$178,0),MATCH(AK$6,$G$122:$AU$122,0)),0)</f>
        <v>50.410321566782294</v>
      </c>
      <c r="AL22" s="483">
        <f>IFERROR(INDEX($G$123:$AU$178,MATCH($E22,$E$123:$E$178,0),MATCH(AL$6,$G$122:$AU$122,0)),0)</f>
        <v>50.104095447614391</v>
      </c>
      <c r="AM22" s="483">
        <f>IFERROR(INDEX($G$123:$AU$178,MATCH($E22,$E$123:$E$178,0),MATCH(AM$6,$G$122:$AU$122,0)),0)</f>
        <v>49.801029647621633</v>
      </c>
      <c r="AN22" s="483">
        <f>IFERROR(INDEX($G$123:$AU$178,MATCH($E22,$E$123:$E$178,0),MATCH(AN$6,$G$122:$AU$122,0)),0)</f>
        <v>49.497969590083216</v>
      </c>
      <c r="AO22" s="483">
        <f>IFERROR(INDEX($G$123:$AU$178,MATCH($E22,$E$123:$E$178,0),MATCH(AO$6,$G$122:$AU$122,0)),0)</f>
        <v>49.19491528234127</v>
      </c>
      <c r="AP22" s="483">
        <f>IFERROR(INDEX($G$123:$AU$178,MATCH($E22,$E$123:$E$178,0),MATCH(AP$6,$G$122:$AU$122,0)),0)</f>
        <v>48.89186673174725</v>
      </c>
      <c r="AQ22" s="483">
        <f>IFERROR(INDEX($G$123:$AU$178,MATCH($E22,$E$123:$E$178,0),MATCH(AQ$6,$G$122:$AU$122,0)),0)</f>
        <v>48.588823945662064</v>
      </c>
      <c r="AR22" s="483">
        <f>IFERROR(INDEX($G$123:$AU$178,MATCH($E22,$E$123:$E$178,0),MATCH(AR$6,$G$122:$AU$122,0)),0)</f>
        <v>48.285786931455988</v>
      </c>
      <c r="AS22" s="483">
        <f>IFERROR(INDEX($G$123:$AU$178,MATCH($E22,$E$123:$E$178,0),MATCH(AS$6,$G$122:$AU$122,0)),0)</f>
        <v>47.982755696508768</v>
      </c>
      <c r="AT22" s="483">
        <f>IFERROR(INDEX($G$123:$AU$178,MATCH($E22,$E$123:$E$178,0),MATCH(AT$6,$G$122:$AU$122,0)),0)</f>
        <v>47.679730248209545</v>
      </c>
      <c r="AU22" s="483">
        <f>IFERROR(INDEX($G$123:$AU$178,MATCH($E22,$E$123:$E$178,0),MATCH(AU$6,$G$122:$AU$122,0)),0)</f>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0"/>
        <v>AGSL</v>
      </c>
      <c r="F23" s="1119" t="str">
        <f>IFERROR(VLOOKUP(E23,$E$123:$F$175,2,FALSE),"MKr19")</f>
        <v>MKr19</v>
      </c>
      <c r="G23" s="483">
        <f>IFERROR(INDEX($G$123:$AU$178,MATCH($E23,$E$123:$E$178,0),MATCH(G$6,$G$122:$AU$122,0)),0)</f>
        <v>76.5</v>
      </c>
      <c r="H23" s="483">
        <f>IFERROR(INDEX($G$123:$AU$178,MATCH($E23,$E$123:$E$178,0),MATCH(H$6,$G$122:$AU$122,0)),0)</f>
        <v>112.4</v>
      </c>
      <c r="I23" s="483">
        <f>IFERROR(INDEX($G$123:$AU$178,MATCH($E23,$E$123:$E$178,0),MATCH(I$6,$G$122:$AU$122,0)),0)</f>
        <v>116.3</v>
      </c>
      <c r="J23" s="483">
        <f>IFERROR(INDEX($G$123:$AU$178,MATCH($E23,$E$123:$E$178,0),MATCH(J$6,$G$122:$AU$122,0)),0)</f>
        <v>118.6</v>
      </c>
      <c r="K23" s="483">
        <f>IFERROR(INDEX($G$123:$AU$178,MATCH($E23,$E$123:$E$178,0),MATCH(K$6,$G$122:$AU$122,0)),0)</f>
        <v>110.1</v>
      </c>
      <c r="L23" s="483">
        <f>IFERROR(INDEX($G$123:$AU$178,MATCH($E23,$E$123:$E$178,0),MATCH(L$6,$G$122:$AU$122,0)),0)</f>
        <v>73.5</v>
      </c>
      <c r="M23" s="483">
        <f>IFERROR(INDEX($G$123:$AU$178,MATCH($E23,$E$123:$E$178,0),MATCH(M$6,$G$122:$AU$122,0)),0)</f>
        <v>70.599999999999994</v>
      </c>
      <c r="N23" s="483">
        <f>IFERROR(INDEX($G$123:$AU$178,MATCH($E23,$E$123:$E$178,0),MATCH(N$6,$G$122:$AU$122,0)),0)</f>
        <v>74.7</v>
      </c>
      <c r="O23" s="483">
        <f>IFERROR(INDEX($G$123:$AU$178,MATCH($E23,$E$123:$E$178,0),MATCH(O$6,$G$122:$AU$122,0)),0)</f>
        <v>99.501075794723519</v>
      </c>
      <c r="P23" s="483">
        <f>IFERROR(INDEX($G$123:$AU$178,MATCH($E23,$E$123:$E$178,0),MATCH(P$6,$G$122:$AU$122,0)),0)</f>
        <v>92.996963615472367</v>
      </c>
      <c r="Q23" s="483">
        <f>IFERROR(INDEX($G$123:$AU$178,MATCH($E23,$E$123:$E$178,0),MATCH(Q$6,$G$122:$AU$122,0)),0)</f>
        <v>91.517025086546809</v>
      </c>
      <c r="R23" s="483">
        <f>IFERROR(INDEX($G$123:$AU$178,MATCH($E23,$E$123:$E$178,0),MATCH(R$6,$G$122:$AU$122,0)),0)</f>
        <v>69.532939675183428</v>
      </c>
      <c r="S23" s="483">
        <f>IFERROR(INDEX($G$123:$AU$178,MATCH($E23,$E$123:$E$178,0),MATCH(S$6,$G$122:$AU$122,0)),0)</f>
        <v>72.941438545887451</v>
      </c>
      <c r="T23" s="483">
        <f>IFERROR(INDEX($G$123:$AU$178,MATCH($E23,$E$123:$E$178,0),MATCH(T$6,$G$122:$AU$122,0)),0)</f>
        <v>75.264522441042786</v>
      </c>
      <c r="U23" s="483">
        <f>IFERROR(INDEX($G$123:$AU$178,MATCH($E23,$E$123:$E$178,0),MATCH(U$6,$G$122:$AU$122,0)),0)</f>
        <v>76.962731586007934</v>
      </c>
      <c r="V23" s="483">
        <f>IFERROR(INDEX($G$123:$AU$178,MATCH($E23,$E$123:$E$178,0),MATCH(V$6,$G$122:$AU$122,0)),0)</f>
        <v>78.199209412536121</v>
      </c>
      <c r="W23" s="483">
        <f>IFERROR(INDEX($G$123:$AU$178,MATCH($E23,$E$123:$E$178,0),MATCH(W$6,$G$122:$AU$122,0)),0)</f>
        <v>79.564672750845261</v>
      </c>
      <c r="X23" s="483">
        <f>IFERROR(INDEX($G$123:$AU$178,MATCH($E23,$E$123:$E$178,0),MATCH(X$6,$G$122:$AU$122,0)),0)</f>
        <v>80.902811517689884</v>
      </c>
      <c r="Y23" s="483">
        <f>IFERROR(INDEX($G$123:$AU$178,MATCH($E23,$E$123:$E$178,0),MATCH(Y$6,$G$122:$AU$122,0)),0)</f>
        <v>82.133932814730045</v>
      </c>
      <c r="Z23" s="483">
        <f>IFERROR(INDEX($G$123:$AU$178,MATCH($E23,$E$123:$E$178,0),MATCH(Z$6,$G$122:$AU$122,0)),0)</f>
        <v>83.42668470166312</v>
      </c>
      <c r="AA23" s="483">
        <f>IFERROR(INDEX($G$123:$AU$178,MATCH($E23,$E$123:$E$178,0),MATCH(AA$6,$G$122:$AU$122,0)),0)</f>
        <v>84.649874602600562</v>
      </c>
      <c r="AB23" s="483">
        <f>IFERROR(INDEX($G$123:$AU$178,MATCH($E23,$E$123:$E$178,0),MATCH(AB$6,$G$122:$AU$122,0)),0)</f>
        <v>84.343730840397711</v>
      </c>
      <c r="AC23" s="483">
        <f>IFERROR(INDEX($G$123:$AU$178,MATCH($E23,$E$123:$E$178,0),MATCH(AC$6,$G$122:$AU$122,0)),0)</f>
        <v>84.036854893898322</v>
      </c>
      <c r="AD23" s="483">
        <f>IFERROR(INDEX($G$123:$AU$178,MATCH($E23,$E$123:$E$178,0),MATCH(AD$6,$G$122:$AU$122,0)),0)</f>
        <v>83.731245986171288</v>
      </c>
      <c r="AE23" s="483">
        <f>IFERROR(INDEX($G$123:$AU$178,MATCH($E23,$E$123:$E$178,0),MATCH(AE$6,$G$122:$AU$122,0)),0)</f>
        <v>83.424869481157842</v>
      </c>
      <c r="AF23" s="483">
        <f>IFERROR(INDEX($G$123:$AU$178,MATCH($E23,$E$123:$E$178,0),MATCH(AF$6,$G$122:$AU$122,0)),0)</f>
        <v>83.118589672609204</v>
      </c>
      <c r="AG23" s="483">
        <f>IFERROR(INDEX($G$123:$AU$178,MATCH($E23,$E$123:$E$178,0),MATCH(AG$6,$G$122:$AU$122,0)),0)</f>
        <v>82.811383985383955</v>
      </c>
      <c r="AH23" s="483">
        <f>IFERROR(INDEX($G$123:$AU$178,MATCH($E23,$E$123:$E$178,0),MATCH(AH$6,$G$122:$AU$122,0)),0)</f>
        <v>82.505260877276157</v>
      </c>
      <c r="AI23" s="483">
        <f>IFERROR(INDEX($G$123:$AU$178,MATCH($E23,$E$123:$E$178,0),MATCH(AI$6,$G$122:$AU$122,0)),0)</f>
        <v>82.198407292957839</v>
      </c>
      <c r="AJ23" s="483">
        <f>IFERROR(INDEX($G$123:$AU$178,MATCH($E23,$E$123:$E$178,0),MATCH(AJ$6,$G$122:$AU$122,0)),0)</f>
        <v>81.892482546272987</v>
      </c>
      <c r="AK23" s="483">
        <f>IFERROR(INDEX($G$123:$AU$178,MATCH($E23,$E$123:$E$178,0),MATCH(AK$6,$G$122:$AU$122,0)),0)</f>
        <v>81.586255922780509</v>
      </c>
      <c r="AL23" s="483">
        <f>IFERROR(INDEX($G$123:$AU$178,MATCH($E23,$E$123:$E$178,0),MATCH(AL$6,$G$122:$AU$122,0)),0)</f>
        <v>81.280029803612607</v>
      </c>
      <c r="AM23" s="483">
        <f>IFERROR(INDEX($G$123:$AU$178,MATCH($E23,$E$123:$E$178,0),MATCH(AM$6,$G$122:$AU$122,0)),0)</f>
        <v>80.976964003619855</v>
      </c>
      <c r="AN23" s="483">
        <f>IFERROR(INDEX($G$123:$AU$178,MATCH($E23,$E$123:$E$178,0),MATCH(AN$6,$G$122:$AU$122,0)),0)</f>
        <v>80.673903946081424</v>
      </c>
      <c r="AO23" s="483">
        <f>IFERROR(INDEX($G$123:$AU$178,MATCH($E23,$E$123:$E$178,0),MATCH(AO$6,$G$122:$AU$122,0)),0)</f>
        <v>80.370849638339479</v>
      </c>
      <c r="AP23" s="483">
        <f>IFERROR(INDEX($G$123:$AU$178,MATCH($E23,$E$123:$E$178,0),MATCH(AP$6,$G$122:$AU$122,0)),0)</f>
        <v>80.067801087745465</v>
      </c>
      <c r="AQ23" s="483">
        <f>IFERROR(INDEX($G$123:$AU$178,MATCH($E23,$E$123:$E$178,0),MATCH(AQ$6,$G$122:$AU$122,0)),0)</f>
        <v>79.764758301660265</v>
      </c>
      <c r="AR23" s="483">
        <f>IFERROR(INDEX($G$123:$AU$178,MATCH($E23,$E$123:$E$178,0),MATCH(AR$6,$G$122:$AU$122,0)),0)</f>
        <v>79.461721287454196</v>
      </c>
      <c r="AS23" s="483">
        <f>IFERROR(INDEX($G$123:$AU$178,MATCH($E23,$E$123:$E$178,0),MATCH(AS$6,$G$122:$AU$122,0)),0)</f>
        <v>79.158690052506984</v>
      </c>
      <c r="AT23" s="483">
        <f>IFERROR(INDEX($G$123:$AU$178,MATCH($E23,$E$123:$E$178,0),MATCH(AT$6,$G$122:$AU$122,0)),0)</f>
        <v>78.85566460420776</v>
      </c>
      <c r="AU23" s="483">
        <f>IFERROR(INDEX($G$123:$AU$178,MATCH($E23,$E$123:$E$178,0),MATCH(AU$6,$G$122:$AU$122,0)),0)</f>
        <v>78.552644949955152</v>
      </c>
      <c r="AV23" s="484">
        <v>5</v>
      </c>
      <c r="CG23" s="518"/>
      <c r="CH23" s="518"/>
    </row>
    <row r="24" spans="2:90" ht="14.4">
      <c r="B24" s="8" t="str">
        <f>Processes!D23</f>
        <v>IMPBGA</v>
      </c>
      <c r="C24" s="8" t="str">
        <f>Processes!E23</f>
        <v>Import technology - Biogas</v>
      </c>
      <c r="D24" s="216"/>
      <c r="E24" s="216" t="str">
        <f t="shared" si="0"/>
        <v>BGA</v>
      </c>
      <c r="F24" s="1119" t="str">
        <f>IFERROR(VLOOKUP(E24,$E$123:$F$175,2,FALSE),"MKr19")</f>
        <v>MKr19</v>
      </c>
      <c r="G24" s="483">
        <f>IFERROR(INDEX($G$123:$AU$178,MATCH($E24,$E$123:$E$178,0),MATCH(G$6,$G$122:$AU$122,0)),0)</f>
        <v>133.19999999999999</v>
      </c>
      <c r="H24" s="483">
        <f>IFERROR(INDEX($G$123:$AU$178,MATCH($E24,$E$123:$E$178,0),MATCH(H$6,$G$122:$AU$122,0)),0)</f>
        <v>138.30000000000001</v>
      </c>
      <c r="I24" s="483">
        <f>IFERROR(INDEX($G$123:$AU$178,MATCH($E24,$E$123:$E$178,0),MATCH(I$6,$G$122:$AU$122,0)),0)</f>
        <v>165.3</v>
      </c>
      <c r="J24" s="483">
        <f>IFERROR(INDEX($G$123:$AU$178,MATCH($E24,$E$123:$E$178,0),MATCH(J$6,$G$122:$AU$122,0)),0)</f>
        <v>162.60000000000002</v>
      </c>
      <c r="K24" s="483">
        <f>IFERROR(INDEX($G$123:$AU$178,MATCH($E24,$E$123:$E$178,0),MATCH(K$6,$G$122:$AU$122,0)),0)</f>
        <v>137.10000000000002</v>
      </c>
      <c r="L24" s="483">
        <f>IFERROR(INDEX($G$123:$AU$178,MATCH($E24,$E$123:$E$178,0),MATCH(L$6,$G$122:$AU$122,0)),0)</f>
        <v>132</v>
      </c>
      <c r="M24" s="483">
        <f>IFERROR(INDEX($G$123:$AU$178,MATCH($E24,$E$123:$E$178,0),MATCH(M$6,$G$122:$AU$122,0)),0)</f>
        <v>110.39999999999999</v>
      </c>
      <c r="N24" s="483">
        <f>IFERROR(INDEX($G$123:$AU$178,MATCH($E24,$E$123:$E$178,0),MATCH(N$6,$G$122:$AU$122,0)),0)</f>
        <v>110.69999999999999</v>
      </c>
      <c r="O24" s="483">
        <f>IFERROR(INDEX($G$123:$AU$178,MATCH($E24,$E$123:$E$178,0),MATCH(O$6,$G$122:$AU$122,0)),0)</f>
        <v>160.26655014555075</v>
      </c>
      <c r="P24" s="483">
        <f>IFERROR(INDEX($G$123:$AU$178,MATCH($E24,$E$123:$E$178,0),MATCH(P$6,$G$122:$AU$122,0)),0)</f>
        <v>102.78303372186139</v>
      </c>
      <c r="Q24" s="483">
        <f>IFERROR(INDEX($G$123:$AU$178,MATCH($E24,$E$123:$E$178,0),MATCH(Q$6,$G$122:$AU$122,0)),0)</f>
        <v>100.19354995944677</v>
      </c>
      <c r="R24" s="483">
        <f>IFERROR(INDEX($G$123:$AU$178,MATCH($E24,$E$123:$E$178,0),MATCH(R$6,$G$122:$AU$122,0)),0)</f>
        <v>94.575870076314601</v>
      </c>
      <c r="S24" s="483">
        <f>IFERROR(INDEX($G$123:$AU$178,MATCH($E24,$E$123:$E$178,0),MATCH(S$6,$G$122:$AU$122,0)),0)</f>
        <v>98.287645864625688</v>
      </c>
      <c r="T24" s="483">
        <f>IFERROR(INDEX($G$123:$AU$178,MATCH($E24,$E$123:$E$178,0),MATCH(T$6,$G$122:$AU$122,0)),0)</f>
        <v>100.1030649386264</v>
      </c>
      <c r="U24" s="483">
        <f>IFERROR(INDEX($G$123:$AU$178,MATCH($E24,$E$123:$E$178,0),MATCH(U$6,$G$122:$AU$122,0)),0)</f>
        <v>100.70137176108622</v>
      </c>
      <c r="V24" s="483">
        <f>IFERROR(INDEX($G$123:$AU$178,MATCH($E24,$E$123:$E$178,0),MATCH(V$6,$G$122:$AU$122,0)),0)</f>
        <v>100.518250388741</v>
      </c>
      <c r="W24" s="483">
        <f>IFERROR(INDEX($G$123:$AU$178,MATCH($E24,$E$123:$E$178,0),MATCH(W$6,$G$122:$AU$122,0)),0)</f>
        <v>100.40291761291219</v>
      </c>
      <c r="X24" s="483">
        <f>IFERROR(INDEX($G$123:$AU$178,MATCH($E24,$E$123:$E$178,0),MATCH(X$6,$G$122:$AU$122,0)),0)</f>
        <v>100.32884125869501</v>
      </c>
      <c r="Y24" s="483">
        <f>IFERROR(INDEX($G$123:$AU$178,MATCH($E24,$E$123:$E$178,0),MATCH(Y$6,$G$122:$AU$122,0)),0)</f>
        <v>100.26539877136038</v>
      </c>
      <c r="Z24" s="483">
        <f>IFERROR(INDEX($G$123:$AU$178,MATCH($E24,$E$123:$E$178,0),MATCH(Z$6,$G$122:$AU$122,0)),0)</f>
        <v>100.24266074406691</v>
      </c>
      <c r="AA24" s="483">
        <f>IFERROR(INDEX($G$123:$AU$178,MATCH($E24,$E$123:$E$178,0),MATCH(AA$6,$G$122:$AU$122,0)),0)</f>
        <v>100.23645783122964</v>
      </c>
      <c r="AB24" s="483">
        <f>IFERROR(INDEX($G$123:$AU$178,MATCH($E24,$E$123:$E$178,0),MATCH(AB$6,$G$122:$AU$122,0)),0)</f>
        <v>100.37471501444514</v>
      </c>
      <c r="AC24" s="483">
        <f>IFERROR(INDEX($G$123:$AU$178,MATCH($E24,$E$123:$E$178,0),MATCH(AC$6,$G$122:$AU$122,0)),0)</f>
        <v>100.51297219766064</v>
      </c>
      <c r="AD24" s="483">
        <f>IFERROR(INDEX($G$123:$AU$178,MATCH($E24,$E$123:$E$178,0),MATCH(AD$6,$G$122:$AU$122,0)),0)</f>
        <v>100.65122938087613</v>
      </c>
      <c r="AE24" s="483">
        <f>IFERROR(INDEX($G$123:$AU$178,MATCH($E24,$E$123:$E$178,0),MATCH(AE$6,$G$122:$AU$122,0)),0)</f>
        <v>100.78948656409162</v>
      </c>
      <c r="AF24" s="483">
        <f>IFERROR(INDEX($G$123:$AU$178,MATCH($E24,$E$123:$E$178,0),MATCH(AF$6,$G$122:$AU$122,0)),0)</f>
        <v>100.92774374730713</v>
      </c>
      <c r="AG24" s="483">
        <f>IFERROR(INDEX($G$123:$AU$178,MATCH($E24,$E$123:$E$178,0),MATCH(AG$6,$G$122:$AU$122,0)),0)</f>
        <v>101.06600093052263</v>
      </c>
      <c r="AH24" s="483">
        <f>IFERROR(INDEX($G$123:$AU$178,MATCH($E24,$E$123:$E$178,0),MATCH(AH$6,$G$122:$AU$122,0)),0)</f>
        <v>101.20425811373809</v>
      </c>
      <c r="AI24" s="483">
        <f>IFERROR(INDEX($G$123:$AU$178,MATCH($E24,$E$123:$E$178,0),MATCH(AI$6,$G$122:$AU$122,0)),0)</f>
        <v>101.34251529695359</v>
      </c>
      <c r="AJ24" s="483">
        <f>IFERROR(INDEX($G$123:$AU$178,MATCH($E24,$E$123:$E$178,0),MATCH(AJ$6,$G$122:$AU$122,0)),0)</f>
        <v>101.48077248016905</v>
      </c>
      <c r="AK24" s="483">
        <f>IFERROR(INDEX($G$123:$AU$178,MATCH($E24,$E$123:$E$178,0),MATCH(AK$6,$G$122:$AU$122,0)),0)</f>
        <v>101.61902966338455</v>
      </c>
      <c r="AL24" s="483">
        <f>IFERROR(INDEX($G$123:$AU$178,MATCH($E24,$E$123:$E$178,0),MATCH(AL$6,$G$122:$AU$122,0)),0)</f>
        <v>101.75728684660005</v>
      </c>
      <c r="AM24" s="483">
        <f>IFERROR(INDEX($G$123:$AU$178,MATCH($E24,$E$123:$E$178,0),MATCH(AM$6,$G$122:$AU$122,0)),0)</f>
        <v>101.89554402981554</v>
      </c>
      <c r="AN24" s="483">
        <f>IFERROR(INDEX($G$123:$AU$178,MATCH($E24,$E$123:$E$178,0),MATCH(AN$6,$G$122:$AU$122,0)),0)</f>
        <v>102.03380121303101</v>
      </c>
      <c r="AO24" s="483">
        <f>IFERROR(INDEX($G$123:$AU$178,MATCH($E24,$E$123:$E$178,0),MATCH(AO$6,$G$122:$AU$122,0)),0)</f>
        <v>102.17205839624651</v>
      </c>
      <c r="AP24" s="483">
        <f>IFERROR(INDEX($G$123:$AU$178,MATCH($E24,$E$123:$E$178,0),MATCH(AP$6,$G$122:$AU$122,0)),0)</f>
        <v>102.31031557946201</v>
      </c>
      <c r="AQ24" s="483">
        <f>IFERROR(INDEX($G$123:$AU$178,MATCH($E24,$E$123:$E$178,0),MATCH(AQ$6,$G$122:$AU$122,0)),0)</f>
        <v>102.44857276267751</v>
      </c>
      <c r="AR24" s="483">
        <f>IFERROR(INDEX($G$123:$AU$178,MATCH($E24,$E$123:$E$178,0),MATCH(AR$6,$G$122:$AU$122,0)),0)</f>
        <v>102.58682994589297</v>
      </c>
      <c r="AS24" s="483">
        <f>IFERROR(INDEX($G$123:$AU$178,MATCH($E24,$E$123:$E$178,0),MATCH(AS$6,$G$122:$AU$122,0)),0)</f>
        <v>102.72508712910849</v>
      </c>
      <c r="AT24" s="483">
        <f>IFERROR(INDEX($G$123:$AU$178,MATCH($E24,$E$123:$E$178,0),MATCH(AT$6,$G$122:$AU$122,0)),0)</f>
        <v>102.86334431232396</v>
      </c>
      <c r="AU24" s="483">
        <f>IFERROR(INDEX($G$123:$AU$178,MATCH($E24,$E$123:$E$178,0),MATCH(AU$6,$G$122:$AU$122,0)),0)</f>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0"/>
        <v>HFB</v>
      </c>
      <c r="F25" s="1119" t="str">
        <f>IFERROR(VLOOKUP(E25,$E$123:$F$175,2,FALSE),"MKr19")</f>
        <v>MKr19</v>
      </c>
      <c r="G25" s="483">
        <f>IFERROR(INDEX($G$123:$AU$178,MATCH($E25,$E$123:$E$178,0),MATCH(G$6,$G$122:$AU$122,0)),0)</f>
        <v>131.87375303359801</v>
      </c>
      <c r="H25" s="483">
        <f>IFERROR(INDEX($G$123:$AU$178,MATCH($E25,$E$123:$E$178,0),MATCH(H$6,$G$122:$AU$122,0)),0)</f>
        <v>165.67375303359799</v>
      </c>
      <c r="I25" s="483">
        <f>IFERROR(INDEX($G$123:$AU$178,MATCH($E25,$E$123:$E$178,0),MATCH(I$6,$G$122:$AU$122,0)),0)</f>
        <v>159.87375303359801</v>
      </c>
      <c r="J25" s="483">
        <f>IFERROR(INDEX($G$123:$AU$178,MATCH($E25,$E$123:$E$178,0),MATCH(J$6,$G$122:$AU$122,0)),0)</f>
        <v>155.37375303359801</v>
      </c>
      <c r="K25" s="483">
        <f>IFERROR(INDEX($G$123:$AU$178,MATCH($E25,$E$123:$E$178,0),MATCH(K$6,$G$122:$AU$122,0)),0)</f>
        <v>147.67375303359799</v>
      </c>
      <c r="L25" s="483">
        <f>IFERROR(INDEX($G$123:$AU$178,MATCH($E25,$E$123:$E$178,0),MATCH(L$6,$G$122:$AU$122,0)),0)</f>
        <v>111.17375303359799</v>
      </c>
      <c r="M25" s="483">
        <f>IFERROR(INDEX($G$123:$AU$178,MATCH($E25,$E$123:$E$178,0),MATCH(M$6,$G$122:$AU$122,0)),0)</f>
        <v>108.17375303359799</v>
      </c>
      <c r="N25" s="483">
        <f>IFERROR(INDEX($G$123:$AU$178,MATCH($E25,$E$123:$E$178,0),MATCH(N$6,$G$122:$AU$122,0)),0)</f>
        <v>112.37375303359801</v>
      </c>
      <c r="O25" s="483">
        <f>IFERROR(INDEX($G$123:$AU$178,MATCH($E25,$E$123:$E$178,0),MATCH(O$6,$G$122:$AU$122,0)),0)</f>
        <v>131.40889447232328</v>
      </c>
      <c r="P25" s="483">
        <f>IFERROR(INDEX($G$123:$AU$178,MATCH($E25,$E$123:$E$178,0),MATCH(P$6,$G$122:$AU$122,0)),0)</f>
        <v>125.49478229307215</v>
      </c>
      <c r="Q25" s="483">
        <f>IFERROR(INDEX($G$123:$AU$178,MATCH($E25,$E$123:$E$178,0),MATCH(Q$6,$G$122:$AU$122,0)),0)</f>
        <v>124.0148437641466</v>
      </c>
      <c r="R25" s="483">
        <f>IFERROR(INDEX($G$123:$AU$178,MATCH($E25,$E$123:$E$178,0),MATCH(R$6,$G$122:$AU$122,0)),0)</f>
        <v>102.03075835278321</v>
      </c>
      <c r="S25" s="483">
        <f>IFERROR(INDEX($G$123:$AU$178,MATCH($E25,$E$123:$E$178,0),MATCH(S$6,$G$122:$AU$122,0)),0)</f>
        <v>105.43925722348725</v>
      </c>
      <c r="T25" s="483">
        <f>IFERROR(INDEX($G$123:$AU$178,MATCH($E25,$E$123:$E$178,0),MATCH(T$6,$G$122:$AU$122,0)),0)</f>
        <v>107.76234111864258</v>
      </c>
      <c r="U25" s="483">
        <f>IFERROR(INDEX($G$123:$AU$178,MATCH($E25,$E$123:$E$178,0),MATCH(U$6,$G$122:$AU$122,0)),0)</f>
        <v>109.46055026360771</v>
      </c>
      <c r="V25" s="483">
        <f>IFERROR(INDEX($G$123:$AU$178,MATCH($E25,$E$123:$E$178,0),MATCH(V$6,$G$122:$AU$122,0)),0)</f>
        <v>110.69702809013592</v>
      </c>
      <c r="W25" s="483">
        <f>IFERROR(INDEX($G$123:$AU$178,MATCH($E25,$E$123:$E$178,0),MATCH(W$6,$G$122:$AU$122,0)),0)</f>
        <v>112.06249142844504</v>
      </c>
      <c r="X25" s="483">
        <f>IFERROR(INDEX($G$123:$AU$178,MATCH($E25,$E$123:$E$178,0),MATCH(X$6,$G$122:$AU$122,0)),0)</f>
        <v>113.40063019528966</v>
      </c>
      <c r="Y25" s="483">
        <f>IFERROR(INDEX($G$123:$AU$178,MATCH($E25,$E$123:$E$178,0),MATCH(Y$6,$G$122:$AU$122,0)),0)</f>
        <v>114.63175149232984</v>
      </c>
      <c r="Z25" s="483">
        <f>IFERROR(INDEX($G$123:$AU$178,MATCH($E25,$E$123:$E$178,0),MATCH(Z$6,$G$122:$AU$122,0)),0)</f>
        <v>115.92450337926292</v>
      </c>
      <c r="AA25" s="483">
        <f>IFERROR(INDEX($G$123:$AU$178,MATCH($E25,$E$123:$E$178,0),MATCH(AA$6,$G$122:$AU$122,0)),0)</f>
        <v>117.14769328020034</v>
      </c>
      <c r="AB25" s="483">
        <f>IFERROR(INDEX($G$123:$AU$178,MATCH($E25,$E$123:$E$178,0),MATCH(AB$6,$G$122:$AU$122,0)),0)</f>
        <v>116.84154951799751</v>
      </c>
      <c r="AC25" s="483">
        <f>IFERROR(INDEX($G$123:$AU$178,MATCH($E25,$E$123:$E$178,0),MATCH(AC$6,$G$122:$AU$122,0)),0)</f>
        <v>116.5346735714981</v>
      </c>
      <c r="AD25" s="483">
        <f>IFERROR(INDEX($G$123:$AU$178,MATCH($E25,$E$123:$E$178,0),MATCH(AD$6,$G$122:$AU$122,0)),0)</f>
        <v>116.22906466377108</v>
      </c>
      <c r="AE25" s="483">
        <f>IFERROR(INDEX($G$123:$AU$178,MATCH($E25,$E$123:$E$178,0),MATCH(AE$6,$G$122:$AU$122,0)),0)</f>
        <v>115.92268815875764</v>
      </c>
      <c r="AF25" s="483">
        <f>IFERROR(INDEX($G$123:$AU$178,MATCH($E25,$E$123:$E$178,0),MATCH(AF$6,$G$122:$AU$122,0)),0)</f>
        <v>115.61640835020899</v>
      </c>
      <c r="AG25" s="483">
        <f>IFERROR(INDEX($G$123:$AU$178,MATCH($E25,$E$123:$E$178,0),MATCH(AG$6,$G$122:$AU$122,0)),0)</f>
        <v>115.30920266298375</v>
      </c>
      <c r="AH25" s="483">
        <f>IFERROR(INDEX($G$123:$AU$178,MATCH($E25,$E$123:$E$178,0),MATCH(AH$6,$G$122:$AU$122,0)),0)</f>
        <v>115.00307955487595</v>
      </c>
      <c r="AI25" s="483">
        <f>IFERROR(INDEX($G$123:$AU$178,MATCH($E25,$E$123:$E$178,0),MATCH(AI$6,$G$122:$AU$122,0)),0)</f>
        <v>114.69622597055762</v>
      </c>
      <c r="AJ25" s="483">
        <f>IFERROR(INDEX($G$123:$AU$178,MATCH($E25,$E$123:$E$178,0),MATCH(AJ$6,$G$122:$AU$122,0)),0)</f>
        <v>114.39030122387277</v>
      </c>
      <c r="AK25" s="483">
        <f>IFERROR(INDEX($G$123:$AU$178,MATCH($E25,$E$123:$E$178,0),MATCH(AK$6,$G$122:$AU$122,0)),0)</f>
        <v>114.08407460038029</v>
      </c>
      <c r="AL25" s="483">
        <f>IFERROR(INDEX($G$123:$AU$178,MATCH($E25,$E$123:$E$178,0),MATCH(AL$6,$G$122:$AU$122,0)),0)</f>
        <v>113.77784848121239</v>
      </c>
      <c r="AM25" s="483">
        <f>IFERROR(INDEX($G$123:$AU$178,MATCH($E25,$E$123:$E$178,0),MATCH(AM$6,$G$122:$AU$122,0)),0)</f>
        <v>113.47478268121964</v>
      </c>
      <c r="AN25" s="483">
        <f>IFERROR(INDEX($G$123:$AU$178,MATCH($E25,$E$123:$E$178,0),MATCH(AN$6,$G$122:$AU$122,0)),0)</f>
        <v>113.17172262368121</v>
      </c>
      <c r="AO25" s="483">
        <f>IFERROR(INDEX($G$123:$AU$178,MATCH($E25,$E$123:$E$178,0),MATCH(AO$6,$G$122:$AU$122,0)),0)</f>
        <v>112.86866831593926</v>
      </c>
      <c r="AP25" s="483">
        <f>IFERROR(INDEX($G$123:$AU$178,MATCH($E25,$E$123:$E$178,0),MATCH(AP$6,$G$122:$AU$122,0)),0)</f>
        <v>112.56561976534525</v>
      </c>
      <c r="AQ25" s="483">
        <f>IFERROR(INDEX($G$123:$AU$178,MATCH($E25,$E$123:$E$178,0),MATCH(AQ$6,$G$122:$AU$122,0)),0)</f>
        <v>112.26257697926006</v>
      </c>
      <c r="AR25" s="483">
        <f>IFERROR(INDEX($G$123:$AU$178,MATCH($E25,$E$123:$E$178,0),MATCH(AR$6,$G$122:$AU$122,0)),0)</f>
        <v>111.95953996505398</v>
      </c>
      <c r="AS25" s="483">
        <f>IFERROR(INDEX($G$123:$AU$178,MATCH($E25,$E$123:$E$178,0),MATCH(AS$6,$G$122:$AU$122,0)),0)</f>
        <v>111.65650873010676</v>
      </c>
      <c r="AT25" s="483">
        <f>IFERROR(INDEX($G$123:$AU$178,MATCH($E25,$E$123:$E$178,0),MATCH(AT$6,$G$122:$AU$122,0)),0)</f>
        <v>111.35348328180754</v>
      </c>
      <c r="AU25" s="483">
        <f>IFERROR(INDEX($G$123:$AU$178,MATCH($E25,$E$123:$E$178,0),MATCH(AU$6,$G$122:$AU$122,0)),0)</f>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0"/>
        <v>DDGS</v>
      </c>
      <c r="F26" s="1119" t="str">
        <f>IFERROR(VLOOKUP(E26,$E$123:$F$175,2,FALSE),"MKr19")</f>
        <v>MKr14</v>
      </c>
      <c r="G26" s="483">
        <f>IFERROR(INDEX($G$123:$AU$178,MATCH($E26,$E$123:$E$178,0),MATCH(G$6,$G$122:$AU$122,0)),0)</f>
        <v>10</v>
      </c>
      <c r="H26" s="483">
        <f>IFERROR(INDEX($G$123:$AU$178,MATCH($E26,$E$123:$E$178,0),MATCH(H$6,$G$122:$AU$122,0)),0)</f>
        <v>10</v>
      </c>
      <c r="I26" s="483">
        <f>IFERROR(INDEX($G$123:$AU$178,MATCH($E26,$E$123:$E$178,0),MATCH(I$6,$G$122:$AU$122,0)),0)</f>
        <v>10</v>
      </c>
      <c r="J26" s="483">
        <f>IFERROR(INDEX($G$123:$AU$178,MATCH($E26,$E$123:$E$178,0),MATCH(J$6,$G$122:$AU$122,0)),0)</f>
        <v>10</v>
      </c>
      <c r="K26" s="483">
        <f>IFERROR(INDEX($G$123:$AU$178,MATCH($E26,$E$123:$E$178,0),MATCH(K$6,$G$122:$AU$122,0)),0)</f>
        <v>10</v>
      </c>
      <c r="L26" s="483">
        <f>IFERROR(INDEX($G$123:$AU$178,MATCH($E26,$E$123:$E$178,0),MATCH(L$6,$G$122:$AU$122,0)),0)</f>
        <v>10</v>
      </c>
      <c r="M26" s="483">
        <f>IFERROR(INDEX($G$123:$AU$178,MATCH($E26,$E$123:$E$178,0),MATCH(M$6,$G$122:$AU$122,0)),0)</f>
        <v>10</v>
      </c>
      <c r="N26" s="483">
        <f>IFERROR(INDEX($G$123:$AU$178,MATCH($E26,$E$123:$E$178,0),MATCH(N$6,$G$122:$AU$122,0)),0)</f>
        <v>10</v>
      </c>
      <c r="O26" s="483">
        <f>IFERROR(INDEX($G$123:$AU$178,MATCH($E26,$E$123:$E$178,0),MATCH(O$6,$G$122:$AU$122,0)),0)</f>
        <v>10</v>
      </c>
      <c r="P26" s="483">
        <f>IFERROR(INDEX($G$123:$AU$178,MATCH($E26,$E$123:$E$178,0),MATCH(P$6,$G$122:$AU$122,0)),0)</f>
        <v>10</v>
      </c>
      <c r="Q26" s="483">
        <f>IFERROR(INDEX($G$123:$AU$178,MATCH($E26,$E$123:$E$178,0),MATCH(Q$6,$G$122:$AU$122,0)),0)</f>
        <v>10</v>
      </c>
      <c r="R26" s="483">
        <f>IFERROR(INDEX($G$123:$AU$178,MATCH($E26,$E$123:$E$178,0),MATCH(R$6,$G$122:$AU$122,0)),0)</f>
        <v>10</v>
      </c>
      <c r="S26" s="483">
        <f>IFERROR(INDEX($G$123:$AU$178,MATCH($E26,$E$123:$E$178,0),MATCH(S$6,$G$122:$AU$122,0)),0)</f>
        <v>10</v>
      </c>
      <c r="T26" s="483">
        <f>IFERROR(INDEX($G$123:$AU$178,MATCH($E26,$E$123:$E$178,0),MATCH(T$6,$G$122:$AU$122,0)),0)</f>
        <v>10</v>
      </c>
      <c r="U26" s="483">
        <f>IFERROR(INDEX($G$123:$AU$178,MATCH($E26,$E$123:$E$178,0),MATCH(U$6,$G$122:$AU$122,0)),0)</f>
        <v>10</v>
      </c>
      <c r="V26" s="483">
        <f>IFERROR(INDEX($G$123:$AU$178,MATCH($E26,$E$123:$E$178,0),MATCH(V$6,$G$122:$AU$122,0)),0)</f>
        <v>10</v>
      </c>
      <c r="W26" s="483">
        <f>IFERROR(INDEX($G$123:$AU$178,MATCH($E26,$E$123:$E$178,0),MATCH(W$6,$G$122:$AU$122,0)),0)</f>
        <v>10</v>
      </c>
      <c r="X26" s="483">
        <f>IFERROR(INDEX($G$123:$AU$178,MATCH($E26,$E$123:$E$178,0),MATCH(X$6,$G$122:$AU$122,0)),0)</f>
        <v>10</v>
      </c>
      <c r="Y26" s="483">
        <f>IFERROR(INDEX($G$123:$AU$178,MATCH($E26,$E$123:$E$178,0),MATCH(Y$6,$G$122:$AU$122,0)),0)</f>
        <v>10</v>
      </c>
      <c r="Z26" s="483">
        <f>IFERROR(INDEX($G$123:$AU$178,MATCH($E26,$E$123:$E$178,0),MATCH(Z$6,$G$122:$AU$122,0)),0)</f>
        <v>10</v>
      </c>
      <c r="AA26" s="483">
        <f>IFERROR(INDEX($G$123:$AU$178,MATCH($E26,$E$123:$E$178,0),MATCH(AA$6,$G$122:$AU$122,0)),0)</f>
        <v>10</v>
      </c>
      <c r="AB26" s="483">
        <f>IFERROR(INDEX($G$123:$AU$178,MATCH($E26,$E$123:$E$178,0),MATCH(AB$6,$G$122:$AU$122,0)),0)</f>
        <v>10</v>
      </c>
      <c r="AC26" s="483">
        <f>IFERROR(INDEX($G$123:$AU$178,MATCH($E26,$E$123:$E$178,0),MATCH(AC$6,$G$122:$AU$122,0)),0)</f>
        <v>10</v>
      </c>
      <c r="AD26" s="483">
        <f>IFERROR(INDEX($G$123:$AU$178,MATCH($E26,$E$123:$E$178,0),MATCH(AD$6,$G$122:$AU$122,0)),0)</f>
        <v>10</v>
      </c>
      <c r="AE26" s="483">
        <f>IFERROR(INDEX($G$123:$AU$178,MATCH($E26,$E$123:$E$178,0),MATCH(AE$6,$G$122:$AU$122,0)),0)</f>
        <v>10</v>
      </c>
      <c r="AF26" s="483">
        <f>IFERROR(INDEX($G$123:$AU$178,MATCH($E26,$E$123:$E$178,0),MATCH(AF$6,$G$122:$AU$122,0)),0)</f>
        <v>10</v>
      </c>
      <c r="AG26" s="483">
        <f>IFERROR(INDEX($G$123:$AU$178,MATCH($E26,$E$123:$E$178,0),MATCH(AG$6,$G$122:$AU$122,0)),0)</f>
        <v>10</v>
      </c>
      <c r="AH26" s="483">
        <f>IFERROR(INDEX($G$123:$AU$178,MATCH($E26,$E$123:$E$178,0),MATCH(AH$6,$G$122:$AU$122,0)),0)</f>
        <v>10</v>
      </c>
      <c r="AI26" s="483">
        <f>IFERROR(INDEX($G$123:$AU$178,MATCH($E26,$E$123:$E$178,0),MATCH(AI$6,$G$122:$AU$122,0)),0)</f>
        <v>10</v>
      </c>
      <c r="AJ26" s="483">
        <f>IFERROR(INDEX($G$123:$AU$178,MATCH($E26,$E$123:$E$178,0),MATCH(AJ$6,$G$122:$AU$122,0)),0)</f>
        <v>10</v>
      </c>
      <c r="AK26" s="483">
        <f>IFERROR(INDEX($G$123:$AU$178,MATCH($E26,$E$123:$E$178,0),MATCH(AK$6,$G$122:$AU$122,0)),0)</f>
        <v>10</v>
      </c>
      <c r="AL26" s="483">
        <f>IFERROR(INDEX($G$123:$AU$178,MATCH($E26,$E$123:$E$178,0),MATCH(AL$6,$G$122:$AU$122,0)),0)</f>
        <v>10</v>
      </c>
      <c r="AM26" s="483">
        <f>IFERROR(INDEX($G$123:$AU$178,MATCH($E26,$E$123:$E$178,0),MATCH(AM$6,$G$122:$AU$122,0)),0)</f>
        <v>10</v>
      </c>
      <c r="AN26" s="483">
        <f>IFERROR(INDEX($G$123:$AU$178,MATCH($E26,$E$123:$E$178,0),MATCH(AN$6,$G$122:$AU$122,0)),0)</f>
        <v>10</v>
      </c>
      <c r="AO26" s="483">
        <f>IFERROR(INDEX($G$123:$AU$178,MATCH($E26,$E$123:$E$178,0),MATCH(AO$6,$G$122:$AU$122,0)),0)</f>
        <v>10</v>
      </c>
      <c r="AP26" s="483">
        <f>IFERROR(INDEX($G$123:$AU$178,MATCH($E26,$E$123:$E$178,0),MATCH(AP$6,$G$122:$AU$122,0)),0)</f>
        <v>10</v>
      </c>
      <c r="AQ26" s="483">
        <f>IFERROR(INDEX($G$123:$AU$178,MATCH($E26,$E$123:$E$178,0),MATCH(AQ$6,$G$122:$AU$122,0)),0)</f>
        <v>10</v>
      </c>
      <c r="AR26" s="483">
        <f>IFERROR(INDEX($G$123:$AU$178,MATCH($E26,$E$123:$E$178,0),MATCH(AR$6,$G$122:$AU$122,0)),0)</f>
        <v>10</v>
      </c>
      <c r="AS26" s="483">
        <f>IFERROR(INDEX($G$123:$AU$178,MATCH($E26,$E$123:$E$178,0),MATCH(AS$6,$G$122:$AU$122,0)),0)</f>
        <v>10</v>
      </c>
      <c r="AT26" s="483">
        <f>IFERROR(INDEX($G$123:$AU$178,MATCH($E26,$E$123:$E$178,0),MATCH(AT$6,$G$122:$AU$122,0)),0)</f>
        <v>10</v>
      </c>
      <c r="AU26" s="483">
        <f>IFERROR(INDEX($G$123:$AU$178,MATCH($E26,$E$123:$E$178,0),MATCH(AU$6,$G$122:$AU$122,0)),0)</f>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IFERROR(VLOOKUP(E27,$E$123:$F$175,2,FALSE),"MKr19")</f>
        <v>MKr14</v>
      </c>
      <c r="G27" s="483">
        <f>IFERROR(INDEX($G$123:$AU$178,MATCH($E27,$E$123:$E$178,0),MATCH(G$6,$G$122:$AU$122,0)),0)</f>
        <v>586.08000000000004</v>
      </c>
      <c r="H27" s="483">
        <f>IFERROR(INDEX($G$123:$AU$178,MATCH($E27,$E$123:$E$178,0),MATCH(H$6,$G$122:$AU$122,0)),0)</f>
        <v>807.895012134392</v>
      </c>
      <c r="I27" s="483">
        <f>IFERROR(INDEX($G$123:$AU$178,MATCH($E27,$E$123:$E$178,0),MATCH(I$6,$G$122:$AU$122,0)),0)</f>
        <v>915.895012134392</v>
      </c>
      <c r="J27" s="483">
        <f>IFERROR(INDEX($G$123:$AU$178,MATCH($E27,$E$123:$E$178,0),MATCH(J$6,$G$122:$AU$122,0)),0)</f>
        <v>905.09501213439205</v>
      </c>
      <c r="K27" s="483">
        <f>IFERROR(INDEX($G$123:$AU$178,MATCH($E27,$E$123:$E$178,0),MATCH(K$6,$G$122:$AU$122,0)),0)</f>
        <v>803.09501213439205</v>
      </c>
      <c r="L27" s="483">
        <f>IFERROR(INDEX($G$123:$AU$178,MATCH($E27,$E$123:$E$178,0),MATCH(L$6,$G$122:$AU$122,0)),0)</f>
        <v>782.69501213439196</v>
      </c>
      <c r="M27" s="483">
        <f>IFERROR(INDEX($G$123:$AU$178,MATCH($E27,$E$123:$E$178,0),MATCH(M$6,$G$122:$AU$122,0)),0)</f>
        <v>696.29501213439198</v>
      </c>
      <c r="N27" s="483">
        <f>IFERROR(INDEX($G$123:$AU$178,MATCH($E27,$E$123:$E$178,0),MATCH(N$6,$G$122:$AU$122,0)),0)</f>
        <v>697.49501213439191</v>
      </c>
      <c r="O27" s="483">
        <f>IFERROR(INDEX($G$123:$AU$178,MATCH($E27,$E$123:$E$178,0),MATCH(O$6,$G$122:$AU$122,0)),0)</f>
        <v>895.76121271659497</v>
      </c>
      <c r="P27" s="483">
        <f>IFERROR(INDEX($G$123:$AU$178,MATCH($E27,$E$123:$E$178,0),MATCH(P$6,$G$122:$AU$122,0)),0)</f>
        <v>665.8271470218375</v>
      </c>
      <c r="Q27" s="483">
        <f>IFERROR(INDEX($G$123:$AU$178,MATCH($E27,$E$123:$E$178,0),MATCH(Q$6,$G$122:$AU$122,0)),0)</f>
        <v>655.4692119721791</v>
      </c>
      <c r="R27" s="483">
        <f>IFERROR(INDEX($G$123:$AU$178,MATCH($E27,$E$123:$E$178,0),MATCH(R$6,$G$122:$AU$122,0)),0)</f>
        <v>632.99849243965036</v>
      </c>
      <c r="S27" s="483">
        <f>IFERROR(INDEX($G$123:$AU$178,MATCH($E27,$E$123:$E$178,0),MATCH(S$6,$G$122:$AU$122,0)),0)</f>
        <v>647.84559559289471</v>
      </c>
      <c r="T27" s="483">
        <f>IFERROR(INDEX($G$123:$AU$178,MATCH($E27,$E$123:$E$178,0),MATCH(T$6,$G$122:$AU$122,0)),0)</f>
        <v>655.10727188889757</v>
      </c>
      <c r="U27" s="483">
        <f>IFERROR(INDEX($G$123:$AU$178,MATCH($E27,$E$123:$E$178,0),MATCH(U$6,$G$122:$AU$122,0)),0)</f>
        <v>657.50049917873685</v>
      </c>
      <c r="V27" s="483">
        <f>IFERROR(INDEX($G$123:$AU$178,MATCH($E27,$E$123:$E$178,0),MATCH(V$6,$G$122:$AU$122,0)),0)</f>
        <v>656.76801368935594</v>
      </c>
      <c r="W27" s="483">
        <f>IFERROR(INDEX($G$123:$AU$178,MATCH($E27,$E$123:$E$178,0),MATCH(W$6,$G$122:$AU$122,0)),0)</f>
        <v>656.30668258604078</v>
      </c>
      <c r="X27" s="483">
        <f>IFERROR(INDEX($G$123:$AU$178,MATCH($E27,$E$123:$E$178,0),MATCH(X$6,$G$122:$AU$122,0)),0)</f>
        <v>656.01037716917199</v>
      </c>
      <c r="Y27" s="483">
        <f>IFERROR(INDEX($G$123:$AU$178,MATCH($E27,$E$123:$E$178,0),MATCH(Y$6,$G$122:$AU$122,0)),0)</f>
        <v>655.75660721983354</v>
      </c>
      <c r="Z27" s="483">
        <f>IFERROR(INDEX($G$123:$AU$178,MATCH($E27,$E$123:$E$178,0),MATCH(Z$6,$G$122:$AU$122,0)),0)</f>
        <v>655.6656551106596</v>
      </c>
      <c r="AA27" s="483">
        <f>IFERROR(INDEX($G$123:$AU$178,MATCH($E27,$E$123:$E$178,0),MATCH(AA$6,$G$122:$AU$122,0)),0)</f>
        <v>655.64084345931053</v>
      </c>
      <c r="AB27" s="483">
        <f>IFERROR(INDEX($G$123:$AU$178,MATCH($E27,$E$123:$E$178,0),MATCH(AB$6,$G$122:$AU$122,0)),0)</f>
        <v>656.19387219217253</v>
      </c>
      <c r="AC27" s="483">
        <f>IFERROR(INDEX($G$123:$AU$178,MATCH($E27,$E$123:$E$178,0),MATCH(AC$6,$G$122:$AU$122,0)),0)</f>
        <v>656.74690092503454</v>
      </c>
      <c r="AD27" s="483">
        <f>IFERROR(INDEX($G$123:$AU$178,MATCH($E27,$E$123:$E$178,0),MATCH(AD$6,$G$122:$AU$122,0)),0)</f>
        <v>657.29992965789654</v>
      </c>
      <c r="AE27" s="483">
        <f>IFERROR(INDEX($G$123:$AU$178,MATCH($E27,$E$123:$E$178,0),MATCH(AE$6,$G$122:$AU$122,0)),0)</f>
        <v>657.85295839075843</v>
      </c>
      <c r="AF27" s="483">
        <f>IFERROR(INDEX($G$123:$AU$178,MATCH($E27,$E$123:$E$178,0),MATCH(AF$6,$G$122:$AU$122,0)),0)</f>
        <v>658.40598712362055</v>
      </c>
      <c r="AG27" s="483">
        <f>IFERROR(INDEX($G$123:$AU$178,MATCH($E27,$E$123:$E$178,0),MATCH(AG$6,$G$122:$AU$122,0)),0)</f>
        <v>658.95901585648255</v>
      </c>
      <c r="AH27" s="483">
        <f>IFERROR(INDEX($G$123:$AU$178,MATCH($E27,$E$123:$E$178,0),MATCH(AH$6,$G$122:$AU$122,0)),0)</f>
        <v>659.51204458934433</v>
      </c>
      <c r="AI27" s="483">
        <f>IFERROR(INDEX($G$123:$AU$178,MATCH($E27,$E$123:$E$178,0),MATCH(AI$6,$G$122:$AU$122,0)),0)</f>
        <v>660.06507332220633</v>
      </c>
      <c r="AJ27" s="483">
        <f>IFERROR(INDEX($G$123:$AU$178,MATCH($E27,$E$123:$E$178,0),MATCH(AJ$6,$G$122:$AU$122,0)),0)</f>
        <v>660.61810205506822</v>
      </c>
      <c r="AK27" s="483">
        <f>IFERROR(INDEX($G$123:$AU$178,MATCH($E27,$E$123:$E$178,0),MATCH(AK$6,$G$122:$AU$122,0)),0)</f>
        <v>661.17113078793022</v>
      </c>
      <c r="AL27" s="483">
        <f>IFERROR(INDEX($G$123:$AU$178,MATCH($E27,$E$123:$E$178,0),MATCH(AL$6,$G$122:$AU$122,0)),0)</f>
        <v>661.72415952079223</v>
      </c>
      <c r="AM27" s="483">
        <f>IFERROR(INDEX($G$123:$AU$178,MATCH($E27,$E$123:$E$178,0),MATCH(AM$6,$G$122:$AU$122,0)),0)</f>
        <v>662.27718825365412</v>
      </c>
      <c r="AN27" s="483">
        <f>IFERROR(INDEX($G$123:$AU$178,MATCH($E27,$E$123:$E$178,0),MATCH(AN$6,$G$122:$AU$122,0)),0)</f>
        <v>662.83021698651601</v>
      </c>
      <c r="AO27" s="483">
        <f>IFERROR(INDEX($G$123:$AU$178,MATCH($E27,$E$123:$E$178,0),MATCH(AO$6,$G$122:$AU$122,0)),0)</f>
        <v>663.38324571937801</v>
      </c>
      <c r="AP27" s="483">
        <f>IFERROR(INDEX($G$123:$AU$178,MATCH($E27,$E$123:$E$178,0),MATCH(AP$6,$G$122:$AU$122,0)),0)</f>
        <v>663.93627445224001</v>
      </c>
      <c r="AQ27" s="483">
        <f>IFERROR(INDEX($G$123:$AU$178,MATCH($E27,$E$123:$E$178,0),MATCH(AQ$6,$G$122:$AU$122,0)),0)</f>
        <v>664.48930318510202</v>
      </c>
      <c r="AR27" s="483">
        <f>IFERROR(INDEX($G$123:$AU$178,MATCH($E27,$E$123:$E$178,0),MATCH(AR$6,$G$122:$AU$122,0)),0)</f>
        <v>665.04233191796391</v>
      </c>
      <c r="AS27" s="483">
        <f>IFERROR(INDEX($G$123:$AU$178,MATCH($E27,$E$123:$E$178,0),MATCH(AS$6,$G$122:$AU$122,0)),0)</f>
        <v>665.59536065082591</v>
      </c>
      <c r="AT27" s="483">
        <f>IFERROR(INDEX($G$123:$AU$178,MATCH($E27,$E$123:$E$178,0),MATCH(AT$6,$G$122:$AU$122,0)),0)</f>
        <v>666.1483893836878</v>
      </c>
      <c r="AU27" s="483">
        <f>IFERROR(INDEX($G$123:$AU$178,MATCH($E27,$E$123:$E$178,0),MATCH(AU$6,$G$122:$AU$122,0)),0)</f>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0"/>
        <v>H2G</v>
      </c>
      <c r="F28" s="1119" t="str">
        <f>IFERROR(VLOOKUP(E28,$E$123:$F$175,2,FALSE),"MKr19")</f>
        <v>MKr14</v>
      </c>
      <c r="G28" s="483">
        <f>IFERROR(INDEX($G$123:$AU$178,MATCH($E28,$E$123:$E$178,0),MATCH(G$6,$G$122:$AU$122,0)),0)</f>
        <v>586.08000000000004</v>
      </c>
      <c r="H28" s="483">
        <f>IFERROR(INDEX($G$123:$AU$178,MATCH($E28,$E$123:$E$178,0),MATCH(H$6,$G$122:$AU$122,0)),0)</f>
        <v>807.895012134392</v>
      </c>
      <c r="I28" s="483">
        <f>IFERROR(INDEX($G$123:$AU$178,MATCH($E28,$E$123:$E$178,0),MATCH(I$6,$G$122:$AU$122,0)),0)</f>
        <v>915.895012134392</v>
      </c>
      <c r="J28" s="483">
        <f>IFERROR(INDEX($G$123:$AU$178,MATCH($E28,$E$123:$E$178,0),MATCH(J$6,$G$122:$AU$122,0)),0)</f>
        <v>905.09501213439205</v>
      </c>
      <c r="K28" s="483">
        <f>IFERROR(INDEX($G$123:$AU$178,MATCH($E28,$E$123:$E$178,0),MATCH(K$6,$G$122:$AU$122,0)),0)</f>
        <v>803.09501213439205</v>
      </c>
      <c r="L28" s="483">
        <f>IFERROR(INDEX($G$123:$AU$178,MATCH($E28,$E$123:$E$178,0),MATCH(L$6,$G$122:$AU$122,0)),0)</f>
        <v>782.69501213439196</v>
      </c>
      <c r="M28" s="483">
        <f>IFERROR(INDEX($G$123:$AU$178,MATCH($E28,$E$123:$E$178,0),MATCH(M$6,$G$122:$AU$122,0)),0)</f>
        <v>696.29501213439198</v>
      </c>
      <c r="N28" s="483">
        <f>IFERROR(INDEX($G$123:$AU$178,MATCH($E28,$E$123:$E$178,0),MATCH(N$6,$G$122:$AU$122,0)),0)</f>
        <v>697.49501213439191</v>
      </c>
      <c r="O28" s="483">
        <f>IFERROR(INDEX($G$123:$AU$178,MATCH($E28,$E$123:$E$178,0),MATCH(O$6,$G$122:$AU$122,0)),0)</f>
        <v>895.76121271659497</v>
      </c>
      <c r="P28" s="483">
        <f>IFERROR(INDEX($G$123:$AU$178,MATCH($E28,$E$123:$E$178,0),MATCH(P$6,$G$122:$AU$122,0)),0)</f>
        <v>665.8271470218375</v>
      </c>
      <c r="Q28" s="483">
        <f>IFERROR(INDEX($G$123:$AU$178,MATCH($E28,$E$123:$E$178,0),MATCH(Q$6,$G$122:$AU$122,0)),0)</f>
        <v>655.4692119721791</v>
      </c>
      <c r="R28" s="483">
        <f>IFERROR(INDEX($G$123:$AU$178,MATCH($E28,$E$123:$E$178,0),MATCH(R$6,$G$122:$AU$122,0)),0)</f>
        <v>632.99849243965036</v>
      </c>
      <c r="S28" s="483">
        <f>IFERROR(INDEX($G$123:$AU$178,MATCH($E28,$E$123:$E$178,0),MATCH(S$6,$G$122:$AU$122,0)),0)</f>
        <v>647.84559559289471</v>
      </c>
      <c r="T28" s="483">
        <f>IFERROR(INDEX($G$123:$AU$178,MATCH($E28,$E$123:$E$178,0),MATCH(T$6,$G$122:$AU$122,0)),0)</f>
        <v>655.10727188889757</v>
      </c>
      <c r="U28" s="483">
        <f>IFERROR(INDEX($G$123:$AU$178,MATCH($E28,$E$123:$E$178,0),MATCH(U$6,$G$122:$AU$122,0)),0)</f>
        <v>657.50049917873685</v>
      </c>
      <c r="V28" s="483">
        <f>IFERROR(INDEX($G$123:$AU$178,MATCH($E28,$E$123:$E$178,0),MATCH(V$6,$G$122:$AU$122,0)),0)</f>
        <v>656.76801368935594</v>
      </c>
      <c r="W28" s="483">
        <f>IFERROR(INDEX($G$123:$AU$178,MATCH($E28,$E$123:$E$178,0),MATCH(W$6,$G$122:$AU$122,0)),0)</f>
        <v>656.30668258604078</v>
      </c>
      <c r="X28" s="483">
        <f>IFERROR(INDEX($G$123:$AU$178,MATCH($E28,$E$123:$E$178,0),MATCH(X$6,$G$122:$AU$122,0)),0)</f>
        <v>656.01037716917199</v>
      </c>
      <c r="Y28" s="483">
        <f>IFERROR(INDEX($G$123:$AU$178,MATCH($E28,$E$123:$E$178,0),MATCH(Y$6,$G$122:$AU$122,0)),0)</f>
        <v>655.75660721983354</v>
      </c>
      <c r="Z28" s="483">
        <f>IFERROR(INDEX($G$123:$AU$178,MATCH($E28,$E$123:$E$178,0),MATCH(Z$6,$G$122:$AU$122,0)),0)</f>
        <v>655.6656551106596</v>
      </c>
      <c r="AA28" s="483">
        <f>IFERROR(INDEX($G$123:$AU$178,MATCH($E28,$E$123:$E$178,0),MATCH(AA$6,$G$122:$AU$122,0)),0)</f>
        <v>655.64084345931053</v>
      </c>
      <c r="AB28" s="483">
        <f>IFERROR(INDEX($G$123:$AU$178,MATCH($E28,$E$123:$E$178,0),MATCH(AB$6,$G$122:$AU$122,0)),0)</f>
        <v>656.19387219217253</v>
      </c>
      <c r="AC28" s="483">
        <f>IFERROR(INDEX($G$123:$AU$178,MATCH($E28,$E$123:$E$178,0),MATCH(AC$6,$G$122:$AU$122,0)),0)</f>
        <v>656.74690092503454</v>
      </c>
      <c r="AD28" s="483">
        <f>IFERROR(INDEX($G$123:$AU$178,MATCH($E28,$E$123:$E$178,0),MATCH(AD$6,$G$122:$AU$122,0)),0)</f>
        <v>657.29992965789654</v>
      </c>
      <c r="AE28" s="483">
        <f>IFERROR(INDEX($G$123:$AU$178,MATCH($E28,$E$123:$E$178,0),MATCH(AE$6,$G$122:$AU$122,0)),0)</f>
        <v>657.85295839075843</v>
      </c>
      <c r="AF28" s="483">
        <f>IFERROR(INDEX($G$123:$AU$178,MATCH($E28,$E$123:$E$178,0),MATCH(AF$6,$G$122:$AU$122,0)),0)</f>
        <v>658.40598712362055</v>
      </c>
      <c r="AG28" s="483">
        <f>IFERROR(INDEX($G$123:$AU$178,MATCH($E28,$E$123:$E$178,0),MATCH(AG$6,$G$122:$AU$122,0)),0)</f>
        <v>658.95901585648255</v>
      </c>
      <c r="AH28" s="483">
        <f>IFERROR(INDEX($G$123:$AU$178,MATCH($E28,$E$123:$E$178,0),MATCH(AH$6,$G$122:$AU$122,0)),0)</f>
        <v>659.51204458934433</v>
      </c>
      <c r="AI28" s="483">
        <f>IFERROR(INDEX($G$123:$AU$178,MATCH($E28,$E$123:$E$178,0),MATCH(AI$6,$G$122:$AU$122,0)),0)</f>
        <v>660.06507332220633</v>
      </c>
      <c r="AJ28" s="483">
        <f>IFERROR(INDEX($G$123:$AU$178,MATCH($E28,$E$123:$E$178,0),MATCH(AJ$6,$G$122:$AU$122,0)),0)</f>
        <v>660.61810205506822</v>
      </c>
      <c r="AK28" s="483">
        <f>IFERROR(INDEX($G$123:$AU$178,MATCH($E28,$E$123:$E$178,0),MATCH(AK$6,$G$122:$AU$122,0)),0)</f>
        <v>661.17113078793022</v>
      </c>
      <c r="AL28" s="483">
        <f>IFERROR(INDEX($G$123:$AU$178,MATCH($E28,$E$123:$E$178,0),MATCH(AL$6,$G$122:$AU$122,0)),0)</f>
        <v>661.72415952079223</v>
      </c>
      <c r="AM28" s="483">
        <f>IFERROR(INDEX($G$123:$AU$178,MATCH($E28,$E$123:$E$178,0),MATCH(AM$6,$G$122:$AU$122,0)),0)</f>
        <v>662.27718825365412</v>
      </c>
      <c r="AN28" s="483">
        <f>IFERROR(INDEX($G$123:$AU$178,MATCH($E28,$E$123:$E$178,0),MATCH(AN$6,$G$122:$AU$122,0)),0)</f>
        <v>662.83021698651601</v>
      </c>
      <c r="AO28" s="483">
        <f>IFERROR(INDEX($G$123:$AU$178,MATCH($E28,$E$123:$E$178,0),MATCH(AO$6,$G$122:$AU$122,0)),0)</f>
        <v>663.38324571937801</v>
      </c>
      <c r="AP28" s="483">
        <f>IFERROR(INDEX($G$123:$AU$178,MATCH($E28,$E$123:$E$178,0),MATCH(AP$6,$G$122:$AU$122,0)),0)</f>
        <v>663.93627445224001</v>
      </c>
      <c r="AQ28" s="483">
        <f>IFERROR(INDEX($G$123:$AU$178,MATCH($E28,$E$123:$E$178,0),MATCH(AQ$6,$G$122:$AU$122,0)),0)</f>
        <v>664.48930318510202</v>
      </c>
      <c r="AR28" s="483">
        <f>IFERROR(INDEX($G$123:$AU$178,MATCH($E28,$E$123:$E$178,0),MATCH(AR$6,$G$122:$AU$122,0)),0)</f>
        <v>665.04233191796391</v>
      </c>
      <c r="AS28" s="483">
        <f>IFERROR(INDEX($G$123:$AU$178,MATCH($E28,$E$123:$E$178,0),MATCH(AS$6,$G$122:$AU$122,0)),0)</f>
        <v>665.59536065082591</v>
      </c>
      <c r="AT28" s="483">
        <f>IFERROR(INDEX($G$123:$AU$178,MATCH($E28,$E$123:$E$178,0),MATCH(AT$6,$G$122:$AU$122,0)),0)</f>
        <v>666.1483893836878</v>
      </c>
      <c r="AU28" s="483">
        <f>IFERROR(INDEX($G$123:$AU$178,MATCH($E28,$E$123:$E$178,0),MATCH(AU$6,$G$122:$AU$122,0)),0)</f>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0"/>
        <v>AMM</v>
      </c>
      <c r="F29" s="1119" t="str">
        <f>IFERROR(VLOOKUP(E29,$E$123:$F$175,2,FALSE),"MKr19")</f>
        <v>MKr19</v>
      </c>
      <c r="G29" s="483">
        <f>IFERROR(INDEX($G$123:$AU$178,MATCH($E29,$E$123:$E$178,0),MATCH(G$6,$G$122:$AU$122,0)),0)</f>
        <v>263.74750606719601</v>
      </c>
      <c r="H29" s="483">
        <f>IFERROR(INDEX($G$123:$AU$178,MATCH($E29,$E$123:$E$178,0),MATCH(H$6,$G$122:$AU$122,0)),0)</f>
        <v>331.34750606719598</v>
      </c>
      <c r="I29" s="483">
        <f>IFERROR(INDEX($G$123:$AU$178,MATCH($E29,$E$123:$E$178,0),MATCH(I$6,$G$122:$AU$122,0)),0)</f>
        <v>319.74750606719601</v>
      </c>
      <c r="J29" s="483">
        <f>IFERROR(INDEX($G$123:$AU$178,MATCH($E29,$E$123:$E$178,0),MATCH(J$6,$G$122:$AU$122,0)),0)</f>
        <v>310.74750606719601</v>
      </c>
      <c r="K29" s="483">
        <f>IFERROR(INDEX($G$123:$AU$178,MATCH($E29,$E$123:$E$178,0),MATCH(K$6,$G$122:$AU$122,0)),0)</f>
        <v>295.34750606719598</v>
      </c>
      <c r="L29" s="483">
        <f>IFERROR(INDEX($G$123:$AU$178,MATCH($E29,$E$123:$E$178,0),MATCH(L$6,$G$122:$AU$122,0)),0)</f>
        <v>222.34750606719598</v>
      </c>
      <c r="M29" s="483">
        <f>IFERROR(INDEX($G$123:$AU$178,MATCH($E29,$E$123:$E$178,0),MATCH(M$6,$G$122:$AU$122,0)),0)</f>
        <v>216.34750606719598</v>
      </c>
      <c r="N29" s="483">
        <f>IFERROR(INDEX($G$123:$AU$178,MATCH($E29,$E$123:$E$178,0),MATCH(N$6,$G$122:$AU$122,0)),0)</f>
        <v>224.74750606719601</v>
      </c>
      <c r="O29" s="483">
        <f>IFERROR(INDEX($G$123:$AU$178,MATCH($E29,$E$123:$E$178,0),MATCH(O$6,$G$122:$AU$122,0)),0)</f>
        <v>262.81778894464657</v>
      </c>
      <c r="P29" s="483">
        <f>IFERROR(INDEX($G$123:$AU$178,MATCH($E29,$E$123:$E$178,0),MATCH(P$6,$G$122:$AU$122,0)),0)</f>
        <v>250.9895645861443</v>
      </c>
      <c r="Q29" s="483">
        <f>IFERROR(INDEX($G$123:$AU$178,MATCH($E29,$E$123:$E$178,0),MATCH(Q$6,$G$122:$AU$122,0)),0)</f>
        <v>248.02968752829321</v>
      </c>
      <c r="R29" s="483">
        <f>IFERROR(INDEX($G$123:$AU$178,MATCH($E29,$E$123:$E$178,0),MATCH(R$6,$G$122:$AU$122,0)),0)</f>
        <v>204.06151670556642</v>
      </c>
      <c r="S29" s="483">
        <f>IFERROR(INDEX($G$123:$AU$178,MATCH($E29,$E$123:$E$178,0),MATCH(S$6,$G$122:$AU$122,0)),0)</f>
        <v>210.87851444697449</v>
      </c>
      <c r="T29" s="483">
        <f>IFERROR(INDEX($G$123:$AU$178,MATCH($E29,$E$123:$E$178,0),MATCH(T$6,$G$122:$AU$122,0)),0)</f>
        <v>215.52468223728516</v>
      </c>
      <c r="U29" s="483">
        <f>IFERROR(INDEX($G$123:$AU$178,MATCH($E29,$E$123:$E$178,0),MATCH(U$6,$G$122:$AU$122,0)),0)</f>
        <v>218.92110052721543</v>
      </c>
      <c r="V29" s="483">
        <f>IFERROR(INDEX($G$123:$AU$178,MATCH($E29,$E$123:$E$178,0),MATCH(V$6,$G$122:$AU$122,0)),0)</f>
        <v>221.39405618027183</v>
      </c>
      <c r="W29" s="483">
        <f>IFERROR(INDEX($G$123:$AU$178,MATCH($E29,$E$123:$E$178,0),MATCH(W$6,$G$122:$AU$122,0)),0)</f>
        <v>224.12498285689009</v>
      </c>
      <c r="X29" s="483">
        <f>IFERROR(INDEX($G$123:$AU$178,MATCH($E29,$E$123:$E$178,0),MATCH(X$6,$G$122:$AU$122,0)),0)</f>
        <v>226.80126039057933</v>
      </c>
      <c r="Y29" s="483">
        <f>IFERROR(INDEX($G$123:$AU$178,MATCH($E29,$E$123:$E$178,0),MATCH(Y$6,$G$122:$AU$122,0)),0)</f>
        <v>229.26350298465968</v>
      </c>
      <c r="Z29" s="483">
        <f>IFERROR(INDEX($G$123:$AU$178,MATCH($E29,$E$123:$E$178,0),MATCH(Z$6,$G$122:$AU$122,0)),0)</f>
        <v>231.84900675852583</v>
      </c>
      <c r="AA29" s="483">
        <f>IFERROR(INDEX($G$123:$AU$178,MATCH($E29,$E$123:$E$178,0),MATCH(AA$6,$G$122:$AU$122,0)),0)</f>
        <v>234.29538656040069</v>
      </c>
      <c r="AB29" s="483">
        <f>IFERROR(INDEX($G$123:$AU$178,MATCH($E29,$E$123:$E$178,0),MATCH(AB$6,$G$122:$AU$122,0)),0)</f>
        <v>233.68309903599501</v>
      </c>
      <c r="AC29" s="483">
        <f>IFERROR(INDEX($G$123:$AU$178,MATCH($E29,$E$123:$E$178,0),MATCH(AC$6,$G$122:$AU$122,0)),0)</f>
        <v>233.06934714299621</v>
      </c>
      <c r="AD29" s="483">
        <f>IFERROR(INDEX($G$123:$AU$178,MATCH($E29,$E$123:$E$178,0),MATCH(AD$6,$G$122:$AU$122,0)),0)</f>
        <v>232.45812932754217</v>
      </c>
      <c r="AE29" s="483">
        <f>IFERROR(INDEX($G$123:$AU$178,MATCH($E29,$E$123:$E$178,0),MATCH(AE$6,$G$122:$AU$122,0)),0)</f>
        <v>231.84537631751527</v>
      </c>
      <c r="AF29" s="483">
        <f>IFERROR(INDEX($G$123:$AU$178,MATCH($E29,$E$123:$E$178,0),MATCH(AF$6,$G$122:$AU$122,0)),0)</f>
        <v>231.23281670041797</v>
      </c>
      <c r="AG29" s="483">
        <f>IFERROR(INDEX($G$123:$AU$178,MATCH($E29,$E$123:$E$178,0),MATCH(AG$6,$G$122:$AU$122,0)),0)</f>
        <v>230.6184053259675</v>
      </c>
      <c r="AH29" s="483">
        <f>IFERROR(INDEX($G$123:$AU$178,MATCH($E29,$E$123:$E$178,0),MATCH(AH$6,$G$122:$AU$122,0)),0)</f>
        <v>230.00615910975191</v>
      </c>
      <c r="AI29" s="483">
        <f>IFERROR(INDEX($G$123:$AU$178,MATCH($E29,$E$123:$E$178,0),MATCH(AI$6,$G$122:$AU$122,0)),0)</f>
        <v>229.39245194111524</v>
      </c>
      <c r="AJ29" s="483">
        <f>IFERROR(INDEX($G$123:$AU$178,MATCH($E29,$E$123:$E$178,0),MATCH(AJ$6,$G$122:$AU$122,0)),0)</f>
        <v>228.78060244774554</v>
      </c>
      <c r="AK29" s="483">
        <f>IFERROR(INDEX($G$123:$AU$178,MATCH($E29,$E$123:$E$178,0),MATCH(AK$6,$G$122:$AU$122,0)),0)</f>
        <v>228.16814920076058</v>
      </c>
      <c r="AL29" s="483">
        <f>IFERROR(INDEX($G$123:$AU$178,MATCH($E29,$E$123:$E$178,0),MATCH(AL$6,$G$122:$AU$122,0)),0)</f>
        <v>227.55569696242478</v>
      </c>
      <c r="AM29" s="483">
        <f>IFERROR(INDEX($G$123:$AU$178,MATCH($E29,$E$123:$E$178,0),MATCH(AM$6,$G$122:$AU$122,0)),0)</f>
        <v>226.94956536243927</v>
      </c>
      <c r="AN29" s="483">
        <f>IFERROR(INDEX($G$123:$AU$178,MATCH($E29,$E$123:$E$178,0),MATCH(AN$6,$G$122:$AU$122,0)),0)</f>
        <v>226.34344524736241</v>
      </c>
      <c r="AO29" s="483">
        <f>IFERROR(INDEX($G$123:$AU$178,MATCH($E29,$E$123:$E$178,0),MATCH(AO$6,$G$122:$AU$122,0)),0)</f>
        <v>225.73733663187852</v>
      </c>
      <c r="AP29" s="483">
        <f>IFERROR(INDEX($G$123:$AU$178,MATCH($E29,$E$123:$E$178,0),MATCH(AP$6,$G$122:$AU$122,0)),0)</f>
        <v>225.13123953069049</v>
      </c>
      <c r="AQ29" s="483">
        <f>IFERROR(INDEX($G$123:$AU$178,MATCH($E29,$E$123:$E$178,0),MATCH(AQ$6,$G$122:$AU$122,0)),0)</f>
        <v>224.52515395852012</v>
      </c>
      <c r="AR29" s="483">
        <f>IFERROR(INDEX($G$123:$AU$178,MATCH($E29,$E$123:$E$178,0),MATCH(AR$6,$G$122:$AU$122,0)),0)</f>
        <v>223.91907993010796</v>
      </c>
      <c r="AS29" s="483">
        <f>IFERROR(INDEX($G$123:$AU$178,MATCH($E29,$E$123:$E$178,0),MATCH(AS$6,$G$122:$AU$122,0)),0)</f>
        <v>223.31301746021353</v>
      </c>
      <c r="AT29" s="483">
        <f>IFERROR(INDEX($G$123:$AU$178,MATCH($E29,$E$123:$E$178,0),MATCH(AT$6,$G$122:$AU$122,0)),0)</f>
        <v>222.70696656361508</v>
      </c>
      <c r="AU29" s="483">
        <f>IFERROR(INDEX($G$123:$AU$178,MATCH($E29,$E$123:$E$178,0),MATCH(AU$6,$G$122:$AU$122,0)),0)</f>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0"/>
        <v>DME</v>
      </c>
      <c r="F30" s="1119" t="str">
        <f>IFERROR(VLOOKUP(E30,$E$123:$F$175,2,FALSE),"MKr19")</f>
        <v>MKr19</v>
      </c>
      <c r="G30" s="483">
        <f>IFERROR(INDEX($G$123:$AU$178,MATCH($E30,$E$123:$E$178,0),MATCH(G$6,$G$122:$AU$122,0)),0)</f>
        <v>185.98112833695782</v>
      </c>
      <c r="H30" s="483">
        <f>IFERROR(INDEX($G$123:$AU$178,MATCH($E30,$E$123:$E$178,0),MATCH(H$6,$G$122:$AU$122,0)),0)</f>
        <v>244.74750606719599</v>
      </c>
      <c r="I30" s="483">
        <f>IFERROR(INDEX($G$123:$AU$178,MATCH($E30,$E$123:$E$178,0),MATCH(I$6,$G$122:$AU$122,0)),0)</f>
        <v>261.54750606719597</v>
      </c>
      <c r="J30" s="483">
        <f>IFERROR(INDEX($G$123:$AU$178,MATCH($E30,$E$123:$E$178,0),MATCH(J$6,$G$122:$AU$122,0)),0)</f>
        <v>250.547506067196</v>
      </c>
      <c r="K30" s="483">
        <f>IFERROR(INDEX($G$123:$AU$178,MATCH($E30,$E$123:$E$178,0),MATCH(K$6,$G$122:$AU$122,0)),0)</f>
        <v>240.84750606719598</v>
      </c>
      <c r="L30" s="483">
        <f>IFERROR(INDEX($G$123:$AU$178,MATCH($E30,$E$123:$E$178,0),MATCH(L$6,$G$122:$AU$122,0)),0)</f>
        <v>204.34750606719598</v>
      </c>
      <c r="M30" s="483">
        <f>IFERROR(INDEX($G$123:$AU$178,MATCH($E30,$E$123:$E$178,0),MATCH(M$6,$G$122:$AU$122,0)),0)</f>
        <v>201.34750606719598</v>
      </c>
      <c r="N30" s="483">
        <f>IFERROR(INDEX($G$123:$AU$178,MATCH($E30,$E$123:$E$178,0),MATCH(N$6,$G$122:$AU$122,0)),0)</f>
        <v>205.547506067196</v>
      </c>
      <c r="O30" s="483">
        <f>IFERROR(INDEX($G$123:$AU$178,MATCH($E30,$E$123:$E$178,0),MATCH(O$6,$G$122:$AU$122,0)),0)</f>
        <v>228.84858186191951</v>
      </c>
      <c r="P30" s="483">
        <f>IFERROR(INDEX($G$123:$AU$178,MATCH($E30,$E$123:$E$178,0),MATCH(P$6,$G$122:$AU$122,0)),0)</f>
        <v>222.93446968266835</v>
      </c>
      <c r="Q30" s="483">
        <f>IFERROR(INDEX($G$123:$AU$178,MATCH($E30,$E$123:$E$178,0),MATCH(Q$6,$G$122:$AU$122,0)),0)</f>
        <v>221.45453115374281</v>
      </c>
      <c r="R30" s="483">
        <f>IFERROR(INDEX($G$123:$AU$178,MATCH($E30,$E$123:$E$178,0),MATCH(R$6,$G$122:$AU$122,0)),0)</f>
        <v>199.47044574237941</v>
      </c>
      <c r="S30" s="483">
        <f>IFERROR(INDEX($G$123:$AU$178,MATCH($E30,$E$123:$E$178,0),MATCH(S$6,$G$122:$AU$122,0)),0)</f>
        <v>202.87894461308343</v>
      </c>
      <c r="T30" s="483">
        <f>IFERROR(INDEX($G$123:$AU$178,MATCH($E30,$E$123:$E$178,0),MATCH(T$6,$G$122:$AU$122,0)),0)</f>
        <v>205.20202850823878</v>
      </c>
      <c r="U30" s="483">
        <f>IFERROR(INDEX($G$123:$AU$178,MATCH($E30,$E$123:$E$178,0),MATCH(U$6,$G$122:$AU$122,0)),0)</f>
        <v>206.90023765320393</v>
      </c>
      <c r="V30" s="483">
        <f>IFERROR(INDEX($G$123:$AU$178,MATCH($E30,$E$123:$E$178,0),MATCH(V$6,$G$122:$AU$122,0)),0)</f>
        <v>208.13671547973212</v>
      </c>
      <c r="W30" s="483">
        <f>IFERROR(INDEX($G$123:$AU$178,MATCH($E30,$E$123:$E$178,0),MATCH(W$6,$G$122:$AU$122,0)),0)</f>
        <v>209.50217881804124</v>
      </c>
      <c r="X30" s="483">
        <f>IFERROR(INDEX($G$123:$AU$178,MATCH($E30,$E$123:$E$178,0),MATCH(X$6,$G$122:$AU$122,0)),0)</f>
        <v>210.84031758488587</v>
      </c>
      <c r="Y30" s="483">
        <f>IFERROR(INDEX($G$123:$AU$178,MATCH($E30,$E$123:$E$178,0),MATCH(Y$6,$G$122:$AU$122,0)),0)</f>
        <v>212.07143888192604</v>
      </c>
      <c r="Z30" s="483">
        <f>IFERROR(INDEX($G$123:$AU$178,MATCH($E30,$E$123:$E$178,0),MATCH(Z$6,$G$122:$AU$122,0)),0)</f>
        <v>213.36419076885912</v>
      </c>
      <c r="AA30" s="483">
        <f>IFERROR(INDEX($G$123:$AU$178,MATCH($E30,$E$123:$E$178,0),MATCH(AA$6,$G$122:$AU$122,0)),0)</f>
        <v>214.58738066979654</v>
      </c>
      <c r="AB30" s="483">
        <f>IFERROR(INDEX($G$123:$AU$178,MATCH($E30,$E$123:$E$178,0),MATCH(AB$6,$G$122:$AU$122,0)),0)</f>
        <v>214.28123690759369</v>
      </c>
      <c r="AC30" s="483">
        <f>IFERROR(INDEX($G$123:$AU$178,MATCH($E30,$E$123:$E$178,0),MATCH(AC$6,$G$122:$AU$122,0)),0)</f>
        <v>213.97436096109431</v>
      </c>
      <c r="AD30" s="483">
        <f>IFERROR(INDEX($G$123:$AU$178,MATCH($E30,$E$123:$E$178,0),MATCH(AD$6,$G$122:$AU$122,0)),0)</f>
        <v>213.66875205336729</v>
      </c>
      <c r="AE30" s="483">
        <f>IFERROR(INDEX($G$123:$AU$178,MATCH($E30,$E$123:$E$178,0),MATCH(AE$6,$G$122:$AU$122,0)),0)</f>
        <v>213.36237554835384</v>
      </c>
      <c r="AF30" s="483">
        <f>IFERROR(INDEX($G$123:$AU$178,MATCH($E30,$E$123:$E$178,0),MATCH(AF$6,$G$122:$AU$122,0)),0)</f>
        <v>213.05609573980519</v>
      </c>
      <c r="AG30" s="483">
        <f>IFERROR(INDEX($G$123:$AU$178,MATCH($E30,$E$123:$E$178,0),MATCH(AG$6,$G$122:$AU$122,0)),0)</f>
        <v>212.74889005257995</v>
      </c>
      <c r="AH30" s="483">
        <f>IFERROR(INDEX($G$123:$AU$178,MATCH($E30,$E$123:$E$178,0),MATCH(AH$6,$G$122:$AU$122,0)),0)</f>
        <v>212.44276694447214</v>
      </c>
      <c r="AI30" s="483">
        <f>IFERROR(INDEX($G$123:$AU$178,MATCH($E30,$E$123:$E$178,0),MATCH(AI$6,$G$122:$AU$122,0)),0)</f>
        <v>212.13591336015384</v>
      </c>
      <c r="AJ30" s="483">
        <f>IFERROR(INDEX($G$123:$AU$178,MATCH($E30,$E$123:$E$178,0),MATCH(AJ$6,$G$122:$AU$122,0)),0)</f>
        <v>211.82998861346897</v>
      </c>
      <c r="AK30" s="483">
        <f>IFERROR(INDEX($G$123:$AU$178,MATCH($E30,$E$123:$E$178,0),MATCH(AK$6,$G$122:$AU$122,0)),0)</f>
        <v>211.52376198997649</v>
      </c>
      <c r="AL30" s="483">
        <f>IFERROR(INDEX($G$123:$AU$178,MATCH($E30,$E$123:$E$178,0),MATCH(AL$6,$G$122:$AU$122,0)),0)</f>
        <v>211.2175358708086</v>
      </c>
      <c r="AM30" s="483">
        <f>IFERROR(INDEX($G$123:$AU$178,MATCH($E30,$E$123:$E$178,0),MATCH(AM$6,$G$122:$AU$122,0)),0)</f>
        <v>210.91447007081584</v>
      </c>
      <c r="AN30" s="483">
        <f>IFERROR(INDEX($G$123:$AU$178,MATCH($E30,$E$123:$E$178,0),MATCH(AN$6,$G$122:$AU$122,0)),0)</f>
        <v>210.61141001327741</v>
      </c>
      <c r="AO30" s="483">
        <f>IFERROR(INDEX($G$123:$AU$178,MATCH($E30,$E$123:$E$178,0),MATCH(AO$6,$G$122:$AU$122,0)),0)</f>
        <v>210.30835570553546</v>
      </c>
      <c r="AP30" s="483">
        <f>IFERROR(INDEX($G$123:$AU$178,MATCH($E30,$E$123:$E$178,0),MATCH(AP$6,$G$122:$AU$122,0)),0)</f>
        <v>210.00530715494145</v>
      </c>
      <c r="AQ30" s="483">
        <f>IFERROR(INDEX($G$123:$AU$178,MATCH($E30,$E$123:$E$178,0),MATCH(AQ$6,$G$122:$AU$122,0)),0)</f>
        <v>209.70226436885625</v>
      </c>
      <c r="AR30" s="483">
        <f>IFERROR(INDEX($G$123:$AU$178,MATCH($E30,$E$123:$E$178,0),MATCH(AR$6,$G$122:$AU$122,0)),0)</f>
        <v>209.39922735465018</v>
      </c>
      <c r="AS30" s="483">
        <f>IFERROR(INDEX($G$123:$AU$178,MATCH($E30,$E$123:$E$178,0),MATCH(AS$6,$G$122:$AU$122,0)),0)</f>
        <v>209.09619611970297</v>
      </c>
      <c r="AT30" s="483">
        <f>IFERROR(INDEX($G$123:$AU$178,MATCH($E30,$E$123:$E$178,0),MATCH(AT$6,$G$122:$AU$122,0)),0)</f>
        <v>208.79317067140374</v>
      </c>
      <c r="AU30" s="483">
        <f>IFERROR(INDEX($G$123:$AU$178,MATCH($E30,$E$123:$E$178,0),MATCH(AU$6,$G$122:$AU$122,0)),0)</f>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0"/>
        <v>KRB1</v>
      </c>
      <c r="F31" s="1119" t="str">
        <f>IFERROR(VLOOKUP(E31,$E$123:$F$175,2,FALSE),"MKr19")</f>
        <v>MKr19</v>
      </c>
      <c r="G31" s="483">
        <f>IFERROR(INDEX($G$123:$AU$178,MATCH($E31,$E$123:$E$178,0),MATCH(G$6,$G$122:$AU$122,0)),0)</f>
        <v>229.5</v>
      </c>
      <c r="H31" s="483">
        <f>IFERROR(INDEX($G$123:$AU$178,MATCH($E31,$E$123:$E$178,0),MATCH(H$6,$G$122:$AU$122,0)),0)</f>
        <v>337.20000000000005</v>
      </c>
      <c r="I31" s="483">
        <f>IFERROR(INDEX($G$123:$AU$178,MATCH($E31,$E$123:$E$178,0),MATCH(I$6,$G$122:$AU$122,0)),0)</f>
        <v>348.9</v>
      </c>
      <c r="J31" s="483">
        <f>IFERROR(INDEX($G$123:$AU$178,MATCH($E31,$E$123:$E$178,0),MATCH(J$6,$G$122:$AU$122,0)),0)</f>
        <v>355.79999999999995</v>
      </c>
      <c r="K31" s="483">
        <f>IFERROR(INDEX($G$123:$AU$178,MATCH($E31,$E$123:$E$178,0),MATCH(K$6,$G$122:$AU$122,0)),0)</f>
        <v>330.29999999999995</v>
      </c>
      <c r="L31" s="483">
        <f>IFERROR(INDEX($G$123:$AU$178,MATCH($E31,$E$123:$E$178,0),MATCH(L$6,$G$122:$AU$122,0)),0)</f>
        <v>220.5</v>
      </c>
      <c r="M31" s="483">
        <f>IFERROR(INDEX($G$123:$AU$178,MATCH($E31,$E$123:$E$178,0),MATCH(M$6,$G$122:$AU$122,0)),0)</f>
        <v>211.79999999999998</v>
      </c>
      <c r="N31" s="483">
        <f>IFERROR(INDEX($G$123:$AU$178,MATCH($E31,$E$123:$E$178,0),MATCH(N$6,$G$122:$AU$122,0)),0)</f>
        <v>224.10000000000002</v>
      </c>
      <c r="O31" s="483">
        <f>IFERROR(INDEX($G$123:$AU$178,MATCH($E31,$E$123:$E$178,0),MATCH(O$6,$G$122:$AU$122,0)),0)</f>
        <v>298.50322738417054</v>
      </c>
      <c r="P31" s="483">
        <f>IFERROR(INDEX($G$123:$AU$178,MATCH($E31,$E$123:$E$178,0),MATCH(P$6,$G$122:$AU$122,0)),0)</f>
        <v>278.99089084641707</v>
      </c>
      <c r="Q31" s="483">
        <f>IFERROR(INDEX($G$123:$AU$178,MATCH($E31,$E$123:$E$178,0),MATCH(Q$6,$G$122:$AU$122,0)),0)</f>
        <v>274.55107525964041</v>
      </c>
      <c r="R31" s="483">
        <f>IFERROR(INDEX($G$123:$AU$178,MATCH($E31,$E$123:$E$178,0),MATCH(R$6,$G$122:$AU$122,0)),0)</f>
        <v>208.59881902555028</v>
      </c>
      <c r="S31" s="483">
        <f>IFERROR(INDEX($G$123:$AU$178,MATCH($E31,$E$123:$E$178,0),MATCH(S$6,$G$122:$AU$122,0)),0)</f>
        <v>218.82431563766235</v>
      </c>
      <c r="T31" s="483">
        <f>IFERROR(INDEX($G$123:$AU$178,MATCH($E31,$E$123:$E$178,0),MATCH(T$6,$G$122:$AU$122,0)),0)</f>
        <v>225.79356732312834</v>
      </c>
      <c r="U31" s="483">
        <f>IFERROR(INDEX($G$123:$AU$178,MATCH($E31,$E$123:$E$178,0),MATCH(U$6,$G$122:$AU$122,0)),0)</f>
        <v>230.88819475802381</v>
      </c>
      <c r="V31" s="483">
        <f>IFERROR(INDEX($G$123:$AU$178,MATCH($E31,$E$123:$E$178,0),MATCH(V$6,$G$122:$AU$122,0)),0)</f>
        <v>234.59762823760838</v>
      </c>
      <c r="W31" s="483">
        <f>IFERROR(INDEX($G$123:$AU$178,MATCH($E31,$E$123:$E$178,0),MATCH(W$6,$G$122:$AU$122,0)),0)</f>
        <v>238.69401825253578</v>
      </c>
      <c r="X31" s="483">
        <f>IFERROR(INDEX($G$123:$AU$178,MATCH($E31,$E$123:$E$178,0),MATCH(X$6,$G$122:$AU$122,0)),0)</f>
        <v>242.70843455306965</v>
      </c>
      <c r="Y31" s="483">
        <f>IFERROR(INDEX($G$123:$AU$178,MATCH($E31,$E$123:$E$178,0),MATCH(Y$6,$G$122:$AU$122,0)),0)</f>
        <v>246.40179844419015</v>
      </c>
      <c r="Z31" s="483">
        <f>IFERROR(INDEX($G$123:$AU$178,MATCH($E31,$E$123:$E$178,0),MATCH(Z$6,$G$122:$AU$122,0)),0)</f>
        <v>250.28005410498935</v>
      </c>
      <c r="AA31" s="483">
        <f>IFERROR(INDEX($G$123:$AU$178,MATCH($E31,$E$123:$E$178,0),MATCH(AA$6,$G$122:$AU$122,0)),0)</f>
        <v>253.94962380780169</v>
      </c>
      <c r="AB31" s="483">
        <f>IFERROR(INDEX($G$123:$AU$178,MATCH($E31,$E$123:$E$178,0),MATCH(AB$6,$G$122:$AU$122,0)),0)</f>
        <v>253.03119252119313</v>
      </c>
      <c r="AC31" s="483">
        <f>IFERROR(INDEX($G$123:$AU$178,MATCH($E31,$E$123:$E$178,0),MATCH(AC$6,$G$122:$AU$122,0)),0)</f>
        <v>252.11056468169497</v>
      </c>
      <c r="AD31" s="483">
        <f>IFERROR(INDEX($G$123:$AU$178,MATCH($E31,$E$123:$E$178,0),MATCH(AD$6,$G$122:$AU$122,0)),0)</f>
        <v>251.19373795851385</v>
      </c>
      <c r="AE31" s="483">
        <f>IFERROR(INDEX($G$123:$AU$178,MATCH($E31,$E$123:$E$178,0),MATCH(AE$6,$G$122:$AU$122,0)),0)</f>
        <v>250.27460844347354</v>
      </c>
      <c r="AF31" s="483">
        <f>IFERROR(INDEX($G$123:$AU$178,MATCH($E31,$E$123:$E$178,0),MATCH(AF$6,$G$122:$AU$122,0)),0)</f>
        <v>249.35576901782761</v>
      </c>
      <c r="AG31" s="483">
        <f>IFERROR(INDEX($G$123:$AU$178,MATCH($E31,$E$123:$E$178,0),MATCH(AG$6,$G$122:$AU$122,0)),0)</f>
        <v>248.43415195615188</v>
      </c>
      <c r="AH31" s="483">
        <f>IFERROR(INDEX($G$123:$AU$178,MATCH($E31,$E$123:$E$178,0),MATCH(AH$6,$G$122:$AU$122,0)),0)</f>
        <v>247.51578263182847</v>
      </c>
      <c r="AI31" s="483">
        <f>IFERROR(INDEX($G$123:$AU$178,MATCH($E31,$E$123:$E$178,0),MATCH(AI$6,$G$122:$AU$122,0)),0)</f>
        <v>246.59522187887353</v>
      </c>
      <c r="AJ31" s="483">
        <f>IFERROR(INDEX($G$123:$AU$178,MATCH($E31,$E$123:$E$178,0),MATCH(AJ$6,$G$122:$AU$122,0)),0)</f>
        <v>245.67744763881896</v>
      </c>
      <c r="AK31" s="483">
        <f>IFERROR(INDEX($G$123:$AU$178,MATCH($E31,$E$123:$E$178,0),MATCH(AK$6,$G$122:$AU$122,0)),0)</f>
        <v>244.75876776834153</v>
      </c>
      <c r="AL31" s="483">
        <f>IFERROR(INDEX($G$123:$AU$178,MATCH($E31,$E$123:$E$178,0),MATCH(AL$6,$G$122:$AU$122,0)),0)</f>
        <v>243.84008941083783</v>
      </c>
      <c r="AM31" s="483">
        <f>IFERROR(INDEX($G$123:$AU$178,MATCH($E31,$E$123:$E$178,0),MATCH(AM$6,$G$122:$AU$122,0)),0)</f>
        <v>242.93089201085957</v>
      </c>
      <c r="AN31" s="483">
        <f>IFERROR(INDEX($G$123:$AU$178,MATCH($E31,$E$123:$E$178,0),MATCH(AN$6,$G$122:$AU$122,0)),0)</f>
        <v>242.02171183824427</v>
      </c>
      <c r="AO31" s="483">
        <f>IFERROR(INDEX($G$123:$AU$178,MATCH($E31,$E$123:$E$178,0),MATCH(AO$6,$G$122:$AU$122,0)),0)</f>
        <v>241.11254891501844</v>
      </c>
      <c r="AP31" s="483">
        <f>IFERROR(INDEX($G$123:$AU$178,MATCH($E31,$E$123:$E$178,0),MATCH(AP$6,$G$122:$AU$122,0)),0)</f>
        <v>240.2034032632364</v>
      </c>
      <c r="AQ31" s="483">
        <f>IFERROR(INDEX($G$123:$AU$178,MATCH($E31,$E$123:$E$178,0),MATCH(AQ$6,$G$122:$AU$122,0)),0)</f>
        <v>239.2942749049808</v>
      </c>
      <c r="AR31" s="483">
        <f>IFERROR(INDEX($G$123:$AU$178,MATCH($E31,$E$123:$E$178,0),MATCH(AR$6,$G$122:$AU$122,0)),0)</f>
        <v>238.38516386236259</v>
      </c>
      <c r="AS31" s="483">
        <f>IFERROR(INDEX($G$123:$AU$178,MATCH($E31,$E$123:$E$178,0),MATCH(AS$6,$G$122:$AU$122,0)),0)</f>
        <v>237.47607015752095</v>
      </c>
      <c r="AT31" s="483">
        <f>IFERROR(INDEX($G$123:$AU$178,MATCH($E31,$E$123:$E$178,0),MATCH(AT$6,$G$122:$AU$122,0)),0)</f>
        <v>236.56699381262328</v>
      </c>
      <c r="AU31" s="483">
        <f>IFERROR(INDEX($G$123:$AU$178,MATCH($E31,$E$123:$E$178,0),MATCH(AU$6,$G$122:$AU$122,0)),0)</f>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0"/>
        <v>KRB2</v>
      </c>
      <c r="F32" s="1119" t="str">
        <f>IFERROR(VLOOKUP(E32,$E$123:$F$175,2,FALSE),"MKr19")</f>
        <v>MKr19</v>
      </c>
      <c r="G32" s="483">
        <f>IFERROR(INDEX($G$123:$AU$178,MATCH($E32,$E$123:$E$178,0),MATCH(G$6,$G$122:$AU$122,0)),0)</f>
        <v>252.45000000000002</v>
      </c>
      <c r="H32" s="483">
        <f>IFERROR(INDEX($G$123:$AU$178,MATCH($E32,$E$123:$E$178,0),MATCH(H$6,$G$122:$AU$122,0)),0)</f>
        <v>400.87375303359806</v>
      </c>
      <c r="I32" s="483">
        <f>IFERROR(INDEX($G$123:$AU$178,MATCH($E32,$E$123:$E$178,0),MATCH(I$6,$G$122:$AU$122,0)),0)</f>
        <v>412.573753033598</v>
      </c>
      <c r="J32" s="483">
        <f>IFERROR(INDEX($G$123:$AU$178,MATCH($E32,$E$123:$E$178,0),MATCH(J$6,$G$122:$AU$122,0)),0)</f>
        <v>419.47375303359797</v>
      </c>
      <c r="K32" s="483">
        <f>IFERROR(INDEX($G$123:$AU$178,MATCH($E32,$E$123:$E$178,0),MATCH(K$6,$G$122:$AU$122,0)),0)</f>
        <v>393.97375303359797</v>
      </c>
      <c r="L32" s="483">
        <f>IFERROR(INDEX($G$123:$AU$178,MATCH($E32,$E$123:$E$178,0),MATCH(L$6,$G$122:$AU$122,0)),0)</f>
        <v>284.17375303359802</v>
      </c>
      <c r="M32" s="483">
        <f>IFERROR(INDEX($G$123:$AU$178,MATCH($E32,$E$123:$E$178,0),MATCH(M$6,$G$122:$AU$122,0)),0)</f>
        <v>275.47375303359797</v>
      </c>
      <c r="N32" s="483">
        <f>IFERROR(INDEX($G$123:$AU$178,MATCH($E32,$E$123:$E$178,0),MATCH(N$6,$G$122:$AU$122,0)),0)</f>
        <v>287.77375303359804</v>
      </c>
      <c r="O32" s="483">
        <f>IFERROR(INDEX($G$123:$AU$178,MATCH($E32,$E$123:$E$178,0),MATCH(O$6,$G$122:$AU$122,0)),0)</f>
        <v>362.17698041776856</v>
      </c>
      <c r="P32" s="483">
        <f>IFERROR(INDEX($G$123:$AU$178,MATCH($E32,$E$123:$E$178,0),MATCH(P$6,$G$122:$AU$122,0)),0)</f>
        <v>342.66464388001509</v>
      </c>
      <c r="Q32" s="483">
        <f>IFERROR(INDEX($G$123:$AU$178,MATCH($E32,$E$123:$E$178,0),MATCH(Q$6,$G$122:$AU$122,0)),0)</f>
        <v>338.22482829323843</v>
      </c>
      <c r="R32" s="483">
        <f>IFERROR(INDEX($G$123:$AU$178,MATCH($E32,$E$123:$E$178,0),MATCH(R$6,$G$122:$AU$122,0)),0)</f>
        <v>272.27257205914827</v>
      </c>
      <c r="S32" s="483">
        <f>IFERROR(INDEX($G$123:$AU$178,MATCH($E32,$E$123:$E$178,0),MATCH(S$6,$G$122:$AU$122,0)),0)</f>
        <v>282.49806867126034</v>
      </c>
      <c r="T32" s="483">
        <f>IFERROR(INDEX($G$123:$AU$178,MATCH($E32,$E$123:$E$178,0),MATCH(T$6,$G$122:$AU$122,0)),0)</f>
        <v>289.46732035672636</v>
      </c>
      <c r="U32" s="483">
        <f>IFERROR(INDEX($G$123:$AU$178,MATCH($E32,$E$123:$E$178,0),MATCH(U$6,$G$122:$AU$122,0)),0)</f>
        <v>294.56194779162183</v>
      </c>
      <c r="V32" s="483">
        <f>IFERROR(INDEX($G$123:$AU$178,MATCH($E32,$E$123:$E$178,0),MATCH(V$6,$G$122:$AU$122,0)),0)</f>
        <v>298.27138127120639</v>
      </c>
      <c r="W32" s="483">
        <f>IFERROR(INDEX($G$123:$AU$178,MATCH($E32,$E$123:$E$178,0),MATCH(W$6,$G$122:$AU$122,0)),0)</f>
        <v>302.3677712861338</v>
      </c>
      <c r="X32" s="483">
        <f>IFERROR(INDEX($G$123:$AU$178,MATCH($E32,$E$123:$E$178,0),MATCH(X$6,$G$122:$AU$122,0)),0)</f>
        <v>306.38218758666767</v>
      </c>
      <c r="Y32" s="483">
        <f>IFERROR(INDEX($G$123:$AU$178,MATCH($E32,$E$123:$E$178,0),MATCH(Y$6,$G$122:$AU$122,0)),0)</f>
        <v>310.07555147778817</v>
      </c>
      <c r="Z32" s="483">
        <f>IFERROR(INDEX($G$123:$AU$178,MATCH($E32,$E$123:$E$178,0),MATCH(Z$6,$G$122:$AU$122,0)),0)</f>
        <v>313.95380713858736</v>
      </c>
      <c r="AA32" s="483">
        <f>IFERROR(INDEX($G$123:$AU$178,MATCH($E32,$E$123:$E$178,0),MATCH(AA$6,$G$122:$AU$122,0)),0)</f>
        <v>317.6233768413997</v>
      </c>
      <c r="AB32" s="483">
        <f>IFERROR(INDEX($G$123:$AU$178,MATCH($E32,$E$123:$E$178,0),MATCH(AB$6,$G$122:$AU$122,0)),0)</f>
        <v>316.70494555479115</v>
      </c>
      <c r="AC32" s="483">
        <f>IFERROR(INDEX($G$123:$AU$178,MATCH($E32,$E$123:$E$178,0),MATCH(AC$6,$G$122:$AU$122,0)),0)</f>
        <v>315.78431771529296</v>
      </c>
      <c r="AD32" s="483">
        <f>IFERROR(INDEX($G$123:$AU$178,MATCH($E32,$E$123:$E$178,0),MATCH(AD$6,$G$122:$AU$122,0)),0)</f>
        <v>314.86749099211187</v>
      </c>
      <c r="AE32" s="483">
        <f>IFERROR(INDEX($G$123:$AU$178,MATCH($E32,$E$123:$E$178,0),MATCH(AE$6,$G$122:$AU$122,0)),0)</f>
        <v>313.94836147707156</v>
      </c>
      <c r="AF32" s="483">
        <f>IFERROR(INDEX($G$123:$AU$178,MATCH($E32,$E$123:$E$178,0),MATCH(AF$6,$G$122:$AU$122,0)),0)</f>
        <v>313.0295220514256</v>
      </c>
      <c r="AG32" s="483">
        <f>IFERROR(INDEX($G$123:$AU$178,MATCH($E32,$E$123:$E$178,0),MATCH(AG$6,$G$122:$AU$122,0)),0)</f>
        <v>312.1079049897499</v>
      </c>
      <c r="AH32" s="483">
        <f>IFERROR(INDEX($G$123:$AU$178,MATCH($E32,$E$123:$E$178,0),MATCH(AH$6,$G$122:$AU$122,0)),0)</f>
        <v>311.18953566542649</v>
      </c>
      <c r="AI32" s="483">
        <f>IFERROR(INDEX($G$123:$AU$178,MATCH($E32,$E$123:$E$178,0),MATCH(AI$6,$G$122:$AU$122,0)),0)</f>
        <v>310.26897491247155</v>
      </c>
      <c r="AJ32" s="483">
        <f>IFERROR(INDEX($G$123:$AU$178,MATCH($E32,$E$123:$E$178,0),MATCH(AJ$6,$G$122:$AU$122,0)),0)</f>
        <v>309.35120067241695</v>
      </c>
      <c r="AK32" s="483">
        <f>IFERROR(INDEX($G$123:$AU$178,MATCH($E32,$E$123:$E$178,0),MATCH(AK$6,$G$122:$AU$122,0)),0)</f>
        <v>308.43252080193952</v>
      </c>
      <c r="AL32" s="483">
        <f>IFERROR(INDEX($G$123:$AU$178,MATCH($E32,$E$123:$E$178,0),MATCH(AL$6,$G$122:$AU$122,0)),0)</f>
        <v>307.51384244443585</v>
      </c>
      <c r="AM32" s="483">
        <f>IFERROR(INDEX($G$123:$AU$178,MATCH($E32,$E$123:$E$178,0),MATCH(AM$6,$G$122:$AU$122,0)),0)</f>
        <v>306.60464504445758</v>
      </c>
      <c r="AN32" s="483">
        <f>IFERROR(INDEX($G$123:$AU$178,MATCH($E32,$E$123:$E$178,0),MATCH(AN$6,$G$122:$AU$122,0)),0)</f>
        <v>305.69546487184226</v>
      </c>
      <c r="AO32" s="483">
        <f>IFERROR(INDEX($G$123:$AU$178,MATCH($E32,$E$123:$E$178,0),MATCH(AO$6,$G$122:$AU$122,0)),0)</f>
        <v>304.78630194861643</v>
      </c>
      <c r="AP32" s="483">
        <f>IFERROR(INDEX($G$123:$AU$178,MATCH($E32,$E$123:$E$178,0),MATCH(AP$6,$G$122:$AU$122,0)),0)</f>
        <v>303.87715629683441</v>
      </c>
      <c r="AQ32" s="483">
        <f>IFERROR(INDEX($G$123:$AU$178,MATCH($E32,$E$123:$E$178,0),MATCH(AQ$6,$G$122:$AU$122,0)),0)</f>
        <v>302.96802793857881</v>
      </c>
      <c r="AR32" s="483">
        <f>IFERROR(INDEX($G$123:$AU$178,MATCH($E32,$E$123:$E$178,0),MATCH(AR$6,$G$122:$AU$122,0)),0)</f>
        <v>302.05891689596058</v>
      </c>
      <c r="AS32" s="483">
        <f>IFERROR(INDEX($G$123:$AU$178,MATCH($E32,$E$123:$E$178,0),MATCH(AS$6,$G$122:$AU$122,0)),0)</f>
        <v>301.14982319111897</v>
      </c>
      <c r="AT32" s="483">
        <f>IFERROR(INDEX($G$123:$AU$178,MATCH($E32,$E$123:$E$178,0),MATCH(AT$6,$G$122:$AU$122,0)),0)</f>
        <v>300.24074684622127</v>
      </c>
      <c r="AU32" s="483">
        <f>IFERROR(INDEX($G$123:$AU$178,MATCH($E32,$E$123:$E$178,0),MATCH(AU$6,$G$122:$AU$122,0)),0)</f>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0"/>
        <v>KRE</v>
      </c>
      <c r="F33" s="1119" t="str">
        <f>IFERROR(VLOOKUP(E33,$E$123:$F$175,2,FALSE),"MKr19")</f>
        <v>MKr19</v>
      </c>
      <c r="G33" s="483">
        <f>IFERROR(INDEX($G$123:$AU$178,MATCH($E33,$E$123:$E$178,0),MATCH(G$6,$G$122:$AU$122,0)),0)</f>
        <v>504.90000000000003</v>
      </c>
      <c r="H33" s="483">
        <f>IFERROR(INDEX($G$123:$AU$178,MATCH($E33,$E$123:$E$178,0),MATCH(H$6,$G$122:$AU$122,0)),0)</f>
        <v>801.74750606719613</v>
      </c>
      <c r="I33" s="483">
        <f>IFERROR(INDEX($G$123:$AU$178,MATCH($E33,$E$123:$E$178,0),MATCH(I$6,$G$122:$AU$122,0)),0)</f>
        <v>825.14750606719599</v>
      </c>
      <c r="J33" s="483">
        <f>IFERROR(INDEX($G$123:$AU$178,MATCH($E33,$E$123:$E$178,0),MATCH(J$6,$G$122:$AU$122,0)),0)</f>
        <v>838.94750606719595</v>
      </c>
      <c r="K33" s="483">
        <f>IFERROR(INDEX($G$123:$AU$178,MATCH($E33,$E$123:$E$178,0),MATCH(K$6,$G$122:$AU$122,0)),0)</f>
        <v>787.94750606719595</v>
      </c>
      <c r="L33" s="483">
        <f>IFERROR(INDEX($G$123:$AU$178,MATCH($E33,$E$123:$E$178,0),MATCH(L$6,$G$122:$AU$122,0)),0)</f>
        <v>568.34750606719604</v>
      </c>
      <c r="M33" s="483">
        <f>IFERROR(INDEX($G$123:$AU$178,MATCH($E33,$E$123:$E$178,0),MATCH(M$6,$G$122:$AU$122,0)),0)</f>
        <v>550.94750606719595</v>
      </c>
      <c r="N33" s="483">
        <f>IFERROR(INDEX($G$123:$AU$178,MATCH($E33,$E$123:$E$178,0),MATCH(N$6,$G$122:$AU$122,0)),0)</f>
        <v>575.54750606719608</v>
      </c>
      <c r="O33" s="483">
        <f>IFERROR(INDEX($G$123:$AU$178,MATCH($E33,$E$123:$E$178,0),MATCH(O$6,$G$122:$AU$122,0)),0)</f>
        <v>724.35396083553712</v>
      </c>
      <c r="P33" s="483">
        <f>IFERROR(INDEX($G$123:$AU$178,MATCH($E33,$E$123:$E$178,0),MATCH(P$6,$G$122:$AU$122,0)),0)</f>
        <v>685.32928776003018</v>
      </c>
      <c r="Q33" s="483">
        <f>IFERROR(INDEX($G$123:$AU$178,MATCH($E33,$E$123:$E$178,0),MATCH(Q$6,$G$122:$AU$122,0)),0)</f>
        <v>676.44965658647686</v>
      </c>
      <c r="R33" s="483">
        <f>IFERROR(INDEX($G$123:$AU$178,MATCH($E33,$E$123:$E$178,0),MATCH(R$6,$G$122:$AU$122,0)),0)</f>
        <v>544.54514411829655</v>
      </c>
      <c r="S33" s="483">
        <f>IFERROR(INDEX($G$123:$AU$178,MATCH($E33,$E$123:$E$178,0),MATCH(S$6,$G$122:$AU$122,0)),0)</f>
        <v>564.99613734252068</v>
      </c>
      <c r="T33" s="483">
        <f>IFERROR(INDEX($G$123:$AU$178,MATCH($E33,$E$123:$E$178,0),MATCH(T$6,$G$122:$AU$122,0)),0)</f>
        <v>578.93464071345272</v>
      </c>
      <c r="U33" s="483">
        <f>IFERROR(INDEX($G$123:$AU$178,MATCH($E33,$E$123:$E$178,0),MATCH(U$6,$G$122:$AU$122,0)),0)</f>
        <v>589.12389558324367</v>
      </c>
      <c r="V33" s="483">
        <f>IFERROR(INDEX($G$123:$AU$178,MATCH($E33,$E$123:$E$178,0),MATCH(V$6,$G$122:$AU$122,0)),0)</f>
        <v>596.54276254241279</v>
      </c>
      <c r="W33" s="483">
        <f>IFERROR(INDEX($G$123:$AU$178,MATCH($E33,$E$123:$E$178,0),MATCH(W$6,$G$122:$AU$122,0)),0)</f>
        <v>604.7355425722676</v>
      </c>
      <c r="X33" s="483">
        <f>IFERROR(INDEX($G$123:$AU$178,MATCH($E33,$E$123:$E$178,0),MATCH(X$6,$G$122:$AU$122,0)),0)</f>
        <v>612.76437517333534</v>
      </c>
      <c r="Y33" s="483">
        <f>IFERROR(INDEX($G$123:$AU$178,MATCH($E33,$E$123:$E$178,0),MATCH(Y$6,$G$122:$AU$122,0)),0)</f>
        <v>620.15110295557633</v>
      </c>
      <c r="Z33" s="483">
        <f>IFERROR(INDEX($G$123:$AU$178,MATCH($E33,$E$123:$E$178,0),MATCH(Z$6,$G$122:$AU$122,0)),0)</f>
        <v>627.90761427717473</v>
      </c>
      <c r="AA33" s="483">
        <f>IFERROR(INDEX($G$123:$AU$178,MATCH($E33,$E$123:$E$178,0),MATCH(AA$6,$G$122:$AU$122,0)),0)</f>
        <v>635.24675368279941</v>
      </c>
      <c r="AB33" s="483">
        <f>IFERROR(INDEX($G$123:$AU$178,MATCH($E33,$E$123:$E$178,0),MATCH(AB$6,$G$122:$AU$122,0)),0)</f>
        <v>633.4098911095823</v>
      </c>
      <c r="AC33" s="483">
        <f>IFERROR(INDEX($G$123:$AU$178,MATCH($E33,$E$123:$E$178,0),MATCH(AC$6,$G$122:$AU$122,0)),0)</f>
        <v>631.56863543058591</v>
      </c>
      <c r="AD33" s="483">
        <f>IFERROR(INDEX($G$123:$AU$178,MATCH($E33,$E$123:$E$178,0),MATCH(AD$6,$G$122:$AU$122,0)),0)</f>
        <v>629.73498198422374</v>
      </c>
      <c r="AE33" s="483">
        <f>IFERROR(INDEX($G$123:$AU$178,MATCH($E33,$E$123:$E$178,0),MATCH(AE$6,$G$122:$AU$122,0)),0)</f>
        <v>627.89672295414312</v>
      </c>
      <c r="AF33" s="483">
        <f>IFERROR(INDEX($G$123:$AU$178,MATCH($E33,$E$123:$E$178,0),MATCH(AF$6,$G$122:$AU$122,0)),0)</f>
        <v>626.0590441028512</v>
      </c>
      <c r="AG33" s="483">
        <f>IFERROR(INDEX($G$123:$AU$178,MATCH($E33,$E$123:$E$178,0),MATCH(AG$6,$G$122:$AU$122,0)),0)</f>
        <v>624.2158099794998</v>
      </c>
      <c r="AH33" s="483">
        <f>IFERROR(INDEX($G$123:$AU$178,MATCH($E33,$E$123:$E$178,0),MATCH(AH$6,$G$122:$AU$122,0)),0)</f>
        <v>622.37907133085298</v>
      </c>
      <c r="AI33" s="483">
        <f>IFERROR(INDEX($G$123:$AU$178,MATCH($E33,$E$123:$E$178,0),MATCH(AI$6,$G$122:$AU$122,0)),0)</f>
        <v>620.5379498249431</v>
      </c>
      <c r="AJ33" s="483">
        <f>IFERROR(INDEX($G$123:$AU$178,MATCH($E33,$E$123:$E$178,0),MATCH(AJ$6,$G$122:$AU$122,0)),0)</f>
        <v>618.7024013448339</v>
      </c>
      <c r="AK33" s="483">
        <f>IFERROR(INDEX($G$123:$AU$178,MATCH($E33,$E$123:$E$178,0),MATCH(AK$6,$G$122:$AU$122,0)),0)</f>
        <v>616.86504160387904</v>
      </c>
      <c r="AL33" s="483">
        <f>IFERROR(INDEX($G$123:$AU$178,MATCH($E33,$E$123:$E$178,0),MATCH(AL$6,$G$122:$AU$122,0)),0)</f>
        <v>615.0276848888717</v>
      </c>
      <c r="AM33" s="483">
        <f>IFERROR(INDEX($G$123:$AU$178,MATCH($E33,$E$123:$E$178,0),MATCH(AM$6,$G$122:$AU$122,0)),0)</f>
        <v>613.20929008891517</v>
      </c>
      <c r="AN33" s="483">
        <f>IFERROR(INDEX($G$123:$AU$178,MATCH($E33,$E$123:$E$178,0),MATCH(AN$6,$G$122:$AU$122,0)),0)</f>
        <v>611.39092974368452</v>
      </c>
      <c r="AO33" s="483">
        <f>IFERROR(INDEX($G$123:$AU$178,MATCH($E33,$E$123:$E$178,0),MATCH(AO$6,$G$122:$AU$122,0)),0)</f>
        <v>609.57260389723285</v>
      </c>
      <c r="AP33" s="483">
        <f>IFERROR(INDEX($G$123:$AU$178,MATCH($E33,$E$123:$E$178,0),MATCH(AP$6,$G$122:$AU$122,0)),0)</f>
        <v>607.75431259366883</v>
      </c>
      <c r="AQ33" s="483">
        <f>IFERROR(INDEX($G$123:$AU$178,MATCH($E33,$E$123:$E$178,0),MATCH(AQ$6,$G$122:$AU$122,0)),0)</f>
        <v>605.93605587715763</v>
      </c>
      <c r="AR33" s="483">
        <f>IFERROR(INDEX($G$123:$AU$178,MATCH($E33,$E$123:$E$178,0),MATCH(AR$6,$G$122:$AU$122,0)),0)</f>
        <v>604.11783379192116</v>
      </c>
      <c r="AS33" s="483">
        <f>IFERROR(INDEX($G$123:$AU$178,MATCH($E33,$E$123:$E$178,0),MATCH(AS$6,$G$122:$AU$122,0)),0)</f>
        <v>602.29964638223794</v>
      </c>
      <c r="AT33" s="483">
        <f>IFERROR(INDEX($G$123:$AU$178,MATCH($E33,$E$123:$E$178,0),MATCH(AT$6,$G$122:$AU$122,0)),0)</f>
        <v>600.48149369244254</v>
      </c>
      <c r="AU33" s="483">
        <f>IFERROR(INDEX($G$123:$AU$178,MATCH($E33,$E$123:$E$178,0),MATCH(AU$6,$G$122:$AU$122,0)),0)</f>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0"/>
        <v>SNG1</v>
      </c>
      <c r="F34" s="1119" t="str">
        <f>IFERROR(VLOOKUP(E34,$E$123:$F$175,2,FALSE),"MKr19")</f>
        <v>MKr19</v>
      </c>
      <c r="G34" s="483">
        <f>IFERROR(INDEX($G$123:$AU$178,MATCH($E34,$E$123:$E$178,0),MATCH(G$6,$G$122:$AU$122,0)),0)</f>
        <v>133.19999999999999</v>
      </c>
      <c r="H34" s="483">
        <f>IFERROR(INDEX($G$123:$AU$178,MATCH($E34,$E$123:$E$178,0),MATCH(H$6,$G$122:$AU$122,0)),0)</f>
        <v>138.30000000000001</v>
      </c>
      <c r="I34" s="483">
        <f>IFERROR(INDEX($G$123:$AU$178,MATCH($E34,$E$123:$E$178,0),MATCH(I$6,$G$122:$AU$122,0)),0)</f>
        <v>165.3</v>
      </c>
      <c r="J34" s="483">
        <f>IFERROR(INDEX($G$123:$AU$178,MATCH($E34,$E$123:$E$178,0),MATCH(J$6,$G$122:$AU$122,0)),0)</f>
        <v>162.60000000000002</v>
      </c>
      <c r="K34" s="483">
        <f>IFERROR(INDEX($G$123:$AU$178,MATCH($E34,$E$123:$E$178,0),MATCH(K$6,$G$122:$AU$122,0)),0)</f>
        <v>137.10000000000002</v>
      </c>
      <c r="L34" s="483">
        <f>IFERROR(INDEX($G$123:$AU$178,MATCH($E34,$E$123:$E$178,0),MATCH(L$6,$G$122:$AU$122,0)),0)</f>
        <v>132</v>
      </c>
      <c r="M34" s="483">
        <f>IFERROR(INDEX($G$123:$AU$178,MATCH($E34,$E$123:$E$178,0),MATCH(M$6,$G$122:$AU$122,0)),0)</f>
        <v>110.39999999999999</v>
      </c>
      <c r="N34" s="483">
        <f>IFERROR(INDEX($G$123:$AU$178,MATCH($E34,$E$123:$E$178,0),MATCH(N$6,$G$122:$AU$122,0)),0)</f>
        <v>110.69999999999999</v>
      </c>
      <c r="O34" s="483">
        <f>IFERROR(INDEX($G$123:$AU$178,MATCH($E34,$E$123:$E$178,0),MATCH(O$6,$G$122:$AU$122,0)),0)</f>
        <v>160.26655014555075</v>
      </c>
      <c r="P34" s="483">
        <f>IFERROR(INDEX($G$123:$AU$178,MATCH($E34,$E$123:$E$178,0),MATCH(P$6,$G$122:$AU$122,0)),0)</f>
        <v>102.78303372186139</v>
      </c>
      <c r="Q34" s="483">
        <f>IFERROR(INDEX($G$123:$AU$178,MATCH($E34,$E$123:$E$178,0),MATCH(Q$6,$G$122:$AU$122,0)),0)</f>
        <v>100.19354995944677</v>
      </c>
      <c r="R34" s="483">
        <f>IFERROR(INDEX($G$123:$AU$178,MATCH($E34,$E$123:$E$178,0),MATCH(R$6,$G$122:$AU$122,0)),0)</f>
        <v>94.575870076314601</v>
      </c>
      <c r="S34" s="483">
        <f>IFERROR(INDEX($G$123:$AU$178,MATCH($E34,$E$123:$E$178,0),MATCH(S$6,$G$122:$AU$122,0)),0)</f>
        <v>98.287645864625688</v>
      </c>
      <c r="T34" s="483">
        <f>IFERROR(INDEX($G$123:$AU$178,MATCH($E34,$E$123:$E$178,0),MATCH(T$6,$G$122:$AU$122,0)),0)</f>
        <v>100.1030649386264</v>
      </c>
      <c r="U34" s="483">
        <f>IFERROR(INDEX($G$123:$AU$178,MATCH($E34,$E$123:$E$178,0),MATCH(U$6,$G$122:$AU$122,0)),0)</f>
        <v>100.70137176108622</v>
      </c>
      <c r="V34" s="483">
        <f>IFERROR(INDEX($G$123:$AU$178,MATCH($E34,$E$123:$E$178,0),MATCH(V$6,$G$122:$AU$122,0)),0)</f>
        <v>100.518250388741</v>
      </c>
      <c r="W34" s="483">
        <f>IFERROR(INDEX($G$123:$AU$178,MATCH($E34,$E$123:$E$178,0),MATCH(W$6,$G$122:$AU$122,0)),0)</f>
        <v>100.40291761291219</v>
      </c>
      <c r="X34" s="483">
        <f>IFERROR(INDEX($G$123:$AU$178,MATCH($E34,$E$123:$E$178,0),MATCH(X$6,$G$122:$AU$122,0)),0)</f>
        <v>100.32884125869501</v>
      </c>
      <c r="Y34" s="483">
        <f>IFERROR(INDEX($G$123:$AU$178,MATCH($E34,$E$123:$E$178,0),MATCH(Y$6,$G$122:$AU$122,0)),0)</f>
        <v>100.26539877136038</v>
      </c>
      <c r="Z34" s="483">
        <f>IFERROR(INDEX($G$123:$AU$178,MATCH($E34,$E$123:$E$178,0),MATCH(Z$6,$G$122:$AU$122,0)),0)</f>
        <v>100.24266074406691</v>
      </c>
      <c r="AA34" s="483">
        <f>IFERROR(INDEX($G$123:$AU$178,MATCH($E34,$E$123:$E$178,0),MATCH(AA$6,$G$122:$AU$122,0)),0)</f>
        <v>100.23645783122964</v>
      </c>
      <c r="AB34" s="483">
        <f>IFERROR(INDEX($G$123:$AU$178,MATCH($E34,$E$123:$E$178,0),MATCH(AB$6,$G$122:$AU$122,0)),0)</f>
        <v>100.37471501444514</v>
      </c>
      <c r="AC34" s="483">
        <f>IFERROR(INDEX($G$123:$AU$178,MATCH($E34,$E$123:$E$178,0),MATCH(AC$6,$G$122:$AU$122,0)),0)</f>
        <v>100.51297219766064</v>
      </c>
      <c r="AD34" s="483">
        <f>IFERROR(INDEX($G$123:$AU$178,MATCH($E34,$E$123:$E$178,0),MATCH(AD$6,$G$122:$AU$122,0)),0)</f>
        <v>100.65122938087613</v>
      </c>
      <c r="AE34" s="483">
        <f>IFERROR(INDEX($G$123:$AU$178,MATCH($E34,$E$123:$E$178,0),MATCH(AE$6,$G$122:$AU$122,0)),0)</f>
        <v>100.78948656409162</v>
      </c>
      <c r="AF34" s="483">
        <f>IFERROR(INDEX($G$123:$AU$178,MATCH($E34,$E$123:$E$178,0),MATCH(AF$6,$G$122:$AU$122,0)),0)</f>
        <v>100.92774374730713</v>
      </c>
      <c r="AG34" s="483">
        <f>IFERROR(INDEX($G$123:$AU$178,MATCH($E34,$E$123:$E$178,0),MATCH(AG$6,$G$122:$AU$122,0)),0)</f>
        <v>101.06600093052263</v>
      </c>
      <c r="AH34" s="483">
        <f>IFERROR(INDEX($G$123:$AU$178,MATCH($E34,$E$123:$E$178,0),MATCH(AH$6,$G$122:$AU$122,0)),0)</f>
        <v>101.20425811373809</v>
      </c>
      <c r="AI34" s="483">
        <f>IFERROR(INDEX($G$123:$AU$178,MATCH($E34,$E$123:$E$178,0),MATCH(AI$6,$G$122:$AU$122,0)),0)</f>
        <v>101.34251529695359</v>
      </c>
      <c r="AJ34" s="483">
        <f>IFERROR(INDEX($G$123:$AU$178,MATCH($E34,$E$123:$E$178,0),MATCH(AJ$6,$G$122:$AU$122,0)),0)</f>
        <v>101.48077248016905</v>
      </c>
      <c r="AK34" s="483">
        <f>IFERROR(INDEX($G$123:$AU$178,MATCH($E34,$E$123:$E$178,0),MATCH(AK$6,$G$122:$AU$122,0)),0)</f>
        <v>101.61902966338455</v>
      </c>
      <c r="AL34" s="483">
        <f>IFERROR(INDEX($G$123:$AU$178,MATCH($E34,$E$123:$E$178,0),MATCH(AL$6,$G$122:$AU$122,0)),0)</f>
        <v>101.75728684660005</v>
      </c>
      <c r="AM34" s="483">
        <f>IFERROR(INDEX($G$123:$AU$178,MATCH($E34,$E$123:$E$178,0),MATCH(AM$6,$G$122:$AU$122,0)),0)</f>
        <v>101.89554402981554</v>
      </c>
      <c r="AN34" s="483">
        <f>IFERROR(INDEX($G$123:$AU$178,MATCH($E34,$E$123:$E$178,0),MATCH(AN$6,$G$122:$AU$122,0)),0)</f>
        <v>102.03380121303101</v>
      </c>
      <c r="AO34" s="483">
        <f>IFERROR(INDEX($G$123:$AU$178,MATCH($E34,$E$123:$E$178,0),MATCH(AO$6,$G$122:$AU$122,0)),0)</f>
        <v>102.17205839624651</v>
      </c>
      <c r="AP34" s="483">
        <f>IFERROR(INDEX($G$123:$AU$178,MATCH($E34,$E$123:$E$178,0),MATCH(AP$6,$G$122:$AU$122,0)),0)</f>
        <v>102.31031557946201</v>
      </c>
      <c r="AQ34" s="483">
        <f>IFERROR(INDEX($G$123:$AU$178,MATCH($E34,$E$123:$E$178,0),MATCH(AQ$6,$G$122:$AU$122,0)),0)</f>
        <v>102.44857276267751</v>
      </c>
      <c r="AR34" s="483">
        <f>IFERROR(INDEX($G$123:$AU$178,MATCH($E34,$E$123:$E$178,0),MATCH(AR$6,$G$122:$AU$122,0)),0)</f>
        <v>102.58682994589297</v>
      </c>
      <c r="AS34" s="483">
        <f>IFERROR(INDEX($G$123:$AU$178,MATCH($E34,$E$123:$E$178,0),MATCH(AS$6,$G$122:$AU$122,0)),0)</f>
        <v>102.72508712910849</v>
      </c>
      <c r="AT34" s="483">
        <f>IFERROR(INDEX($G$123:$AU$178,MATCH($E34,$E$123:$E$178,0),MATCH(AT$6,$G$122:$AU$122,0)),0)</f>
        <v>102.86334431232396</v>
      </c>
      <c r="AU34" s="483">
        <f>IFERROR(INDEX($G$123:$AU$178,MATCH($E34,$E$123:$E$178,0),MATCH(AU$6,$G$122:$AU$122,0)),0)</f>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0"/>
        <v>SNG2</v>
      </c>
      <c r="F35" s="1119" t="str">
        <f>IFERROR(VLOOKUP(E35,$E$123:$F$175,2,FALSE),"MKr19")</f>
        <v>MKr19</v>
      </c>
      <c r="G35" s="483">
        <f>IFERROR(INDEX($G$123:$AU$178,MATCH($E35,$E$123:$E$178,0),MATCH(G$6,$G$122:$AU$122,0)),0)</f>
        <v>146.52000000000001</v>
      </c>
      <c r="H35" s="483">
        <f>IFERROR(INDEX($G$123:$AU$178,MATCH($E35,$E$123:$E$178,0),MATCH(H$6,$G$122:$AU$122,0)),0)</f>
        <v>201.973753033598</v>
      </c>
      <c r="I35" s="483">
        <f>IFERROR(INDEX($G$123:$AU$178,MATCH($E35,$E$123:$E$178,0),MATCH(I$6,$G$122:$AU$122,0)),0)</f>
        <v>228.973753033598</v>
      </c>
      <c r="J35" s="483">
        <f>IFERROR(INDEX($G$123:$AU$178,MATCH($E35,$E$123:$E$178,0),MATCH(J$6,$G$122:$AU$122,0)),0)</f>
        <v>226.27375303359801</v>
      </c>
      <c r="K35" s="483">
        <f>IFERROR(INDEX($G$123:$AU$178,MATCH($E35,$E$123:$E$178,0),MATCH(K$6,$G$122:$AU$122,0)),0)</f>
        <v>200.77375303359801</v>
      </c>
      <c r="L35" s="483">
        <f>IFERROR(INDEX($G$123:$AU$178,MATCH($E35,$E$123:$E$178,0),MATCH(L$6,$G$122:$AU$122,0)),0)</f>
        <v>195.67375303359799</v>
      </c>
      <c r="M35" s="483">
        <f>IFERROR(INDEX($G$123:$AU$178,MATCH($E35,$E$123:$E$178,0),MATCH(M$6,$G$122:$AU$122,0)),0)</f>
        <v>174.073753033598</v>
      </c>
      <c r="N35" s="483">
        <f>IFERROR(INDEX($G$123:$AU$178,MATCH($E35,$E$123:$E$178,0),MATCH(N$6,$G$122:$AU$122,0)),0)</f>
        <v>174.37375303359798</v>
      </c>
      <c r="O35" s="483">
        <f>IFERROR(INDEX($G$123:$AU$178,MATCH($E35,$E$123:$E$178,0),MATCH(O$6,$G$122:$AU$122,0)),0)</f>
        <v>223.94030317914874</v>
      </c>
      <c r="P35" s="483">
        <f>IFERROR(INDEX($G$123:$AU$178,MATCH($E35,$E$123:$E$178,0),MATCH(P$6,$G$122:$AU$122,0)),0)</f>
        <v>166.45678675545938</v>
      </c>
      <c r="Q35" s="483">
        <f>IFERROR(INDEX($G$123:$AU$178,MATCH($E35,$E$123:$E$178,0),MATCH(Q$6,$G$122:$AU$122,0)),0)</f>
        <v>163.86730299304477</v>
      </c>
      <c r="R35" s="483">
        <f>IFERROR(INDEX($G$123:$AU$178,MATCH($E35,$E$123:$E$178,0),MATCH(R$6,$G$122:$AU$122,0)),0)</f>
        <v>158.24962310991259</v>
      </c>
      <c r="S35" s="483">
        <f>IFERROR(INDEX($G$123:$AU$178,MATCH($E35,$E$123:$E$178,0),MATCH(S$6,$G$122:$AU$122,0)),0)</f>
        <v>161.96139889822368</v>
      </c>
      <c r="T35" s="483">
        <f>IFERROR(INDEX($G$123:$AU$178,MATCH($E35,$E$123:$E$178,0),MATCH(T$6,$G$122:$AU$122,0)),0)</f>
        <v>163.77681797222439</v>
      </c>
      <c r="U35" s="483">
        <f>IFERROR(INDEX($G$123:$AU$178,MATCH($E35,$E$123:$E$178,0),MATCH(U$6,$G$122:$AU$122,0)),0)</f>
        <v>164.37512479468421</v>
      </c>
      <c r="V35" s="483">
        <f>IFERROR(INDEX($G$123:$AU$178,MATCH($E35,$E$123:$E$178,0),MATCH(V$6,$G$122:$AU$122,0)),0)</f>
        <v>164.19200342233898</v>
      </c>
      <c r="W35" s="483">
        <f>IFERROR(INDEX($G$123:$AU$178,MATCH($E35,$E$123:$E$178,0),MATCH(W$6,$G$122:$AU$122,0)),0)</f>
        <v>164.07667064651019</v>
      </c>
      <c r="X35" s="483">
        <f>IFERROR(INDEX($G$123:$AU$178,MATCH($E35,$E$123:$E$178,0),MATCH(X$6,$G$122:$AU$122,0)),0)</f>
        <v>164.002594292293</v>
      </c>
      <c r="Y35" s="483">
        <f>IFERROR(INDEX($G$123:$AU$178,MATCH($E35,$E$123:$E$178,0),MATCH(Y$6,$G$122:$AU$122,0)),0)</f>
        <v>163.93915180495839</v>
      </c>
      <c r="Z35" s="483">
        <f>IFERROR(INDEX($G$123:$AU$178,MATCH($E35,$E$123:$E$178,0),MATCH(Z$6,$G$122:$AU$122,0)),0)</f>
        <v>163.9164137776649</v>
      </c>
      <c r="AA35" s="483">
        <f>IFERROR(INDEX($G$123:$AU$178,MATCH($E35,$E$123:$E$178,0),MATCH(AA$6,$G$122:$AU$122,0)),0)</f>
        <v>163.91021086482763</v>
      </c>
      <c r="AB35" s="483">
        <f>IFERROR(INDEX($G$123:$AU$178,MATCH($E35,$E$123:$E$178,0),MATCH(AB$6,$G$122:$AU$122,0)),0)</f>
        <v>164.04846804804313</v>
      </c>
      <c r="AC35" s="483">
        <f>IFERROR(INDEX($G$123:$AU$178,MATCH($E35,$E$123:$E$178,0),MATCH(AC$6,$G$122:$AU$122,0)),0)</f>
        <v>164.18672523125863</v>
      </c>
      <c r="AD35" s="483">
        <f>IFERROR(INDEX($G$123:$AU$178,MATCH($E35,$E$123:$E$178,0),MATCH(AD$6,$G$122:$AU$122,0)),0)</f>
        <v>164.32498241447414</v>
      </c>
      <c r="AE35" s="483">
        <f>IFERROR(INDEX($G$123:$AU$178,MATCH($E35,$E$123:$E$178,0),MATCH(AE$6,$G$122:$AU$122,0)),0)</f>
        <v>164.46323959768961</v>
      </c>
      <c r="AF35" s="483">
        <f>IFERROR(INDEX($G$123:$AU$178,MATCH($E35,$E$123:$E$178,0),MATCH(AF$6,$G$122:$AU$122,0)),0)</f>
        <v>164.60149678090514</v>
      </c>
      <c r="AG35" s="483">
        <f>IFERROR(INDEX($G$123:$AU$178,MATCH($E35,$E$123:$E$178,0),MATCH(AG$6,$G$122:$AU$122,0)),0)</f>
        <v>164.73975396412064</v>
      </c>
      <c r="AH35" s="483">
        <f>IFERROR(INDEX($G$123:$AU$178,MATCH($E35,$E$123:$E$178,0),MATCH(AH$6,$G$122:$AU$122,0)),0)</f>
        <v>164.87801114733608</v>
      </c>
      <c r="AI35" s="483">
        <f>IFERROR(INDEX($G$123:$AU$178,MATCH($E35,$E$123:$E$178,0),MATCH(AI$6,$G$122:$AU$122,0)),0)</f>
        <v>165.01626833055158</v>
      </c>
      <c r="AJ35" s="483">
        <f>IFERROR(INDEX($G$123:$AU$178,MATCH($E35,$E$123:$E$178,0),MATCH(AJ$6,$G$122:$AU$122,0)),0)</f>
        <v>165.15452551376706</v>
      </c>
      <c r="AK35" s="483">
        <f>IFERROR(INDEX($G$123:$AU$178,MATCH($E35,$E$123:$E$178,0),MATCH(AK$6,$G$122:$AU$122,0)),0)</f>
        <v>165.29278269698256</v>
      </c>
      <c r="AL35" s="483">
        <f>IFERROR(INDEX($G$123:$AU$178,MATCH($E35,$E$123:$E$178,0),MATCH(AL$6,$G$122:$AU$122,0)),0)</f>
        <v>165.43103988019806</v>
      </c>
      <c r="AM35" s="483">
        <f>IFERROR(INDEX($G$123:$AU$178,MATCH($E35,$E$123:$E$178,0),MATCH(AM$6,$G$122:$AU$122,0)),0)</f>
        <v>165.56929706341353</v>
      </c>
      <c r="AN35" s="483">
        <f>IFERROR(INDEX($G$123:$AU$178,MATCH($E35,$E$123:$E$178,0),MATCH(AN$6,$G$122:$AU$122,0)),0)</f>
        <v>165.707554246629</v>
      </c>
      <c r="AO35" s="483">
        <f>IFERROR(INDEX($G$123:$AU$178,MATCH($E35,$E$123:$E$178,0),MATCH(AO$6,$G$122:$AU$122,0)),0)</f>
        <v>165.8458114298445</v>
      </c>
      <c r="AP35" s="483">
        <f>IFERROR(INDEX($G$123:$AU$178,MATCH($E35,$E$123:$E$178,0),MATCH(AP$6,$G$122:$AU$122,0)),0)</f>
        <v>165.98406861306</v>
      </c>
      <c r="AQ35" s="483">
        <f>IFERROR(INDEX($G$123:$AU$178,MATCH($E35,$E$123:$E$178,0),MATCH(AQ$6,$G$122:$AU$122,0)),0)</f>
        <v>166.1223257962755</v>
      </c>
      <c r="AR35" s="483">
        <f>IFERROR(INDEX($G$123:$AU$178,MATCH($E35,$E$123:$E$178,0),MATCH(AR$6,$G$122:$AU$122,0)),0)</f>
        <v>166.26058297949098</v>
      </c>
      <c r="AS35" s="483">
        <f>IFERROR(INDEX($G$123:$AU$178,MATCH($E35,$E$123:$E$178,0),MATCH(AS$6,$G$122:$AU$122,0)),0)</f>
        <v>166.39884016270648</v>
      </c>
      <c r="AT35" s="483">
        <f>IFERROR(INDEX($G$123:$AU$178,MATCH($E35,$E$123:$E$178,0),MATCH(AT$6,$G$122:$AU$122,0)),0)</f>
        <v>166.53709734592195</v>
      </c>
      <c r="AU35" s="483">
        <f>IFERROR(INDEX($G$123:$AU$178,MATCH($E35,$E$123:$E$178,0),MATCH(AU$6,$G$122:$AU$122,0)),0)</f>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0"/>
        <v>SNE</v>
      </c>
      <c r="F36" s="1119" t="str">
        <f>IFERROR(VLOOKUP(E36,$E$123:$F$175,2,FALSE),"MKr19")</f>
        <v>MKr19</v>
      </c>
      <c r="G36" s="483">
        <f>IFERROR(INDEX($G$123:$AU$178,MATCH($E36,$E$123:$E$178,0),MATCH(G$6,$G$122:$AU$122,0)),0)</f>
        <v>293.04000000000002</v>
      </c>
      <c r="H36" s="483">
        <f>IFERROR(INDEX($G$123:$AU$178,MATCH($E36,$E$123:$E$178,0),MATCH(H$6,$G$122:$AU$122,0)),0)</f>
        <v>403.947506067196</v>
      </c>
      <c r="I36" s="483">
        <f>IFERROR(INDEX($G$123:$AU$178,MATCH($E36,$E$123:$E$178,0),MATCH(I$6,$G$122:$AU$122,0)),0)</f>
        <v>457.947506067196</v>
      </c>
      <c r="J36" s="483">
        <f>IFERROR(INDEX($G$123:$AU$178,MATCH($E36,$E$123:$E$178,0),MATCH(J$6,$G$122:$AU$122,0)),0)</f>
        <v>452.54750606719603</v>
      </c>
      <c r="K36" s="483">
        <f>IFERROR(INDEX($G$123:$AU$178,MATCH($E36,$E$123:$E$178,0),MATCH(K$6,$G$122:$AU$122,0)),0)</f>
        <v>401.54750606719603</v>
      </c>
      <c r="L36" s="483">
        <f>IFERROR(INDEX($G$123:$AU$178,MATCH($E36,$E$123:$E$178,0),MATCH(L$6,$G$122:$AU$122,0)),0)</f>
        <v>391.34750606719598</v>
      </c>
      <c r="M36" s="483">
        <f>IFERROR(INDEX($G$123:$AU$178,MATCH($E36,$E$123:$E$178,0),MATCH(M$6,$G$122:$AU$122,0)),0)</f>
        <v>348.14750606719599</v>
      </c>
      <c r="N36" s="483">
        <f>IFERROR(INDEX($G$123:$AU$178,MATCH($E36,$E$123:$E$178,0),MATCH(N$6,$G$122:$AU$122,0)),0)</f>
        <v>348.74750606719596</v>
      </c>
      <c r="O36" s="483">
        <f>IFERROR(INDEX($G$123:$AU$178,MATCH($E36,$E$123:$E$178,0),MATCH(O$6,$G$122:$AU$122,0)),0)</f>
        <v>447.88060635829748</v>
      </c>
      <c r="P36" s="483">
        <f>IFERROR(INDEX($G$123:$AU$178,MATCH($E36,$E$123:$E$178,0),MATCH(P$6,$G$122:$AU$122,0)),0)</f>
        <v>332.91357351091875</v>
      </c>
      <c r="Q36" s="483">
        <f>IFERROR(INDEX($G$123:$AU$178,MATCH($E36,$E$123:$E$178,0),MATCH(Q$6,$G$122:$AU$122,0)),0)</f>
        <v>327.73460598608955</v>
      </c>
      <c r="R36" s="483">
        <f>IFERROR(INDEX($G$123:$AU$178,MATCH($E36,$E$123:$E$178,0),MATCH(R$6,$G$122:$AU$122,0)),0)</f>
        <v>316.49924621982518</v>
      </c>
      <c r="S36" s="483">
        <f>IFERROR(INDEX($G$123:$AU$178,MATCH($E36,$E$123:$E$178,0),MATCH(S$6,$G$122:$AU$122,0)),0)</f>
        <v>323.92279779644736</v>
      </c>
      <c r="T36" s="483">
        <f>IFERROR(INDEX($G$123:$AU$178,MATCH($E36,$E$123:$E$178,0),MATCH(T$6,$G$122:$AU$122,0)),0)</f>
        <v>327.55363594444879</v>
      </c>
      <c r="U36" s="483">
        <f>IFERROR(INDEX($G$123:$AU$178,MATCH($E36,$E$123:$E$178,0),MATCH(U$6,$G$122:$AU$122,0)),0)</f>
        <v>328.75024958936842</v>
      </c>
      <c r="V36" s="483">
        <f>IFERROR(INDEX($G$123:$AU$178,MATCH($E36,$E$123:$E$178,0),MATCH(V$6,$G$122:$AU$122,0)),0)</f>
        <v>328.38400684467797</v>
      </c>
      <c r="W36" s="483">
        <f>IFERROR(INDEX($G$123:$AU$178,MATCH($E36,$E$123:$E$178,0),MATCH(W$6,$G$122:$AU$122,0)),0)</f>
        <v>328.15334129302039</v>
      </c>
      <c r="X36" s="483">
        <f>IFERROR(INDEX($G$123:$AU$178,MATCH($E36,$E$123:$E$178,0),MATCH(X$6,$G$122:$AU$122,0)),0)</f>
        <v>328.00518858458599</v>
      </c>
      <c r="Y36" s="483">
        <f>IFERROR(INDEX($G$123:$AU$178,MATCH($E36,$E$123:$E$178,0),MATCH(Y$6,$G$122:$AU$122,0)),0)</f>
        <v>327.87830360991677</v>
      </c>
      <c r="Z36" s="483">
        <f>IFERROR(INDEX($G$123:$AU$178,MATCH($E36,$E$123:$E$178,0),MATCH(Z$6,$G$122:$AU$122,0)),0)</f>
        <v>327.8328275553298</v>
      </c>
      <c r="AA36" s="483">
        <f>IFERROR(INDEX($G$123:$AU$178,MATCH($E36,$E$123:$E$178,0),MATCH(AA$6,$G$122:$AU$122,0)),0)</f>
        <v>327.82042172965527</v>
      </c>
      <c r="AB36" s="483">
        <f>IFERROR(INDEX($G$123:$AU$178,MATCH($E36,$E$123:$E$178,0),MATCH(AB$6,$G$122:$AU$122,0)),0)</f>
        <v>328.09693609608627</v>
      </c>
      <c r="AC36" s="483">
        <f>IFERROR(INDEX($G$123:$AU$178,MATCH($E36,$E$123:$E$178,0),MATCH(AC$6,$G$122:$AU$122,0)),0)</f>
        <v>328.37345046251727</v>
      </c>
      <c r="AD36" s="483">
        <f>IFERROR(INDEX($G$123:$AU$178,MATCH($E36,$E$123:$E$178,0),MATCH(AD$6,$G$122:$AU$122,0)),0)</f>
        <v>328.64996482894827</v>
      </c>
      <c r="AE36" s="483">
        <f>IFERROR(INDEX($G$123:$AU$178,MATCH($E36,$E$123:$E$178,0),MATCH(AE$6,$G$122:$AU$122,0)),0)</f>
        <v>328.92647919537922</v>
      </c>
      <c r="AF36" s="483">
        <f>IFERROR(INDEX($G$123:$AU$178,MATCH($E36,$E$123:$E$178,0),MATCH(AF$6,$G$122:$AU$122,0)),0)</f>
        <v>329.20299356181027</v>
      </c>
      <c r="AG36" s="483">
        <f>IFERROR(INDEX($G$123:$AU$178,MATCH($E36,$E$123:$E$178,0),MATCH(AG$6,$G$122:$AU$122,0)),0)</f>
        <v>329.47950792824128</v>
      </c>
      <c r="AH36" s="483">
        <f>IFERROR(INDEX($G$123:$AU$178,MATCH($E36,$E$123:$E$178,0),MATCH(AH$6,$G$122:$AU$122,0)),0)</f>
        <v>329.75602229467216</v>
      </c>
      <c r="AI36" s="483">
        <f>IFERROR(INDEX($G$123:$AU$178,MATCH($E36,$E$123:$E$178,0),MATCH(AI$6,$G$122:$AU$122,0)),0)</f>
        <v>330.03253666110317</v>
      </c>
      <c r="AJ36" s="483">
        <f>IFERROR(INDEX($G$123:$AU$178,MATCH($E36,$E$123:$E$178,0),MATCH(AJ$6,$G$122:$AU$122,0)),0)</f>
        <v>330.30905102753411</v>
      </c>
      <c r="AK36" s="483">
        <f>IFERROR(INDEX($G$123:$AU$178,MATCH($E36,$E$123:$E$178,0),MATCH(AK$6,$G$122:$AU$122,0)),0)</f>
        <v>330.58556539396511</v>
      </c>
      <c r="AL36" s="483">
        <f>IFERROR(INDEX($G$123:$AU$178,MATCH($E36,$E$123:$E$178,0),MATCH(AL$6,$G$122:$AU$122,0)),0)</f>
        <v>330.86207976039611</v>
      </c>
      <c r="AM36" s="483">
        <f>IFERROR(INDEX($G$123:$AU$178,MATCH($E36,$E$123:$E$178,0),MATCH(AM$6,$G$122:$AU$122,0)),0)</f>
        <v>331.13859412682706</v>
      </c>
      <c r="AN36" s="483">
        <f>IFERROR(INDEX($G$123:$AU$178,MATCH($E36,$E$123:$E$178,0),MATCH(AN$6,$G$122:$AU$122,0)),0)</f>
        <v>331.415108493258</v>
      </c>
      <c r="AO36" s="483">
        <f>IFERROR(INDEX($G$123:$AU$178,MATCH($E36,$E$123:$E$178,0),MATCH(AO$6,$G$122:$AU$122,0)),0)</f>
        <v>331.69162285968901</v>
      </c>
      <c r="AP36" s="483">
        <f>IFERROR(INDEX($G$123:$AU$178,MATCH($E36,$E$123:$E$178,0),MATCH(AP$6,$G$122:$AU$122,0)),0)</f>
        <v>331.96813722612001</v>
      </c>
      <c r="AQ36" s="483">
        <f>IFERROR(INDEX($G$123:$AU$178,MATCH($E36,$E$123:$E$178,0),MATCH(AQ$6,$G$122:$AU$122,0)),0)</f>
        <v>332.24465159255101</v>
      </c>
      <c r="AR36" s="483">
        <f>IFERROR(INDEX($G$123:$AU$178,MATCH($E36,$E$123:$E$178,0),MATCH(AR$6,$G$122:$AU$122,0)),0)</f>
        <v>332.52116595898195</v>
      </c>
      <c r="AS36" s="483">
        <f>IFERROR(INDEX($G$123:$AU$178,MATCH($E36,$E$123:$E$178,0),MATCH(AS$6,$G$122:$AU$122,0)),0)</f>
        <v>332.79768032541295</v>
      </c>
      <c r="AT36" s="483">
        <f>IFERROR(INDEX($G$123:$AU$178,MATCH($E36,$E$123:$E$178,0),MATCH(AT$6,$G$122:$AU$122,0)),0)</f>
        <v>333.0741946918439</v>
      </c>
      <c r="AU36" s="483">
        <f>IFERROR(INDEX($G$123:$AU$178,MATCH($E36,$E$123:$E$178,0),MATCH(AU$6,$G$122:$AU$122,0)),0)</f>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0"/>
        <v>DSB1</v>
      </c>
      <c r="F37" s="1119" t="str">
        <f>IFERROR(VLOOKUP(E37,$E$123:$F$175,2,FALSE),"MKr19")</f>
        <v>MKr19</v>
      </c>
      <c r="G37" s="483">
        <f>IFERROR(INDEX($G$123:$AU$178,MATCH($E37,$E$123:$E$178,0),MATCH(G$6,$G$122:$AU$122,0)),0)</f>
        <v>169.073753033598</v>
      </c>
      <c r="H37" s="483">
        <f>IFERROR(INDEX($G$123:$AU$178,MATCH($E37,$E$123:$E$178,0),MATCH(H$6,$G$122:$AU$122,0)),0)</f>
        <v>181.073753033598</v>
      </c>
      <c r="I37" s="483">
        <f>IFERROR(INDEX($G$123:$AU$178,MATCH($E37,$E$123:$E$178,0),MATCH(I$6,$G$122:$AU$122,0)),0)</f>
        <v>197.87375303359798</v>
      </c>
      <c r="J37" s="483">
        <f>IFERROR(INDEX($G$123:$AU$178,MATCH($E37,$E$123:$E$178,0),MATCH(J$6,$G$122:$AU$122,0)),0)</f>
        <v>186.87375303359801</v>
      </c>
      <c r="K37" s="483">
        <f>IFERROR(INDEX($G$123:$AU$178,MATCH($E37,$E$123:$E$178,0),MATCH(K$6,$G$122:$AU$122,0)),0)</f>
        <v>177.17375303359799</v>
      </c>
      <c r="L37" s="483">
        <f>IFERROR(INDEX($G$123:$AU$178,MATCH($E37,$E$123:$E$178,0),MATCH(L$6,$G$122:$AU$122,0)),0)</f>
        <v>140.67375303359799</v>
      </c>
      <c r="M37" s="483">
        <f>IFERROR(INDEX($G$123:$AU$178,MATCH($E37,$E$123:$E$178,0),MATCH(M$6,$G$122:$AU$122,0)),0)</f>
        <v>137.67375303359799</v>
      </c>
      <c r="N37" s="483">
        <f>IFERROR(INDEX($G$123:$AU$178,MATCH($E37,$E$123:$E$178,0),MATCH(N$6,$G$122:$AU$122,0)),0)</f>
        <v>141.87375303359801</v>
      </c>
      <c r="O37" s="483">
        <f>IFERROR(INDEX($G$123:$AU$178,MATCH($E37,$E$123:$E$178,0),MATCH(O$6,$G$122:$AU$122,0)),0)</f>
        <v>165.17482882832152</v>
      </c>
      <c r="P37" s="483">
        <f>IFERROR(INDEX($G$123:$AU$178,MATCH($E37,$E$123:$E$178,0),MATCH(P$6,$G$122:$AU$122,0)),0)</f>
        <v>159.26071664907036</v>
      </c>
      <c r="Q37" s="483">
        <f>IFERROR(INDEX($G$123:$AU$178,MATCH($E37,$E$123:$E$178,0),MATCH(Q$6,$G$122:$AU$122,0)),0)</f>
        <v>157.78077812014482</v>
      </c>
      <c r="R37" s="483">
        <f>IFERROR(INDEX($G$123:$AU$178,MATCH($E37,$E$123:$E$178,0),MATCH(R$6,$G$122:$AU$122,0)),0)</f>
        <v>135.79669270878142</v>
      </c>
      <c r="S37" s="483">
        <f>IFERROR(INDEX($G$123:$AU$178,MATCH($E37,$E$123:$E$178,0),MATCH(S$6,$G$122:$AU$122,0)),0)</f>
        <v>139.20519157948544</v>
      </c>
      <c r="T37" s="483">
        <f>IFERROR(INDEX($G$123:$AU$178,MATCH($E37,$E$123:$E$178,0),MATCH(T$6,$G$122:$AU$122,0)),0)</f>
        <v>141.52827547464079</v>
      </c>
      <c r="U37" s="483">
        <f>IFERROR(INDEX($G$123:$AU$178,MATCH($E37,$E$123:$E$178,0),MATCH(U$6,$G$122:$AU$122,0)),0)</f>
        <v>143.22648461960594</v>
      </c>
      <c r="V37" s="483">
        <f>IFERROR(INDEX($G$123:$AU$178,MATCH($E37,$E$123:$E$178,0),MATCH(V$6,$G$122:$AU$122,0)),0)</f>
        <v>144.46296244613413</v>
      </c>
      <c r="W37" s="483">
        <f>IFERROR(INDEX($G$123:$AU$178,MATCH($E37,$E$123:$E$178,0),MATCH(W$6,$G$122:$AU$122,0)),0)</f>
        <v>145.82842578444325</v>
      </c>
      <c r="X37" s="483">
        <f>IFERROR(INDEX($G$123:$AU$178,MATCH($E37,$E$123:$E$178,0),MATCH(X$6,$G$122:$AU$122,0)),0)</f>
        <v>147.16656455128788</v>
      </c>
      <c r="Y37" s="483">
        <f>IFERROR(INDEX($G$123:$AU$178,MATCH($E37,$E$123:$E$178,0),MATCH(Y$6,$G$122:$AU$122,0)),0)</f>
        <v>148.39768584832805</v>
      </c>
      <c r="Z37" s="483">
        <f>IFERROR(INDEX($G$123:$AU$178,MATCH($E37,$E$123:$E$178,0),MATCH(Z$6,$G$122:$AU$122,0)),0)</f>
        <v>149.69043773526113</v>
      </c>
      <c r="AA37" s="483">
        <f>IFERROR(INDEX($G$123:$AU$178,MATCH($E37,$E$123:$E$178,0),MATCH(AA$6,$G$122:$AU$122,0)),0)</f>
        <v>150.91362763619856</v>
      </c>
      <c r="AB37" s="483">
        <f>IFERROR(INDEX($G$123:$AU$178,MATCH($E37,$E$123:$E$178,0),MATCH(AB$6,$G$122:$AU$122,0)),0)</f>
        <v>150.6074838739957</v>
      </c>
      <c r="AC37" s="483">
        <f>IFERROR(INDEX($G$123:$AU$178,MATCH($E37,$E$123:$E$178,0),MATCH(AC$6,$G$122:$AU$122,0)),0)</f>
        <v>150.30060792749632</v>
      </c>
      <c r="AD37" s="483">
        <f>IFERROR(INDEX($G$123:$AU$178,MATCH($E37,$E$123:$E$178,0),MATCH(AD$6,$G$122:$AU$122,0)),0)</f>
        <v>149.9949990197693</v>
      </c>
      <c r="AE37" s="483">
        <f>IFERROR(INDEX($G$123:$AU$178,MATCH($E37,$E$123:$E$178,0),MATCH(AE$6,$G$122:$AU$122,0)),0)</f>
        <v>149.68862251475585</v>
      </c>
      <c r="AF37" s="483">
        <f>IFERROR(INDEX($G$123:$AU$178,MATCH($E37,$E$123:$E$178,0),MATCH(AF$6,$G$122:$AU$122,0)),0)</f>
        <v>149.3823427062072</v>
      </c>
      <c r="AG37" s="483">
        <f>IFERROR(INDEX($G$123:$AU$178,MATCH($E37,$E$123:$E$178,0),MATCH(AG$6,$G$122:$AU$122,0)),0)</f>
        <v>149.07513701898196</v>
      </c>
      <c r="AH37" s="483">
        <f>IFERROR(INDEX($G$123:$AU$178,MATCH($E37,$E$123:$E$178,0),MATCH(AH$6,$G$122:$AU$122,0)),0)</f>
        <v>148.76901391087415</v>
      </c>
      <c r="AI37" s="483">
        <f>IFERROR(INDEX($G$123:$AU$178,MATCH($E37,$E$123:$E$178,0),MATCH(AI$6,$G$122:$AU$122,0)),0)</f>
        <v>148.46216032655585</v>
      </c>
      <c r="AJ37" s="483">
        <f>IFERROR(INDEX($G$123:$AU$178,MATCH($E37,$E$123:$E$178,0),MATCH(AJ$6,$G$122:$AU$122,0)),0)</f>
        <v>148.15623557987098</v>
      </c>
      <c r="AK37" s="483">
        <f>IFERROR(INDEX($G$123:$AU$178,MATCH($E37,$E$123:$E$178,0),MATCH(AK$6,$G$122:$AU$122,0)),0)</f>
        <v>147.8500089563785</v>
      </c>
      <c r="AL37" s="483">
        <f>IFERROR(INDEX($G$123:$AU$178,MATCH($E37,$E$123:$E$178,0),MATCH(AL$6,$G$122:$AU$122,0)),0)</f>
        <v>147.54378283721061</v>
      </c>
      <c r="AM37" s="483">
        <f>IFERROR(INDEX($G$123:$AU$178,MATCH($E37,$E$123:$E$178,0),MATCH(AM$6,$G$122:$AU$122,0)),0)</f>
        <v>147.24071703721785</v>
      </c>
      <c r="AN37" s="483">
        <f>IFERROR(INDEX($G$123:$AU$178,MATCH($E37,$E$123:$E$178,0),MATCH(AN$6,$G$122:$AU$122,0)),0)</f>
        <v>146.93765697967942</v>
      </c>
      <c r="AO37" s="483">
        <f>IFERROR(INDEX($G$123:$AU$178,MATCH($E37,$E$123:$E$178,0),MATCH(AO$6,$G$122:$AU$122,0)),0)</f>
        <v>146.63460267193747</v>
      </c>
      <c r="AP37" s="483">
        <f>IFERROR(INDEX($G$123:$AU$178,MATCH($E37,$E$123:$E$178,0),MATCH(AP$6,$G$122:$AU$122,0)),0)</f>
        <v>146.33155412134346</v>
      </c>
      <c r="AQ37" s="483">
        <f>IFERROR(INDEX($G$123:$AU$178,MATCH($E37,$E$123:$E$178,0),MATCH(AQ$6,$G$122:$AU$122,0)),0)</f>
        <v>146.02851133525826</v>
      </c>
      <c r="AR37" s="483">
        <f>IFERROR(INDEX($G$123:$AU$178,MATCH($E37,$E$123:$E$178,0),MATCH(AR$6,$G$122:$AU$122,0)),0)</f>
        <v>145.72547432105219</v>
      </c>
      <c r="AS37" s="483">
        <f>IFERROR(INDEX($G$123:$AU$178,MATCH($E37,$E$123:$E$178,0),MATCH(AS$6,$G$122:$AU$122,0)),0)</f>
        <v>145.42244308610498</v>
      </c>
      <c r="AT37" s="483">
        <f>IFERROR(INDEX($G$123:$AU$178,MATCH($E37,$E$123:$E$178,0),MATCH(AT$6,$G$122:$AU$122,0)),0)</f>
        <v>145.11941763780575</v>
      </c>
      <c r="AU37" s="483">
        <f>IFERROR(INDEX($G$123:$AU$178,MATCH($E37,$E$123:$E$178,0),MATCH(AU$6,$G$122:$AU$122,0)),0)</f>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0"/>
        <v>DSB2</v>
      </c>
      <c r="F38" s="1119" t="str">
        <f>IFERROR(VLOOKUP(E38,$E$123:$F$175,2,FALSE),"MKr19")</f>
        <v>MKr19</v>
      </c>
      <c r="G38" s="483">
        <f>IFERROR(INDEX($G$123:$AU$178,MATCH($E38,$E$123:$E$178,0),MATCH(G$6,$G$122:$AU$122,0)),0)</f>
        <v>185.98112833695782</v>
      </c>
      <c r="H38" s="483">
        <f>IFERROR(INDEX($G$123:$AU$178,MATCH($E38,$E$123:$E$178,0),MATCH(H$6,$G$122:$AU$122,0)),0)</f>
        <v>244.74750606719599</v>
      </c>
      <c r="I38" s="483">
        <f>IFERROR(INDEX($G$123:$AU$178,MATCH($E38,$E$123:$E$178,0),MATCH(I$6,$G$122:$AU$122,0)),0)</f>
        <v>261.54750606719597</v>
      </c>
      <c r="J38" s="483">
        <f>IFERROR(INDEX($G$123:$AU$178,MATCH($E38,$E$123:$E$178,0),MATCH(J$6,$G$122:$AU$122,0)),0)</f>
        <v>250.547506067196</v>
      </c>
      <c r="K38" s="483">
        <f>IFERROR(INDEX($G$123:$AU$178,MATCH($E38,$E$123:$E$178,0),MATCH(K$6,$G$122:$AU$122,0)),0)</f>
        <v>240.84750606719598</v>
      </c>
      <c r="L38" s="483">
        <f>IFERROR(INDEX($G$123:$AU$178,MATCH($E38,$E$123:$E$178,0),MATCH(L$6,$G$122:$AU$122,0)),0)</f>
        <v>204.34750606719598</v>
      </c>
      <c r="M38" s="483">
        <f>IFERROR(INDEX($G$123:$AU$178,MATCH($E38,$E$123:$E$178,0),MATCH(M$6,$G$122:$AU$122,0)),0)</f>
        <v>201.34750606719598</v>
      </c>
      <c r="N38" s="483">
        <f>IFERROR(INDEX($G$123:$AU$178,MATCH($E38,$E$123:$E$178,0),MATCH(N$6,$G$122:$AU$122,0)),0)</f>
        <v>205.547506067196</v>
      </c>
      <c r="O38" s="483">
        <f>IFERROR(INDEX($G$123:$AU$178,MATCH($E38,$E$123:$E$178,0),MATCH(O$6,$G$122:$AU$122,0)),0)</f>
        <v>228.84858186191951</v>
      </c>
      <c r="P38" s="483">
        <f>IFERROR(INDEX($G$123:$AU$178,MATCH($E38,$E$123:$E$178,0),MATCH(P$6,$G$122:$AU$122,0)),0)</f>
        <v>222.93446968266835</v>
      </c>
      <c r="Q38" s="483">
        <f>IFERROR(INDEX($G$123:$AU$178,MATCH($E38,$E$123:$E$178,0),MATCH(Q$6,$G$122:$AU$122,0)),0)</f>
        <v>221.45453115374281</v>
      </c>
      <c r="R38" s="483">
        <f>IFERROR(INDEX($G$123:$AU$178,MATCH($E38,$E$123:$E$178,0),MATCH(R$6,$G$122:$AU$122,0)),0)</f>
        <v>199.47044574237941</v>
      </c>
      <c r="S38" s="483">
        <f>IFERROR(INDEX($G$123:$AU$178,MATCH($E38,$E$123:$E$178,0),MATCH(S$6,$G$122:$AU$122,0)),0)</f>
        <v>202.87894461308343</v>
      </c>
      <c r="T38" s="483">
        <f>IFERROR(INDEX($G$123:$AU$178,MATCH($E38,$E$123:$E$178,0),MATCH(T$6,$G$122:$AU$122,0)),0)</f>
        <v>205.20202850823878</v>
      </c>
      <c r="U38" s="483">
        <f>IFERROR(INDEX($G$123:$AU$178,MATCH($E38,$E$123:$E$178,0),MATCH(U$6,$G$122:$AU$122,0)),0)</f>
        <v>206.90023765320393</v>
      </c>
      <c r="V38" s="483">
        <f>IFERROR(INDEX($G$123:$AU$178,MATCH($E38,$E$123:$E$178,0),MATCH(V$6,$G$122:$AU$122,0)),0)</f>
        <v>208.13671547973212</v>
      </c>
      <c r="W38" s="483">
        <f>IFERROR(INDEX($G$123:$AU$178,MATCH($E38,$E$123:$E$178,0),MATCH(W$6,$G$122:$AU$122,0)),0)</f>
        <v>209.50217881804124</v>
      </c>
      <c r="X38" s="483">
        <f>IFERROR(INDEX($G$123:$AU$178,MATCH($E38,$E$123:$E$178,0),MATCH(X$6,$G$122:$AU$122,0)),0)</f>
        <v>210.84031758488587</v>
      </c>
      <c r="Y38" s="483">
        <f>IFERROR(INDEX($G$123:$AU$178,MATCH($E38,$E$123:$E$178,0),MATCH(Y$6,$G$122:$AU$122,0)),0)</f>
        <v>212.07143888192604</v>
      </c>
      <c r="Z38" s="483">
        <f>IFERROR(INDEX($G$123:$AU$178,MATCH($E38,$E$123:$E$178,0),MATCH(Z$6,$G$122:$AU$122,0)),0)</f>
        <v>213.36419076885912</v>
      </c>
      <c r="AA38" s="483">
        <f>IFERROR(INDEX($G$123:$AU$178,MATCH($E38,$E$123:$E$178,0),MATCH(AA$6,$G$122:$AU$122,0)),0)</f>
        <v>214.58738066979654</v>
      </c>
      <c r="AB38" s="483">
        <f>IFERROR(INDEX($G$123:$AU$178,MATCH($E38,$E$123:$E$178,0),MATCH(AB$6,$G$122:$AU$122,0)),0)</f>
        <v>214.28123690759369</v>
      </c>
      <c r="AC38" s="483">
        <f>IFERROR(INDEX($G$123:$AU$178,MATCH($E38,$E$123:$E$178,0),MATCH(AC$6,$G$122:$AU$122,0)),0)</f>
        <v>213.97436096109431</v>
      </c>
      <c r="AD38" s="483">
        <f>IFERROR(INDEX($G$123:$AU$178,MATCH($E38,$E$123:$E$178,0),MATCH(AD$6,$G$122:$AU$122,0)),0)</f>
        <v>213.66875205336729</v>
      </c>
      <c r="AE38" s="483">
        <f>IFERROR(INDEX($G$123:$AU$178,MATCH($E38,$E$123:$E$178,0),MATCH(AE$6,$G$122:$AU$122,0)),0)</f>
        <v>213.36237554835384</v>
      </c>
      <c r="AF38" s="483">
        <f>IFERROR(INDEX($G$123:$AU$178,MATCH($E38,$E$123:$E$178,0),MATCH(AF$6,$G$122:$AU$122,0)),0)</f>
        <v>213.05609573980519</v>
      </c>
      <c r="AG38" s="483">
        <f>IFERROR(INDEX($G$123:$AU$178,MATCH($E38,$E$123:$E$178,0),MATCH(AG$6,$G$122:$AU$122,0)),0)</f>
        <v>212.74889005257995</v>
      </c>
      <c r="AH38" s="483">
        <f>IFERROR(INDEX($G$123:$AU$178,MATCH($E38,$E$123:$E$178,0),MATCH(AH$6,$G$122:$AU$122,0)),0)</f>
        <v>212.44276694447214</v>
      </c>
      <c r="AI38" s="483">
        <f>IFERROR(INDEX($G$123:$AU$178,MATCH($E38,$E$123:$E$178,0),MATCH(AI$6,$G$122:$AU$122,0)),0)</f>
        <v>212.13591336015384</v>
      </c>
      <c r="AJ38" s="483">
        <f>IFERROR(INDEX($G$123:$AU$178,MATCH($E38,$E$123:$E$178,0),MATCH(AJ$6,$G$122:$AU$122,0)),0)</f>
        <v>211.82998861346897</v>
      </c>
      <c r="AK38" s="483">
        <f>IFERROR(INDEX($G$123:$AU$178,MATCH($E38,$E$123:$E$178,0),MATCH(AK$6,$G$122:$AU$122,0)),0)</f>
        <v>211.52376198997649</v>
      </c>
      <c r="AL38" s="483">
        <f>IFERROR(INDEX($G$123:$AU$178,MATCH($E38,$E$123:$E$178,0),MATCH(AL$6,$G$122:$AU$122,0)),0)</f>
        <v>211.2175358708086</v>
      </c>
      <c r="AM38" s="483">
        <f>IFERROR(INDEX($G$123:$AU$178,MATCH($E38,$E$123:$E$178,0),MATCH(AM$6,$G$122:$AU$122,0)),0)</f>
        <v>210.91447007081584</v>
      </c>
      <c r="AN38" s="483">
        <f>IFERROR(INDEX($G$123:$AU$178,MATCH($E38,$E$123:$E$178,0),MATCH(AN$6,$G$122:$AU$122,0)),0)</f>
        <v>210.61141001327741</v>
      </c>
      <c r="AO38" s="483">
        <f>IFERROR(INDEX($G$123:$AU$178,MATCH($E38,$E$123:$E$178,0),MATCH(AO$6,$G$122:$AU$122,0)),0)</f>
        <v>210.30835570553546</v>
      </c>
      <c r="AP38" s="483">
        <f>IFERROR(INDEX($G$123:$AU$178,MATCH($E38,$E$123:$E$178,0),MATCH(AP$6,$G$122:$AU$122,0)),0)</f>
        <v>210.00530715494145</v>
      </c>
      <c r="AQ38" s="483">
        <f>IFERROR(INDEX($G$123:$AU$178,MATCH($E38,$E$123:$E$178,0),MATCH(AQ$6,$G$122:$AU$122,0)),0)</f>
        <v>209.70226436885625</v>
      </c>
      <c r="AR38" s="483">
        <f>IFERROR(INDEX($G$123:$AU$178,MATCH($E38,$E$123:$E$178,0),MATCH(AR$6,$G$122:$AU$122,0)),0)</f>
        <v>209.39922735465018</v>
      </c>
      <c r="AS38" s="483">
        <f>IFERROR(INDEX($G$123:$AU$178,MATCH($E38,$E$123:$E$178,0),MATCH(AS$6,$G$122:$AU$122,0)),0)</f>
        <v>209.09619611970297</v>
      </c>
      <c r="AT38" s="483">
        <f>IFERROR(INDEX($G$123:$AU$178,MATCH($E38,$E$123:$E$178,0),MATCH(AT$6,$G$122:$AU$122,0)),0)</f>
        <v>208.79317067140374</v>
      </c>
      <c r="AU38" s="483">
        <f>IFERROR(INDEX($G$123:$AU$178,MATCH($E38,$E$123:$E$178,0),MATCH(AU$6,$G$122:$AU$122,0)),0)</f>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0"/>
        <v>DSE</v>
      </c>
      <c r="F39" s="1119" t="str">
        <f>IFERROR(VLOOKUP(E39,$E$123:$F$175,2,FALSE),"MKr19")</f>
        <v>MKr19</v>
      </c>
      <c r="G39" s="483">
        <f>IFERROR(INDEX($G$123:$AU$178,MATCH($E39,$E$123:$E$178,0),MATCH(G$6,$G$122:$AU$122,0)),0)</f>
        <v>371.96225667391565</v>
      </c>
      <c r="H39" s="483">
        <f>IFERROR(INDEX($G$123:$AU$178,MATCH($E39,$E$123:$E$178,0),MATCH(H$6,$G$122:$AU$122,0)),0)</f>
        <v>489.49501213439197</v>
      </c>
      <c r="I39" s="483">
        <f>IFERROR(INDEX($G$123:$AU$178,MATCH($E39,$E$123:$E$178,0),MATCH(I$6,$G$122:$AU$122,0)),0)</f>
        <v>523.09501213439194</v>
      </c>
      <c r="J39" s="483">
        <f>IFERROR(INDEX($G$123:$AU$178,MATCH($E39,$E$123:$E$178,0),MATCH(J$6,$G$122:$AU$122,0)),0)</f>
        <v>501.09501213439199</v>
      </c>
      <c r="K39" s="483">
        <f>IFERROR(INDEX($G$123:$AU$178,MATCH($E39,$E$123:$E$178,0),MATCH(K$6,$G$122:$AU$122,0)),0)</f>
        <v>481.69501213439196</v>
      </c>
      <c r="L39" s="483">
        <f>IFERROR(INDEX($G$123:$AU$178,MATCH($E39,$E$123:$E$178,0),MATCH(L$6,$G$122:$AU$122,0)),0)</f>
        <v>408.69501213439196</v>
      </c>
      <c r="M39" s="483">
        <f>IFERROR(INDEX($G$123:$AU$178,MATCH($E39,$E$123:$E$178,0),MATCH(M$6,$G$122:$AU$122,0)),0)</f>
        <v>402.69501213439196</v>
      </c>
      <c r="N39" s="483">
        <f>IFERROR(INDEX($G$123:$AU$178,MATCH($E39,$E$123:$E$178,0),MATCH(N$6,$G$122:$AU$122,0)),0)</f>
        <v>411.09501213439199</v>
      </c>
      <c r="O39" s="483">
        <f>IFERROR(INDEX($G$123:$AU$178,MATCH($E39,$E$123:$E$178,0),MATCH(O$6,$G$122:$AU$122,0)),0)</f>
        <v>457.69716372383903</v>
      </c>
      <c r="P39" s="483">
        <f>IFERROR(INDEX($G$123:$AU$178,MATCH($E39,$E$123:$E$178,0),MATCH(P$6,$G$122:$AU$122,0)),0)</f>
        <v>445.8689393653367</v>
      </c>
      <c r="Q39" s="483">
        <f>IFERROR(INDEX($G$123:$AU$178,MATCH($E39,$E$123:$E$178,0),MATCH(Q$6,$G$122:$AU$122,0)),0)</f>
        <v>442.90906230748561</v>
      </c>
      <c r="R39" s="483">
        <f>IFERROR(INDEX($G$123:$AU$178,MATCH($E39,$E$123:$E$178,0),MATCH(R$6,$G$122:$AU$122,0)),0)</f>
        <v>398.94089148475882</v>
      </c>
      <c r="S39" s="483">
        <f>IFERROR(INDEX($G$123:$AU$178,MATCH($E39,$E$123:$E$178,0),MATCH(S$6,$G$122:$AU$122,0)),0)</f>
        <v>405.75788922616687</v>
      </c>
      <c r="T39" s="483">
        <f>IFERROR(INDEX($G$123:$AU$178,MATCH($E39,$E$123:$E$178,0),MATCH(T$6,$G$122:$AU$122,0)),0)</f>
        <v>410.40405701647757</v>
      </c>
      <c r="U39" s="483">
        <f>IFERROR(INDEX($G$123:$AU$178,MATCH($E39,$E$123:$E$178,0),MATCH(U$6,$G$122:$AU$122,0)),0)</f>
        <v>413.80047530640786</v>
      </c>
      <c r="V39" s="483">
        <f>IFERROR(INDEX($G$123:$AU$178,MATCH($E39,$E$123:$E$178,0),MATCH(V$6,$G$122:$AU$122,0)),0)</f>
        <v>416.27343095946424</v>
      </c>
      <c r="W39" s="483">
        <f>IFERROR(INDEX($G$123:$AU$178,MATCH($E39,$E$123:$E$178,0),MATCH(W$6,$G$122:$AU$122,0)),0)</f>
        <v>419.00435763608249</v>
      </c>
      <c r="X39" s="483">
        <f>IFERROR(INDEX($G$123:$AU$178,MATCH($E39,$E$123:$E$178,0),MATCH(X$6,$G$122:$AU$122,0)),0)</f>
        <v>421.68063516977173</v>
      </c>
      <c r="Y39" s="483">
        <f>IFERROR(INDEX($G$123:$AU$178,MATCH($E39,$E$123:$E$178,0),MATCH(Y$6,$G$122:$AU$122,0)),0)</f>
        <v>424.14287776385208</v>
      </c>
      <c r="Z39" s="483">
        <f>IFERROR(INDEX($G$123:$AU$178,MATCH($E39,$E$123:$E$178,0),MATCH(Z$6,$G$122:$AU$122,0)),0)</f>
        <v>426.72838153771823</v>
      </c>
      <c r="AA39" s="483">
        <f>IFERROR(INDEX($G$123:$AU$178,MATCH($E39,$E$123:$E$178,0),MATCH(AA$6,$G$122:$AU$122,0)),0)</f>
        <v>429.17476133959309</v>
      </c>
      <c r="AB39" s="483">
        <f>IFERROR(INDEX($G$123:$AU$178,MATCH($E39,$E$123:$E$178,0),MATCH(AB$6,$G$122:$AU$122,0)),0)</f>
        <v>428.56247381518739</v>
      </c>
      <c r="AC39" s="483">
        <f>IFERROR(INDEX($G$123:$AU$178,MATCH($E39,$E$123:$E$178,0),MATCH(AC$6,$G$122:$AU$122,0)),0)</f>
        <v>427.94872192218861</v>
      </c>
      <c r="AD39" s="483">
        <f>IFERROR(INDEX($G$123:$AU$178,MATCH($E39,$E$123:$E$178,0),MATCH(AD$6,$G$122:$AU$122,0)),0)</f>
        <v>427.33750410673457</v>
      </c>
      <c r="AE39" s="483">
        <f>IFERROR(INDEX($G$123:$AU$178,MATCH($E39,$E$123:$E$178,0),MATCH(AE$6,$G$122:$AU$122,0)),0)</f>
        <v>426.72475109670768</v>
      </c>
      <c r="AF39" s="483">
        <f>IFERROR(INDEX($G$123:$AU$178,MATCH($E39,$E$123:$E$178,0),MATCH(AF$6,$G$122:$AU$122,0)),0)</f>
        <v>426.11219147961037</v>
      </c>
      <c r="AG39" s="483">
        <f>IFERROR(INDEX($G$123:$AU$178,MATCH($E39,$E$123:$E$178,0),MATCH(AG$6,$G$122:$AU$122,0)),0)</f>
        <v>425.4977801051599</v>
      </c>
      <c r="AH39" s="483">
        <f>IFERROR(INDEX($G$123:$AU$178,MATCH($E39,$E$123:$E$178,0),MATCH(AH$6,$G$122:$AU$122,0)),0)</f>
        <v>424.88553388894428</v>
      </c>
      <c r="AI39" s="483">
        <f>IFERROR(INDEX($G$123:$AU$178,MATCH($E39,$E$123:$E$178,0),MATCH(AI$6,$G$122:$AU$122,0)),0)</f>
        <v>424.27182672030767</v>
      </c>
      <c r="AJ39" s="483">
        <f>IFERROR(INDEX($G$123:$AU$178,MATCH($E39,$E$123:$E$178,0),MATCH(AJ$6,$G$122:$AU$122,0)),0)</f>
        <v>423.65997722693794</v>
      </c>
      <c r="AK39" s="483">
        <f>IFERROR(INDEX($G$123:$AU$178,MATCH($E39,$E$123:$E$178,0),MATCH(AK$6,$G$122:$AU$122,0)),0)</f>
        <v>423.04752397995298</v>
      </c>
      <c r="AL39" s="483">
        <f>IFERROR(INDEX($G$123:$AU$178,MATCH($E39,$E$123:$E$178,0),MATCH(AL$6,$G$122:$AU$122,0)),0)</f>
        <v>422.43507174161721</v>
      </c>
      <c r="AM39" s="483">
        <f>IFERROR(INDEX($G$123:$AU$178,MATCH($E39,$E$123:$E$178,0),MATCH(AM$6,$G$122:$AU$122,0)),0)</f>
        <v>421.82894014163168</v>
      </c>
      <c r="AN39" s="483">
        <f>IFERROR(INDEX($G$123:$AU$178,MATCH($E39,$E$123:$E$178,0),MATCH(AN$6,$G$122:$AU$122,0)),0)</f>
        <v>421.22282002655481</v>
      </c>
      <c r="AO39" s="483">
        <f>IFERROR(INDEX($G$123:$AU$178,MATCH($E39,$E$123:$E$178,0),MATCH(AO$6,$G$122:$AU$122,0)),0)</f>
        <v>420.61671141107092</v>
      </c>
      <c r="AP39" s="483">
        <f>IFERROR(INDEX($G$123:$AU$178,MATCH($E39,$E$123:$E$178,0),MATCH(AP$6,$G$122:$AU$122,0)),0)</f>
        <v>420.0106143098829</v>
      </c>
      <c r="AQ39" s="483">
        <f>IFERROR(INDEX($G$123:$AU$178,MATCH($E39,$E$123:$E$178,0),MATCH(AQ$6,$G$122:$AU$122,0)),0)</f>
        <v>419.4045287377125</v>
      </c>
      <c r="AR39" s="483">
        <f>IFERROR(INDEX($G$123:$AU$178,MATCH($E39,$E$123:$E$178,0),MATCH(AR$6,$G$122:$AU$122,0)),0)</f>
        <v>418.79845470930036</v>
      </c>
      <c r="AS39" s="483">
        <f>IFERROR(INDEX($G$123:$AU$178,MATCH($E39,$E$123:$E$178,0),MATCH(AS$6,$G$122:$AU$122,0)),0)</f>
        <v>418.19239223940593</v>
      </c>
      <c r="AT39" s="483">
        <f>IFERROR(INDEX($G$123:$AU$178,MATCH($E39,$E$123:$E$178,0),MATCH(AT$6,$G$122:$AU$122,0)),0)</f>
        <v>417.58634134280749</v>
      </c>
      <c r="AU39" s="483">
        <f>IFERROR(INDEX($G$123:$AU$178,MATCH($E39,$E$123:$E$178,0),MATCH(AU$6,$G$122:$AU$122,0)),0)</f>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0"/>
        <v>GSB1</v>
      </c>
      <c r="F40" s="1119" t="str">
        <f>IFERROR(VLOOKUP(E40,$E$123:$F$175,2,FALSE),"MKr19")</f>
        <v>MKr19</v>
      </c>
      <c r="G40" s="483">
        <f>IFERROR(INDEX($G$123:$AU$178,MATCH($E40,$E$123:$E$178,0),MATCH(G$6,$G$122:$AU$122,0)),0)</f>
        <v>191.9869989234187</v>
      </c>
      <c r="H40" s="483">
        <f>IFERROR(INDEX($G$123:$AU$178,MATCH($E40,$E$123:$E$178,0),MATCH(H$6,$G$122:$AU$122,0)),0)</f>
        <v>222.08699892341872</v>
      </c>
      <c r="I40" s="483">
        <f>IFERROR(INDEX($G$123:$AU$178,MATCH($E40,$E$123:$E$178,0),MATCH(I$6,$G$122:$AU$122,0)),0)</f>
        <v>235.88699892341867</v>
      </c>
      <c r="J40" s="483">
        <f>IFERROR(INDEX($G$123:$AU$178,MATCH($E40,$E$123:$E$178,0),MATCH(J$6,$G$122:$AU$122,0)),0)</f>
        <v>221.18699892341868</v>
      </c>
      <c r="K40" s="483">
        <f>IFERROR(INDEX($G$123:$AU$178,MATCH($E40,$E$123:$E$178,0),MATCH(K$6,$G$122:$AU$122,0)),0)</f>
        <v>213.9869989234187</v>
      </c>
      <c r="L40" s="483">
        <f>IFERROR(INDEX($G$123:$AU$178,MATCH($E40,$E$123:$E$178,0),MATCH(L$6,$G$122:$AU$122,0)),0)</f>
        <v>177.3869989234187</v>
      </c>
      <c r="M40" s="483">
        <f>IFERROR(INDEX($G$123:$AU$178,MATCH($E40,$E$123:$E$178,0),MATCH(M$6,$G$122:$AU$122,0)),0)</f>
        <v>174.4869989234187</v>
      </c>
      <c r="N40" s="483">
        <f>IFERROR(INDEX($G$123:$AU$178,MATCH($E40,$E$123:$E$178,0),MATCH(N$6,$G$122:$AU$122,0)),0)</f>
        <v>178.58699892341872</v>
      </c>
      <c r="O40" s="483">
        <f>IFERROR(INDEX($G$123:$AU$178,MATCH($E40,$E$123:$E$178,0),MATCH(O$6,$G$122:$AU$122,0)),0)</f>
        <v>201.58807471814222</v>
      </c>
      <c r="P40" s="483">
        <f>IFERROR(INDEX($G$123:$AU$178,MATCH($E40,$E$123:$E$178,0),MATCH(P$6,$G$122:$AU$122,0)),0)</f>
        <v>196.93396253889108</v>
      </c>
      <c r="Q40" s="483">
        <f>IFERROR(INDEX($G$123:$AU$178,MATCH($E40,$E$123:$E$178,0),MATCH(Q$6,$G$122:$AU$122,0)),0)</f>
        <v>195.45402400996551</v>
      </c>
      <c r="R40" s="483">
        <f>IFERROR(INDEX($G$123:$AU$178,MATCH($E40,$E$123:$E$178,0),MATCH(R$6,$G$122:$AU$122,0)),0)</f>
        <v>173.46993859860214</v>
      </c>
      <c r="S40" s="483">
        <f>IFERROR(INDEX($G$123:$AU$178,MATCH($E40,$E$123:$E$178,0),MATCH(S$6,$G$122:$AU$122,0)),0)</f>
        <v>176.87843746930616</v>
      </c>
      <c r="T40" s="483">
        <f>IFERROR(INDEX($G$123:$AU$178,MATCH($E40,$E$123:$E$178,0),MATCH(T$6,$G$122:$AU$122,0)),0)</f>
        <v>179.20152136446148</v>
      </c>
      <c r="U40" s="483">
        <f>IFERROR(INDEX($G$123:$AU$178,MATCH($E40,$E$123:$E$178,0),MATCH(U$6,$G$122:$AU$122,0)),0)</f>
        <v>180.89973050942663</v>
      </c>
      <c r="V40" s="483">
        <f>IFERROR(INDEX($G$123:$AU$178,MATCH($E40,$E$123:$E$178,0),MATCH(V$6,$G$122:$AU$122,0)),0)</f>
        <v>182.13620833595482</v>
      </c>
      <c r="W40" s="483">
        <f>IFERROR(INDEX($G$123:$AU$178,MATCH($E40,$E$123:$E$178,0),MATCH(W$6,$G$122:$AU$122,0)),0)</f>
        <v>183.50167167426395</v>
      </c>
      <c r="X40" s="483">
        <f>IFERROR(INDEX($G$123:$AU$178,MATCH($E40,$E$123:$E$178,0),MATCH(X$6,$G$122:$AU$122,0)),0)</f>
        <v>184.83981044110857</v>
      </c>
      <c r="Y40" s="483">
        <f>IFERROR(INDEX($G$123:$AU$178,MATCH($E40,$E$123:$E$178,0),MATCH(Y$6,$G$122:$AU$122,0)),0)</f>
        <v>186.07093173814874</v>
      </c>
      <c r="Z40" s="483">
        <f>IFERROR(INDEX($G$123:$AU$178,MATCH($E40,$E$123:$E$178,0),MATCH(Z$6,$G$122:$AU$122,0)),0)</f>
        <v>187.36368362508182</v>
      </c>
      <c r="AA40" s="483">
        <f>IFERROR(INDEX($G$123:$AU$178,MATCH($E40,$E$123:$E$178,0),MATCH(AA$6,$G$122:$AU$122,0)),0)</f>
        <v>188.58687352601925</v>
      </c>
      <c r="AB40" s="483">
        <f>IFERROR(INDEX($G$123:$AU$178,MATCH($E40,$E$123:$E$178,0),MATCH(AB$6,$G$122:$AU$122,0)),0)</f>
        <v>188.2807297638164</v>
      </c>
      <c r="AC40" s="483">
        <f>IFERROR(INDEX($G$123:$AU$178,MATCH($E40,$E$123:$E$178,0),MATCH(AC$6,$G$122:$AU$122,0)),0)</f>
        <v>187.97385381731704</v>
      </c>
      <c r="AD40" s="483">
        <f>IFERROR(INDEX($G$123:$AU$178,MATCH($E40,$E$123:$E$178,0),MATCH(AD$6,$G$122:$AU$122,0)),0)</f>
        <v>187.66824490958999</v>
      </c>
      <c r="AE40" s="483">
        <f>IFERROR(INDEX($G$123:$AU$178,MATCH($E40,$E$123:$E$178,0),MATCH(AE$6,$G$122:$AU$122,0)),0)</f>
        <v>187.36186840457654</v>
      </c>
      <c r="AF40" s="483">
        <f>IFERROR(INDEX($G$123:$AU$178,MATCH($E40,$E$123:$E$178,0),MATCH(AF$6,$G$122:$AU$122,0)),0)</f>
        <v>187.05558859602792</v>
      </c>
      <c r="AG40" s="483">
        <f>IFERROR(INDEX($G$123:$AU$178,MATCH($E40,$E$123:$E$178,0),MATCH(AG$6,$G$122:$AU$122,0)),0)</f>
        <v>186.74838290880265</v>
      </c>
      <c r="AH40" s="483">
        <f>IFERROR(INDEX($G$123:$AU$178,MATCH($E40,$E$123:$E$178,0),MATCH(AH$6,$G$122:$AU$122,0)),0)</f>
        <v>186.44225980069484</v>
      </c>
      <c r="AI40" s="483">
        <f>IFERROR(INDEX($G$123:$AU$178,MATCH($E40,$E$123:$E$178,0),MATCH(AI$6,$G$122:$AU$122,0)),0)</f>
        <v>186.13540621637654</v>
      </c>
      <c r="AJ40" s="483">
        <f>IFERROR(INDEX($G$123:$AU$178,MATCH($E40,$E$123:$E$178,0),MATCH(AJ$6,$G$122:$AU$122,0)),0)</f>
        <v>185.8294814696917</v>
      </c>
      <c r="AK40" s="483">
        <f>IFERROR(INDEX($G$123:$AU$178,MATCH($E40,$E$123:$E$178,0),MATCH(AK$6,$G$122:$AU$122,0)),0)</f>
        <v>185.52325484619922</v>
      </c>
      <c r="AL40" s="483">
        <f>IFERROR(INDEX($G$123:$AU$178,MATCH($E40,$E$123:$E$178,0),MATCH(AL$6,$G$122:$AU$122,0)),0)</f>
        <v>185.21702872703131</v>
      </c>
      <c r="AM40" s="483">
        <f>IFERROR(INDEX($G$123:$AU$178,MATCH($E40,$E$123:$E$178,0),MATCH(AM$6,$G$122:$AU$122,0)),0)</f>
        <v>184.91396292703854</v>
      </c>
      <c r="AN40" s="483">
        <f>IFERROR(INDEX($G$123:$AU$178,MATCH($E40,$E$123:$E$178,0),MATCH(AN$6,$G$122:$AU$122,0)),0)</f>
        <v>184.61090286950014</v>
      </c>
      <c r="AO40" s="483">
        <f>IFERROR(INDEX($G$123:$AU$178,MATCH($E40,$E$123:$E$178,0),MATCH(AO$6,$G$122:$AU$122,0)),0)</f>
        <v>184.30784856175819</v>
      </c>
      <c r="AP40" s="483">
        <f>IFERROR(INDEX($G$123:$AU$178,MATCH($E40,$E$123:$E$178,0),MATCH(AP$6,$G$122:$AU$122,0)),0)</f>
        <v>184.00480001116415</v>
      </c>
      <c r="AQ40" s="483">
        <f>IFERROR(INDEX($G$123:$AU$178,MATCH($E40,$E$123:$E$178,0),MATCH(AQ$6,$G$122:$AU$122,0)),0)</f>
        <v>183.70175722507895</v>
      </c>
      <c r="AR40" s="483">
        <f>IFERROR(INDEX($G$123:$AU$178,MATCH($E40,$E$123:$E$178,0),MATCH(AR$6,$G$122:$AU$122,0)),0)</f>
        <v>183.39872021087291</v>
      </c>
      <c r="AS40" s="483">
        <f>IFERROR(INDEX($G$123:$AU$178,MATCH($E40,$E$123:$E$178,0),MATCH(AS$6,$G$122:$AU$122,0)),0)</f>
        <v>183.09568897592567</v>
      </c>
      <c r="AT40" s="483">
        <f>IFERROR(INDEX($G$123:$AU$178,MATCH($E40,$E$123:$E$178,0),MATCH(AT$6,$G$122:$AU$122,0)),0)</f>
        <v>182.79266352762647</v>
      </c>
      <c r="AU40" s="483">
        <f>IFERROR(INDEX($G$123:$AU$178,MATCH($E40,$E$123:$E$178,0),MATCH(AU$6,$G$122:$AU$122,0)),0)</f>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0"/>
        <v>GSB2</v>
      </c>
      <c r="F41" s="1119" t="str">
        <f>IFERROR(VLOOKUP(E41,$E$123:$F$175,2,FALSE),"MKr19")</f>
        <v>MKr19</v>
      </c>
      <c r="G41" s="483">
        <f>IFERROR(INDEX($G$123:$AU$178,MATCH($E41,$E$123:$E$178,0),MATCH(G$6,$G$122:$AU$122,0)),0)</f>
        <v>211.18569881576059</v>
      </c>
      <c r="H41" s="483">
        <f>IFERROR(INDEX($G$123:$AU$178,MATCH($E41,$E$123:$E$178,0),MATCH(H$6,$G$122:$AU$122,0)),0)</f>
        <v>321.2739978468374</v>
      </c>
      <c r="I41" s="483">
        <f>IFERROR(INDEX($G$123:$AU$178,MATCH($E41,$E$123:$E$178,0),MATCH(I$6,$G$122:$AU$122,0)),0)</f>
        <v>335.07399784683736</v>
      </c>
      <c r="J41" s="483">
        <f>IFERROR(INDEX($G$123:$AU$178,MATCH($E41,$E$123:$E$178,0),MATCH(J$6,$G$122:$AU$122,0)),0)</f>
        <v>320.37399784683737</v>
      </c>
      <c r="K41" s="483">
        <f>IFERROR(INDEX($G$123:$AU$178,MATCH($E41,$E$123:$E$178,0),MATCH(K$6,$G$122:$AU$122,0)),0)</f>
        <v>313.17399784683738</v>
      </c>
      <c r="L41" s="483">
        <f>IFERROR(INDEX($G$123:$AU$178,MATCH($E41,$E$123:$E$178,0),MATCH(L$6,$G$122:$AU$122,0)),0)</f>
        <v>276.57399784683741</v>
      </c>
      <c r="M41" s="483">
        <f>IFERROR(INDEX($G$123:$AU$178,MATCH($E41,$E$123:$E$178,0),MATCH(M$6,$G$122:$AU$122,0)),0)</f>
        <v>273.67399784683738</v>
      </c>
      <c r="N41" s="483">
        <f>IFERROR(INDEX($G$123:$AU$178,MATCH($E41,$E$123:$E$178,0),MATCH(N$6,$G$122:$AU$122,0)),0)</f>
        <v>277.7739978468374</v>
      </c>
      <c r="O41" s="483">
        <f>IFERROR(INDEX($G$123:$AU$178,MATCH($E41,$E$123:$E$178,0),MATCH(O$6,$G$122:$AU$122,0)),0)</f>
        <v>300.77507364156094</v>
      </c>
      <c r="P41" s="483">
        <f>IFERROR(INDEX($G$123:$AU$178,MATCH($E41,$E$123:$E$178,0),MATCH(P$6,$G$122:$AU$122,0)),0)</f>
        <v>296.12096146230977</v>
      </c>
      <c r="Q41" s="483">
        <f>IFERROR(INDEX($G$123:$AU$178,MATCH($E41,$E$123:$E$178,0),MATCH(Q$6,$G$122:$AU$122,0)),0)</f>
        <v>294.64102293338419</v>
      </c>
      <c r="R41" s="483">
        <f>IFERROR(INDEX($G$123:$AU$178,MATCH($E41,$E$123:$E$178,0),MATCH(R$6,$G$122:$AU$122,0)),0)</f>
        <v>272.65693752202083</v>
      </c>
      <c r="S41" s="483">
        <f>IFERROR(INDEX($G$123:$AU$178,MATCH($E41,$E$123:$E$178,0),MATCH(S$6,$G$122:$AU$122,0)),0)</f>
        <v>276.06543639272485</v>
      </c>
      <c r="T41" s="483">
        <f>IFERROR(INDEX($G$123:$AU$178,MATCH($E41,$E$123:$E$178,0),MATCH(T$6,$G$122:$AU$122,0)),0)</f>
        <v>278.38852028788017</v>
      </c>
      <c r="U41" s="483">
        <f>IFERROR(INDEX($G$123:$AU$178,MATCH($E41,$E$123:$E$178,0),MATCH(U$6,$G$122:$AU$122,0)),0)</f>
        <v>280.08672943284535</v>
      </c>
      <c r="V41" s="483">
        <f>IFERROR(INDEX($G$123:$AU$178,MATCH($E41,$E$123:$E$178,0),MATCH(V$6,$G$122:$AU$122,0)),0)</f>
        <v>281.32320725937353</v>
      </c>
      <c r="W41" s="483">
        <f>IFERROR(INDEX($G$123:$AU$178,MATCH($E41,$E$123:$E$178,0),MATCH(W$6,$G$122:$AU$122,0)),0)</f>
        <v>282.68867059768263</v>
      </c>
      <c r="X41" s="483">
        <f>IFERROR(INDEX($G$123:$AU$178,MATCH($E41,$E$123:$E$178,0),MATCH(X$6,$G$122:$AU$122,0)),0)</f>
        <v>284.02680936452725</v>
      </c>
      <c r="Y41" s="483">
        <f>IFERROR(INDEX($G$123:$AU$178,MATCH($E41,$E$123:$E$178,0),MATCH(Y$6,$G$122:$AU$122,0)),0)</f>
        <v>285.25793066156746</v>
      </c>
      <c r="Z41" s="483">
        <f>IFERROR(INDEX($G$123:$AU$178,MATCH($E41,$E$123:$E$178,0),MATCH(Z$6,$G$122:$AU$122,0)),0)</f>
        <v>286.5506825485005</v>
      </c>
      <c r="AA41" s="483">
        <f>IFERROR(INDEX($G$123:$AU$178,MATCH($E41,$E$123:$E$178,0),MATCH(AA$6,$G$122:$AU$122,0)),0)</f>
        <v>287.77387244943793</v>
      </c>
      <c r="AB41" s="483">
        <f>IFERROR(INDEX($G$123:$AU$178,MATCH($E41,$E$123:$E$178,0),MATCH(AB$6,$G$122:$AU$122,0)),0)</f>
        <v>287.46772868723508</v>
      </c>
      <c r="AC41" s="483">
        <f>IFERROR(INDEX($G$123:$AU$178,MATCH($E41,$E$123:$E$178,0),MATCH(AC$6,$G$122:$AU$122,0)),0)</f>
        <v>287.16085274073572</v>
      </c>
      <c r="AD41" s="483">
        <f>IFERROR(INDEX($G$123:$AU$178,MATCH($E41,$E$123:$E$178,0),MATCH(AD$6,$G$122:$AU$122,0)),0)</f>
        <v>286.85524383300867</v>
      </c>
      <c r="AE41" s="483">
        <f>IFERROR(INDEX($G$123:$AU$178,MATCH($E41,$E$123:$E$178,0),MATCH(AE$6,$G$122:$AU$122,0)),0)</f>
        <v>286.54886732799525</v>
      </c>
      <c r="AF41" s="483">
        <f>IFERROR(INDEX($G$123:$AU$178,MATCH($E41,$E$123:$E$178,0),MATCH(AF$6,$G$122:$AU$122,0)),0)</f>
        <v>286.2425875194466</v>
      </c>
      <c r="AG41" s="483">
        <f>IFERROR(INDEX($G$123:$AU$178,MATCH($E41,$E$123:$E$178,0),MATCH(AG$6,$G$122:$AU$122,0)),0)</f>
        <v>285.93538183222137</v>
      </c>
      <c r="AH41" s="483">
        <f>IFERROR(INDEX($G$123:$AU$178,MATCH($E41,$E$123:$E$178,0),MATCH(AH$6,$G$122:$AU$122,0)),0)</f>
        <v>285.62925872411353</v>
      </c>
      <c r="AI41" s="483">
        <f>IFERROR(INDEX($G$123:$AU$178,MATCH($E41,$E$123:$E$178,0),MATCH(AI$6,$G$122:$AU$122,0)),0)</f>
        <v>285.32240513979525</v>
      </c>
      <c r="AJ41" s="483">
        <f>IFERROR(INDEX($G$123:$AU$178,MATCH($E41,$E$123:$E$178,0),MATCH(AJ$6,$G$122:$AU$122,0)),0)</f>
        <v>285.01648039311038</v>
      </c>
      <c r="AK41" s="483">
        <f>IFERROR(INDEX($G$123:$AU$178,MATCH($E41,$E$123:$E$178,0),MATCH(AK$6,$G$122:$AU$122,0)),0)</f>
        <v>284.71025376961791</v>
      </c>
      <c r="AL41" s="483">
        <f>IFERROR(INDEX($G$123:$AU$178,MATCH($E41,$E$123:$E$178,0),MATCH(AL$6,$G$122:$AU$122,0)),0)</f>
        <v>284.40402765045002</v>
      </c>
      <c r="AM41" s="483">
        <f>IFERROR(INDEX($G$123:$AU$178,MATCH($E41,$E$123:$E$178,0),MATCH(AM$6,$G$122:$AU$122,0)),0)</f>
        <v>284.10096185045722</v>
      </c>
      <c r="AN41" s="483">
        <f>IFERROR(INDEX($G$123:$AU$178,MATCH($E41,$E$123:$E$178,0),MATCH(AN$6,$G$122:$AU$122,0)),0)</f>
        <v>283.79790179291882</v>
      </c>
      <c r="AO41" s="483">
        <f>IFERROR(INDEX($G$123:$AU$178,MATCH($E41,$E$123:$E$178,0),MATCH(AO$6,$G$122:$AU$122,0)),0)</f>
        <v>283.49484748517688</v>
      </c>
      <c r="AP41" s="483">
        <f>IFERROR(INDEX($G$123:$AU$178,MATCH($E41,$E$123:$E$178,0),MATCH(AP$6,$G$122:$AU$122,0)),0)</f>
        <v>283.19179893458283</v>
      </c>
      <c r="AQ41" s="483">
        <f>IFERROR(INDEX($G$123:$AU$178,MATCH($E41,$E$123:$E$178,0),MATCH(AQ$6,$G$122:$AU$122,0)),0)</f>
        <v>282.88875614849763</v>
      </c>
      <c r="AR41" s="483">
        <f>IFERROR(INDEX($G$123:$AU$178,MATCH($E41,$E$123:$E$178,0),MATCH(AR$6,$G$122:$AU$122,0)),0)</f>
        <v>282.58571913429159</v>
      </c>
      <c r="AS41" s="483">
        <f>IFERROR(INDEX($G$123:$AU$178,MATCH($E41,$E$123:$E$178,0),MATCH(AS$6,$G$122:$AU$122,0)),0)</f>
        <v>282.28268789934435</v>
      </c>
      <c r="AT41" s="483">
        <f>IFERROR(INDEX($G$123:$AU$178,MATCH($E41,$E$123:$E$178,0),MATCH(AT$6,$G$122:$AU$122,0)),0)</f>
        <v>281.97966245104516</v>
      </c>
      <c r="AU41" s="483">
        <f>IFERROR(INDEX($G$123:$AU$178,MATCH($E41,$E$123:$E$178,0),MATCH(AU$6,$G$122:$AU$122,0)),0)</f>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0"/>
        <v>GSE</v>
      </c>
      <c r="F42" s="1119" t="str">
        <f>IFERROR(VLOOKUP(E42,$E$123:$F$175,2,FALSE),"MKr19")</f>
        <v>MKr19</v>
      </c>
      <c r="G42" s="483">
        <f>IFERROR(INDEX($G$123:$AU$178,MATCH($E42,$E$123:$E$178,0),MATCH(G$6,$G$122:$AU$122,0)),0)</f>
        <v>422.37139763152118</v>
      </c>
      <c r="H42" s="483">
        <f>IFERROR(INDEX($G$123:$AU$178,MATCH($E42,$E$123:$E$178,0),MATCH(H$6,$G$122:$AU$122,0)),0)</f>
        <v>642.54799569367481</v>
      </c>
      <c r="I42" s="483">
        <f>IFERROR(INDEX($G$123:$AU$178,MATCH($E42,$E$123:$E$178,0),MATCH(I$6,$G$122:$AU$122,0)),0)</f>
        <v>670.14799569367472</v>
      </c>
      <c r="J42" s="483">
        <f>IFERROR(INDEX($G$123:$AU$178,MATCH($E42,$E$123:$E$178,0),MATCH(J$6,$G$122:$AU$122,0)),0)</f>
        <v>640.74799569367474</v>
      </c>
      <c r="K42" s="483">
        <f>IFERROR(INDEX($G$123:$AU$178,MATCH($E42,$E$123:$E$178,0),MATCH(K$6,$G$122:$AU$122,0)),0)</f>
        <v>626.34799569367476</v>
      </c>
      <c r="L42" s="483">
        <f>IFERROR(INDEX($G$123:$AU$178,MATCH($E42,$E$123:$E$178,0),MATCH(L$6,$G$122:$AU$122,0)),0)</f>
        <v>553.14799569367483</v>
      </c>
      <c r="M42" s="483">
        <f>IFERROR(INDEX($G$123:$AU$178,MATCH($E42,$E$123:$E$178,0),MATCH(M$6,$G$122:$AU$122,0)),0)</f>
        <v>547.34799569367476</v>
      </c>
      <c r="N42" s="483">
        <f>IFERROR(INDEX($G$123:$AU$178,MATCH($E42,$E$123:$E$178,0),MATCH(N$6,$G$122:$AU$122,0)),0)</f>
        <v>555.54799569367481</v>
      </c>
      <c r="O42" s="483">
        <f>IFERROR(INDEX($G$123:$AU$178,MATCH($E42,$E$123:$E$178,0),MATCH(O$6,$G$122:$AU$122,0)),0)</f>
        <v>601.55014728312187</v>
      </c>
      <c r="P42" s="483">
        <f>IFERROR(INDEX($G$123:$AU$178,MATCH($E42,$E$123:$E$178,0),MATCH(P$6,$G$122:$AU$122,0)),0)</f>
        <v>592.24192292461953</v>
      </c>
      <c r="Q42" s="483">
        <f>IFERROR(INDEX($G$123:$AU$178,MATCH($E42,$E$123:$E$178,0),MATCH(Q$6,$G$122:$AU$122,0)),0)</f>
        <v>589.28204586676839</v>
      </c>
      <c r="R42" s="483">
        <f>IFERROR(INDEX($G$123:$AU$178,MATCH($E42,$E$123:$E$178,0),MATCH(R$6,$G$122:$AU$122,0)),0)</f>
        <v>545.31387504404165</v>
      </c>
      <c r="S42" s="483">
        <f>IFERROR(INDEX($G$123:$AU$178,MATCH($E42,$E$123:$E$178,0),MATCH(S$6,$G$122:$AU$122,0)),0)</f>
        <v>552.1308727854497</v>
      </c>
      <c r="T42" s="483">
        <f>IFERROR(INDEX($G$123:$AU$178,MATCH($E42,$E$123:$E$178,0),MATCH(T$6,$G$122:$AU$122,0)),0)</f>
        <v>556.77704057576034</v>
      </c>
      <c r="U42" s="483">
        <f>IFERROR(INDEX($G$123:$AU$178,MATCH($E42,$E$123:$E$178,0),MATCH(U$6,$G$122:$AU$122,0)),0)</f>
        <v>560.17345886569069</v>
      </c>
      <c r="V42" s="483">
        <f>IFERROR(INDEX($G$123:$AU$178,MATCH($E42,$E$123:$E$178,0),MATCH(V$6,$G$122:$AU$122,0)),0)</f>
        <v>562.64641451874706</v>
      </c>
      <c r="W42" s="483">
        <f>IFERROR(INDEX($G$123:$AU$178,MATCH($E42,$E$123:$E$178,0),MATCH(W$6,$G$122:$AU$122,0)),0)</f>
        <v>565.37734119536526</v>
      </c>
      <c r="X42" s="483">
        <f>IFERROR(INDEX($G$123:$AU$178,MATCH($E42,$E$123:$E$178,0),MATCH(X$6,$G$122:$AU$122,0)),0)</f>
        <v>568.05361872905451</v>
      </c>
      <c r="Y42" s="483">
        <f>IFERROR(INDEX($G$123:$AU$178,MATCH($E42,$E$123:$E$178,0),MATCH(Y$6,$G$122:$AU$122,0)),0)</f>
        <v>570.51586132313491</v>
      </c>
      <c r="Z42" s="483">
        <f>IFERROR(INDEX($G$123:$AU$178,MATCH($E42,$E$123:$E$178,0),MATCH(Z$6,$G$122:$AU$122,0)),0)</f>
        <v>573.10136509700101</v>
      </c>
      <c r="AA42" s="483">
        <f>IFERROR(INDEX($G$123:$AU$178,MATCH($E42,$E$123:$E$178,0),MATCH(AA$6,$G$122:$AU$122,0)),0)</f>
        <v>575.54774489887586</v>
      </c>
      <c r="AB42" s="483">
        <f>IFERROR(INDEX($G$123:$AU$178,MATCH($E42,$E$123:$E$178,0),MATCH(AB$6,$G$122:$AU$122,0)),0)</f>
        <v>574.93545737447016</v>
      </c>
      <c r="AC42" s="483">
        <f>IFERROR(INDEX($G$123:$AU$178,MATCH($E42,$E$123:$E$178,0),MATCH(AC$6,$G$122:$AU$122,0)),0)</f>
        <v>574.32170548147144</v>
      </c>
      <c r="AD42" s="483">
        <f>IFERROR(INDEX($G$123:$AU$178,MATCH($E42,$E$123:$E$178,0),MATCH(AD$6,$G$122:$AU$122,0)),0)</f>
        <v>573.71048766601734</v>
      </c>
      <c r="AE42" s="483">
        <f>IFERROR(INDEX($G$123:$AU$178,MATCH($E42,$E$123:$E$178,0),MATCH(AE$6,$G$122:$AU$122,0)),0)</f>
        <v>573.09773465599051</v>
      </c>
      <c r="AF42" s="483">
        <f>IFERROR(INDEX($G$123:$AU$178,MATCH($E42,$E$123:$E$178,0),MATCH(AF$6,$G$122:$AU$122,0)),0)</f>
        <v>572.4851750388932</v>
      </c>
      <c r="AG42" s="483">
        <f>IFERROR(INDEX($G$123:$AU$178,MATCH($E42,$E$123:$E$178,0),MATCH(AG$6,$G$122:$AU$122,0)),0)</f>
        <v>571.87076366444273</v>
      </c>
      <c r="AH42" s="483">
        <f>IFERROR(INDEX($G$123:$AU$178,MATCH($E42,$E$123:$E$178,0),MATCH(AH$6,$G$122:$AU$122,0)),0)</f>
        <v>571.25851744822705</v>
      </c>
      <c r="AI42" s="483">
        <f>IFERROR(INDEX($G$123:$AU$178,MATCH($E42,$E$123:$E$178,0),MATCH(AI$6,$G$122:$AU$122,0)),0)</f>
        <v>570.6448102795905</v>
      </c>
      <c r="AJ42" s="483">
        <f>IFERROR(INDEX($G$123:$AU$178,MATCH($E42,$E$123:$E$178,0),MATCH(AJ$6,$G$122:$AU$122,0)),0)</f>
        <v>570.03296078622077</v>
      </c>
      <c r="AK42" s="483">
        <f>IFERROR(INDEX($G$123:$AU$178,MATCH($E42,$E$123:$E$178,0),MATCH(AK$6,$G$122:$AU$122,0)),0)</f>
        <v>569.42050753923581</v>
      </c>
      <c r="AL42" s="483">
        <f>IFERROR(INDEX($G$123:$AU$178,MATCH($E42,$E$123:$E$178,0),MATCH(AL$6,$G$122:$AU$122,0)),0)</f>
        <v>568.80805530090004</v>
      </c>
      <c r="AM42" s="483">
        <f>IFERROR(INDEX($G$123:$AU$178,MATCH($E42,$E$123:$E$178,0),MATCH(AM$6,$G$122:$AU$122,0)),0)</f>
        <v>568.20192370091445</v>
      </c>
      <c r="AN42" s="483">
        <f>IFERROR(INDEX($G$123:$AU$178,MATCH($E42,$E$123:$E$178,0),MATCH(AN$6,$G$122:$AU$122,0)),0)</f>
        <v>567.59580358583764</v>
      </c>
      <c r="AO42" s="483">
        <f>IFERROR(INDEX($G$123:$AU$178,MATCH($E42,$E$123:$E$178,0),MATCH(AO$6,$G$122:$AU$122,0)),0)</f>
        <v>566.98969497035375</v>
      </c>
      <c r="AP42" s="483">
        <f>IFERROR(INDEX($G$123:$AU$178,MATCH($E42,$E$123:$E$178,0),MATCH(AP$6,$G$122:$AU$122,0)),0)</f>
        <v>566.38359786916567</v>
      </c>
      <c r="AQ42" s="483">
        <f>IFERROR(INDEX($G$123:$AU$178,MATCH($E42,$E$123:$E$178,0),MATCH(AQ$6,$G$122:$AU$122,0)),0)</f>
        <v>565.77751229699527</v>
      </c>
      <c r="AR42" s="483">
        <f>IFERROR(INDEX($G$123:$AU$178,MATCH($E42,$E$123:$E$178,0),MATCH(AR$6,$G$122:$AU$122,0)),0)</f>
        <v>565.17143826858319</v>
      </c>
      <c r="AS42" s="483">
        <f>IFERROR(INDEX($G$123:$AU$178,MATCH($E42,$E$123:$E$178,0),MATCH(AS$6,$G$122:$AU$122,0)),0)</f>
        <v>564.56537579868871</v>
      </c>
      <c r="AT42" s="483">
        <f>IFERROR(INDEX($G$123:$AU$178,MATCH($E42,$E$123:$E$178,0),MATCH(AT$6,$G$122:$AU$122,0)),0)</f>
        <v>563.95932490209032</v>
      </c>
      <c r="AU42" s="483">
        <f>IFERROR(INDEX($G$123:$AU$178,MATCH($E42,$E$123:$E$178,0),MATCH(AU$6,$G$122:$AU$122,0)),0)</f>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0"/>
        <v>MOB1</v>
      </c>
      <c r="F43" s="1119" t="str">
        <f>IFERROR(VLOOKUP(E43,$E$123:$F$175,2,FALSE),"MKr19")</f>
        <v>MKr14</v>
      </c>
      <c r="G43" s="483">
        <f>IFERROR(INDEX($G$123:$AU$178,MATCH($E43,$E$123:$E$178,0),MATCH(G$6,$G$122:$AU$122,0)),0)</f>
        <v>207.6</v>
      </c>
      <c r="H43" s="483">
        <f>IFERROR(INDEX($G$123:$AU$178,MATCH($E43,$E$123:$E$178,0),MATCH(H$6,$G$122:$AU$122,0)),0)</f>
        <v>207.6</v>
      </c>
      <c r="I43" s="483">
        <f>IFERROR(INDEX($G$123:$AU$178,MATCH($E43,$E$123:$E$178,0),MATCH(I$6,$G$122:$AU$122,0)),0)</f>
        <v>207.6</v>
      </c>
      <c r="J43" s="483">
        <f>IFERROR(INDEX($G$123:$AU$178,MATCH($E43,$E$123:$E$178,0),MATCH(J$6,$G$122:$AU$122,0)),0)</f>
        <v>207.6</v>
      </c>
      <c r="K43" s="483">
        <f>IFERROR(INDEX($G$123:$AU$178,MATCH($E43,$E$123:$E$178,0),MATCH(K$6,$G$122:$AU$122,0)),0)</f>
        <v>207.6</v>
      </c>
      <c r="L43" s="483">
        <f>IFERROR(INDEX($G$123:$AU$178,MATCH($E43,$E$123:$E$178,0),MATCH(L$6,$G$122:$AU$122,0)),0)</f>
        <v>207.6</v>
      </c>
      <c r="M43" s="483">
        <f>IFERROR(INDEX($G$123:$AU$178,MATCH($E43,$E$123:$E$178,0),MATCH(M$6,$G$122:$AU$122,0)),0)</f>
        <v>207.6</v>
      </c>
      <c r="N43" s="483">
        <f>IFERROR(INDEX($G$123:$AU$178,MATCH($E43,$E$123:$E$178,0),MATCH(N$6,$G$122:$AU$122,0)),0)</f>
        <v>207.6</v>
      </c>
      <c r="O43" s="483">
        <f>IFERROR(INDEX($G$123:$AU$178,MATCH($E43,$E$123:$E$178,0),MATCH(O$6,$G$122:$AU$122,0)),0)</f>
        <v>207.6</v>
      </c>
      <c r="P43" s="483">
        <f>IFERROR(INDEX($G$123:$AU$178,MATCH($E43,$E$123:$E$178,0),MATCH(P$6,$G$122:$AU$122,0)),0)</f>
        <v>207.6</v>
      </c>
      <c r="Q43" s="483">
        <f>IFERROR(INDEX($G$123:$AU$178,MATCH($E43,$E$123:$E$178,0),MATCH(Q$6,$G$122:$AU$122,0)),0)</f>
        <v>207.6</v>
      </c>
      <c r="R43" s="483">
        <f>IFERROR(INDEX($G$123:$AU$178,MATCH($E43,$E$123:$E$178,0),MATCH(R$6,$G$122:$AU$122,0)),0)</f>
        <v>207.6</v>
      </c>
      <c r="S43" s="483">
        <f>IFERROR(INDEX($G$123:$AU$178,MATCH($E43,$E$123:$E$178,0),MATCH(S$6,$G$122:$AU$122,0)),0)</f>
        <v>207.6</v>
      </c>
      <c r="T43" s="483">
        <f>IFERROR(INDEX($G$123:$AU$178,MATCH($E43,$E$123:$E$178,0),MATCH(T$6,$G$122:$AU$122,0)),0)</f>
        <v>207.6</v>
      </c>
      <c r="U43" s="483">
        <f>IFERROR(INDEX($G$123:$AU$178,MATCH($E43,$E$123:$E$178,0),MATCH(U$6,$G$122:$AU$122,0)),0)</f>
        <v>207.6</v>
      </c>
      <c r="V43" s="483">
        <f>IFERROR(INDEX($G$123:$AU$178,MATCH($E43,$E$123:$E$178,0),MATCH(V$6,$G$122:$AU$122,0)),0)</f>
        <v>207.6</v>
      </c>
      <c r="W43" s="483">
        <f>IFERROR(INDEX($G$123:$AU$178,MATCH($E43,$E$123:$E$178,0),MATCH(W$6,$G$122:$AU$122,0)),0)</f>
        <v>207.6</v>
      </c>
      <c r="X43" s="483">
        <f>IFERROR(INDEX($G$123:$AU$178,MATCH($E43,$E$123:$E$178,0),MATCH(X$6,$G$122:$AU$122,0)),0)</f>
        <v>207.6</v>
      </c>
      <c r="Y43" s="483">
        <f>IFERROR(INDEX($G$123:$AU$178,MATCH($E43,$E$123:$E$178,0),MATCH(Y$6,$G$122:$AU$122,0)),0)</f>
        <v>207.6</v>
      </c>
      <c r="Z43" s="483">
        <f>IFERROR(INDEX($G$123:$AU$178,MATCH($E43,$E$123:$E$178,0),MATCH(Z$6,$G$122:$AU$122,0)),0)</f>
        <v>207.6</v>
      </c>
      <c r="AA43" s="483">
        <f>IFERROR(INDEX($G$123:$AU$178,MATCH($E43,$E$123:$E$178,0),MATCH(AA$6,$G$122:$AU$122,0)),0)</f>
        <v>207.6</v>
      </c>
      <c r="AB43" s="483">
        <f>IFERROR(INDEX($G$123:$AU$178,MATCH($E43,$E$123:$E$178,0),MATCH(AB$6,$G$122:$AU$122,0)),0)</f>
        <v>207.6</v>
      </c>
      <c r="AC43" s="483">
        <f>IFERROR(INDEX($G$123:$AU$178,MATCH($E43,$E$123:$E$178,0),MATCH(AC$6,$G$122:$AU$122,0)),0)</f>
        <v>207.6</v>
      </c>
      <c r="AD43" s="483">
        <f>IFERROR(INDEX($G$123:$AU$178,MATCH($E43,$E$123:$E$178,0),MATCH(AD$6,$G$122:$AU$122,0)),0)</f>
        <v>207.6</v>
      </c>
      <c r="AE43" s="483">
        <f>IFERROR(INDEX($G$123:$AU$178,MATCH($E43,$E$123:$E$178,0),MATCH(AE$6,$G$122:$AU$122,0)),0)</f>
        <v>207.6</v>
      </c>
      <c r="AF43" s="483">
        <f>IFERROR(INDEX($G$123:$AU$178,MATCH($E43,$E$123:$E$178,0),MATCH(AF$6,$G$122:$AU$122,0)),0)</f>
        <v>207.6</v>
      </c>
      <c r="AG43" s="483">
        <f>IFERROR(INDEX($G$123:$AU$178,MATCH($E43,$E$123:$E$178,0),MATCH(AG$6,$G$122:$AU$122,0)),0)</f>
        <v>207.6</v>
      </c>
      <c r="AH43" s="483">
        <f>IFERROR(INDEX($G$123:$AU$178,MATCH($E43,$E$123:$E$178,0),MATCH(AH$6,$G$122:$AU$122,0)),0)</f>
        <v>207.6</v>
      </c>
      <c r="AI43" s="483">
        <f>IFERROR(INDEX($G$123:$AU$178,MATCH($E43,$E$123:$E$178,0),MATCH(AI$6,$G$122:$AU$122,0)),0)</f>
        <v>207.6</v>
      </c>
      <c r="AJ43" s="483">
        <f>IFERROR(INDEX($G$123:$AU$178,MATCH($E43,$E$123:$E$178,0),MATCH(AJ$6,$G$122:$AU$122,0)),0)</f>
        <v>207.6</v>
      </c>
      <c r="AK43" s="483">
        <f>IFERROR(INDEX($G$123:$AU$178,MATCH($E43,$E$123:$E$178,0),MATCH(AK$6,$G$122:$AU$122,0)),0)</f>
        <v>207.6</v>
      </c>
      <c r="AL43" s="483">
        <f>IFERROR(INDEX($G$123:$AU$178,MATCH($E43,$E$123:$E$178,0),MATCH(AL$6,$G$122:$AU$122,0)),0)</f>
        <v>207.6</v>
      </c>
      <c r="AM43" s="483">
        <f>IFERROR(INDEX($G$123:$AU$178,MATCH($E43,$E$123:$E$178,0),MATCH(AM$6,$G$122:$AU$122,0)),0)</f>
        <v>207.6</v>
      </c>
      <c r="AN43" s="483">
        <f>IFERROR(INDEX($G$123:$AU$178,MATCH($E43,$E$123:$E$178,0),MATCH(AN$6,$G$122:$AU$122,0)),0)</f>
        <v>207.6</v>
      </c>
      <c r="AO43" s="483">
        <f>IFERROR(INDEX($G$123:$AU$178,MATCH($E43,$E$123:$E$178,0),MATCH(AO$6,$G$122:$AU$122,0)),0)</f>
        <v>207.6</v>
      </c>
      <c r="AP43" s="483">
        <f>IFERROR(INDEX($G$123:$AU$178,MATCH($E43,$E$123:$E$178,0),MATCH(AP$6,$G$122:$AU$122,0)),0)</f>
        <v>207.6</v>
      </c>
      <c r="AQ43" s="483">
        <f>IFERROR(INDEX($G$123:$AU$178,MATCH($E43,$E$123:$E$178,0),MATCH(AQ$6,$G$122:$AU$122,0)),0)</f>
        <v>207.6</v>
      </c>
      <c r="AR43" s="483">
        <f>IFERROR(INDEX($G$123:$AU$178,MATCH($E43,$E$123:$E$178,0),MATCH(AR$6,$G$122:$AU$122,0)),0)</f>
        <v>207.6</v>
      </c>
      <c r="AS43" s="483">
        <f>IFERROR(INDEX($G$123:$AU$178,MATCH($E43,$E$123:$E$178,0),MATCH(AS$6,$G$122:$AU$122,0)),0)</f>
        <v>207.6</v>
      </c>
      <c r="AT43" s="483">
        <f>IFERROR(INDEX($G$123:$AU$178,MATCH($E43,$E$123:$E$178,0),MATCH(AT$6,$G$122:$AU$122,0)),0)</f>
        <v>207.6</v>
      </c>
      <c r="AU43" s="483">
        <f>IFERROR(INDEX($G$123:$AU$178,MATCH($E43,$E$123:$E$178,0),MATCH(AU$6,$G$122:$AU$122,0)),0)</f>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0"/>
        <v>MOB2</v>
      </c>
      <c r="F44" s="1119" t="str">
        <f>IFERROR(VLOOKUP(E44,$E$123:$F$175,2,FALSE),"MKr19")</f>
        <v>MKr14</v>
      </c>
      <c r="G44" s="483">
        <f>IFERROR(INDEX($G$123:$AU$178,MATCH($E44,$E$123:$E$178,0),MATCH(G$6,$G$122:$AU$122,0)),0)</f>
        <v>207.6</v>
      </c>
      <c r="H44" s="483">
        <f>IFERROR(INDEX($G$123:$AU$178,MATCH($E44,$E$123:$E$178,0),MATCH(H$6,$G$122:$AU$122,0)),0)</f>
        <v>207.6</v>
      </c>
      <c r="I44" s="483">
        <f>IFERROR(INDEX($G$123:$AU$178,MATCH($E44,$E$123:$E$178,0),MATCH(I$6,$G$122:$AU$122,0)),0)</f>
        <v>207.6</v>
      </c>
      <c r="J44" s="483">
        <f>IFERROR(INDEX($G$123:$AU$178,MATCH($E44,$E$123:$E$178,0),MATCH(J$6,$G$122:$AU$122,0)),0)</f>
        <v>207.6</v>
      </c>
      <c r="K44" s="483">
        <f>IFERROR(INDEX($G$123:$AU$178,MATCH($E44,$E$123:$E$178,0),MATCH(K$6,$G$122:$AU$122,0)),0)</f>
        <v>207.6</v>
      </c>
      <c r="L44" s="483">
        <f>IFERROR(INDEX($G$123:$AU$178,MATCH($E44,$E$123:$E$178,0),MATCH(L$6,$G$122:$AU$122,0)),0)</f>
        <v>207.6</v>
      </c>
      <c r="M44" s="483">
        <f>IFERROR(INDEX($G$123:$AU$178,MATCH($E44,$E$123:$E$178,0),MATCH(M$6,$G$122:$AU$122,0)),0)</f>
        <v>207.6</v>
      </c>
      <c r="N44" s="483">
        <f>IFERROR(INDEX($G$123:$AU$178,MATCH($E44,$E$123:$E$178,0),MATCH(N$6,$G$122:$AU$122,0)),0)</f>
        <v>207.6</v>
      </c>
      <c r="O44" s="483">
        <f>IFERROR(INDEX($G$123:$AU$178,MATCH($E44,$E$123:$E$178,0),MATCH(O$6,$G$122:$AU$122,0)),0)</f>
        <v>207.6</v>
      </c>
      <c r="P44" s="483">
        <f>IFERROR(INDEX($G$123:$AU$178,MATCH($E44,$E$123:$E$178,0),MATCH(P$6,$G$122:$AU$122,0)),0)</f>
        <v>207.6</v>
      </c>
      <c r="Q44" s="483">
        <f>IFERROR(INDEX($G$123:$AU$178,MATCH($E44,$E$123:$E$178,0),MATCH(Q$6,$G$122:$AU$122,0)),0)</f>
        <v>207.6</v>
      </c>
      <c r="R44" s="483">
        <f>IFERROR(INDEX($G$123:$AU$178,MATCH($E44,$E$123:$E$178,0),MATCH(R$6,$G$122:$AU$122,0)),0)</f>
        <v>207.6</v>
      </c>
      <c r="S44" s="483">
        <f>IFERROR(INDEX($G$123:$AU$178,MATCH($E44,$E$123:$E$178,0),MATCH(S$6,$G$122:$AU$122,0)),0)</f>
        <v>207.6</v>
      </c>
      <c r="T44" s="483">
        <f>IFERROR(INDEX($G$123:$AU$178,MATCH($E44,$E$123:$E$178,0),MATCH(T$6,$G$122:$AU$122,0)),0)</f>
        <v>207.6</v>
      </c>
      <c r="U44" s="483">
        <f>IFERROR(INDEX($G$123:$AU$178,MATCH($E44,$E$123:$E$178,0),MATCH(U$6,$G$122:$AU$122,0)),0)</f>
        <v>207.6</v>
      </c>
      <c r="V44" s="483">
        <f>IFERROR(INDEX($G$123:$AU$178,MATCH($E44,$E$123:$E$178,0),MATCH(V$6,$G$122:$AU$122,0)),0)</f>
        <v>207.6</v>
      </c>
      <c r="W44" s="483">
        <f>IFERROR(INDEX($G$123:$AU$178,MATCH($E44,$E$123:$E$178,0),MATCH(W$6,$G$122:$AU$122,0)),0)</f>
        <v>207.6</v>
      </c>
      <c r="X44" s="483">
        <f>IFERROR(INDEX($G$123:$AU$178,MATCH($E44,$E$123:$E$178,0),MATCH(X$6,$G$122:$AU$122,0)),0)</f>
        <v>207.6</v>
      </c>
      <c r="Y44" s="483">
        <f>IFERROR(INDEX($G$123:$AU$178,MATCH($E44,$E$123:$E$178,0),MATCH(Y$6,$G$122:$AU$122,0)),0)</f>
        <v>207.6</v>
      </c>
      <c r="Z44" s="483">
        <f>IFERROR(INDEX($G$123:$AU$178,MATCH($E44,$E$123:$E$178,0),MATCH(Z$6,$G$122:$AU$122,0)),0)</f>
        <v>207.6</v>
      </c>
      <c r="AA44" s="483">
        <f>IFERROR(INDEX($G$123:$AU$178,MATCH($E44,$E$123:$E$178,0),MATCH(AA$6,$G$122:$AU$122,0)),0)</f>
        <v>207.6</v>
      </c>
      <c r="AB44" s="483">
        <f>IFERROR(INDEX($G$123:$AU$178,MATCH($E44,$E$123:$E$178,0),MATCH(AB$6,$G$122:$AU$122,0)),0)</f>
        <v>207.6</v>
      </c>
      <c r="AC44" s="483">
        <f>IFERROR(INDEX($G$123:$AU$178,MATCH($E44,$E$123:$E$178,0),MATCH(AC$6,$G$122:$AU$122,0)),0)</f>
        <v>207.6</v>
      </c>
      <c r="AD44" s="483">
        <f>IFERROR(INDEX($G$123:$AU$178,MATCH($E44,$E$123:$E$178,0),MATCH(AD$6,$G$122:$AU$122,0)),0)</f>
        <v>207.6</v>
      </c>
      <c r="AE44" s="483">
        <f>IFERROR(INDEX($G$123:$AU$178,MATCH($E44,$E$123:$E$178,0),MATCH(AE$6,$G$122:$AU$122,0)),0)</f>
        <v>207.6</v>
      </c>
      <c r="AF44" s="483">
        <f>IFERROR(INDEX($G$123:$AU$178,MATCH($E44,$E$123:$E$178,0),MATCH(AF$6,$G$122:$AU$122,0)),0)</f>
        <v>207.6</v>
      </c>
      <c r="AG44" s="483">
        <f>IFERROR(INDEX($G$123:$AU$178,MATCH($E44,$E$123:$E$178,0),MATCH(AG$6,$G$122:$AU$122,0)),0)</f>
        <v>207.6</v>
      </c>
      <c r="AH44" s="483">
        <f>IFERROR(INDEX($G$123:$AU$178,MATCH($E44,$E$123:$E$178,0),MATCH(AH$6,$G$122:$AU$122,0)),0)</f>
        <v>207.6</v>
      </c>
      <c r="AI44" s="483">
        <f>IFERROR(INDEX($G$123:$AU$178,MATCH($E44,$E$123:$E$178,0),MATCH(AI$6,$G$122:$AU$122,0)),0)</f>
        <v>207.6</v>
      </c>
      <c r="AJ44" s="483">
        <f>IFERROR(INDEX($G$123:$AU$178,MATCH($E44,$E$123:$E$178,0),MATCH(AJ$6,$G$122:$AU$122,0)),0)</f>
        <v>207.6</v>
      </c>
      <c r="AK44" s="483">
        <f>IFERROR(INDEX($G$123:$AU$178,MATCH($E44,$E$123:$E$178,0),MATCH(AK$6,$G$122:$AU$122,0)),0)</f>
        <v>207.6</v>
      </c>
      <c r="AL44" s="483">
        <f>IFERROR(INDEX($G$123:$AU$178,MATCH($E44,$E$123:$E$178,0),MATCH(AL$6,$G$122:$AU$122,0)),0)</f>
        <v>207.6</v>
      </c>
      <c r="AM44" s="483">
        <f>IFERROR(INDEX($G$123:$AU$178,MATCH($E44,$E$123:$E$178,0),MATCH(AM$6,$G$122:$AU$122,0)),0)</f>
        <v>207.6</v>
      </c>
      <c r="AN44" s="483">
        <f>IFERROR(INDEX($G$123:$AU$178,MATCH($E44,$E$123:$E$178,0),MATCH(AN$6,$G$122:$AU$122,0)),0)</f>
        <v>207.6</v>
      </c>
      <c r="AO44" s="483">
        <f>IFERROR(INDEX($G$123:$AU$178,MATCH($E44,$E$123:$E$178,0),MATCH(AO$6,$G$122:$AU$122,0)),0)</f>
        <v>207.6</v>
      </c>
      <c r="AP44" s="483">
        <f>IFERROR(INDEX($G$123:$AU$178,MATCH($E44,$E$123:$E$178,0),MATCH(AP$6,$G$122:$AU$122,0)),0)</f>
        <v>207.6</v>
      </c>
      <c r="AQ44" s="483">
        <f>IFERROR(INDEX($G$123:$AU$178,MATCH($E44,$E$123:$E$178,0),MATCH(AQ$6,$G$122:$AU$122,0)),0)</f>
        <v>207.6</v>
      </c>
      <c r="AR44" s="483">
        <f>IFERROR(INDEX($G$123:$AU$178,MATCH($E44,$E$123:$E$178,0),MATCH(AR$6,$G$122:$AU$122,0)),0)</f>
        <v>207.6</v>
      </c>
      <c r="AS44" s="483">
        <f>IFERROR(INDEX($G$123:$AU$178,MATCH($E44,$E$123:$E$178,0),MATCH(AS$6,$G$122:$AU$122,0)),0)</f>
        <v>207.6</v>
      </c>
      <c r="AT44" s="483">
        <f>IFERROR(INDEX($G$123:$AU$178,MATCH($E44,$E$123:$E$178,0),MATCH(AT$6,$G$122:$AU$122,0)),0)</f>
        <v>207.6</v>
      </c>
      <c r="AU44" s="483">
        <f>IFERROR(INDEX($G$123:$AU$178,MATCH($E44,$E$123:$E$178,0),MATCH(AU$6,$G$122:$AU$122,0)),0)</f>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0"/>
        <v>MOE</v>
      </c>
      <c r="F45" s="1119" t="str">
        <f>IFERROR(VLOOKUP(E45,$E$123:$F$175,2,FALSE),"MKr19")</f>
        <v>MKr14</v>
      </c>
      <c r="G45" s="483">
        <f>IFERROR(INDEX($G$123:$AU$178,MATCH($E45,$E$123:$E$178,0),MATCH(G$6,$G$122:$AU$122,0)),0)</f>
        <v>415.2</v>
      </c>
      <c r="H45" s="483">
        <f>IFERROR(INDEX($G$123:$AU$178,MATCH($E45,$E$123:$E$178,0),MATCH(H$6,$G$122:$AU$122,0)),0)</f>
        <v>415.2</v>
      </c>
      <c r="I45" s="483">
        <f>IFERROR(INDEX($G$123:$AU$178,MATCH($E45,$E$123:$E$178,0),MATCH(I$6,$G$122:$AU$122,0)),0)</f>
        <v>415.2</v>
      </c>
      <c r="J45" s="483">
        <f>IFERROR(INDEX($G$123:$AU$178,MATCH($E45,$E$123:$E$178,0),MATCH(J$6,$G$122:$AU$122,0)),0)</f>
        <v>415.2</v>
      </c>
      <c r="K45" s="483">
        <f>IFERROR(INDEX($G$123:$AU$178,MATCH($E45,$E$123:$E$178,0),MATCH(K$6,$G$122:$AU$122,0)),0)</f>
        <v>415.2</v>
      </c>
      <c r="L45" s="483">
        <f>IFERROR(INDEX($G$123:$AU$178,MATCH($E45,$E$123:$E$178,0),MATCH(L$6,$G$122:$AU$122,0)),0)</f>
        <v>415.2</v>
      </c>
      <c r="M45" s="483">
        <f>IFERROR(INDEX($G$123:$AU$178,MATCH($E45,$E$123:$E$178,0),MATCH(M$6,$G$122:$AU$122,0)),0)</f>
        <v>415.2</v>
      </c>
      <c r="N45" s="483">
        <f>IFERROR(INDEX($G$123:$AU$178,MATCH($E45,$E$123:$E$178,0),MATCH(N$6,$G$122:$AU$122,0)),0)</f>
        <v>415.2</v>
      </c>
      <c r="O45" s="483">
        <f>IFERROR(INDEX($G$123:$AU$178,MATCH($E45,$E$123:$E$178,0),MATCH(O$6,$G$122:$AU$122,0)),0)</f>
        <v>415.2</v>
      </c>
      <c r="P45" s="483">
        <f>IFERROR(INDEX($G$123:$AU$178,MATCH($E45,$E$123:$E$178,0),MATCH(P$6,$G$122:$AU$122,0)),0)</f>
        <v>415.2</v>
      </c>
      <c r="Q45" s="483">
        <f>IFERROR(INDEX($G$123:$AU$178,MATCH($E45,$E$123:$E$178,0),MATCH(Q$6,$G$122:$AU$122,0)),0)</f>
        <v>415.2</v>
      </c>
      <c r="R45" s="483">
        <f>IFERROR(INDEX($G$123:$AU$178,MATCH($E45,$E$123:$E$178,0),MATCH(R$6,$G$122:$AU$122,0)),0)</f>
        <v>415.2</v>
      </c>
      <c r="S45" s="483">
        <f>IFERROR(INDEX($G$123:$AU$178,MATCH($E45,$E$123:$E$178,0),MATCH(S$6,$G$122:$AU$122,0)),0)</f>
        <v>415.2</v>
      </c>
      <c r="T45" s="483">
        <f>IFERROR(INDEX($G$123:$AU$178,MATCH($E45,$E$123:$E$178,0),MATCH(T$6,$G$122:$AU$122,0)),0)</f>
        <v>415.2</v>
      </c>
      <c r="U45" s="483">
        <f>IFERROR(INDEX($G$123:$AU$178,MATCH($E45,$E$123:$E$178,0),MATCH(U$6,$G$122:$AU$122,0)),0)</f>
        <v>415.2</v>
      </c>
      <c r="V45" s="483">
        <f>IFERROR(INDEX($G$123:$AU$178,MATCH($E45,$E$123:$E$178,0),MATCH(V$6,$G$122:$AU$122,0)),0)</f>
        <v>415.2</v>
      </c>
      <c r="W45" s="483">
        <f>IFERROR(INDEX($G$123:$AU$178,MATCH($E45,$E$123:$E$178,0),MATCH(W$6,$G$122:$AU$122,0)),0)</f>
        <v>415.2</v>
      </c>
      <c r="X45" s="483">
        <f>IFERROR(INDEX($G$123:$AU$178,MATCH($E45,$E$123:$E$178,0),MATCH(X$6,$G$122:$AU$122,0)),0)</f>
        <v>415.2</v>
      </c>
      <c r="Y45" s="483">
        <f>IFERROR(INDEX($G$123:$AU$178,MATCH($E45,$E$123:$E$178,0),MATCH(Y$6,$G$122:$AU$122,0)),0)</f>
        <v>415.2</v>
      </c>
      <c r="Z45" s="483">
        <f>IFERROR(INDEX($G$123:$AU$178,MATCH($E45,$E$123:$E$178,0),MATCH(Z$6,$G$122:$AU$122,0)),0)</f>
        <v>415.2</v>
      </c>
      <c r="AA45" s="483">
        <f>IFERROR(INDEX($G$123:$AU$178,MATCH($E45,$E$123:$E$178,0),MATCH(AA$6,$G$122:$AU$122,0)),0)</f>
        <v>415.2</v>
      </c>
      <c r="AB45" s="483">
        <f>IFERROR(INDEX($G$123:$AU$178,MATCH($E45,$E$123:$E$178,0),MATCH(AB$6,$G$122:$AU$122,0)),0)</f>
        <v>415.2</v>
      </c>
      <c r="AC45" s="483">
        <f>IFERROR(INDEX($G$123:$AU$178,MATCH($E45,$E$123:$E$178,0),MATCH(AC$6,$G$122:$AU$122,0)),0)</f>
        <v>415.2</v>
      </c>
      <c r="AD45" s="483">
        <f>IFERROR(INDEX($G$123:$AU$178,MATCH($E45,$E$123:$E$178,0),MATCH(AD$6,$G$122:$AU$122,0)),0)</f>
        <v>415.2</v>
      </c>
      <c r="AE45" s="483">
        <f>IFERROR(INDEX($G$123:$AU$178,MATCH($E45,$E$123:$E$178,0),MATCH(AE$6,$G$122:$AU$122,0)),0)</f>
        <v>415.2</v>
      </c>
      <c r="AF45" s="483">
        <f>IFERROR(INDEX($G$123:$AU$178,MATCH($E45,$E$123:$E$178,0),MATCH(AF$6,$G$122:$AU$122,0)),0)</f>
        <v>415.2</v>
      </c>
      <c r="AG45" s="483">
        <f>IFERROR(INDEX($G$123:$AU$178,MATCH($E45,$E$123:$E$178,0),MATCH(AG$6,$G$122:$AU$122,0)),0)</f>
        <v>415.2</v>
      </c>
      <c r="AH45" s="483">
        <f>IFERROR(INDEX($G$123:$AU$178,MATCH($E45,$E$123:$E$178,0),MATCH(AH$6,$G$122:$AU$122,0)),0)</f>
        <v>415.2</v>
      </c>
      <c r="AI45" s="483">
        <f>IFERROR(INDEX($G$123:$AU$178,MATCH($E45,$E$123:$E$178,0),MATCH(AI$6,$G$122:$AU$122,0)),0)</f>
        <v>415.2</v>
      </c>
      <c r="AJ45" s="483">
        <f>IFERROR(INDEX($G$123:$AU$178,MATCH($E45,$E$123:$E$178,0),MATCH(AJ$6,$G$122:$AU$122,0)),0)</f>
        <v>415.2</v>
      </c>
      <c r="AK45" s="483">
        <f>IFERROR(INDEX($G$123:$AU$178,MATCH($E45,$E$123:$E$178,0),MATCH(AK$6,$G$122:$AU$122,0)),0)</f>
        <v>415.2</v>
      </c>
      <c r="AL45" s="483">
        <f>IFERROR(INDEX($G$123:$AU$178,MATCH($E45,$E$123:$E$178,0),MATCH(AL$6,$G$122:$AU$122,0)),0)</f>
        <v>415.2</v>
      </c>
      <c r="AM45" s="483">
        <f>IFERROR(INDEX($G$123:$AU$178,MATCH($E45,$E$123:$E$178,0),MATCH(AM$6,$G$122:$AU$122,0)),0)</f>
        <v>415.2</v>
      </c>
      <c r="AN45" s="483">
        <f>IFERROR(INDEX($G$123:$AU$178,MATCH($E45,$E$123:$E$178,0),MATCH(AN$6,$G$122:$AU$122,0)),0)</f>
        <v>415.2</v>
      </c>
      <c r="AO45" s="483">
        <f>IFERROR(INDEX($G$123:$AU$178,MATCH($E45,$E$123:$E$178,0),MATCH(AO$6,$G$122:$AU$122,0)),0)</f>
        <v>415.2</v>
      </c>
      <c r="AP45" s="483">
        <f>IFERROR(INDEX($G$123:$AU$178,MATCH($E45,$E$123:$E$178,0),MATCH(AP$6,$G$122:$AU$122,0)),0)</f>
        <v>415.2</v>
      </c>
      <c r="AQ45" s="483">
        <f>IFERROR(INDEX($G$123:$AU$178,MATCH($E45,$E$123:$E$178,0),MATCH(AQ$6,$G$122:$AU$122,0)),0)</f>
        <v>415.2</v>
      </c>
      <c r="AR45" s="483">
        <f>IFERROR(INDEX($G$123:$AU$178,MATCH($E45,$E$123:$E$178,0),MATCH(AR$6,$G$122:$AU$122,0)),0)</f>
        <v>415.2</v>
      </c>
      <c r="AS45" s="483">
        <f>IFERROR(INDEX($G$123:$AU$178,MATCH($E45,$E$123:$E$178,0),MATCH(AS$6,$G$122:$AU$122,0)),0)</f>
        <v>415.2</v>
      </c>
      <c r="AT45" s="483">
        <f>IFERROR(INDEX($G$123:$AU$178,MATCH($E45,$E$123:$E$178,0),MATCH(AT$6,$G$122:$AU$122,0)),0)</f>
        <v>415.2</v>
      </c>
      <c r="AU45" s="483">
        <f>IFERROR(INDEX($G$123:$AU$178,MATCH($E45,$E$123:$E$178,0),MATCH(AU$6,$G$122:$AU$122,0)),0)</f>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0"/>
        <v>WST</v>
      </c>
      <c r="F46" s="1119" t="str">
        <f>IFERROR(VLOOKUP(E46,$E$123:$F$175,2,FALSE),"MKr19")</f>
        <v>MKr14</v>
      </c>
      <c r="G46" s="483">
        <f>IFERROR(INDEX($G$123:$AU$178,MATCH($E46,$E$123:$E$178,0),MATCH(G$6,$G$122:$AU$122,0)),0)</f>
        <v>0.1</v>
      </c>
      <c r="H46" s="483">
        <f>IFERROR(INDEX($G$123:$AU$178,MATCH($E46,$E$123:$E$178,0),MATCH(H$6,$G$122:$AU$122,0)),0)</f>
        <v>0.1</v>
      </c>
      <c r="I46" s="483">
        <f>IFERROR(INDEX($G$123:$AU$178,MATCH($E46,$E$123:$E$178,0),MATCH(I$6,$G$122:$AU$122,0)),0)</f>
        <v>0.1</v>
      </c>
      <c r="J46" s="483">
        <f>IFERROR(INDEX($G$123:$AU$178,MATCH($E46,$E$123:$E$178,0),MATCH(J$6,$G$122:$AU$122,0)),0)</f>
        <v>0.1</v>
      </c>
      <c r="K46" s="483">
        <f>IFERROR(INDEX($G$123:$AU$178,MATCH($E46,$E$123:$E$178,0),MATCH(K$6,$G$122:$AU$122,0)),0)</f>
        <v>0.1</v>
      </c>
      <c r="L46" s="483">
        <f>IFERROR(INDEX($G$123:$AU$178,MATCH($E46,$E$123:$E$178,0),MATCH(L$6,$G$122:$AU$122,0)),0)</f>
        <v>0.1</v>
      </c>
      <c r="M46" s="483">
        <f>IFERROR(INDEX($G$123:$AU$178,MATCH($E46,$E$123:$E$178,0),MATCH(M$6,$G$122:$AU$122,0)),0)</f>
        <v>0.1</v>
      </c>
      <c r="N46" s="483">
        <f>IFERROR(INDEX($G$123:$AU$178,MATCH($E46,$E$123:$E$178,0),MATCH(N$6,$G$122:$AU$122,0)),0)</f>
        <v>0.1</v>
      </c>
      <c r="O46" s="483">
        <f>IFERROR(INDEX($G$123:$AU$178,MATCH($E46,$E$123:$E$178,0),MATCH(O$6,$G$122:$AU$122,0)),0)</f>
        <v>0.1</v>
      </c>
      <c r="P46" s="483">
        <f>IFERROR(INDEX($G$123:$AU$178,MATCH($E46,$E$123:$E$178,0),MATCH(P$6,$G$122:$AU$122,0)),0)</f>
        <v>0.1</v>
      </c>
      <c r="Q46" s="483">
        <f>IFERROR(INDEX($G$123:$AU$178,MATCH($E46,$E$123:$E$178,0),MATCH(Q$6,$G$122:$AU$122,0)),0)</f>
        <v>0.1</v>
      </c>
      <c r="R46" s="483">
        <f>IFERROR(INDEX($G$123:$AU$178,MATCH($E46,$E$123:$E$178,0),MATCH(R$6,$G$122:$AU$122,0)),0)</f>
        <v>0.1</v>
      </c>
      <c r="S46" s="483">
        <f>IFERROR(INDEX($G$123:$AU$178,MATCH($E46,$E$123:$E$178,0),MATCH(S$6,$G$122:$AU$122,0)),0)</f>
        <v>0.1</v>
      </c>
      <c r="T46" s="483">
        <f>IFERROR(INDEX($G$123:$AU$178,MATCH($E46,$E$123:$E$178,0),MATCH(T$6,$G$122:$AU$122,0)),0)</f>
        <v>0.1</v>
      </c>
      <c r="U46" s="483">
        <f>IFERROR(INDEX($G$123:$AU$178,MATCH($E46,$E$123:$E$178,0),MATCH(U$6,$G$122:$AU$122,0)),0)</f>
        <v>0.1</v>
      </c>
      <c r="V46" s="483">
        <f>IFERROR(INDEX($G$123:$AU$178,MATCH($E46,$E$123:$E$178,0),MATCH(V$6,$G$122:$AU$122,0)),0)</f>
        <v>0.1</v>
      </c>
      <c r="W46" s="483">
        <f>IFERROR(INDEX($G$123:$AU$178,MATCH($E46,$E$123:$E$178,0),MATCH(W$6,$G$122:$AU$122,0)),0)</f>
        <v>0.1</v>
      </c>
      <c r="X46" s="483">
        <f>IFERROR(INDEX($G$123:$AU$178,MATCH($E46,$E$123:$E$178,0),MATCH(X$6,$G$122:$AU$122,0)),0)</f>
        <v>0.1</v>
      </c>
      <c r="Y46" s="483">
        <f>IFERROR(INDEX($G$123:$AU$178,MATCH($E46,$E$123:$E$178,0),MATCH(Y$6,$G$122:$AU$122,0)),0)</f>
        <v>0.1</v>
      </c>
      <c r="Z46" s="483">
        <f>IFERROR(INDEX($G$123:$AU$178,MATCH($E46,$E$123:$E$178,0),MATCH(Z$6,$G$122:$AU$122,0)),0)</f>
        <v>0.1</v>
      </c>
      <c r="AA46" s="483">
        <f>IFERROR(INDEX($G$123:$AU$178,MATCH($E46,$E$123:$E$178,0),MATCH(AA$6,$G$122:$AU$122,0)),0)</f>
        <v>0.1</v>
      </c>
      <c r="AB46" s="483">
        <f>IFERROR(INDEX($G$123:$AU$178,MATCH($E46,$E$123:$E$178,0),MATCH(AB$6,$G$122:$AU$122,0)),0)</f>
        <v>0.1</v>
      </c>
      <c r="AC46" s="483">
        <f>IFERROR(INDEX($G$123:$AU$178,MATCH($E46,$E$123:$E$178,0),MATCH(AC$6,$G$122:$AU$122,0)),0)</f>
        <v>0.1</v>
      </c>
      <c r="AD46" s="483">
        <f>IFERROR(INDEX($G$123:$AU$178,MATCH($E46,$E$123:$E$178,0),MATCH(AD$6,$G$122:$AU$122,0)),0)</f>
        <v>0.1</v>
      </c>
      <c r="AE46" s="483">
        <f>IFERROR(INDEX($G$123:$AU$178,MATCH($E46,$E$123:$E$178,0),MATCH(AE$6,$G$122:$AU$122,0)),0)</f>
        <v>0.1</v>
      </c>
      <c r="AF46" s="483">
        <f>IFERROR(INDEX($G$123:$AU$178,MATCH($E46,$E$123:$E$178,0),MATCH(AF$6,$G$122:$AU$122,0)),0)</f>
        <v>0.1</v>
      </c>
      <c r="AG46" s="483">
        <f>IFERROR(INDEX($G$123:$AU$178,MATCH($E46,$E$123:$E$178,0),MATCH(AG$6,$G$122:$AU$122,0)),0)</f>
        <v>0.1</v>
      </c>
      <c r="AH46" s="483">
        <f>IFERROR(INDEX($G$123:$AU$178,MATCH($E46,$E$123:$E$178,0),MATCH(AH$6,$G$122:$AU$122,0)),0)</f>
        <v>0.1</v>
      </c>
      <c r="AI46" s="483">
        <f>IFERROR(INDEX($G$123:$AU$178,MATCH($E46,$E$123:$E$178,0),MATCH(AI$6,$G$122:$AU$122,0)),0)</f>
        <v>0.1</v>
      </c>
      <c r="AJ46" s="483">
        <f>IFERROR(INDEX($G$123:$AU$178,MATCH($E46,$E$123:$E$178,0),MATCH(AJ$6,$G$122:$AU$122,0)),0)</f>
        <v>0.1</v>
      </c>
      <c r="AK46" s="483">
        <f>IFERROR(INDEX($G$123:$AU$178,MATCH($E46,$E$123:$E$178,0),MATCH(AK$6,$G$122:$AU$122,0)),0)</f>
        <v>0.1</v>
      </c>
      <c r="AL46" s="483">
        <f>IFERROR(INDEX($G$123:$AU$178,MATCH($E46,$E$123:$E$178,0),MATCH(AL$6,$G$122:$AU$122,0)),0)</f>
        <v>0.1</v>
      </c>
      <c r="AM46" s="483">
        <f>IFERROR(INDEX($G$123:$AU$178,MATCH($E46,$E$123:$E$178,0),MATCH(AM$6,$G$122:$AU$122,0)),0)</f>
        <v>0.1</v>
      </c>
      <c r="AN46" s="483">
        <f>IFERROR(INDEX($G$123:$AU$178,MATCH($E46,$E$123:$E$178,0),MATCH(AN$6,$G$122:$AU$122,0)),0)</f>
        <v>0.1</v>
      </c>
      <c r="AO46" s="483">
        <f>IFERROR(INDEX($G$123:$AU$178,MATCH($E46,$E$123:$E$178,0),MATCH(AO$6,$G$122:$AU$122,0)),0)</f>
        <v>0.1</v>
      </c>
      <c r="AP46" s="483">
        <f>IFERROR(INDEX($G$123:$AU$178,MATCH($E46,$E$123:$E$178,0),MATCH(AP$6,$G$122:$AU$122,0)),0)</f>
        <v>0.1</v>
      </c>
      <c r="AQ46" s="483">
        <f>IFERROR(INDEX($G$123:$AU$178,MATCH($E46,$E$123:$E$178,0),MATCH(AQ$6,$G$122:$AU$122,0)),0)</f>
        <v>0.1</v>
      </c>
      <c r="AR46" s="483">
        <f>IFERROR(INDEX($G$123:$AU$178,MATCH($E46,$E$123:$E$178,0),MATCH(AR$6,$G$122:$AU$122,0)),0)</f>
        <v>0.1</v>
      </c>
      <c r="AS46" s="483">
        <f>IFERROR(INDEX($G$123:$AU$178,MATCH($E46,$E$123:$E$178,0),MATCH(AS$6,$G$122:$AU$122,0)),0)</f>
        <v>0.1</v>
      </c>
      <c r="AT46" s="483">
        <f>IFERROR(INDEX($G$123:$AU$178,MATCH($E46,$E$123:$E$178,0),MATCH(AT$6,$G$122:$AU$122,0)),0)</f>
        <v>0.1</v>
      </c>
      <c r="AU46" s="483">
        <f>IFERROR(INDEX($G$123:$AU$178,MATCH($E46,$E$123:$E$178,0),MATCH(AU$6,$G$122:$AU$122,0)),0)</f>
        <v>0.1</v>
      </c>
      <c r="AV46" s="484">
        <v>5</v>
      </c>
      <c r="BA46" s="597"/>
      <c r="BB46" s="597"/>
    </row>
    <row r="47" spans="2:119" ht="14.4">
      <c r="B47" s="8" t="str">
        <f>Processes!D46</f>
        <v>IMPSTR</v>
      </c>
      <c r="C47" s="8" t="str">
        <f>Processes!E46</f>
        <v>Import technology - Straw</v>
      </c>
      <c r="D47" s="216"/>
      <c r="E47" s="216" t="str">
        <f t="shared" si="0"/>
        <v>STR</v>
      </c>
      <c r="F47" s="1119" t="str">
        <f>IFERROR(VLOOKUP(E47,$E$123:$F$175,2,FALSE),"MKr19")</f>
        <v>MKr19</v>
      </c>
      <c r="G47" s="483">
        <f>IFERROR(INDEX($G$123:$AU$178,MATCH($E47,$E$123:$E$178,0),MATCH(G$6,$G$122:$AU$122,0)),0)</f>
        <v>41.5</v>
      </c>
      <c r="H47" s="483">
        <f>IFERROR(INDEX($G$123:$AU$178,MATCH($E47,$E$123:$E$178,0),MATCH(H$6,$G$122:$AU$122,0)),0)</f>
        <v>41.5</v>
      </c>
      <c r="I47" s="483">
        <f>IFERROR(INDEX($G$123:$AU$178,MATCH($E47,$E$123:$E$178,0),MATCH(I$6,$G$122:$AU$122,0)),0)</f>
        <v>41.5</v>
      </c>
      <c r="J47" s="483">
        <f>IFERROR(INDEX($G$123:$AU$178,MATCH($E47,$E$123:$E$178,0),MATCH(J$6,$G$122:$AU$122,0)),0)</f>
        <v>41.2</v>
      </c>
      <c r="K47" s="483">
        <f>IFERROR(INDEX($G$123:$AU$178,MATCH($E47,$E$123:$E$178,0),MATCH(K$6,$G$122:$AU$122,0)),0)</f>
        <v>40.799999999999997</v>
      </c>
      <c r="L47" s="483">
        <f>IFERROR(INDEX($G$123:$AU$178,MATCH($E47,$E$123:$E$178,0),MATCH(L$6,$G$122:$AU$122,0)),0)</f>
        <v>40.5</v>
      </c>
      <c r="M47" s="483">
        <f>IFERROR(INDEX($G$123:$AU$178,MATCH($E47,$E$123:$E$178,0),MATCH(M$6,$G$122:$AU$122,0)),0)</f>
        <v>40.9</v>
      </c>
      <c r="N47" s="483">
        <f>IFERROR(INDEX($G$123:$AU$178,MATCH($E47,$E$123:$E$178,0),MATCH(N$6,$G$122:$AU$122,0)),0)</f>
        <v>41.4</v>
      </c>
      <c r="O47" s="483">
        <f>IFERROR(INDEX($G$123:$AU$178,MATCH($E47,$E$123:$E$178,0),MATCH(O$6,$G$122:$AU$122,0)),0)</f>
        <v>41.634898055339931</v>
      </c>
      <c r="P47" s="483">
        <f>IFERROR(INDEX($G$123:$AU$178,MATCH($E47,$E$123:$E$178,0),MATCH(P$6,$G$122:$AU$122,0)),0)</f>
        <v>41.634898055339931</v>
      </c>
      <c r="Q47" s="483">
        <f>IFERROR(INDEX($G$123:$AU$178,MATCH($E47,$E$123:$E$178,0),MATCH(Q$6,$G$122:$AU$122,0)),0)</f>
        <v>41.962449107096752</v>
      </c>
      <c r="R47" s="483">
        <f>IFERROR(INDEX($G$123:$AU$178,MATCH($E47,$E$123:$E$178,0),MATCH(R$6,$G$122:$AU$122,0)),0)</f>
        <v>42.37591413450582</v>
      </c>
      <c r="S47" s="483">
        <f>IFERROR(INDEX($G$123:$AU$178,MATCH($E47,$E$123:$E$178,0),MATCH(S$6,$G$122:$AU$122,0)),0)</f>
        <v>42.791201303703261</v>
      </c>
      <c r="T47" s="483">
        <f>IFERROR(INDEX($G$123:$AU$178,MATCH($E47,$E$123:$E$178,0),MATCH(T$6,$G$122:$AU$122,0)),0)</f>
        <v>43.208184541451871</v>
      </c>
      <c r="U47" s="483">
        <f>IFERROR(INDEX($G$123:$AU$178,MATCH($E47,$E$123:$E$178,0),MATCH(U$6,$G$122:$AU$122,0)),0)</f>
        <v>43.626739530646304</v>
      </c>
      <c r="V47" s="483">
        <f>IFERROR(INDEX($G$123:$AU$178,MATCH($E47,$E$123:$E$178,0),MATCH(V$6,$G$122:$AU$122,0)),0)</f>
        <v>44.046743692103149</v>
      </c>
      <c r="W47" s="483">
        <f>IFERROR(INDEX($G$123:$AU$178,MATCH($E47,$E$123:$E$178,0),MATCH(W$6,$G$122:$AU$122,0)),0)</f>
        <v>44.303492323512977</v>
      </c>
      <c r="X47" s="483">
        <f>IFERROR(INDEX($G$123:$AU$178,MATCH($E47,$E$123:$E$178,0),MATCH(X$6,$G$122:$AU$122,0)),0)</f>
        <v>44.56044844066794</v>
      </c>
      <c r="Y47" s="483">
        <f>IFERROR(INDEX($G$123:$AU$178,MATCH($E47,$E$123:$E$178,0),MATCH(Y$6,$G$122:$AU$122,0)),0)</f>
        <v>44.817607952103295</v>
      </c>
      <c r="Z47" s="483">
        <f>IFERROR(INDEX($G$123:$AU$178,MATCH($E47,$E$123:$E$178,0),MATCH(Z$6,$G$122:$AU$122,0)),0)</f>
        <v>45.074966809344929</v>
      </c>
      <c r="AA47" s="483">
        <f>IFERROR(INDEX($G$123:$AU$178,MATCH($E47,$E$123:$E$178,0),MATCH(AA$6,$G$122:$AU$122,0)),0)</f>
        <v>45.332521006394593</v>
      </c>
      <c r="AB47" s="483">
        <f>IFERROR(INDEX($G$123:$AU$178,MATCH($E47,$E$123:$E$178,0),MATCH(AB$6,$G$122:$AU$122,0)),0)</f>
        <v>45.549544275390517</v>
      </c>
      <c r="AC47" s="483">
        <f>IFERROR(INDEX($G$123:$AU$178,MATCH($E47,$E$123:$E$178,0),MATCH(AC$6,$G$122:$AU$122,0)),0)</f>
        <v>45.766845997017583</v>
      </c>
      <c r="AD47" s="483">
        <f>IFERROR(INDEX($G$123:$AU$178,MATCH($E47,$E$123:$E$178,0),MATCH(AD$6,$G$122:$AU$122,0)),0)</f>
        <v>45.93621057509371</v>
      </c>
      <c r="AE47" s="483">
        <f>IFERROR(INDEX($G$123:$AU$178,MATCH($E47,$E$123:$E$178,0),MATCH(AE$6,$G$122:$AU$122,0)),0)</f>
        <v>46.091987325464736</v>
      </c>
      <c r="AF47" s="483">
        <f>IFERROR(INDEX($G$123:$AU$178,MATCH($E47,$E$123:$E$178,0),MATCH(AF$6,$G$122:$AU$122,0)),0)</f>
        <v>46.247727566987081</v>
      </c>
      <c r="AG47" s="483">
        <f>IFERROR(INDEX($G$123:$AU$178,MATCH($E47,$E$123:$E$178,0),MATCH(AG$6,$G$122:$AU$122,0)),0)</f>
        <v>46.390503884981669</v>
      </c>
      <c r="AH47" s="483">
        <f>IFERROR(INDEX($G$123:$AU$178,MATCH($E47,$E$123:$E$178,0),MATCH(AH$6,$G$122:$AU$122,0)),0)</f>
        <v>46.533237561648519</v>
      </c>
      <c r="AI47" s="483">
        <f>IFERROR(INDEX($G$123:$AU$178,MATCH($E47,$E$123:$E$178,0),MATCH(AI$6,$G$122:$AU$122,0)),0)</f>
        <v>46.675927978934773</v>
      </c>
      <c r="AJ47" s="483">
        <f>IFERROR(INDEX($G$123:$AU$178,MATCH($E47,$E$123:$E$178,0),MATCH(AJ$6,$G$122:$AU$122,0)),0)</f>
        <v>46.818574524689666</v>
      </c>
      <c r="AK47" s="483">
        <f>IFERROR(INDEX($G$123:$AU$178,MATCH($E47,$E$123:$E$178,0),MATCH(AK$6,$G$122:$AU$122,0)),0)</f>
        <v>46.961176592602918</v>
      </c>
      <c r="AL47" s="483">
        <f>IFERROR(INDEX($G$123:$AU$178,MATCH($E47,$E$123:$E$178,0),MATCH(AL$6,$G$122:$AU$122,0)),0)</f>
        <v>46.961176592602918</v>
      </c>
      <c r="AM47" s="483">
        <f>IFERROR(INDEX($G$123:$AU$178,MATCH($E47,$E$123:$E$178,0),MATCH(AM$6,$G$122:$AU$122,0)),0)</f>
        <v>46.961176592602918</v>
      </c>
      <c r="AN47" s="483">
        <f>IFERROR(INDEX($G$123:$AU$178,MATCH($E47,$E$123:$E$178,0),MATCH(AN$6,$G$122:$AU$122,0)),0)</f>
        <v>46.961176592602918</v>
      </c>
      <c r="AO47" s="483">
        <f>IFERROR(INDEX($G$123:$AU$178,MATCH($E47,$E$123:$E$178,0),MATCH(AO$6,$G$122:$AU$122,0)),0)</f>
        <v>46.961176592602918</v>
      </c>
      <c r="AP47" s="483">
        <f>IFERROR(INDEX($G$123:$AU$178,MATCH($E47,$E$123:$E$178,0),MATCH(AP$6,$G$122:$AU$122,0)),0)</f>
        <v>46.961176592602918</v>
      </c>
      <c r="AQ47" s="483">
        <f>IFERROR(INDEX($G$123:$AU$178,MATCH($E47,$E$123:$E$178,0),MATCH(AQ$6,$G$122:$AU$122,0)),0)</f>
        <v>46.961176592602918</v>
      </c>
      <c r="AR47" s="483">
        <f>IFERROR(INDEX($G$123:$AU$178,MATCH($E47,$E$123:$E$178,0),MATCH(AR$6,$G$122:$AU$122,0)),0)</f>
        <v>46.961176592602918</v>
      </c>
      <c r="AS47" s="483">
        <f>IFERROR(INDEX($G$123:$AU$178,MATCH($E47,$E$123:$E$178,0),MATCH(AS$6,$G$122:$AU$122,0)),0)</f>
        <v>46.961176592602918</v>
      </c>
      <c r="AT47" s="483">
        <f>IFERROR(INDEX($G$123:$AU$178,MATCH($E47,$E$123:$E$178,0),MATCH(AT$6,$G$122:$AU$122,0)),0)</f>
        <v>46.961176592602918</v>
      </c>
      <c r="AU47" s="483">
        <f>IFERROR(INDEX($G$123:$AU$178,MATCH($E47,$E$123:$E$178,0),MATCH(AU$6,$G$122:$AU$122,0)),0)</f>
        <v>46.961176592602918</v>
      </c>
      <c r="AV47" s="484">
        <v>5</v>
      </c>
      <c r="BA47" s="597"/>
      <c r="BB47" s="597"/>
      <c r="BC47" s="602"/>
    </row>
    <row r="48" spans="2:119" ht="14.4">
      <c r="B48" s="8" t="str">
        <f>Processes!D47</f>
        <v>IMPGRS</v>
      </c>
      <c r="C48" s="8" t="str">
        <f>Processes!E47</f>
        <v>Import technology - Grass</v>
      </c>
      <c r="D48" s="216"/>
      <c r="E48" s="216" t="str">
        <f t="shared" si="0"/>
        <v>GRS</v>
      </c>
      <c r="F48" s="1119" t="str">
        <f>IFERROR(VLOOKUP(E48,$E$123:$F$175,2,FALSE),"MKr19")</f>
        <v>MKr14</v>
      </c>
      <c r="G48" s="483">
        <f>IFERROR(INDEX($G$123:$AU$178,MATCH($E48,$E$123:$E$178,0),MATCH(G$6,$G$122:$AU$122,0)),0)</f>
        <v>41.5</v>
      </c>
      <c r="H48" s="483">
        <f>IFERROR(INDEX($G$123:$AU$178,MATCH($E48,$E$123:$E$178,0),MATCH(H$6,$G$122:$AU$122,0)),0)</f>
        <v>41.5</v>
      </c>
      <c r="I48" s="483">
        <f>IFERROR(INDEX($G$123:$AU$178,MATCH($E48,$E$123:$E$178,0),MATCH(I$6,$G$122:$AU$122,0)),0)</f>
        <v>41.5</v>
      </c>
      <c r="J48" s="483">
        <f>IFERROR(INDEX($G$123:$AU$178,MATCH($E48,$E$123:$E$178,0),MATCH(J$6,$G$122:$AU$122,0)),0)</f>
        <v>41.2</v>
      </c>
      <c r="K48" s="483">
        <f>IFERROR(INDEX($G$123:$AU$178,MATCH($E48,$E$123:$E$178,0),MATCH(K$6,$G$122:$AU$122,0)),0)</f>
        <v>40.799999999999997</v>
      </c>
      <c r="L48" s="483">
        <f>IFERROR(INDEX($G$123:$AU$178,MATCH($E48,$E$123:$E$178,0),MATCH(L$6,$G$122:$AU$122,0)),0)</f>
        <v>40.5</v>
      </c>
      <c r="M48" s="483">
        <f>IFERROR(INDEX($G$123:$AU$178,MATCH($E48,$E$123:$E$178,0),MATCH(M$6,$G$122:$AU$122,0)),0)</f>
        <v>40.9</v>
      </c>
      <c r="N48" s="483">
        <f>IFERROR(INDEX($G$123:$AU$178,MATCH($E48,$E$123:$E$178,0),MATCH(N$6,$G$122:$AU$122,0)),0)</f>
        <v>41.4</v>
      </c>
      <c r="O48" s="483">
        <f>IFERROR(INDEX($G$123:$AU$178,MATCH($E48,$E$123:$E$178,0),MATCH(O$6,$G$122:$AU$122,0)),0)</f>
        <v>41.634898055339931</v>
      </c>
      <c r="P48" s="483">
        <f>IFERROR(INDEX($G$123:$AU$178,MATCH($E48,$E$123:$E$178,0),MATCH(P$6,$G$122:$AU$122,0)),0)</f>
        <v>41.634898055339931</v>
      </c>
      <c r="Q48" s="483">
        <f>IFERROR(INDEX($G$123:$AU$178,MATCH($E48,$E$123:$E$178,0),MATCH(Q$6,$G$122:$AU$122,0)),0)</f>
        <v>41.962449107096752</v>
      </c>
      <c r="R48" s="483">
        <f>IFERROR(INDEX($G$123:$AU$178,MATCH($E48,$E$123:$E$178,0),MATCH(R$6,$G$122:$AU$122,0)),0)</f>
        <v>42.37591413450582</v>
      </c>
      <c r="S48" s="483">
        <f>IFERROR(INDEX($G$123:$AU$178,MATCH($E48,$E$123:$E$178,0),MATCH(S$6,$G$122:$AU$122,0)),0)</f>
        <v>42.791201303703261</v>
      </c>
      <c r="T48" s="483">
        <f>IFERROR(INDEX($G$123:$AU$178,MATCH($E48,$E$123:$E$178,0),MATCH(T$6,$G$122:$AU$122,0)),0)</f>
        <v>43.208184541451871</v>
      </c>
      <c r="U48" s="483">
        <f>IFERROR(INDEX($G$123:$AU$178,MATCH($E48,$E$123:$E$178,0),MATCH(U$6,$G$122:$AU$122,0)),0)</f>
        <v>43.626739530646304</v>
      </c>
      <c r="V48" s="483">
        <f>IFERROR(INDEX($G$123:$AU$178,MATCH($E48,$E$123:$E$178,0),MATCH(V$6,$G$122:$AU$122,0)),0)</f>
        <v>44.046743692103149</v>
      </c>
      <c r="W48" s="483">
        <f>IFERROR(INDEX($G$123:$AU$178,MATCH($E48,$E$123:$E$178,0),MATCH(W$6,$G$122:$AU$122,0)),0)</f>
        <v>44.303492323512977</v>
      </c>
      <c r="X48" s="483">
        <f>IFERROR(INDEX($G$123:$AU$178,MATCH($E48,$E$123:$E$178,0),MATCH(X$6,$G$122:$AU$122,0)),0)</f>
        <v>44.56044844066794</v>
      </c>
      <c r="Y48" s="483">
        <f>IFERROR(INDEX($G$123:$AU$178,MATCH($E48,$E$123:$E$178,0),MATCH(Y$6,$G$122:$AU$122,0)),0)</f>
        <v>44.817607952103295</v>
      </c>
      <c r="Z48" s="483">
        <f>IFERROR(INDEX($G$123:$AU$178,MATCH($E48,$E$123:$E$178,0),MATCH(Z$6,$G$122:$AU$122,0)),0)</f>
        <v>45.074966809344929</v>
      </c>
      <c r="AA48" s="483">
        <f>IFERROR(INDEX($G$123:$AU$178,MATCH($E48,$E$123:$E$178,0),MATCH(AA$6,$G$122:$AU$122,0)),0)</f>
        <v>45.332521006394593</v>
      </c>
      <c r="AB48" s="483">
        <f>IFERROR(INDEX($G$123:$AU$178,MATCH($E48,$E$123:$E$178,0),MATCH(AB$6,$G$122:$AU$122,0)),0)</f>
        <v>45.549544275390517</v>
      </c>
      <c r="AC48" s="483">
        <f>IFERROR(INDEX($G$123:$AU$178,MATCH($E48,$E$123:$E$178,0),MATCH(AC$6,$G$122:$AU$122,0)),0)</f>
        <v>45.766845997017583</v>
      </c>
      <c r="AD48" s="483">
        <f>IFERROR(INDEX($G$123:$AU$178,MATCH($E48,$E$123:$E$178,0),MATCH(AD$6,$G$122:$AU$122,0)),0)</f>
        <v>45.93621057509371</v>
      </c>
      <c r="AE48" s="483">
        <f>IFERROR(INDEX($G$123:$AU$178,MATCH($E48,$E$123:$E$178,0),MATCH(AE$6,$G$122:$AU$122,0)),0)</f>
        <v>46.091987325464736</v>
      </c>
      <c r="AF48" s="483">
        <f>IFERROR(INDEX($G$123:$AU$178,MATCH($E48,$E$123:$E$178,0),MATCH(AF$6,$G$122:$AU$122,0)),0)</f>
        <v>46.247727566987081</v>
      </c>
      <c r="AG48" s="483">
        <f>IFERROR(INDEX($G$123:$AU$178,MATCH($E48,$E$123:$E$178,0),MATCH(AG$6,$G$122:$AU$122,0)),0)</f>
        <v>46.390503884981669</v>
      </c>
      <c r="AH48" s="483">
        <f>IFERROR(INDEX($G$123:$AU$178,MATCH($E48,$E$123:$E$178,0),MATCH(AH$6,$G$122:$AU$122,0)),0)</f>
        <v>46.533237561648519</v>
      </c>
      <c r="AI48" s="483">
        <f>IFERROR(INDEX($G$123:$AU$178,MATCH($E48,$E$123:$E$178,0),MATCH(AI$6,$G$122:$AU$122,0)),0)</f>
        <v>46.675927978934773</v>
      </c>
      <c r="AJ48" s="483">
        <f>IFERROR(INDEX($G$123:$AU$178,MATCH($E48,$E$123:$E$178,0),MATCH(AJ$6,$G$122:$AU$122,0)),0)</f>
        <v>46.818574524689666</v>
      </c>
      <c r="AK48" s="483">
        <f>IFERROR(INDEX($G$123:$AU$178,MATCH($E48,$E$123:$E$178,0),MATCH(AK$6,$G$122:$AU$122,0)),0)</f>
        <v>46.961176592602918</v>
      </c>
      <c r="AL48" s="483">
        <f>IFERROR(INDEX($G$123:$AU$178,MATCH($E48,$E$123:$E$178,0),MATCH(AL$6,$G$122:$AU$122,0)),0)</f>
        <v>46.961176592602918</v>
      </c>
      <c r="AM48" s="483">
        <f>IFERROR(INDEX($G$123:$AU$178,MATCH($E48,$E$123:$E$178,0),MATCH(AM$6,$G$122:$AU$122,0)),0)</f>
        <v>46.961176592602918</v>
      </c>
      <c r="AN48" s="483">
        <f>IFERROR(INDEX($G$123:$AU$178,MATCH($E48,$E$123:$E$178,0),MATCH(AN$6,$G$122:$AU$122,0)),0)</f>
        <v>46.961176592602918</v>
      </c>
      <c r="AO48" s="483">
        <f>IFERROR(INDEX($G$123:$AU$178,MATCH($E48,$E$123:$E$178,0),MATCH(AO$6,$G$122:$AU$122,0)),0)</f>
        <v>46.961176592602918</v>
      </c>
      <c r="AP48" s="483">
        <f>IFERROR(INDEX($G$123:$AU$178,MATCH($E48,$E$123:$E$178,0),MATCH(AP$6,$G$122:$AU$122,0)),0)</f>
        <v>46.961176592602918</v>
      </c>
      <c r="AQ48" s="483">
        <f>IFERROR(INDEX($G$123:$AU$178,MATCH($E48,$E$123:$E$178,0),MATCH(AQ$6,$G$122:$AU$122,0)),0)</f>
        <v>46.961176592602918</v>
      </c>
      <c r="AR48" s="483">
        <f>IFERROR(INDEX($G$123:$AU$178,MATCH($E48,$E$123:$E$178,0),MATCH(AR$6,$G$122:$AU$122,0)),0)</f>
        <v>46.961176592602918</v>
      </c>
      <c r="AS48" s="483">
        <f>IFERROR(INDEX($G$123:$AU$178,MATCH($E48,$E$123:$E$178,0),MATCH(AS$6,$G$122:$AU$122,0)),0)</f>
        <v>46.961176592602918</v>
      </c>
      <c r="AT48" s="483">
        <f>IFERROR(INDEX($G$123:$AU$178,MATCH($E48,$E$123:$E$178,0),MATCH(AT$6,$G$122:$AU$122,0)),0)</f>
        <v>46.961176592602918</v>
      </c>
      <c r="AU48" s="483">
        <f>IFERROR(INDEX($G$123:$AU$178,MATCH($E48,$E$123:$E$178,0),MATCH(AU$6,$G$122:$AU$122,0)),0)</f>
        <v>46.961176592602918</v>
      </c>
      <c r="AV48" s="484">
        <v>5</v>
      </c>
      <c r="BA48" s="597"/>
      <c r="BB48" s="597"/>
      <c r="BC48" s="602"/>
    </row>
    <row r="49" spans="1:55" ht="14.4">
      <c r="B49" s="8" t="str">
        <f>Processes!D48</f>
        <v>IMPWPE</v>
      </c>
      <c r="C49" s="8" t="str">
        <f>Processes!E48</f>
        <v>Import technology - Wood pellets</v>
      </c>
      <c r="D49" s="216"/>
      <c r="E49" s="216" t="str">
        <f t="shared" si="0"/>
        <v>WPE</v>
      </c>
      <c r="F49" s="1119" t="str">
        <f>IFERROR(VLOOKUP(E49,$E$123:$F$175,2,FALSE),"MKr19")</f>
        <v>MKr19</v>
      </c>
      <c r="G49" s="483">
        <f>IFERROR(INDEX($G$123:$AU$178,MATCH($E49,$E$123:$E$178,0),MATCH(G$6,$G$122:$AU$122,0)),0)</f>
        <v>73.7</v>
      </c>
      <c r="H49" s="483">
        <f>IFERROR(INDEX($G$123:$AU$178,MATCH($E49,$E$123:$E$178,0),MATCH(H$6,$G$122:$AU$122,0)),0)</f>
        <v>73.7</v>
      </c>
      <c r="I49" s="483">
        <f>IFERROR(INDEX($G$123:$AU$178,MATCH($E49,$E$123:$E$178,0),MATCH(I$6,$G$122:$AU$122,0)),0)</f>
        <v>73.7</v>
      </c>
      <c r="J49" s="483">
        <f>IFERROR(INDEX($G$123:$AU$178,MATCH($E49,$E$123:$E$178,0),MATCH(J$6,$G$122:$AU$122,0)),0)</f>
        <v>72.7</v>
      </c>
      <c r="K49" s="483">
        <f>IFERROR(INDEX($G$123:$AU$178,MATCH($E49,$E$123:$E$178,0),MATCH(K$6,$G$122:$AU$122,0)),0)</f>
        <v>71.8</v>
      </c>
      <c r="L49" s="483">
        <f>IFERROR(INDEX($G$123:$AU$178,MATCH($E49,$E$123:$E$178,0),MATCH(L$6,$G$122:$AU$122,0)),0)</f>
        <v>70.8</v>
      </c>
      <c r="M49" s="483">
        <f>IFERROR(INDEX($G$123:$AU$178,MATCH($E49,$E$123:$E$178,0),MATCH(M$6,$G$122:$AU$122,0)),0)</f>
        <v>71.2</v>
      </c>
      <c r="N49" s="483">
        <f>IFERROR(INDEX($G$123:$AU$178,MATCH($E49,$E$123:$E$178,0),MATCH(N$6,$G$122:$AU$122,0)),0)</f>
        <v>71.599999999999994</v>
      </c>
      <c r="O49" s="483">
        <f>IFERROR(INDEX($G$123:$AU$178,MATCH($E49,$E$123:$E$178,0),MATCH(O$6,$G$122:$AU$122,0)),0)</f>
        <v>69.494890781791952</v>
      </c>
      <c r="P49" s="483">
        <f>IFERROR(INDEX($G$123:$AU$178,MATCH($E49,$E$123:$E$178,0),MATCH(P$6,$G$122:$AU$122,0)),0)</f>
        <v>69.433019142282461</v>
      </c>
      <c r="Q49" s="483">
        <f>IFERROR(INDEX($G$123:$AU$178,MATCH($E49,$E$123:$E$178,0),MATCH(Q$6,$G$122:$AU$122,0)),0)</f>
        <v>59.910194122791161</v>
      </c>
      <c r="R49" s="483">
        <f>IFERROR(INDEX($G$123:$AU$178,MATCH($E49,$E$123:$E$178,0),MATCH(R$6,$G$122:$AU$122,0)),0)</f>
        <v>62.854344413402906</v>
      </c>
      <c r="S49" s="483">
        <f>IFERROR(INDEX($G$123:$AU$178,MATCH($E49,$E$123:$E$178,0),MATCH(S$6,$G$122:$AU$122,0)),0)</f>
        <v>63.172513966646889</v>
      </c>
      <c r="T49" s="483">
        <f>IFERROR(INDEX($G$123:$AU$178,MATCH($E49,$E$123:$E$178,0),MATCH(T$6,$G$122:$AU$122,0)),0)</f>
        <v>62.478874618815077</v>
      </c>
      <c r="U49" s="483">
        <f>IFERROR(INDEX($G$123:$AU$178,MATCH($E49,$E$123:$E$178,0),MATCH(U$6,$G$122:$AU$122,0)),0)</f>
        <v>62.142339464339834</v>
      </c>
      <c r="V49" s="483">
        <f>IFERROR(INDEX($G$123:$AU$178,MATCH($E49,$E$123:$E$178,0),MATCH(V$6,$G$122:$AU$122,0)),0)</f>
        <v>61.840436911371611</v>
      </c>
      <c r="W49" s="483">
        <f>IFERROR(INDEX($G$123:$AU$178,MATCH($E49,$E$123:$E$178,0),MATCH(W$6,$G$122:$AU$122,0)),0)</f>
        <v>61.559038676176264</v>
      </c>
      <c r="X49" s="483">
        <f>IFERROR(INDEX($G$123:$AU$178,MATCH($E49,$E$123:$E$178,0),MATCH(X$6,$G$122:$AU$122,0)),0)</f>
        <v>61.304552221855602</v>
      </c>
      <c r="Y49" s="483">
        <f>IFERROR(INDEX($G$123:$AU$178,MATCH($E49,$E$123:$E$178,0),MATCH(Y$6,$G$122:$AU$122,0)),0)</f>
        <v>61.075127920444082</v>
      </c>
      <c r="Z49" s="483">
        <f>IFERROR(INDEX($G$123:$AU$178,MATCH($E49,$E$123:$E$178,0),MATCH(Z$6,$G$122:$AU$122,0)),0)</f>
        <v>60.879811326662022</v>
      </c>
      <c r="AA49" s="483">
        <f>IFERROR(INDEX($G$123:$AU$178,MATCH($E49,$E$123:$E$178,0),MATCH(AA$6,$G$122:$AU$122,0)),0)</f>
        <v>60.705878120268423</v>
      </c>
      <c r="AB49" s="483">
        <f>IFERROR(INDEX($G$123:$AU$178,MATCH($E49,$E$123:$E$178,0),MATCH(AB$6,$G$122:$AU$122,0)),0)</f>
        <v>60.70433047636952</v>
      </c>
      <c r="AC49" s="483">
        <f>IFERROR(INDEX($G$123:$AU$178,MATCH($E49,$E$123:$E$178,0),MATCH(AC$6,$G$122:$AU$122,0)),0)</f>
        <v>60.702548817291905</v>
      </c>
      <c r="AD49" s="483">
        <f>IFERROR(INDEX($G$123:$AU$178,MATCH($E49,$E$123:$E$178,0),MATCH(AD$6,$G$122:$AU$122,0)),0)</f>
        <v>60.700536499539886</v>
      </c>
      <c r="AE49" s="483">
        <f>IFERROR(INDEX($G$123:$AU$178,MATCH($E49,$E$123:$E$178,0),MATCH(AE$6,$G$122:$AU$122,0)),0)</f>
        <v>60.698296822060883</v>
      </c>
      <c r="AF49" s="483">
        <f>IFERROR(INDEX($G$123:$AU$178,MATCH($E49,$E$123:$E$178,0),MATCH(AF$6,$G$122:$AU$122,0)),0)</f>
        <v>60.695833026853684</v>
      </c>
      <c r="AG49" s="483">
        <f>IFERROR(INDEX($G$123:$AU$178,MATCH($E49,$E$123:$E$178,0),MATCH(AG$6,$G$122:$AU$122,0)),0)</f>
        <v>60.689945389690699</v>
      </c>
      <c r="AH49" s="483">
        <f>IFERROR(INDEX($G$123:$AU$178,MATCH($E49,$E$123:$E$178,0),MATCH(AH$6,$G$122:$AU$122,0)),0)</f>
        <v>60.683892039969457</v>
      </c>
      <c r="AI49" s="483">
        <f>IFERROR(INDEX($G$123:$AU$178,MATCH($E49,$E$123:$E$178,0),MATCH(AI$6,$G$122:$AU$122,0)),0)</f>
        <v>60.677675969854107</v>
      </c>
      <c r="AJ49" s="483">
        <f>IFERROR(INDEX($G$123:$AU$178,MATCH($E49,$E$123:$E$178,0),MATCH(AJ$6,$G$122:$AU$122,0)),0)</f>
        <v>60.671300113152753</v>
      </c>
      <c r="AK49" s="483">
        <f>IFERROR(INDEX($G$123:$AU$178,MATCH($E49,$E$123:$E$178,0),MATCH(AK$6,$G$122:$AU$122,0)),0)</f>
        <v>60.664767346129707</v>
      </c>
      <c r="AL49" s="483">
        <f>IFERROR(INDEX($G$123:$AU$178,MATCH($E49,$E$123:$E$178,0),MATCH(AL$6,$G$122:$AU$122,0)),0)</f>
        <v>60.675957923099851</v>
      </c>
      <c r="AM49" s="483">
        <f>IFERROR(INDEX($G$123:$AU$178,MATCH($E49,$E$123:$E$178,0),MATCH(AM$6,$G$122:$AU$122,0)),0)</f>
        <v>60.68702193291076</v>
      </c>
      <c r="AN49" s="483">
        <f>IFERROR(INDEX($G$123:$AU$178,MATCH($E49,$E$123:$E$178,0),MATCH(AN$6,$G$122:$AU$122,0)),0)</f>
        <v>60.697960969252613</v>
      </c>
      <c r="AO49" s="483">
        <f>IFERROR(INDEX($G$123:$AU$178,MATCH($E49,$E$123:$E$178,0),MATCH(AO$6,$G$122:$AU$122,0)),0)</f>
        <v>60.70877659234629</v>
      </c>
      <c r="AP49" s="483">
        <f>IFERROR(INDEX($G$123:$AU$178,MATCH($E49,$E$123:$E$178,0),MATCH(AP$6,$G$122:$AU$122,0)),0)</f>
        <v>60.719470329291362</v>
      </c>
      <c r="AQ49" s="483">
        <f>IFERROR(INDEX($G$123:$AU$178,MATCH($E49,$E$123:$E$178,0),MATCH(AQ$6,$G$122:$AU$122,0)),0)</f>
        <v>60.774302670903623</v>
      </c>
      <c r="AR49" s="483">
        <f>IFERROR(INDEX($G$123:$AU$178,MATCH($E49,$E$123:$E$178,0),MATCH(AR$6,$G$122:$AU$122,0)),0)</f>
        <v>60.828784329157571</v>
      </c>
      <c r="AS49" s="483">
        <f>IFERROR(INDEX($G$123:$AU$178,MATCH($E49,$E$123:$E$178,0),MATCH(AS$6,$G$122:$AU$122,0)),0)</f>
        <v>60.882916997101603</v>
      </c>
      <c r="AT49" s="483">
        <f>IFERROR(INDEX($G$123:$AU$178,MATCH($E49,$E$123:$E$178,0),MATCH(AT$6,$G$122:$AU$122,0)),0)</f>
        <v>60.936702331670006</v>
      </c>
      <c r="AU49" s="483">
        <f>IFERROR(INDEX($G$123:$AU$178,MATCH($E49,$E$123:$E$178,0),MATCH(AU$6,$G$122:$AU$122,0)),0)</f>
        <v>60.990141954059872</v>
      </c>
      <c r="AV49" s="484">
        <v>5</v>
      </c>
      <c r="BA49" s="597"/>
      <c r="BB49" s="597"/>
    </row>
    <row r="50" spans="1:55" ht="14.4">
      <c r="B50" s="8" t="str">
        <f>Processes!D49</f>
        <v>IMPWCH</v>
      </c>
      <c r="C50" s="8" t="str">
        <f>Processes!E49</f>
        <v>Import technology - Wood chips and wood waste</v>
      </c>
      <c r="D50" s="216"/>
      <c r="E50" s="216" t="str">
        <f t="shared" si="0"/>
        <v>WCH</v>
      </c>
      <c r="F50" s="1119" t="str">
        <f>IFERROR(VLOOKUP(E50,$E$123:$F$175,2,FALSE),"MKr19")</f>
        <v>MKr19</v>
      </c>
      <c r="G50" s="483">
        <f>IFERROR(INDEX($G$123:$AU$178,MATCH($E50,$E$123:$E$178,0),MATCH(G$6,$G$122:$AU$122,0)),0)</f>
        <v>46</v>
      </c>
      <c r="H50" s="483">
        <f>IFERROR(INDEX($G$123:$AU$178,MATCH($E50,$E$123:$E$178,0),MATCH(H$6,$G$122:$AU$122,0)),0)</f>
        <v>46</v>
      </c>
      <c r="I50" s="483">
        <f>IFERROR(INDEX($G$123:$AU$178,MATCH($E50,$E$123:$E$178,0),MATCH(I$6,$G$122:$AU$122,0)),0)</f>
        <v>46</v>
      </c>
      <c r="J50" s="483">
        <f>IFERROR(INDEX($G$123:$AU$178,MATCH($E50,$E$123:$E$178,0),MATCH(J$6,$G$122:$AU$122,0)),0)</f>
        <v>45.7</v>
      </c>
      <c r="K50" s="483">
        <f>IFERROR(INDEX($G$123:$AU$178,MATCH($E50,$E$123:$E$178,0),MATCH(K$6,$G$122:$AU$122,0)),0)</f>
        <v>45.3</v>
      </c>
      <c r="L50" s="483">
        <f>IFERROR(INDEX($G$123:$AU$178,MATCH($E50,$E$123:$E$178,0),MATCH(L$6,$G$122:$AU$122,0)),0)</f>
        <v>44.9</v>
      </c>
      <c r="M50" s="483">
        <f>IFERROR(INDEX($G$123:$AU$178,MATCH($E50,$E$123:$E$178,0),MATCH(M$6,$G$122:$AU$122,0)),0)</f>
        <v>45.4</v>
      </c>
      <c r="N50" s="483">
        <f>IFERROR(INDEX($G$123:$AU$178,MATCH($E50,$E$123:$E$178,0),MATCH(N$6,$G$122:$AU$122,0)),0)</f>
        <v>45.9</v>
      </c>
      <c r="O50" s="483">
        <f>IFERROR(INDEX($G$123:$AU$178,MATCH($E50,$E$123:$E$178,0),MATCH(O$6,$G$122:$AU$122,0)),0)</f>
        <v>45.179472202489855</v>
      </c>
      <c r="P50" s="483">
        <f>IFERROR(INDEX($G$123:$AU$178,MATCH($E50,$E$123:$E$178,0),MATCH(P$6,$G$122:$AU$122,0)),0)</f>
        <v>45.117600562980392</v>
      </c>
      <c r="Q50" s="483">
        <f>IFERROR(INDEX($G$123:$AU$178,MATCH($E50,$E$123:$E$178,0),MATCH(Q$6,$G$122:$AU$122,0)),0)</f>
        <v>45.248389703133633</v>
      </c>
      <c r="R50" s="483">
        <f>IFERROR(INDEX($G$123:$AU$178,MATCH($E50,$E$123:$E$178,0),MATCH(R$6,$G$122:$AU$122,0)),0)</f>
        <v>45.190250127598674</v>
      </c>
      <c r="S50" s="483">
        <f>IFERROR(INDEX($G$123:$AU$178,MATCH($E50,$E$123:$E$178,0),MATCH(S$6,$G$122:$AU$122,0)),0)</f>
        <v>45.392121473736516</v>
      </c>
      <c r="T50" s="483">
        <f>IFERROR(INDEX($G$123:$AU$178,MATCH($E50,$E$123:$E$178,0),MATCH(T$6,$G$122:$AU$122,0)),0)</f>
        <v>45.644433925671841</v>
      </c>
      <c r="U50" s="483">
        <f>IFERROR(INDEX($G$123:$AU$178,MATCH($E50,$E$123:$E$178,0),MATCH(U$6,$G$122:$AU$122,0)),0)</f>
        <v>45.923015098100862</v>
      </c>
      <c r="V50" s="483">
        <f>IFERROR(INDEX($G$123:$AU$178,MATCH($E50,$E$123:$E$178,0),MATCH(V$6,$G$122:$AU$122,0)),0)</f>
        <v>46.207001444406053</v>
      </c>
      <c r="W50" s="483">
        <f>IFERROR(INDEX($G$123:$AU$178,MATCH($E50,$E$123:$E$178,0),MATCH(W$6,$G$122:$AU$122,0)),0)</f>
        <v>46.419730980267232</v>
      </c>
      <c r="X50" s="483">
        <f>IFERROR(INDEX($G$123:$AU$178,MATCH($E50,$E$123:$E$178,0),MATCH(X$6,$G$122:$AU$122,0)),0)</f>
        <v>46.631059323825987</v>
      </c>
      <c r="Y50" s="483">
        <f>IFERROR(INDEX($G$123:$AU$178,MATCH($E50,$E$123:$E$178,0),MATCH(Y$6,$G$122:$AU$122,0)),0)</f>
        <v>46.839924523073165</v>
      </c>
      <c r="Z50" s="483">
        <f>IFERROR(INDEX($G$123:$AU$178,MATCH($E50,$E$123:$E$178,0),MATCH(Z$6,$G$122:$AU$122,0)),0)</f>
        <v>47.054043906757286</v>
      </c>
      <c r="AA50" s="483">
        <f>IFERROR(INDEX($G$123:$AU$178,MATCH($E50,$E$123:$E$178,0),MATCH(AA$6,$G$122:$AU$122,0)),0)</f>
        <v>47.263106384197172</v>
      </c>
      <c r="AB50" s="483">
        <f>IFERROR(INDEX($G$123:$AU$178,MATCH($E50,$E$123:$E$178,0),MATCH(AB$6,$G$122:$AU$122,0)),0)</f>
        <v>47.363169268373781</v>
      </c>
      <c r="AC50" s="483">
        <f>IFERROR(INDEX($G$123:$AU$178,MATCH($E50,$E$123:$E$178,0),MATCH(AC$6,$G$122:$AU$122,0)),0)</f>
        <v>47.463048827686151</v>
      </c>
      <c r="AD50" s="483">
        <f>IFERROR(INDEX($G$123:$AU$178,MATCH($E50,$E$123:$E$178,0),MATCH(AD$6,$G$122:$AU$122,0)),0)</f>
        <v>47.562746231205452</v>
      </c>
      <c r="AE50" s="483">
        <f>IFERROR(INDEX($G$123:$AU$178,MATCH($E50,$E$123:$E$178,0),MATCH(AE$6,$G$122:$AU$122,0)),0)</f>
        <v>47.662262629564232</v>
      </c>
      <c r="AF50" s="483">
        <f>IFERROR(INDEX($G$123:$AU$178,MATCH($E50,$E$123:$E$178,0),MATCH(AF$6,$G$122:$AU$122,0)),0)</f>
        <v>47.761599155151828</v>
      </c>
      <c r="AG50" s="483">
        <f>IFERROR(INDEX($G$123:$AU$178,MATCH($E50,$E$123:$E$178,0),MATCH(AG$6,$G$122:$AU$122,0)),0)</f>
        <v>47.861557709026719</v>
      </c>
      <c r="AH50" s="483">
        <f>IFERROR(INDEX($G$123:$AU$178,MATCH($E50,$E$123:$E$178,0),MATCH(AH$6,$G$122:$AU$122,0)),0)</f>
        <v>47.961224086497161</v>
      </c>
      <c r="AI50" s="483">
        <f>IFERROR(INDEX($G$123:$AU$178,MATCH($E50,$E$123:$E$178,0),MATCH(AI$6,$G$122:$AU$122,0)),0)</f>
        <v>48.06060022028862</v>
      </c>
      <c r="AJ50" s="483">
        <f>IFERROR(INDEX($G$123:$AU$178,MATCH($E50,$E$123:$E$178,0),MATCH(AJ$6,$G$122:$AU$122,0)),0)</f>
        <v>48.159688016832391</v>
      </c>
      <c r="AK50" s="483">
        <f>IFERROR(INDEX($G$123:$AU$178,MATCH($E50,$E$123:$E$178,0),MATCH(AK$6,$G$122:$AU$122,0)),0)</f>
        <v>48.258489356547372</v>
      </c>
      <c r="AL50" s="483">
        <f>IFERROR(INDEX($G$123:$AU$178,MATCH($E50,$E$123:$E$178,0),MATCH(AL$6,$G$122:$AU$122,0)),0)</f>
        <v>48.37762671431922</v>
      </c>
      <c r="AM50" s="483">
        <f>IFERROR(INDEX($G$123:$AU$178,MATCH($E50,$E$123:$E$178,0),MATCH(AM$6,$G$122:$AU$122,0)),0)</f>
        <v>48.496315696545963</v>
      </c>
      <c r="AN50" s="483">
        <f>IFERROR(INDEX($G$123:$AU$178,MATCH($E50,$E$123:$E$178,0),MATCH(AN$6,$G$122:$AU$122,0)),0)</f>
        <v>48.614559135690349</v>
      </c>
      <c r="AO50" s="483">
        <f>IFERROR(INDEX($G$123:$AU$178,MATCH($E50,$E$123:$E$178,0),MATCH(AO$6,$G$122:$AU$122,0)),0)</f>
        <v>48.73235982855357</v>
      </c>
      <c r="AP50" s="483">
        <f>IFERROR(INDEX($G$123:$AU$178,MATCH($E50,$E$123:$E$178,0),MATCH(AP$6,$G$122:$AU$122,0)),0)</f>
        <v>48.849720536660548</v>
      </c>
      <c r="AQ50" s="483">
        <f>IFERROR(INDEX($G$123:$AU$178,MATCH($E50,$E$123:$E$178,0),MATCH(AQ$6,$G$122:$AU$122,0)),0)</f>
        <v>49.024574818868821</v>
      </c>
      <c r="AR50" s="483">
        <f>IFERROR(INDEX($G$123:$AU$178,MATCH($E50,$E$123:$E$178,0),MATCH(AR$6,$G$122:$AU$122,0)),0)</f>
        <v>49.198719487894593</v>
      </c>
      <c r="AS50" s="483">
        <f>IFERROR(INDEX($G$123:$AU$178,MATCH($E50,$E$123:$E$178,0),MATCH(AS$6,$G$122:$AU$122,0)),0)</f>
        <v>49.372158440659689</v>
      </c>
      <c r="AT50" s="483">
        <f>IFERROR(INDEX($G$123:$AU$178,MATCH($E50,$E$123:$E$178,0),MATCH(AT$6,$G$122:$AU$122,0)),0)</f>
        <v>49.544895527221009</v>
      </c>
      <c r="AU50" s="483">
        <f>IFERROR(INDEX($G$123:$AU$178,MATCH($E50,$E$123:$E$178,0),MATCH(AU$6,$G$122:$AU$122,0)),0)</f>
        <v>49.716934551280723</v>
      </c>
      <c r="AV50" s="484">
        <v>5</v>
      </c>
      <c r="BA50" s="597"/>
      <c r="BB50" s="597"/>
    </row>
    <row r="51" spans="1:55" ht="14.4">
      <c r="B51" s="8" t="str">
        <f>Processes!D50</f>
        <v>IMPFIW</v>
      </c>
      <c r="C51" s="8" t="str">
        <f>Processes!E50</f>
        <v>Import technology - Firewood</v>
      </c>
      <c r="D51" s="216"/>
      <c r="E51" s="216" t="str">
        <f t="shared" si="0"/>
        <v>FIW</v>
      </c>
      <c r="F51" s="1119" t="str">
        <f>IFERROR(VLOOKUP(E51,$E$123:$F$175,2,FALSE),"MKr19")</f>
        <v>MKr14</v>
      </c>
      <c r="G51" s="483">
        <f>G50</f>
        <v>46</v>
      </c>
      <c r="H51" s="483">
        <f t="shared" ref="H51:AU51" si="1">H50</f>
        <v>46</v>
      </c>
      <c r="I51" s="483">
        <f t="shared" si="1"/>
        <v>46</v>
      </c>
      <c r="J51" s="483">
        <f t="shared" si="1"/>
        <v>45.7</v>
      </c>
      <c r="K51" s="483">
        <f t="shared" si="1"/>
        <v>45.3</v>
      </c>
      <c r="L51" s="483">
        <f t="shared" si="1"/>
        <v>44.9</v>
      </c>
      <c r="M51" s="483">
        <f t="shared" si="1"/>
        <v>45.4</v>
      </c>
      <c r="N51" s="483">
        <f t="shared" si="1"/>
        <v>45.9</v>
      </c>
      <c r="O51" s="483">
        <f t="shared" si="1"/>
        <v>45.179472202489855</v>
      </c>
      <c r="P51" s="483">
        <f t="shared" si="1"/>
        <v>45.117600562980392</v>
      </c>
      <c r="Q51" s="483">
        <f t="shared" si="1"/>
        <v>45.248389703133633</v>
      </c>
      <c r="R51" s="483">
        <f t="shared" si="1"/>
        <v>45.190250127598674</v>
      </c>
      <c r="S51" s="483">
        <f t="shared" si="1"/>
        <v>45.392121473736516</v>
      </c>
      <c r="T51" s="483">
        <f t="shared" si="1"/>
        <v>45.644433925671841</v>
      </c>
      <c r="U51" s="483">
        <f t="shared" si="1"/>
        <v>45.923015098100862</v>
      </c>
      <c r="V51" s="483">
        <f t="shared" si="1"/>
        <v>46.207001444406053</v>
      </c>
      <c r="W51" s="483">
        <f t="shared" si="1"/>
        <v>46.419730980267232</v>
      </c>
      <c r="X51" s="483">
        <f t="shared" si="1"/>
        <v>46.631059323825987</v>
      </c>
      <c r="Y51" s="483">
        <f t="shared" si="1"/>
        <v>46.839924523073165</v>
      </c>
      <c r="Z51" s="483">
        <f t="shared" si="1"/>
        <v>47.054043906757286</v>
      </c>
      <c r="AA51" s="483">
        <f t="shared" si="1"/>
        <v>47.263106384197172</v>
      </c>
      <c r="AB51" s="483">
        <f t="shared" si="1"/>
        <v>47.363169268373781</v>
      </c>
      <c r="AC51" s="483">
        <f t="shared" si="1"/>
        <v>47.463048827686151</v>
      </c>
      <c r="AD51" s="483">
        <f t="shared" si="1"/>
        <v>47.562746231205452</v>
      </c>
      <c r="AE51" s="483">
        <f t="shared" si="1"/>
        <v>47.662262629564232</v>
      </c>
      <c r="AF51" s="483">
        <f t="shared" si="1"/>
        <v>47.761599155151828</v>
      </c>
      <c r="AG51" s="483">
        <f t="shared" si="1"/>
        <v>47.861557709026719</v>
      </c>
      <c r="AH51" s="483">
        <f t="shared" si="1"/>
        <v>47.961224086497161</v>
      </c>
      <c r="AI51" s="483">
        <f t="shared" si="1"/>
        <v>48.06060022028862</v>
      </c>
      <c r="AJ51" s="483">
        <f t="shared" si="1"/>
        <v>48.159688016832391</v>
      </c>
      <c r="AK51" s="483">
        <f t="shared" si="1"/>
        <v>48.258489356547372</v>
      </c>
      <c r="AL51" s="483">
        <f t="shared" si="1"/>
        <v>48.37762671431922</v>
      </c>
      <c r="AM51" s="483">
        <f t="shared" si="1"/>
        <v>48.496315696545963</v>
      </c>
      <c r="AN51" s="483">
        <f t="shared" si="1"/>
        <v>48.614559135690349</v>
      </c>
      <c r="AO51" s="483">
        <f t="shared" si="1"/>
        <v>48.73235982855357</v>
      </c>
      <c r="AP51" s="483">
        <f t="shared" si="1"/>
        <v>48.849720536660548</v>
      </c>
      <c r="AQ51" s="483">
        <f t="shared" si="1"/>
        <v>49.024574818868821</v>
      </c>
      <c r="AR51" s="483">
        <f t="shared" si="1"/>
        <v>49.198719487894593</v>
      </c>
      <c r="AS51" s="483">
        <f t="shared" si="1"/>
        <v>49.372158440659689</v>
      </c>
      <c r="AT51" s="483">
        <f t="shared" si="1"/>
        <v>49.544895527221009</v>
      </c>
      <c r="AU51" s="483">
        <f t="shared" si="1"/>
        <v>49.716934551280723</v>
      </c>
      <c r="AV51" s="484">
        <v>5</v>
      </c>
      <c r="BA51" s="597"/>
      <c r="BB51" s="597"/>
    </row>
    <row r="52" spans="1:55" ht="14.4">
      <c r="B52" s="8" t="str">
        <f>Processes!D51</f>
        <v>IMPCRN</v>
      </c>
      <c r="C52" s="8" t="str">
        <f>Processes!E51</f>
        <v>Import technology - Corn</v>
      </c>
      <c r="D52" s="216"/>
      <c r="E52" s="216" t="str">
        <f t="shared" si="0"/>
        <v>CRN</v>
      </c>
      <c r="F52" s="1119" t="str">
        <f>IFERROR(VLOOKUP(E52,$E$123:$F$175,2,FALSE),"MKr19")</f>
        <v>MKr14</v>
      </c>
      <c r="G52" s="483">
        <f>IFERROR(INDEX($G$123:$AU$178,MATCH($E52,$E$123:$E$178,0),MATCH(G$6,$G$122:$AU$122,0)),0)</f>
        <v>72.400000000000006</v>
      </c>
      <c r="H52" s="483">
        <f>IFERROR(INDEX($G$123:$AU$178,MATCH($E52,$E$123:$E$178,0),MATCH(H$6,$G$122:$AU$122,0)),0)</f>
        <v>72.400000000000006</v>
      </c>
      <c r="I52" s="483">
        <f>IFERROR(INDEX($G$123:$AU$178,MATCH($E52,$E$123:$E$178,0),MATCH(I$6,$G$122:$AU$122,0)),0)</f>
        <v>72.400000000000006</v>
      </c>
      <c r="J52" s="483">
        <f>IFERROR(INDEX($G$123:$AU$178,MATCH($E52,$E$123:$E$178,0),MATCH(J$6,$G$122:$AU$122,0)),0)</f>
        <v>72.400000000000006</v>
      </c>
      <c r="K52" s="483">
        <f>IFERROR(INDEX($G$123:$AU$178,MATCH($E52,$E$123:$E$178,0),MATCH(K$6,$G$122:$AU$122,0)),0)</f>
        <v>72.400000000000006</v>
      </c>
      <c r="L52" s="483">
        <f>IFERROR(INDEX($G$123:$AU$178,MATCH($E52,$E$123:$E$178,0),MATCH(L$6,$G$122:$AU$122,0)),0)</f>
        <v>72.400000000000006</v>
      </c>
      <c r="M52" s="483">
        <f>IFERROR(INDEX($G$123:$AU$178,MATCH($E52,$E$123:$E$178,0),MATCH(M$6,$G$122:$AU$122,0)),0)</f>
        <v>72.400000000000006</v>
      </c>
      <c r="N52" s="483">
        <f>IFERROR(INDEX($G$123:$AU$178,MATCH($E52,$E$123:$E$178,0),MATCH(N$6,$G$122:$AU$122,0)),0)</f>
        <v>72.400000000000006</v>
      </c>
      <c r="O52" s="483">
        <f>IFERROR(INDEX($G$123:$AU$178,MATCH($E52,$E$123:$E$178,0),MATCH(O$6,$G$122:$AU$122,0)),0)</f>
        <v>72.400000000000006</v>
      </c>
      <c r="P52" s="483">
        <f>IFERROR(INDEX($G$123:$AU$178,MATCH($E52,$E$123:$E$178,0),MATCH(P$6,$G$122:$AU$122,0)),0)</f>
        <v>72.400000000000006</v>
      </c>
      <c r="Q52" s="483">
        <f>IFERROR(INDEX($G$123:$AU$178,MATCH($E52,$E$123:$E$178,0),MATCH(Q$6,$G$122:$AU$122,0)),0)</f>
        <v>72.400000000000006</v>
      </c>
      <c r="R52" s="483">
        <f>IFERROR(INDEX($G$123:$AU$178,MATCH($E52,$E$123:$E$178,0),MATCH(R$6,$G$122:$AU$122,0)),0)</f>
        <v>72.400000000000006</v>
      </c>
      <c r="S52" s="483">
        <f>IFERROR(INDEX($G$123:$AU$178,MATCH($E52,$E$123:$E$178,0),MATCH(S$6,$G$122:$AU$122,0)),0)</f>
        <v>72.400000000000006</v>
      </c>
      <c r="T52" s="483">
        <f>IFERROR(INDEX($G$123:$AU$178,MATCH($E52,$E$123:$E$178,0),MATCH(T$6,$G$122:$AU$122,0)),0)</f>
        <v>72.400000000000006</v>
      </c>
      <c r="U52" s="483">
        <f>IFERROR(INDEX($G$123:$AU$178,MATCH($E52,$E$123:$E$178,0),MATCH(U$6,$G$122:$AU$122,0)),0)</f>
        <v>72.400000000000006</v>
      </c>
      <c r="V52" s="483">
        <f>IFERROR(INDEX($G$123:$AU$178,MATCH($E52,$E$123:$E$178,0),MATCH(V$6,$G$122:$AU$122,0)),0)</f>
        <v>72.400000000000006</v>
      </c>
      <c r="W52" s="483">
        <f>IFERROR(INDEX($G$123:$AU$178,MATCH($E52,$E$123:$E$178,0),MATCH(W$6,$G$122:$AU$122,0)),0)</f>
        <v>72.400000000000006</v>
      </c>
      <c r="X52" s="483">
        <f>IFERROR(INDEX($G$123:$AU$178,MATCH($E52,$E$123:$E$178,0),MATCH(X$6,$G$122:$AU$122,0)),0)</f>
        <v>72.400000000000006</v>
      </c>
      <c r="Y52" s="483">
        <f>IFERROR(INDEX($G$123:$AU$178,MATCH($E52,$E$123:$E$178,0),MATCH(Y$6,$G$122:$AU$122,0)),0)</f>
        <v>72.400000000000006</v>
      </c>
      <c r="Z52" s="483">
        <f>IFERROR(INDEX($G$123:$AU$178,MATCH($E52,$E$123:$E$178,0),MATCH(Z$6,$G$122:$AU$122,0)),0)</f>
        <v>72.400000000000006</v>
      </c>
      <c r="AA52" s="483">
        <f>IFERROR(INDEX($G$123:$AU$178,MATCH($E52,$E$123:$E$178,0),MATCH(AA$6,$G$122:$AU$122,0)),0)</f>
        <v>72.400000000000006</v>
      </c>
      <c r="AB52" s="483">
        <f>IFERROR(INDEX($G$123:$AU$178,MATCH($E52,$E$123:$E$178,0),MATCH(AB$6,$G$122:$AU$122,0)),0)</f>
        <v>72.400000000000006</v>
      </c>
      <c r="AC52" s="483">
        <f>IFERROR(INDEX($G$123:$AU$178,MATCH($E52,$E$123:$E$178,0),MATCH(AC$6,$G$122:$AU$122,0)),0)</f>
        <v>72.400000000000006</v>
      </c>
      <c r="AD52" s="483">
        <f>IFERROR(INDEX($G$123:$AU$178,MATCH($E52,$E$123:$E$178,0),MATCH(AD$6,$G$122:$AU$122,0)),0)</f>
        <v>72.400000000000006</v>
      </c>
      <c r="AE52" s="483">
        <f>IFERROR(INDEX($G$123:$AU$178,MATCH($E52,$E$123:$E$178,0),MATCH(AE$6,$G$122:$AU$122,0)),0)</f>
        <v>72.400000000000006</v>
      </c>
      <c r="AF52" s="483">
        <f>IFERROR(INDEX($G$123:$AU$178,MATCH($E52,$E$123:$E$178,0),MATCH(AF$6,$G$122:$AU$122,0)),0)</f>
        <v>72.400000000000006</v>
      </c>
      <c r="AG52" s="483">
        <f>IFERROR(INDEX($G$123:$AU$178,MATCH($E52,$E$123:$E$178,0),MATCH(AG$6,$G$122:$AU$122,0)),0)</f>
        <v>72.400000000000006</v>
      </c>
      <c r="AH52" s="483">
        <f>IFERROR(INDEX($G$123:$AU$178,MATCH($E52,$E$123:$E$178,0),MATCH(AH$6,$G$122:$AU$122,0)),0)</f>
        <v>72.400000000000006</v>
      </c>
      <c r="AI52" s="483">
        <f>IFERROR(INDEX($G$123:$AU$178,MATCH($E52,$E$123:$E$178,0),MATCH(AI$6,$G$122:$AU$122,0)),0)</f>
        <v>72.400000000000006</v>
      </c>
      <c r="AJ52" s="483">
        <f>IFERROR(INDEX($G$123:$AU$178,MATCH($E52,$E$123:$E$178,0),MATCH(AJ$6,$G$122:$AU$122,0)),0)</f>
        <v>72.400000000000006</v>
      </c>
      <c r="AK52" s="483">
        <f>IFERROR(INDEX($G$123:$AU$178,MATCH($E52,$E$123:$E$178,0),MATCH(AK$6,$G$122:$AU$122,0)),0)</f>
        <v>72.400000000000006</v>
      </c>
      <c r="AL52" s="483">
        <f>IFERROR(INDEX($G$123:$AU$178,MATCH($E52,$E$123:$E$178,0),MATCH(AL$6,$G$122:$AU$122,0)),0)</f>
        <v>72.400000000000006</v>
      </c>
      <c r="AM52" s="483">
        <f>IFERROR(INDEX($G$123:$AU$178,MATCH($E52,$E$123:$E$178,0),MATCH(AM$6,$G$122:$AU$122,0)),0)</f>
        <v>72.400000000000006</v>
      </c>
      <c r="AN52" s="483">
        <f>IFERROR(INDEX($G$123:$AU$178,MATCH($E52,$E$123:$E$178,0),MATCH(AN$6,$G$122:$AU$122,0)),0)</f>
        <v>72.400000000000006</v>
      </c>
      <c r="AO52" s="483">
        <f>IFERROR(INDEX($G$123:$AU$178,MATCH($E52,$E$123:$E$178,0),MATCH(AO$6,$G$122:$AU$122,0)),0)</f>
        <v>72.400000000000006</v>
      </c>
      <c r="AP52" s="483">
        <f>IFERROR(INDEX($G$123:$AU$178,MATCH($E52,$E$123:$E$178,0),MATCH(AP$6,$G$122:$AU$122,0)),0)</f>
        <v>72.400000000000006</v>
      </c>
      <c r="AQ52" s="483">
        <f>IFERROR(INDEX($G$123:$AU$178,MATCH($E52,$E$123:$E$178,0),MATCH(AQ$6,$G$122:$AU$122,0)),0)</f>
        <v>72.400000000000006</v>
      </c>
      <c r="AR52" s="483">
        <f>IFERROR(INDEX($G$123:$AU$178,MATCH($E52,$E$123:$E$178,0),MATCH(AR$6,$G$122:$AU$122,0)),0)</f>
        <v>72.400000000000006</v>
      </c>
      <c r="AS52" s="483">
        <f>IFERROR(INDEX($G$123:$AU$178,MATCH($E52,$E$123:$E$178,0),MATCH(AS$6,$G$122:$AU$122,0)),0)</f>
        <v>72.400000000000006</v>
      </c>
      <c r="AT52" s="483">
        <f>IFERROR(INDEX($G$123:$AU$178,MATCH($E52,$E$123:$E$178,0),MATCH(AT$6,$G$122:$AU$122,0)),0)</f>
        <v>72.400000000000006</v>
      </c>
      <c r="AU52" s="483">
        <f>IFERROR(INDEX($G$123:$AU$178,MATCH($E52,$E$123:$E$178,0),MATCH(AU$6,$G$122:$AU$122,0)),0)</f>
        <v>72.400000000000006</v>
      </c>
      <c r="AV52" s="484">
        <v>5</v>
      </c>
      <c r="BA52" s="597"/>
      <c r="BB52" s="597"/>
      <c r="BC52" s="597"/>
    </row>
    <row r="53" spans="1:55" ht="14.4">
      <c r="B53" s="8" t="str">
        <f>Processes!D52</f>
        <v>IMPRPS</v>
      </c>
      <c r="C53" s="8" t="str">
        <f>Processes!E52</f>
        <v>Import technology - Rapeseed</v>
      </c>
      <c r="D53" s="216"/>
      <c r="E53" s="216" t="str">
        <f t="shared" si="0"/>
        <v>RPS</v>
      </c>
      <c r="F53" s="1119" t="str">
        <f>IFERROR(VLOOKUP(E53,$E$123:$F$175,2,FALSE),"MKr19")</f>
        <v>MKr14</v>
      </c>
      <c r="G53" s="483">
        <f>IFERROR(INDEX($G$123:$AU$178,MATCH($E53,$E$123:$E$178,0),MATCH(G$6,$G$122:$AU$122,0)),0)</f>
        <v>101.7</v>
      </c>
      <c r="H53" s="483">
        <f>IFERROR(INDEX($G$123:$AU$178,MATCH($E53,$E$123:$E$178,0),MATCH(H$6,$G$122:$AU$122,0)),0)</f>
        <v>101.7</v>
      </c>
      <c r="I53" s="483">
        <f>IFERROR(INDEX($G$123:$AU$178,MATCH($E53,$E$123:$E$178,0),MATCH(I$6,$G$122:$AU$122,0)),0)</f>
        <v>101.7</v>
      </c>
      <c r="J53" s="483">
        <f>IFERROR(INDEX($G$123:$AU$178,MATCH($E53,$E$123:$E$178,0),MATCH(J$6,$G$122:$AU$122,0)),0)</f>
        <v>101.7</v>
      </c>
      <c r="K53" s="483">
        <f>IFERROR(INDEX($G$123:$AU$178,MATCH($E53,$E$123:$E$178,0),MATCH(K$6,$G$122:$AU$122,0)),0)</f>
        <v>101.7</v>
      </c>
      <c r="L53" s="483">
        <f>IFERROR(INDEX($G$123:$AU$178,MATCH($E53,$E$123:$E$178,0),MATCH(L$6,$G$122:$AU$122,0)),0)</f>
        <v>101.7</v>
      </c>
      <c r="M53" s="483">
        <f>IFERROR(INDEX($G$123:$AU$178,MATCH($E53,$E$123:$E$178,0),MATCH(M$6,$G$122:$AU$122,0)),0)</f>
        <v>101.7</v>
      </c>
      <c r="N53" s="483">
        <f>IFERROR(INDEX($G$123:$AU$178,MATCH($E53,$E$123:$E$178,0),MATCH(N$6,$G$122:$AU$122,0)),0)</f>
        <v>101.7</v>
      </c>
      <c r="O53" s="483">
        <f>IFERROR(INDEX($G$123:$AU$178,MATCH($E53,$E$123:$E$178,0),MATCH(O$6,$G$122:$AU$122,0)),0)</f>
        <v>101.7</v>
      </c>
      <c r="P53" s="483">
        <f>IFERROR(INDEX($G$123:$AU$178,MATCH($E53,$E$123:$E$178,0),MATCH(P$6,$G$122:$AU$122,0)),0)</f>
        <v>101.7</v>
      </c>
      <c r="Q53" s="483">
        <f>IFERROR(INDEX($G$123:$AU$178,MATCH($E53,$E$123:$E$178,0),MATCH(Q$6,$G$122:$AU$122,0)),0)</f>
        <v>101.7</v>
      </c>
      <c r="R53" s="483">
        <f>IFERROR(INDEX($G$123:$AU$178,MATCH($E53,$E$123:$E$178,0),MATCH(R$6,$G$122:$AU$122,0)),0)</f>
        <v>101.7</v>
      </c>
      <c r="S53" s="483">
        <f>IFERROR(INDEX($G$123:$AU$178,MATCH($E53,$E$123:$E$178,0),MATCH(S$6,$G$122:$AU$122,0)),0)</f>
        <v>101.7</v>
      </c>
      <c r="T53" s="483">
        <f>IFERROR(INDEX($G$123:$AU$178,MATCH($E53,$E$123:$E$178,0),MATCH(T$6,$G$122:$AU$122,0)),0)</f>
        <v>101.7</v>
      </c>
      <c r="U53" s="483">
        <f>IFERROR(INDEX($G$123:$AU$178,MATCH($E53,$E$123:$E$178,0),MATCH(U$6,$G$122:$AU$122,0)),0)</f>
        <v>101.7</v>
      </c>
      <c r="V53" s="483">
        <f>IFERROR(INDEX($G$123:$AU$178,MATCH($E53,$E$123:$E$178,0),MATCH(V$6,$G$122:$AU$122,0)),0)</f>
        <v>101.7</v>
      </c>
      <c r="W53" s="483">
        <f>IFERROR(INDEX($G$123:$AU$178,MATCH($E53,$E$123:$E$178,0),MATCH(W$6,$G$122:$AU$122,0)),0)</f>
        <v>101.7</v>
      </c>
      <c r="X53" s="483">
        <f>IFERROR(INDEX($G$123:$AU$178,MATCH($E53,$E$123:$E$178,0),MATCH(X$6,$G$122:$AU$122,0)),0)</f>
        <v>101.7</v>
      </c>
      <c r="Y53" s="483">
        <f>IFERROR(INDEX($G$123:$AU$178,MATCH($E53,$E$123:$E$178,0),MATCH(Y$6,$G$122:$AU$122,0)),0)</f>
        <v>101.7</v>
      </c>
      <c r="Z53" s="483">
        <f>IFERROR(INDEX($G$123:$AU$178,MATCH($E53,$E$123:$E$178,0),MATCH(Z$6,$G$122:$AU$122,0)),0)</f>
        <v>101.7</v>
      </c>
      <c r="AA53" s="483">
        <f>IFERROR(INDEX($G$123:$AU$178,MATCH($E53,$E$123:$E$178,0),MATCH(AA$6,$G$122:$AU$122,0)),0)</f>
        <v>101.7</v>
      </c>
      <c r="AB53" s="483">
        <f>IFERROR(INDEX($G$123:$AU$178,MATCH($E53,$E$123:$E$178,0),MATCH(AB$6,$G$122:$AU$122,0)),0)</f>
        <v>101.7</v>
      </c>
      <c r="AC53" s="483">
        <f>IFERROR(INDEX($G$123:$AU$178,MATCH($E53,$E$123:$E$178,0),MATCH(AC$6,$G$122:$AU$122,0)),0)</f>
        <v>101.7</v>
      </c>
      <c r="AD53" s="483">
        <f>IFERROR(INDEX($G$123:$AU$178,MATCH($E53,$E$123:$E$178,0),MATCH(AD$6,$G$122:$AU$122,0)),0)</f>
        <v>101.7</v>
      </c>
      <c r="AE53" s="483">
        <f>IFERROR(INDEX($G$123:$AU$178,MATCH($E53,$E$123:$E$178,0),MATCH(AE$6,$G$122:$AU$122,0)),0)</f>
        <v>101.7</v>
      </c>
      <c r="AF53" s="483">
        <f>IFERROR(INDEX($G$123:$AU$178,MATCH($E53,$E$123:$E$178,0),MATCH(AF$6,$G$122:$AU$122,0)),0)</f>
        <v>101.7</v>
      </c>
      <c r="AG53" s="483">
        <f>IFERROR(INDEX($G$123:$AU$178,MATCH($E53,$E$123:$E$178,0),MATCH(AG$6,$G$122:$AU$122,0)),0)</f>
        <v>101.7</v>
      </c>
      <c r="AH53" s="483">
        <f>IFERROR(INDEX($G$123:$AU$178,MATCH($E53,$E$123:$E$178,0),MATCH(AH$6,$G$122:$AU$122,0)),0)</f>
        <v>101.7</v>
      </c>
      <c r="AI53" s="483">
        <f>IFERROR(INDEX($G$123:$AU$178,MATCH($E53,$E$123:$E$178,0),MATCH(AI$6,$G$122:$AU$122,0)),0)</f>
        <v>101.7</v>
      </c>
      <c r="AJ53" s="483">
        <f>IFERROR(INDEX($G$123:$AU$178,MATCH($E53,$E$123:$E$178,0),MATCH(AJ$6,$G$122:$AU$122,0)),0)</f>
        <v>101.7</v>
      </c>
      <c r="AK53" s="483">
        <f>IFERROR(INDEX($G$123:$AU$178,MATCH($E53,$E$123:$E$178,0),MATCH(AK$6,$G$122:$AU$122,0)),0)</f>
        <v>101.7</v>
      </c>
      <c r="AL53" s="483">
        <f>IFERROR(INDEX($G$123:$AU$178,MATCH($E53,$E$123:$E$178,0),MATCH(AL$6,$G$122:$AU$122,0)),0)</f>
        <v>101.7</v>
      </c>
      <c r="AM53" s="483">
        <f>IFERROR(INDEX($G$123:$AU$178,MATCH($E53,$E$123:$E$178,0),MATCH(AM$6,$G$122:$AU$122,0)),0)</f>
        <v>101.7</v>
      </c>
      <c r="AN53" s="483">
        <f>IFERROR(INDEX($G$123:$AU$178,MATCH($E53,$E$123:$E$178,0),MATCH(AN$6,$G$122:$AU$122,0)),0)</f>
        <v>101.7</v>
      </c>
      <c r="AO53" s="483">
        <f>IFERROR(INDEX($G$123:$AU$178,MATCH($E53,$E$123:$E$178,0),MATCH(AO$6,$G$122:$AU$122,0)),0)</f>
        <v>101.7</v>
      </c>
      <c r="AP53" s="483">
        <f>IFERROR(INDEX($G$123:$AU$178,MATCH($E53,$E$123:$E$178,0),MATCH(AP$6,$G$122:$AU$122,0)),0)</f>
        <v>101.7</v>
      </c>
      <c r="AQ53" s="483">
        <f>IFERROR(INDEX($G$123:$AU$178,MATCH($E53,$E$123:$E$178,0),MATCH(AQ$6,$G$122:$AU$122,0)),0)</f>
        <v>101.7</v>
      </c>
      <c r="AR53" s="483">
        <f>IFERROR(INDEX($G$123:$AU$178,MATCH($E53,$E$123:$E$178,0),MATCH(AR$6,$G$122:$AU$122,0)),0)</f>
        <v>101.7</v>
      </c>
      <c r="AS53" s="483">
        <f>IFERROR(INDEX($G$123:$AU$178,MATCH($E53,$E$123:$E$178,0),MATCH(AS$6,$G$122:$AU$122,0)),0)</f>
        <v>101.7</v>
      </c>
      <c r="AT53" s="483">
        <f>IFERROR(INDEX($G$123:$AU$178,MATCH($E53,$E$123:$E$178,0),MATCH(AT$6,$G$122:$AU$122,0)),0)</f>
        <v>101.7</v>
      </c>
      <c r="AU53" s="483">
        <f>IFERROR(INDEX($G$123:$AU$178,MATCH($E53,$E$123:$E$178,0),MATCH(AU$6,$G$122:$AU$122,0)),0)</f>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IFERROR(VLOOKUP(E54,$E$123:$F$175,2,FALSE),"MKr19")</f>
        <v>MKr14</v>
      </c>
      <c r="G54" s="483">
        <f>IFERROR(INDEX($G$123:$AU$178,MATCH($E54,$E$123:$E$178,0),MATCH(G$6,$G$122:$AU$122,0)),0)</f>
        <v>10.6</v>
      </c>
      <c r="H54" s="483">
        <f>IFERROR(INDEX($G$123:$AU$178,MATCH($E54,$E$123:$E$178,0),MATCH(H$6,$G$122:$AU$122,0)),0)</f>
        <v>10.6</v>
      </c>
      <c r="I54" s="483">
        <f>IFERROR(INDEX($G$123:$AU$178,MATCH($E54,$E$123:$E$178,0),MATCH(I$6,$G$122:$AU$122,0)),0)</f>
        <v>10.6</v>
      </c>
      <c r="J54" s="483">
        <f>IFERROR(INDEX($G$123:$AU$178,MATCH($E54,$E$123:$E$178,0),MATCH(J$6,$G$122:$AU$122,0)),0)</f>
        <v>10.6</v>
      </c>
      <c r="K54" s="483">
        <f>IFERROR(INDEX($G$123:$AU$178,MATCH($E54,$E$123:$E$178,0),MATCH(K$6,$G$122:$AU$122,0)),0)</f>
        <v>10.6</v>
      </c>
      <c r="L54" s="483">
        <f>IFERROR(INDEX($G$123:$AU$178,MATCH($E54,$E$123:$E$178,0),MATCH(L$6,$G$122:$AU$122,0)),0)</f>
        <v>10.6</v>
      </c>
      <c r="M54" s="483">
        <f>IFERROR(INDEX($G$123:$AU$178,MATCH($E54,$E$123:$E$178,0),MATCH(M$6,$G$122:$AU$122,0)),0)</f>
        <v>10.6</v>
      </c>
      <c r="N54" s="483">
        <f>IFERROR(INDEX($G$123:$AU$178,MATCH($E54,$E$123:$E$178,0),MATCH(N$6,$G$122:$AU$122,0)),0)</f>
        <v>10.6</v>
      </c>
      <c r="O54" s="483">
        <f>IFERROR(INDEX($G$123:$AU$178,MATCH($E54,$E$123:$E$178,0),MATCH(O$6,$G$122:$AU$122,0)),0)</f>
        <v>10.6</v>
      </c>
      <c r="P54" s="483">
        <f>IFERROR(INDEX($G$123:$AU$178,MATCH($E54,$E$123:$E$178,0),MATCH(P$6,$G$122:$AU$122,0)),0)</f>
        <v>10.6</v>
      </c>
      <c r="Q54" s="483">
        <f>IFERROR(INDEX($G$123:$AU$178,MATCH($E54,$E$123:$E$178,0),MATCH(Q$6,$G$122:$AU$122,0)),0)</f>
        <v>10.6</v>
      </c>
      <c r="R54" s="483">
        <f>IFERROR(INDEX($G$123:$AU$178,MATCH($E54,$E$123:$E$178,0),MATCH(R$6,$G$122:$AU$122,0)),0)</f>
        <v>10.6</v>
      </c>
      <c r="S54" s="483">
        <f>IFERROR(INDEX($G$123:$AU$178,MATCH($E54,$E$123:$E$178,0),MATCH(S$6,$G$122:$AU$122,0)),0)</f>
        <v>10.6</v>
      </c>
      <c r="T54" s="483">
        <f>IFERROR(INDEX($G$123:$AU$178,MATCH($E54,$E$123:$E$178,0),MATCH(T$6,$G$122:$AU$122,0)),0)</f>
        <v>10.6</v>
      </c>
      <c r="U54" s="483">
        <f>IFERROR(INDEX($G$123:$AU$178,MATCH($E54,$E$123:$E$178,0),MATCH(U$6,$G$122:$AU$122,0)),0)</f>
        <v>10.6</v>
      </c>
      <c r="V54" s="483">
        <f>IFERROR(INDEX($G$123:$AU$178,MATCH($E54,$E$123:$E$178,0),MATCH(V$6,$G$122:$AU$122,0)),0)</f>
        <v>10.6</v>
      </c>
      <c r="W54" s="483">
        <f>IFERROR(INDEX($G$123:$AU$178,MATCH($E54,$E$123:$E$178,0),MATCH(W$6,$G$122:$AU$122,0)),0)</f>
        <v>10.6</v>
      </c>
      <c r="X54" s="483">
        <f>IFERROR(INDEX($G$123:$AU$178,MATCH($E54,$E$123:$E$178,0),MATCH(X$6,$G$122:$AU$122,0)),0)</f>
        <v>10.6</v>
      </c>
      <c r="Y54" s="483">
        <f>IFERROR(INDEX($G$123:$AU$178,MATCH($E54,$E$123:$E$178,0),MATCH(Y$6,$G$122:$AU$122,0)),0)</f>
        <v>10.6</v>
      </c>
      <c r="Z54" s="483">
        <f>IFERROR(INDEX($G$123:$AU$178,MATCH($E54,$E$123:$E$178,0),MATCH(Z$6,$G$122:$AU$122,0)),0)</f>
        <v>10.6</v>
      </c>
      <c r="AA54" s="483">
        <f>IFERROR(INDEX($G$123:$AU$178,MATCH($E54,$E$123:$E$178,0),MATCH(AA$6,$G$122:$AU$122,0)),0)</f>
        <v>10.6</v>
      </c>
      <c r="AB54" s="483">
        <f>IFERROR(INDEX($G$123:$AU$178,MATCH($E54,$E$123:$E$178,0),MATCH(AB$6,$G$122:$AU$122,0)),0)</f>
        <v>10.6</v>
      </c>
      <c r="AC54" s="483">
        <f>IFERROR(INDEX($G$123:$AU$178,MATCH($E54,$E$123:$E$178,0),MATCH(AC$6,$G$122:$AU$122,0)),0)</f>
        <v>10.6</v>
      </c>
      <c r="AD54" s="483">
        <f>IFERROR(INDEX($G$123:$AU$178,MATCH($E54,$E$123:$E$178,0),MATCH(AD$6,$G$122:$AU$122,0)),0)</f>
        <v>10.6</v>
      </c>
      <c r="AE54" s="483">
        <f>IFERROR(INDEX($G$123:$AU$178,MATCH($E54,$E$123:$E$178,0),MATCH(AE$6,$G$122:$AU$122,0)),0)</f>
        <v>10.6</v>
      </c>
      <c r="AF54" s="483">
        <f>IFERROR(INDEX($G$123:$AU$178,MATCH($E54,$E$123:$E$178,0),MATCH(AF$6,$G$122:$AU$122,0)),0)</f>
        <v>10.6</v>
      </c>
      <c r="AG54" s="483">
        <f>IFERROR(INDEX($G$123:$AU$178,MATCH($E54,$E$123:$E$178,0),MATCH(AG$6,$G$122:$AU$122,0)),0)</f>
        <v>10.6</v>
      </c>
      <c r="AH54" s="483">
        <f>IFERROR(INDEX($G$123:$AU$178,MATCH($E54,$E$123:$E$178,0),MATCH(AH$6,$G$122:$AU$122,0)),0)</f>
        <v>10.6</v>
      </c>
      <c r="AI54" s="483">
        <f>IFERROR(INDEX($G$123:$AU$178,MATCH($E54,$E$123:$E$178,0),MATCH(AI$6,$G$122:$AU$122,0)),0)</f>
        <v>10.6</v>
      </c>
      <c r="AJ54" s="483">
        <f>IFERROR(INDEX($G$123:$AU$178,MATCH($E54,$E$123:$E$178,0),MATCH(AJ$6,$G$122:$AU$122,0)),0)</f>
        <v>10.6</v>
      </c>
      <c r="AK54" s="483">
        <f>IFERROR(INDEX($G$123:$AU$178,MATCH($E54,$E$123:$E$178,0),MATCH(AK$6,$G$122:$AU$122,0)),0)</f>
        <v>10.6</v>
      </c>
      <c r="AL54" s="483">
        <f>IFERROR(INDEX($G$123:$AU$178,MATCH($E54,$E$123:$E$178,0),MATCH(AL$6,$G$122:$AU$122,0)),0)</f>
        <v>10.6</v>
      </c>
      <c r="AM54" s="483">
        <f>IFERROR(INDEX($G$123:$AU$178,MATCH($E54,$E$123:$E$178,0),MATCH(AM$6,$G$122:$AU$122,0)),0)</f>
        <v>10.6</v>
      </c>
      <c r="AN54" s="483">
        <f>IFERROR(INDEX($G$123:$AU$178,MATCH($E54,$E$123:$E$178,0),MATCH(AN$6,$G$122:$AU$122,0)),0)</f>
        <v>10.6</v>
      </c>
      <c r="AO54" s="483">
        <f>IFERROR(INDEX($G$123:$AU$178,MATCH($E54,$E$123:$E$178,0),MATCH(AO$6,$G$122:$AU$122,0)),0)</f>
        <v>10.6</v>
      </c>
      <c r="AP54" s="483">
        <f>IFERROR(INDEX($G$123:$AU$178,MATCH($E54,$E$123:$E$178,0),MATCH(AP$6,$G$122:$AU$122,0)),0)</f>
        <v>10.6</v>
      </c>
      <c r="AQ54" s="483">
        <f>IFERROR(INDEX($G$123:$AU$178,MATCH($E54,$E$123:$E$178,0),MATCH(AQ$6,$G$122:$AU$122,0)),0)</f>
        <v>10.6</v>
      </c>
      <c r="AR54" s="483">
        <f>IFERROR(INDEX($G$123:$AU$178,MATCH($E54,$E$123:$E$178,0),MATCH(AR$6,$G$122:$AU$122,0)),0)</f>
        <v>10.6</v>
      </c>
      <c r="AS54" s="483">
        <f>IFERROR(INDEX($G$123:$AU$178,MATCH($E54,$E$123:$E$178,0),MATCH(AS$6,$G$122:$AU$122,0)),0)</f>
        <v>10.6</v>
      </c>
      <c r="AT54" s="483">
        <f>IFERROR(INDEX($G$123:$AU$178,MATCH($E54,$E$123:$E$178,0),MATCH(AT$6,$G$122:$AU$122,0)),0)</f>
        <v>10.6</v>
      </c>
      <c r="AU54" s="483">
        <f>IFERROR(INDEX($G$123:$AU$178,MATCH($E54,$E$123:$E$178,0),MATCH(AU$6,$G$122:$AU$122,0)),0)</f>
        <v>10.6</v>
      </c>
      <c r="AV54" s="484">
        <v>5</v>
      </c>
      <c r="BA54" s="597"/>
      <c r="BB54" s="597"/>
      <c r="BC54" s="597"/>
    </row>
    <row r="55" spans="1:55" ht="14.4">
      <c r="A55" s="1"/>
      <c r="B55" s="8" t="str">
        <f>Processes!D54</f>
        <v>IMPDLI</v>
      </c>
      <c r="C55" s="8" t="str">
        <f>Processes!E54</f>
        <v>Import technology - Deep Litter</v>
      </c>
      <c r="D55" s="1"/>
      <c r="E55" s="216" t="str">
        <f t="shared" ref="E55:E76" si="2">IF(LEN(B55)=6,RIGHT(B55,3),RIGHT(B55,4))</f>
        <v>DLI</v>
      </c>
      <c r="F55" s="1119" t="str">
        <f>IFERROR(VLOOKUP(E55,$E$123:$F$175,2,FALSE),"MKr19")</f>
        <v>MKr14</v>
      </c>
      <c r="G55" s="483">
        <f>IFERROR(INDEX($G$123:$AU$178,MATCH($E55,$E$123:$E$178,0),MATCH(G$6,$G$122:$AU$122,0)),0)</f>
        <v>0.01</v>
      </c>
      <c r="H55" s="483">
        <f>IFERROR(INDEX($G$123:$AU$178,MATCH($E55,$E$123:$E$178,0),MATCH(H$6,$G$122:$AU$122,0)),0)</f>
        <v>0.01</v>
      </c>
      <c r="I55" s="483">
        <f>IFERROR(INDEX($G$123:$AU$178,MATCH($E55,$E$123:$E$178,0),MATCH(I$6,$G$122:$AU$122,0)),0)</f>
        <v>0.01</v>
      </c>
      <c r="J55" s="483">
        <f>IFERROR(INDEX($G$123:$AU$178,MATCH($E55,$E$123:$E$178,0),MATCH(J$6,$G$122:$AU$122,0)),0)</f>
        <v>0.01</v>
      </c>
      <c r="K55" s="483">
        <f>IFERROR(INDEX($G$123:$AU$178,MATCH($E55,$E$123:$E$178,0),MATCH(K$6,$G$122:$AU$122,0)),0)</f>
        <v>0.01</v>
      </c>
      <c r="L55" s="483">
        <f>IFERROR(INDEX($G$123:$AU$178,MATCH($E55,$E$123:$E$178,0),MATCH(L$6,$G$122:$AU$122,0)),0)</f>
        <v>0.01</v>
      </c>
      <c r="M55" s="483">
        <f>IFERROR(INDEX($G$123:$AU$178,MATCH($E55,$E$123:$E$178,0),MATCH(M$6,$G$122:$AU$122,0)),0)</f>
        <v>0.01</v>
      </c>
      <c r="N55" s="483">
        <f>IFERROR(INDEX($G$123:$AU$178,MATCH($E55,$E$123:$E$178,0),MATCH(N$6,$G$122:$AU$122,0)),0)</f>
        <v>0.01</v>
      </c>
      <c r="O55" s="483">
        <f>IFERROR(INDEX($G$123:$AU$178,MATCH($E55,$E$123:$E$178,0),MATCH(O$6,$G$122:$AU$122,0)),0)</f>
        <v>0.01</v>
      </c>
      <c r="P55" s="483">
        <f>IFERROR(INDEX($G$123:$AU$178,MATCH($E55,$E$123:$E$178,0),MATCH(P$6,$G$122:$AU$122,0)),0)</f>
        <v>0.01</v>
      </c>
      <c r="Q55" s="483">
        <f>IFERROR(INDEX($G$123:$AU$178,MATCH($E55,$E$123:$E$178,0),MATCH(Q$6,$G$122:$AU$122,0)),0)</f>
        <v>0.01</v>
      </c>
      <c r="R55" s="483">
        <f>IFERROR(INDEX($G$123:$AU$178,MATCH($E55,$E$123:$E$178,0),MATCH(R$6,$G$122:$AU$122,0)),0)</f>
        <v>0.01</v>
      </c>
      <c r="S55" s="483">
        <f>IFERROR(INDEX($G$123:$AU$178,MATCH($E55,$E$123:$E$178,0),MATCH(S$6,$G$122:$AU$122,0)),0)</f>
        <v>0.01</v>
      </c>
      <c r="T55" s="483">
        <f>IFERROR(INDEX($G$123:$AU$178,MATCH($E55,$E$123:$E$178,0),MATCH(T$6,$G$122:$AU$122,0)),0)</f>
        <v>0.01</v>
      </c>
      <c r="U55" s="483">
        <f>IFERROR(INDEX($G$123:$AU$178,MATCH($E55,$E$123:$E$178,0),MATCH(U$6,$G$122:$AU$122,0)),0)</f>
        <v>0.01</v>
      </c>
      <c r="V55" s="483">
        <f>IFERROR(INDEX($G$123:$AU$178,MATCH($E55,$E$123:$E$178,0),MATCH(V$6,$G$122:$AU$122,0)),0)</f>
        <v>0.01</v>
      </c>
      <c r="W55" s="483">
        <f>IFERROR(INDEX($G$123:$AU$178,MATCH($E55,$E$123:$E$178,0),MATCH(W$6,$G$122:$AU$122,0)),0)</f>
        <v>0.01</v>
      </c>
      <c r="X55" s="483">
        <f>IFERROR(INDEX($G$123:$AU$178,MATCH($E55,$E$123:$E$178,0),MATCH(X$6,$G$122:$AU$122,0)),0)</f>
        <v>0.01</v>
      </c>
      <c r="Y55" s="483">
        <f>IFERROR(INDEX($G$123:$AU$178,MATCH($E55,$E$123:$E$178,0),MATCH(Y$6,$G$122:$AU$122,0)),0)</f>
        <v>0.01</v>
      </c>
      <c r="Z55" s="483">
        <f>IFERROR(INDEX($G$123:$AU$178,MATCH($E55,$E$123:$E$178,0),MATCH(Z$6,$G$122:$AU$122,0)),0)</f>
        <v>0.01</v>
      </c>
      <c r="AA55" s="483">
        <f>IFERROR(INDEX($G$123:$AU$178,MATCH($E55,$E$123:$E$178,0),MATCH(AA$6,$G$122:$AU$122,0)),0)</f>
        <v>0.01</v>
      </c>
      <c r="AB55" s="483">
        <f>IFERROR(INDEX($G$123:$AU$178,MATCH($E55,$E$123:$E$178,0),MATCH(AB$6,$G$122:$AU$122,0)),0)</f>
        <v>0.01</v>
      </c>
      <c r="AC55" s="483">
        <f>IFERROR(INDEX($G$123:$AU$178,MATCH($E55,$E$123:$E$178,0),MATCH(AC$6,$G$122:$AU$122,0)),0)</f>
        <v>0.01</v>
      </c>
      <c r="AD55" s="483">
        <f>IFERROR(INDEX($G$123:$AU$178,MATCH($E55,$E$123:$E$178,0),MATCH(AD$6,$G$122:$AU$122,0)),0)</f>
        <v>0.01</v>
      </c>
      <c r="AE55" s="483">
        <f>IFERROR(INDEX($G$123:$AU$178,MATCH($E55,$E$123:$E$178,0),MATCH(AE$6,$G$122:$AU$122,0)),0)</f>
        <v>0.01</v>
      </c>
      <c r="AF55" s="483">
        <f>IFERROR(INDEX($G$123:$AU$178,MATCH($E55,$E$123:$E$178,0),MATCH(AF$6,$G$122:$AU$122,0)),0)</f>
        <v>0.01</v>
      </c>
      <c r="AG55" s="483">
        <f>IFERROR(INDEX($G$123:$AU$178,MATCH($E55,$E$123:$E$178,0),MATCH(AG$6,$G$122:$AU$122,0)),0)</f>
        <v>0.01</v>
      </c>
      <c r="AH55" s="483">
        <f>IFERROR(INDEX($G$123:$AU$178,MATCH($E55,$E$123:$E$178,0),MATCH(AH$6,$G$122:$AU$122,0)),0)</f>
        <v>0.01</v>
      </c>
      <c r="AI55" s="483">
        <f>IFERROR(INDEX($G$123:$AU$178,MATCH($E55,$E$123:$E$178,0),MATCH(AI$6,$G$122:$AU$122,0)),0)</f>
        <v>0.01</v>
      </c>
      <c r="AJ55" s="483">
        <f>IFERROR(INDEX($G$123:$AU$178,MATCH($E55,$E$123:$E$178,0),MATCH(AJ$6,$G$122:$AU$122,0)),0)</f>
        <v>0.01</v>
      </c>
      <c r="AK55" s="483">
        <f>IFERROR(INDEX($G$123:$AU$178,MATCH($E55,$E$123:$E$178,0),MATCH(AK$6,$G$122:$AU$122,0)),0)</f>
        <v>0.01</v>
      </c>
      <c r="AL55" s="483">
        <f>IFERROR(INDEX($G$123:$AU$178,MATCH($E55,$E$123:$E$178,0),MATCH(AL$6,$G$122:$AU$122,0)),0)</f>
        <v>0.01</v>
      </c>
      <c r="AM55" s="483">
        <f>IFERROR(INDEX($G$123:$AU$178,MATCH($E55,$E$123:$E$178,0),MATCH(AM$6,$G$122:$AU$122,0)),0)</f>
        <v>0.01</v>
      </c>
      <c r="AN55" s="483">
        <f>IFERROR(INDEX($G$123:$AU$178,MATCH($E55,$E$123:$E$178,0),MATCH(AN$6,$G$122:$AU$122,0)),0)</f>
        <v>0.01</v>
      </c>
      <c r="AO55" s="483">
        <f>IFERROR(INDEX($G$123:$AU$178,MATCH($E55,$E$123:$E$178,0),MATCH(AO$6,$G$122:$AU$122,0)),0)</f>
        <v>0.01</v>
      </c>
      <c r="AP55" s="483">
        <f>IFERROR(INDEX($G$123:$AU$178,MATCH($E55,$E$123:$E$178,0),MATCH(AP$6,$G$122:$AU$122,0)),0)</f>
        <v>0.01</v>
      </c>
      <c r="AQ55" s="483">
        <f>IFERROR(INDEX($G$123:$AU$178,MATCH($E55,$E$123:$E$178,0),MATCH(AQ$6,$G$122:$AU$122,0)),0)</f>
        <v>0.01</v>
      </c>
      <c r="AR55" s="483">
        <f>IFERROR(INDEX($G$123:$AU$178,MATCH($E55,$E$123:$E$178,0),MATCH(AR$6,$G$122:$AU$122,0)),0)</f>
        <v>0.01</v>
      </c>
      <c r="AS55" s="483">
        <f>IFERROR(INDEX($G$123:$AU$178,MATCH($E55,$E$123:$E$178,0),MATCH(AS$6,$G$122:$AU$122,0)),0)</f>
        <v>0.01</v>
      </c>
      <c r="AT55" s="483">
        <f>IFERROR(INDEX($G$123:$AU$178,MATCH($E55,$E$123:$E$178,0),MATCH(AT$6,$G$122:$AU$122,0)),0)</f>
        <v>0.01</v>
      </c>
      <c r="AU55" s="483">
        <f>IFERROR(INDEX($G$123:$AU$178,MATCH($E55,$E$123:$E$178,0),MATCH(AU$6,$G$122:$AU$122,0)),0)</f>
        <v>0.01</v>
      </c>
      <c r="AV55" s="484">
        <v>5</v>
      </c>
      <c r="BA55" s="597"/>
      <c r="BB55" s="597"/>
      <c r="BC55" s="597"/>
    </row>
    <row r="56" spans="1:55" s="602" customFormat="1" ht="14.4">
      <c r="A56" s="1"/>
      <c r="B56" s="397" t="s">
        <v>2295</v>
      </c>
      <c r="C56" s="397" t="s">
        <v>2296</v>
      </c>
      <c r="D56" s="1"/>
      <c r="E56" s="486" t="s">
        <v>215</v>
      </c>
      <c r="F56" s="1119" t="s">
        <v>206</v>
      </c>
      <c r="G56" s="483">
        <v>500</v>
      </c>
      <c r="H56" s="483">
        <v>500</v>
      </c>
      <c r="I56" s="483">
        <v>500</v>
      </c>
      <c r="J56" s="483">
        <v>500</v>
      </c>
      <c r="K56" s="483">
        <v>500</v>
      </c>
      <c r="L56" s="483">
        <v>500</v>
      </c>
      <c r="M56" s="483">
        <v>500</v>
      </c>
      <c r="N56" s="483">
        <v>500</v>
      </c>
      <c r="O56" s="483">
        <v>500</v>
      </c>
      <c r="P56" s="483">
        <v>500</v>
      </c>
      <c r="Q56" s="483">
        <v>500</v>
      </c>
      <c r="R56" s="483">
        <v>500</v>
      </c>
      <c r="S56" s="483">
        <v>500</v>
      </c>
      <c r="T56" s="483">
        <v>500</v>
      </c>
      <c r="U56" s="483">
        <v>500</v>
      </c>
      <c r="V56" s="483">
        <v>500</v>
      </c>
      <c r="W56" s="483">
        <v>500</v>
      </c>
      <c r="X56" s="483">
        <v>500</v>
      </c>
      <c r="Y56" s="483">
        <v>500</v>
      </c>
      <c r="Z56" s="483">
        <v>500</v>
      </c>
      <c r="AA56" s="483">
        <v>500</v>
      </c>
      <c r="AB56" s="483">
        <v>500</v>
      </c>
      <c r="AC56" s="483">
        <v>500</v>
      </c>
      <c r="AD56" s="483">
        <v>500</v>
      </c>
      <c r="AE56" s="483">
        <v>500</v>
      </c>
      <c r="AF56" s="483">
        <v>500</v>
      </c>
      <c r="AG56" s="483">
        <v>500</v>
      </c>
      <c r="AH56" s="483">
        <v>500</v>
      </c>
      <c r="AI56" s="483">
        <v>500</v>
      </c>
      <c r="AJ56" s="483">
        <v>500</v>
      </c>
      <c r="AK56" s="483">
        <v>500</v>
      </c>
      <c r="AL56" s="483">
        <v>500</v>
      </c>
      <c r="AM56" s="483">
        <v>500</v>
      </c>
      <c r="AN56" s="483">
        <v>500</v>
      </c>
      <c r="AO56" s="483">
        <v>500</v>
      </c>
      <c r="AP56" s="483">
        <v>500</v>
      </c>
      <c r="AQ56" s="483">
        <v>500</v>
      </c>
      <c r="AR56" s="483">
        <v>500</v>
      </c>
      <c r="AS56" s="483">
        <v>500</v>
      </c>
      <c r="AT56" s="483">
        <v>500</v>
      </c>
      <c r="AU56" s="483">
        <v>500</v>
      </c>
      <c r="AV56" s="483">
        <v>5</v>
      </c>
    </row>
    <row r="57" spans="1:55" ht="14.4">
      <c r="B57" s="560" t="str">
        <f>Processes!D55</f>
        <v>IMPMNR</v>
      </c>
      <c r="C57" s="560" t="str">
        <f>Processes!E55</f>
        <v>Import technology - Manure (Gylle)</v>
      </c>
      <c r="D57" s="525"/>
      <c r="E57" s="561" t="str">
        <f t="shared" si="2"/>
        <v>MNR</v>
      </c>
      <c r="F57" s="1119" t="str">
        <f>IFERROR(VLOOKUP(E57,$E$123:$F$175,2,FALSE),"MKr19")</f>
        <v>MKr14</v>
      </c>
      <c r="G57" s="562">
        <f>IFERROR(INDEX($G$123:$AU$178,MATCH($E57,$E$123:$E$178,0),MATCH(G$6,$G$122:$AU$122,0)),0)*$E$190</f>
        <v>5.0000000000000001E-3</v>
      </c>
      <c r="H57" s="562">
        <f>IFERROR(INDEX($G$123:$AU$178,MATCH($E57,$E$123:$E$178,0),MATCH(H$6,$G$122:$AU$122,0)),0)*$E$190</f>
        <v>5.0000000000000001E-3</v>
      </c>
      <c r="I57" s="562">
        <f>IFERROR(INDEX($G$123:$AU$178,MATCH($E57,$E$123:$E$178,0),MATCH(I$6,$G$122:$AU$122,0)),0)*$E$190</f>
        <v>5.0000000000000001E-3</v>
      </c>
      <c r="J57" s="562">
        <f>IFERROR(INDEX($G$123:$AU$178,MATCH($E57,$E$123:$E$178,0),MATCH(J$6,$G$122:$AU$122,0)),0)*$E$190</f>
        <v>5.0000000000000001E-3</v>
      </c>
      <c r="K57" s="562">
        <f>IFERROR(INDEX($G$123:$AU$178,MATCH($E57,$E$123:$E$178,0),MATCH(K$6,$G$122:$AU$122,0)),0)*$E$190</f>
        <v>5.0000000000000001E-3</v>
      </c>
      <c r="L57" s="562">
        <f>IFERROR(INDEX($G$123:$AU$178,MATCH($E57,$E$123:$E$178,0),MATCH(L$6,$G$122:$AU$122,0)),0)*$E$190</f>
        <v>5.0000000000000001E-3</v>
      </c>
      <c r="M57" s="562">
        <f>IFERROR(INDEX($G$123:$AU$178,MATCH($E57,$E$123:$E$178,0),MATCH(M$6,$G$122:$AU$122,0)),0)*$E$190</f>
        <v>5.0000000000000001E-3</v>
      </c>
      <c r="N57" s="562">
        <f>IFERROR(INDEX($G$123:$AU$178,MATCH($E57,$E$123:$E$178,0),MATCH(N$6,$G$122:$AU$122,0)),0)*$E$190</f>
        <v>5.0000000000000001E-3</v>
      </c>
      <c r="O57" s="562">
        <f>IFERROR(INDEX($G$123:$AU$178,MATCH($E57,$E$123:$E$178,0),MATCH(O$6,$G$122:$AU$122,0)),0)*$E$190</f>
        <v>5.0000000000000001E-3</v>
      </c>
      <c r="P57" s="562">
        <f>IFERROR(INDEX($G$123:$AU$178,MATCH($E57,$E$123:$E$178,0),MATCH(P$6,$G$122:$AU$122,0)),0)*$E$190</f>
        <v>5.0000000000000001E-3</v>
      </c>
      <c r="Q57" s="562">
        <f>IFERROR(INDEX($G$123:$AU$178,MATCH($E57,$E$123:$E$178,0),MATCH(Q$6,$G$122:$AU$122,0)),0)*$E$190</f>
        <v>5.0000000000000001E-3</v>
      </c>
      <c r="R57" s="562">
        <f>IFERROR(INDEX($G$123:$AU$178,MATCH($E57,$E$123:$E$178,0),MATCH(R$6,$G$122:$AU$122,0)),0)*$E$190</f>
        <v>5.0000000000000001E-3</v>
      </c>
      <c r="S57" s="562">
        <f>IFERROR(INDEX($G$123:$AU$178,MATCH($E57,$E$123:$E$178,0),MATCH(S$6,$G$122:$AU$122,0)),0)*$E$190</f>
        <v>5.0000000000000001E-3</v>
      </c>
      <c r="T57" s="562">
        <f>IFERROR(INDEX($G$123:$AU$178,MATCH($E57,$E$123:$E$178,0),MATCH(T$6,$G$122:$AU$122,0)),0)*$E$190</f>
        <v>5.0000000000000001E-3</v>
      </c>
      <c r="U57" s="562">
        <f>IFERROR(INDEX($G$123:$AU$178,MATCH($E57,$E$123:$E$178,0),MATCH(U$6,$G$122:$AU$122,0)),0)*$E$190</f>
        <v>5.0000000000000001E-3</v>
      </c>
      <c r="V57" s="562">
        <f>IFERROR(INDEX($G$123:$AU$178,MATCH($E57,$E$123:$E$178,0),MATCH(V$6,$G$122:$AU$122,0)),0)*$E$190</f>
        <v>5.0000000000000001E-3</v>
      </c>
      <c r="W57" s="562">
        <f>IFERROR(INDEX($G$123:$AU$178,MATCH($E57,$E$123:$E$178,0),MATCH(W$6,$G$122:$AU$122,0)),0)*$E$190</f>
        <v>5.0000000000000001E-3</v>
      </c>
      <c r="X57" s="562">
        <f>IFERROR(INDEX($G$123:$AU$178,MATCH($E57,$E$123:$E$178,0),MATCH(X$6,$G$122:$AU$122,0)),0)*$E$190</f>
        <v>5.0000000000000001E-3</v>
      </c>
      <c r="Y57" s="562">
        <f>IFERROR(INDEX($G$123:$AU$178,MATCH($E57,$E$123:$E$178,0),MATCH(Y$6,$G$122:$AU$122,0)),0)*$E$190</f>
        <v>5.0000000000000001E-3</v>
      </c>
      <c r="Z57" s="562">
        <f>IFERROR(INDEX($G$123:$AU$178,MATCH($E57,$E$123:$E$178,0),MATCH(Z$6,$G$122:$AU$122,0)),0)*$E$190</f>
        <v>5.0000000000000001E-3</v>
      </c>
      <c r="AA57" s="562">
        <f>IFERROR(INDEX($G$123:$AU$178,MATCH($E57,$E$123:$E$178,0),MATCH(AA$6,$G$122:$AU$122,0)),0)*$E$190</f>
        <v>5.0000000000000001E-3</v>
      </c>
      <c r="AB57" s="562">
        <f>IFERROR(INDEX($G$123:$AU$178,MATCH($E57,$E$123:$E$178,0),MATCH(AB$6,$G$122:$AU$122,0)),0)*$E$190</f>
        <v>5.0000000000000001E-3</v>
      </c>
      <c r="AC57" s="562">
        <f>IFERROR(INDEX($G$123:$AU$178,MATCH($E57,$E$123:$E$178,0),MATCH(AC$6,$G$122:$AU$122,0)),0)*$E$190</f>
        <v>5.0000000000000001E-3</v>
      </c>
      <c r="AD57" s="562">
        <f>IFERROR(INDEX($G$123:$AU$178,MATCH($E57,$E$123:$E$178,0),MATCH(AD$6,$G$122:$AU$122,0)),0)*$E$190</f>
        <v>5.0000000000000001E-3</v>
      </c>
      <c r="AE57" s="562">
        <f>IFERROR(INDEX($G$123:$AU$178,MATCH($E57,$E$123:$E$178,0),MATCH(AE$6,$G$122:$AU$122,0)),0)*$E$190</f>
        <v>5.0000000000000001E-3</v>
      </c>
      <c r="AF57" s="562">
        <f>IFERROR(INDEX($G$123:$AU$178,MATCH($E57,$E$123:$E$178,0),MATCH(AF$6,$G$122:$AU$122,0)),0)*$E$190</f>
        <v>5.0000000000000001E-3</v>
      </c>
      <c r="AG57" s="562">
        <f>IFERROR(INDEX($G$123:$AU$178,MATCH($E57,$E$123:$E$178,0),MATCH(AG$6,$G$122:$AU$122,0)),0)*$E$190</f>
        <v>5.0000000000000001E-3</v>
      </c>
      <c r="AH57" s="562">
        <f>IFERROR(INDEX($G$123:$AU$178,MATCH($E57,$E$123:$E$178,0),MATCH(AH$6,$G$122:$AU$122,0)),0)*$E$190</f>
        <v>5.0000000000000001E-3</v>
      </c>
      <c r="AI57" s="562">
        <f>IFERROR(INDEX($G$123:$AU$178,MATCH($E57,$E$123:$E$178,0),MATCH(AI$6,$G$122:$AU$122,0)),0)*$E$190</f>
        <v>5.0000000000000001E-3</v>
      </c>
      <c r="AJ57" s="562">
        <f>IFERROR(INDEX($G$123:$AU$178,MATCH($E57,$E$123:$E$178,0),MATCH(AJ$6,$G$122:$AU$122,0)),0)*$E$190</f>
        <v>5.0000000000000001E-3</v>
      </c>
      <c r="AK57" s="562">
        <f>IFERROR(INDEX($G$123:$AU$178,MATCH($E57,$E$123:$E$178,0),MATCH(AK$6,$G$122:$AU$122,0)),0)*$E$190</f>
        <v>5.0000000000000001E-3</v>
      </c>
      <c r="AL57" s="562">
        <f>IFERROR(INDEX($G$123:$AU$178,MATCH($E57,$E$123:$E$178,0),MATCH(AL$6,$G$122:$AU$122,0)),0)*$E$190</f>
        <v>5.0000000000000001E-3</v>
      </c>
      <c r="AM57" s="562">
        <f>IFERROR(INDEX($G$123:$AU$178,MATCH($E57,$E$123:$E$178,0),MATCH(AM$6,$G$122:$AU$122,0)),0)*$E$190</f>
        <v>5.0000000000000001E-3</v>
      </c>
      <c r="AN57" s="562">
        <f>IFERROR(INDEX($G$123:$AU$178,MATCH($E57,$E$123:$E$178,0),MATCH(AN$6,$G$122:$AU$122,0)),0)*$E$190</f>
        <v>5.0000000000000001E-3</v>
      </c>
      <c r="AO57" s="562">
        <f>IFERROR(INDEX($G$123:$AU$178,MATCH($E57,$E$123:$E$178,0),MATCH(AO$6,$G$122:$AU$122,0)),0)*$E$190</f>
        <v>5.0000000000000001E-3</v>
      </c>
      <c r="AP57" s="562">
        <f>IFERROR(INDEX($G$123:$AU$178,MATCH($E57,$E$123:$E$178,0),MATCH(AP$6,$G$122:$AU$122,0)),0)*$E$190</f>
        <v>5.0000000000000001E-3</v>
      </c>
      <c r="AQ57" s="562">
        <f>IFERROR(INDEX($G$123:$AU$178,MATCH($E57,$E$123:$E$178,0),MATCH(AQ$6,$G$122:$AU$122,0)),0)*$E$190</f>
        <v>5.0000000000000001E-3</v>
      </c>
      <c r="AR57" s="562">
        <f>IFERROR(INDEX($G$123:$AU$178,MATCH($E57,$E$123:$E$178,0),MATCH(AR$6,$G$122:$AU$122,0)),0)*$E$190</f>
        <v>5.0000000000000001E-3</v>
      </c>
      <c r="AS57" s="562">
        <f>IFERROR(INDEX($G$123:$AU$178,MATCH($E57,$E$123:$E$178,0),MATCH(AS$6,$G$122:$AU$122,0)),0)*$E$190</f>
        <v>5.0000000000000001E-3</v>
      </c>
      <c r="AT57" s="562">
        <f>IFERROR(INDEX($G$123:$AU$178,MATCH($E57,$E$123:$E$178,0),MATCH(AT$6,$G$122:$AU$122,0)),0)*$E$190</f>
        <v>5.0000000000000001E-3</v>
      </c>
      <c r="AU57" s="562">
        <f>IFERROR(INDEX($G$123:$AU$178,MATCH($E57,$E$123:$E$178,0),MATCH(AU$6,$G$122:$AU$122,0)),0)*$E$190</f>
        <v>5.0000000000000001E-3</v>
      </c>
      <c r="AV57" s="484">
        <v>5</v>
      </c>
      <c r="BA57" s="597"/>
      <c r="BB57" s="597"/>
      <c r="BC57" s="597"/>
    </row>
    <row r="58" spans="1:55" ht="14.4">
      <c r="B58" s="8" t="str">
        <f>Processes!D71</f>
        <v>MINWST</v>
      </c>
      <c r="C58" s="8" t="str">
        <f>Processes!E71</f>
        <v>Mining technology - Waste</v>
      </c>
      <c r="E58" s="216" t="str">
        <f t="shared" si="2"/>
        <v>WST</v>
      </c>
      <c r="F58" s="1119" t="str">
        <f>IFERROR(VLOOKUP(E58,$E$123:$F$175,2,FALSE),"MKr19")</f>
        <v>MKr14</v>
      </c>
      <c r="G58" s="483">
        <f>IFERROR(INDEX($G$123:$AU$178,MATCH($E58,$E$123:$E$178,0),MATCH(G$6,$G$122:$AU$122,0)),0)*$E$190</f>
        <v>0.05</v>
      </c>
      <c r="H58" s="483">
        <f>IFERROR(INDEX($G$123:$AU$178,MATCH($E58,$E$123:$E$178,0),MATCH(H$6,$G$122:$AU$122,0)),0)*$E$190</f>
        <v>0.05</v>
      </c>
      <c r="I58" s="483">
        <f>IFERROR(INDEX($G$123:$AU$178,MATCH($E58,$E$123:$E$178,0),MATCH(I$6,$G$122:$AU$122,0)),0)*$E$190</f>
        <v>0.05</v>
      </c>
      <c r="J58" s="483">
        <f>IFERROR(INDEX($G$123:$AU$178,MATCH($E58,$E$123:$E$178,0),MATCH(J$6,$G$122:$AU$122,0)),0)*$E$190</f>
        <v>0.05</v>
      </c>
      <c r="K58" s="483">
        <f>IFERROR(INDEX($G$123:$AU$178,MATCH($E58,$E$123:$E$178,0),MATCH(K$6,$G$122:$AU$122,0)),0)*$E$190</f>
        <v>0.05</v>
      </c>
      <c r="L58" s="483">
        <f>IFERROR(INDEX($G$123:$AU$178,MATCH($E58,$E$123:$E$178,0),MATCH(L$6,$G$122:$AU$122,0)),0)*$E$190</f>
        <v>0.05</v>
      </c>
      <c r="M58" s="483">
        <f>IFERROR(INDEX($G$123:$AU$178,MATCH($E58,$E$123:$E$178,0),MATCH(M$6,$G$122:$AU$122,0)),0)*$E$190</f>
        <v>0.05</v>
      </c>
      <c r="N58" s="483">
        <f>IFERROR(INDEX($G$123:$AU$178,MATCH($E58,$E$123:$E$178,0),MATCH(N$6,$G$122:$AU$122,0)),0)*$E$190</f>
        <v>0.05</v>
      </c>
      <c r="O58" s="483">
        <f>IFERROR(INDEX($G$123:$AU$178,MATCH($E58,$E$123:$E$178,0),MATCH(O$6,$G$122:$AU$122,0)),0)*$E$190</f>
        <v>0.05</v>
      </c>
      <c r="P58" s="483">
        <f>IFERROR(INDEX($G$123:$AU$178,MATCH($E58,$E$123:$E$178,0),MATCH(P$6,$G$122:$AU$122,0)),0)*$E$190</f>
        <v>0.05</v>
      </c>
      <c r="Q58" s="483">
        <f>IFERROR(INDEX($G$123:$AU$178,MATCH($E58,$E$123:$E$178,0),MATCH(Q$6,$G$122:$AU$122,0)),0)*$E$190</f>
        <v>0.05</v>
      </c>
      <c r="R58" s="483">
        <f>IFERROR(INDEX($G$123:$AU$178,MATCH($E58,$E$123:$E$178,0),MATCH(R$6,$G$122:$AU$122,0)),0)*$E$190</f>
        <v>0.05</v>
      </c>
      <c r="S58" s="483">
        <f>IFERROR(INDEX($G$123:$AU$178,MATCH($E58,$E$123:$E$178,0),MATCH(S$6,$G$122:$AU$122,0)),0)*$E$190</f>
        <v>0.05</v>
      </c>
      <c r="T58" s="483">
        <f>IFERROR(INDEX($G$123:$AU$178,MATCH($E58,$E$123:$E$178,0),MATCH(T$6,$G$122:$AU$122,0)),0)*$E$190</f>
        <v>0.05</v>
      </c>
      <c r="U58" s="483">
        <f>IFERROR(INDEX($G$123:$AU$178,MATCH($E58,$E$123:$E$178,0),MATCH(U$6,$G$122:$AU$122,0)),0)*$E$190</f>
        <v>0.05</v>
      </c>
      <c r="V58" s="483">
        <f>IFERROR(INDEX($G$123:$AU$178,MATCH($E58,$E$123:$E$178,0),MATCH(V$6,$G$122:$AU$122,0)),0)*$E$190</f>
        <v>0.05</v>
      </c>
      <c r="W58" s="483">
        <f>IFERROR(INDEX($G$123:$AU$178,MATCH($E58,$E$123:$E$178,0),MATCH(W$6,$G$122:$AU$122,0)),0)*$E$190</f>
        <v>0.05</v>
      </c>
      <c r="X58" s="483">
        <f>IFERROR(INDEX($G$123:$AU$178,MATCH($E58,$E$123:$E$178,0),MATCH(X$6,$G$122:$AU$122,0)),0)*$E$190</f>
        <v>0.05</v>
      </c>
      <c r="Y58" s="483">
        <f>IFERROR(INDEX($G$123:$AU$178,MATCH($E58,$E$123:$E$178,0),MATCH(Y$6,$G$122:$AU$122,0)),0)*$E$190</f>
        <v>0.05</v>
      </c>
      <c r="Z58" s="483">
        <f>IFERROR(INDEX($G$123:$AU$178,MATCH($E58,$E$123:$E$178,0),MATCH(Z$6,$G$122:$AU$122,0)),0)*$E$190</f>
        <v>0.05</v>
      </c>
      <c r="AA58" s="483">
        <f>IFERROR(INDEX($G$123:$AU$178,MATCH($E58,$E$123:$E$178,0),MATCH(AA$6,$G$122:$AU$122,0)),0)*$E$190</f>
        <v>0.05</v>
      </c>
      <c r="AB58" s="483">
        <f>IFERROR(INDEX($G$123:$AU$178,MATCH($E58,$E$123:$E$178,0),MATCH(AB$6,$G$122:$AU$122,0)),0)*$E$190</f>
        <v>0.05</v>
      </c>
      <c r="AC58" s="483">
        <f>IFERROR(INDEX($G$123:$AU$178,MATCH($E58,$E$123:$E$178,0),MATCH(AC$6,$G$122:$AU$122,0)),0)*$E$190</f>
        <v>0.05</v>
      </c>
      <c r="AD58" s="483">
        <f>IFERROR(INDEX($G$123:$AU$178,MATCH($E58,$E$123:$E$178,0),MATCH(AD$6,$G$122:$AU$122,0)),0)*$E$190</f>
        <v>0.05</v>
      </c>
      <c r="AE58" s="483">
        <f>IFERROR(INDEX($G$123:$AU$178,MATCH($E58,$E$123:$E$178,0),MATCH(AE$6,$G$122:$AU$122,0)),0)*$E$190</f>
        <v>0.05</v>
      </c>
      <c r="AF58" s="483">
        <f>IFERROR(INDEX($G$123:$AU$178,MATCH($E58,$E$123:$E$178,0),MATCH(AF$6,$G$122:$AU$122,0)),0)*$E$190</f>
        <v>0.05</v>
      </c>
      <c r="AG58" s="483">
        <f>IFERROR(INDEX($G$123:$AU$178,MATCH($E58,$E$123:$E$178,0),MATCH(AG$6,$G$122:$AU$122,0)),0)*$E$190</f>
        <v>0.05</v>
      </c>
      <c r="AH58" s="483">
        <f>IFERROR(INDEX($G$123:$AU$178,MATCH($E58,$E$123:$E$178,0),MATCH(AH$6,$G$122:$AU$122,0)),0)*$E$190</f>
        <v>0.05</v>
      </c>
      <c r="AI58" s="483">
        <f>IFERROR(INDEX($G$123:$AU$178,MATCH($E58,$E$123:$E$178,0),MATCH(AI$6,$G$122:$AU$122,0)),0)*$E$190</f>
        <v>0.05</v>
      </c>
      <c r="AJ58" s="483">
        <f>IFERROR(INDEX($G$123:$AU$178,MATCH($E58,$E$123:$E$178,0),MATCH(AJ$6,$G$122:$AU$122,0)),0)*$E$190</f>
        <v>0.05</v>
      </c>
      <c r="AK58" s="483">
        <f>IFERROR(INDEX($G$123:$AU$178,MATCH($E58,$E$123:$E$178,0),MATCH(AK$6,$G$122:$AU$122,0)),0)*$E$190</f>
        <v>0.05</v>
      </c>
      <c r="AL58" s="483">
        <f>IFERROR(INDEX($G$123:$AU$178,MATCH($E58,$E$123:$E$178,0),MATCH(AL$6,$G$122:$AU$122,0)),0)*$E$190</f>
        <v>0.05</v>
      </c>
      <c r="AM58" s="483">
        <f>IFERROR(INDEX($G$123:$AU$178,MATCH($E58,$E$123:$E$178,0),MATCH(AM$6,$G$122:$AU$122,0)),0)*$E$190</f>
        <v>0.05</v>
      </c>
      <c r="AN58" s="483">
        <f>IFERROR(INDEX($G$123:$AU$178,MATCH($E58,$E$123:$E$178,0),MATCH(AN$6,$G$122:$AU$122,0)),0)*$E$190</f>
        <v>0.05</v>
      </c>
      <c r="AO58" s="483">
        <f>IFERROR(INDEX($G$123:$AU$178,MATCH($E58,$E$123:$E$178,0),MATCH(AO$6,$G$122:$AU$122,0)),0)*$E$190</f>
        <v>0.05</v>
      </c>
      <c r="AP58" s="483">
        <f>IFERROR(INDEX($G$123:$AU$178,MATCH($E58,$E$123:$E$178,0),MATCH(AP$6,$G$122:$AU$122,0)),0)*$E$190</f>
        <v>0.05</v>
      </c>
      <c r="AQ58" s="483">
        <f>IFERROR(INDEX($G$123:$AU$178,MATCH($E58,$E$123:$E$178,0),MATCH(AQ$6,$G$122:$AU$122,0)),0)*$E$190</f>
        <v>0.05</v>
      </c>
      <c r="AR58" s="483">
        <f>IFERROR(INDEX($G$123:$AU$178,MATCH($E58,$E$123:$E$178,0),MATCH(AR$6,$G$122:$AU$122,0)),0)*$E$190</f>
        <v>0.05</v>
      </c>
      <c r="AS58" s="483">
        <f>IFERROR(INDEX($G$123:$AU$178,MATCH($E58,$E$123:$E$178,0),MATCH(AS$6,$G$122:$AU$122,0)),0)*$E$190</f>
        <v>0.05</v>
      </c>
      <c r="AT58" s="483">
        <f>IFERROR(INDEX($G$123:$AU$178,MATCH($E58,$E$123:$E$178,0),MATCH(AT$6,$G$122:$AU$122,0)),0)*$E$190</f>
        <v>0.05</v>
      </c>
      <c r="AU58" s="483">
        <f>IFERROR(INDEX($G$123:$AU$178,MATCH($E58,$E$123:$E$178,0),MATCH(AU$6,$G$122:$AU$122,0)),0)*$E$190</f>
        <v>0.05</v>
      </c>
      <c r="AV58" s="484">
        <v>5</v>
      </c>
      <c r="BA58" s="597"/>
      <c r="BB58" s="597"/>
    </row>
    <row r="59" spans="1:55" ht="14.4">
      <c r="B59" s="8" t="str">
        <f>Processes!D72</f>
        <v>MINSTR</v>
      </c>
      <c r="C59" s="8" t="str">
        <f>Processes!E72</f>
        <v>Mining technology - Straw</v>
      </c>
      <c r="E59" s="216" t="str">
        <f t="shared" si="2"/>
        <v>STR</v>
      </c>
      <c r="F59" s="1119" t="str">
        <f>IFERROR(VLOOKUP(E59,$E$123:$F$175,2,FALSE),"MKr19")</f>
        <v>MKr19</v>
      </c>
      <c r="G59" s="483">
        <f>IFERROR(INDEX($G$123:$AU$178,MATCH($E59,$E$123:$E$178,0),MATCH(G$6,$G$122:$AU$122,0)),0)*$E$189</f>
        <v>39.424999999999997</v>
      </c>
      <c r="H59" s="483">
        <f>IFERROR(INDEX($G$123:$AU$178,MATCH($E59,$E$123:$E$178,0),MATCH(H$6,$G$122:$AU$122,0)),0)*$E$189</f>
        <v>39.424999999999997</v>
      </c>
      <c r="I59" s="483">
        <f>IFERROR(INDEX($G$123:$AU$178,MATCH($E59,$E$123:$E$178,0),MATCH(I$6,$G$122:$AU$122,0)),0)*$E$189</f>
        <v>39.424999999999997</v>
      </c>
      <c r="J59" s="483">
        <f>IFERROR(INDEX($G$123:$AU$178,MATCH($E59,$E$123:$E$178,0),MATCH(J$6,$G$122:$AU$122,0)),0)*$E$189</f>
        <v>39.14</v>
      </c>
      <c r="K59" s="483">
        <f>IFERROR(INDEX($G$123:$AU$178,MATCH($E59,$E$123:$E$178,0),MATCH(K$6,$G$122:$AU$122,0)),0)*$E$189</f>
        <v>38.76</v>
      </c>
      <c r="L59" s="483">
        <f>IFERROR(INDEX($G$123:$AU$178,MATCH($E59,$E$123:$E$178,0),MATCH(L$6,$G$122:$AU$122,0)),0)*$E$189</f>
        <v>38.475000000000001</v>
      </c>
      <c r="M59" s="483">
        <f>IFERROR(INDEX($G$123:$AU$178,MATCH($E59,$E$123:$E$178,0),MATCH(M$6,$G$122:$AU$122,0)),0)*$E$189</f>
        <v>38.854999999999997</v>
      </c>
      <c r="N59" s="483">
        <f>IFERROR(INDEX($G$123:$AU$178,MATCH($E59,$E$123:$E$178,0),MATCH(N$6,$G$122:$AU$122,0)),0)*$E$189</f>
        <v>39.33</v>
      </c>
      <c r="O59" s="483">
        <f>IFERROR(INDEX($G$123:$AU$178,MATCH($E59,$E$123:$E$178,0),MATCH(O$6,$G$122:$AU$122,0)),0)*$E$189</f>
        <v>39.553153152572932</v>
      </c>
      <c r="P59" s="483">
        <f>IFERROR(INDEX($G$123:$AU$178,MATCH($E59,$E$123:$E$178,0),MATCH(P$6,$G$122:$AU$122,0)),0)*$E$189</f>
        <v>39.553153152572932</v>
      </c>
      <c r="Q59" s="483">
        <f>IFERROR(INDEX($G$123:$AU$178,MATCH($E59,$E$123:$E$178,0),MATCH(Q$6,$G$122:$AU$122,0)),0)*$E$189</f>
        <v>39.864326651741912</v>
      </c>
      <c r="R59" s="483">
        <f>IFERROR(INDEX($G$123:$AU$178,MATCH($E59,$E$123:$E$178,0),MATCH(R$6,$G$122:$AU$122,0)),0)*$E$189</f>
        <v>40.257118427780526</v>
      </c>
      <c r="S59" s="483">
        <f>IFERROR(INDEX($G$123:$AU$178,MATCH($E59,$E$123:$E$178,0),MATCH(S$6,$G$122:$AU$122,0)),0)*$E$189</f>
        <v>40.651641238518096</v>
      </c>
      <c r="T59" s="483">
        <f>IFERROR(INDEX($G$123:$AU$178,MATCH($E59,$E$123:$E$178,0),MATCH(T$6,$G$122:$AU$122,0)),0)*$E$189</f>
        <v>41.047775314379273</v>
      </c>
      <c r="U59" s="483">
        <f>IFERROR(INDEX($G$123:$AU$178,MATCH($E59,$E$123:$E$178,0),MATCH(U$6,$G$122:$AU$122,0)),0)*$E$189</f>
        <v>41.44540255411399</v>
      </c>
      <c r="V59" s="483">
        <f>IFERROR(INDEX($G$123:$AU$178,MATCH($E59,$E$123:$E$178,0),MATCH(V$6,$G$122:$AU$122,0)),0)*$E$189</f>
        <v>41.844406507497993</v>
      </c>
      <c r="W59" s="483">
        <f>IFERROR(INDEX($G$123:$AU$178,MATCH($E59,$E$123:$E$178,0),MATCH(W$6,$G$122:$AU$122,0)),0)*$E$189</f>
        <v>42.088317707337325</v>
      </c>
      <c r="X59" s="483">
        <f>IFERROR(INDEX($G$123:$AU$178,MATCH($E59,$E$123:$E$178,0),MATCH(X$6,$G$122:$AU$122,0)),0)*$E$189</f>
        <v>42.332426018634543</v>
      </c>
      <c r="Y59" s="483">
        <f>IFERROR(INDEX($G$123:$AU$178,MATCH($E59,$E$123:$E$178,0),MATCH(Y$6,$G$122:$AU$122,0)),0)*$E$189</f>
        <v>42.576727554498127</v>
      </c>
      <c r="Z59" s="483">
        <f>IFERROR(INDEX($G$123:$AU$178,MATCH($E59,$E$123:$E$178,0),MATCH(Z$6,$G$122:$AU$122,0)),0)*$E$189</f>
        <v>42.821218468877682</v>
      </c>
      <c r="AA59" s="483">
        <f>IFERROR(INDEX($G$123:$AU$178,MATCH($E59,$E$123:$E$178,0),MATCH(AA$6,$G$122:$AU$122,0)),0)*$E$189</f>
        <v>43.065894956074864</v>
      </c>
      <c r="AB59" s="483">
        <f>IFERROR(INDEX($G$123:$AU$178,MATCH($E59,$E$123:$E$178,0),MATCH(AB$6,$G$122:$AU$122,0)),0)*$E$189</f>
        <v>43.272067061620987</v>
      </c>
      <c r="AC59" s="483">
        <f>IFERROR(INDEX($G$123:$AU$178,MATCH($E59,$E$123:$E$178,0),MATCH(AC$6,$G$122:$AU$122,0)),0)*$E$189</f>
        <v>43.478503697166701</v>
      </c>
      <c r="AD59" s="483">
        <f>IFERROR(INDEX($G$123:$AU$178,MATCH($E59,$E$123:$E$178,0),MATCH(AD$6,$G$122:$AU$122,0)),0)*$E$189</f>
        <v>43.63940004633902</v>
      </c>
      <c r="AE59" s="483">
        <f>IFERROR(INDEX($G$123:$AU$178,MATCH($E59,$E$123:$E$178,0),MATCH(AE$6,$G$122:$AU$122,0)),0)*$E$189</f>
        <v>43.787387959191499</v>
      </c>
      <c r="AF59" s="483">
        <f>IFERROR(INDEX($G$123:$AU$178,MATCH($E59,$E$123:$E$178,0),MATCH(AF$6,$G$122:$AU$122,0)),0)*$E$189</f>
        <v>43.935341188637722</v>
      </c>
      <c r="AG59" s="483">
        <f>IFERROR(INDEX($G$123:$AU$178,MATCH($E59,$E$123:$E$178,0),MATCH(AG$6,$G$122:$AU$122,0)),0)*$E$189</f>
        <v>44.070978690732581</v>
      </c>
      <c r="AH59" s="483">
        <f>IFERROR(INDEX($G$123:$AU$178,MATCH($E59,$E$123:$E$178,0),MATCH(AH$6,$G$122:$AU$122,0)),0)*$E$189</f>
        <v>44.206575683566093</v>
      </c>
      <c r="AI59" s="483">
        <f>IFERROR(INDEX($G$123:$AU$178,MATCH($E59,$E$123:$E$178,0),MATCH(AI$6,$G$122:$AU$122,0)),0)*$E$189</f>
        <v>44.342131579988035</v>
      </c>
      <c r="AJ59" s="483">
        <f>IFERROR(INDEX($G$123:$AU$178,MATCH($E59,$E$123:$E$178,0),MATCH(AJ$6,$G$122:$AU$122,0)),0)*$E$189</f>
        <v>44.477645798455178</v>
      </c>
      <c r="AK59" s="483">
        <f>IFERROR(INDEX($G$123:$AU$178,MATCH($E59,$E$123:$E$178,0),MATCH(AK$6,$G$122:$AU$122,0)),0)*$E$189</f>
        <v>44.61311776297277</v>
      </c>
      <c r="AL59" s="483">
        <f>IFERROR(INDEX($G$123:$AU$178,MATCH($E59,$E$123:$E$178,0),MATCH(AL$6,$G$122:$AU$122,0)),0)*$E$189</f>
        <v>44.61311776297277</v>
      </c>
      <c r="AM59" s="483">
        <f>IFERROR(INDEX($G$123:$AU$178,MATCH($E59,$E$123:$E$178,0),MATCH(AM$6,$G$122:$AU$122,0)),0)*$E$189</f>
        <v>44.61311776297277</v>
      </c>
      <c r="AN59" s="483">
        <f>IFERROR(INDEX($G$123:$AU$178,MATCH($E59,$E$123:$E$178,0),MATCH(AN$6,$G$122:$AU$122,0)),0)*$E$189</f>
        <v>44.61311776297277</v>
      </c>
      <c r="AO59" s="483">
        <f>IFERROR(INDEX($G$123:$AU$178,MATCH($E59,$E$123:$E$178,0),MATCH(AO$6,$G$122:$AU$122,0)),0)*$E$189</f>
        <v>44.61311776297277</v>
      </c>
      <c r="AP59" s="483">
        <f>IFERROR(INDEX($G$123:$AU$178,MATCH($E59,$E$123:$E$178,0),MATCH(AP$6,$G$122:$AU$122,0)),0)*$E$189</f>
        <v>44.61311776297277</v>
      </c>
      <c r="AQ59" s="483">
        <f>IFERROR(INDEX($G$123:$AU$178,MATCH($E59,$E$123:$E$178,0),MATCH(AQ$6,$G$122:$AU$122,0)),0)*$E$189</f>
        <v>44.61311776297277</v>
      </c>
      <c r="AR59" s="483">
        <f>IFERROR(INDEX($G$123:$AU$178,MATCH($E59,$E$123:$E$178,0),MATCH(AR$6,$G$122:$AU$122,0)),0)*$E$189</f>
        <v>44.61311776297277</v>
      </c>
      <c r="AS59" s="483">
        <f>IFERROR(INDEX($G$123:$AU$178,MATCH($E59,$E$123:$E$178,0),MATCH(AS$6,$G$122:$AU$122,0)),0)*$E$189</f>
        <v>44.61311776297277</v>
      </c>
      <c r="AT59" s="483">
        <f>IFERROR(INDEX($G$123:$AU$178,MATCH($E59,$E$123:$E$178,0),MATCH(AT$6,$G$122:$AU$122,0)),0)*$E$189</f>
        <v>44.61311776297277</v>
      </c>
      <c r="AU59" s="483">
        <f>IFERROR(INDEX($G$123:$AU$178,MATCH($E59,$E$123:$E$178,0),MATCH(AU$6,$G$122:$AU$122,0)),0)*$E$189</f>
        <v>44.61311776297277</v>
      </c>
      <c r="AV59" s="484">
        <v>5</v>
      </c>
      <c r="BA59" s="597"/>
      <c r="BB59" s="597"/>
    </row>
    <row r="60" spans="1:55" ht="14.4">
      <c r="B60" s="8" t="str">
        <f>Processes!D73</f>
        <v>MINGRS</v>
      </c>
      <c r="C60" s="8" t="str">
        <f>Processes!E73</f>
        <v>Mining technology - Grass</v>
      </c>
      <c r="D60" s="216"/>
      <c r="E60" s="216" t="str">
        <f t="shared" si="2"/>
        <v>GRS</v>
      </c>
      <c r="F60" s="1119" t="str">
        <f>IFERROR(VLOOKUP(E60,$E$123:$F$175,2,FALSE),"MKr19")</f>
        <v>MKr14</v>
      </c>
      <c r="G60" s="483">
        <f>IFERROR(INDEX($G$123:$AU$178,MATCH($E60,$E$123:$E$178,0),MATCH(G$6,$G$122:$AU$122,0)),0)*$E$189</f>
        <v>39.424999999999997</v>
      </c>
      <c r="H60" s="483">
        <f>IFERROR(INDEX($G$123:$AU$178,MATCH($E60,$E$123:$E$178,0),MATCH(H$6,$G$122:$AU$122,0)),0)*$E$189</f>
        <v>39.424999999999997</v>
      </c>
      <c r="I60" s="483">
        <f>IFERROR(INDEX($G$123:$AU$178,MATCH($E60,$E$123:$E$178,0),MATCH(I$6,$G$122:$AU$122,0)),0)*$E$189</f>
        <v>39.424999999999997</v>
      </c>
      <c r="J60" s="483">
        <f>IFERROR(INDEX($G$123:$AU$178,MATCH($E60,$E$123:$E$178,0),MATCH(J$6,$G$122:$AU$122,0)),0)*$E$189</f>
        <v>39.14</v>
      </c>
      <c r="K60" s="483">
        <f>IFERROR(INDEX($G$123:$AU$178,MATCH($E60,$E$123:$E$178,0),MATCH(K$6,$G$122:$AU$122,0)),0)*$E$189</f>
        <v>38.76</v>
      </c>
      <c r="L60" s="483">
        <f>IFERROR(INDEX($G$123:$AU$178,MATCH($E60,$E$123:$E$178,0),MATCH(L$6,$G$122:$AU$122,0)),0)*$E$189</f>
        <v>38.475000000000001</v>
      </c>
      <c r="M60" s="483">
        <f>IFERROR(INDEX($G$123:$AU$178,MATCH($E60,$E$123:$E$178,0),MATCH(M$6,$G$122:$AU$122,0)),0)*$E$189</f>
        <v>38.854999999999997</v>
      </c>
      <c r="N60" s="483">
        <f>IFERROR(INDEX($G$123:$AU$178,MATCH($E60,$E$123:$E$178,0),MATCH(N$6,$G$122:$AU$122,0)),0)*$E$189</f>
        <v>39.33</v>
      </c>
      <c r="O60" s="483">
        <f>IFERROR(INDEX($G$123:$AU$178,MATCH($E60,$E$123:$E$178,0),MATCH(O$6,$G$122:$AU$122,0)),0)*$E$189</f>
        <v>39.553153152572932</v>
      </c>
      <c r="P60" s="483">
        <f>IFERROR(INDEX($G$123:$AU$178,MATCH($E60,$E$123:$E$178,0),MATCH(P$6,$G$122:$AU$122,0)),0)*$E$189</f>
        <v>39.553153152572932</v>
      </c>
      <c r="Q60" s="483">
        <f>IFERROR(INDEX($G$123:$AU$178,MATCH($E60,$E$123:$E$178,0),MATCH(Q$6,$G$122:$AU$122,0)),0)*$E$189</f>
        <v>39.864326651741912</v>
      </c>
      <c r="R60" s="483">
        <f>IFERROR(INDEX($G$123:$AU$178,MATCH($E60,$E$123:$E$178,0),MATCH(R$6,$G$122:$AU$122,0)),0)*$E$189</f>
        <v>40.257118427780526</v>
      </c>
      <c r="S60" s="483">
        <f>IFERROR(INDEX($G$123:$AU$178,MATCH($E60,$E$123:$E$178,0),MATCH(S$6,$G$122:$AU$122,0)),0)*$E$189</f>
        <v>40.651641238518096</v>
      </c>
      <c r="T60" s="483">
        <f>IFERROR(INDEX($G$123:$AU$178,MATCH($E60,$E$123:$E$178,0),MATCH(T$6,$G$122:$AU$122,0)),0)*$E$189</f>
        <v>41.047775314379273</v>
      </c>
      <c r="U60" s="483">
        <f>IFERROR(INDEX($G$123:$AU$178,MATCH($E60,$E$123:$E$178,0),MATCH(U$6,$G$122:$AU$122,0)),0)*$E$189</f>
        <v>41.44540255411399</v>
      </c>
      <c r="V60" s="483">
        <f>IFERROR(INDEX($G$123:$AU$178,MATCH($E60,$E$123:$E$178,0),MATCH(V$6,$G$122:$AU$122,0)),0)*$E$189</f>
        <v>41.844406507497993</v>
      </c>
      <c r="W60" s="483">
        <f>IFERROR(INDEX($G$123:$AU$178,MATCH($E60,$E$123:$E$178,0),MATCH(W$6,$G$122:$AU$122,0)),0)*$E$189</f>
        <v>42.088317707337325</v>
      </c>
      <c r="X60" s="483">
        <f>IFERROR(INDEX($G$123:$AU$178,MATCH($E60,$E$123:$E$178,0),MATCH(X$6,$G$122:$AU$122,0)),0)*$E$189</f>
        <v>42.332426018634543</v>
      </c>
      <c r="Y60" s="483">
        <f>IFERROR(INDEX($G$123:$AU$178,MATCH($E60,$E$123:$E$178,0),MATCH(Y$6,$G$122:$AU$122,0)),0)*$E$189</f>
        <v>42.576727554498127</v>
      </c>
      <c r="Z60" s="483">
        <f>IFERROR(INDEX($G$123:$AU$178,MATCH($E60,$E$123:$E$178,0),MATCH(Z$6,$G$122:$AU$122,0)),0)*$E$189</f>
        <v>42.821218468877682</v>
      </c>
      <c r="AA60" s="483">
        <f>IFERROR(INDEX($G$123:$AU$178,MATCH($E60,$E$123:$E$178,0),MATCH(AA$6,$G$122:$AU$122,0)),0)*$E$189</f>
        <v>43.065894956074864</v>
      </c>
      <c r="AB60" s="483">
        <f>IFERROR(INDEX($G$123:$AU$178,MATCH($E60,$E$123:$E$178,0),MATCH(AB$6,$G$122:$AU$122,0)),0)*$E$189</f>
        <v>43.272067061620987</v>
      </c>
      <c r="AC60" s="483">
        <f>IFERROR(INDEX($G$123:$AU$178,MATCH($E60,$E$123:$E$178,0),MATCH(AC$6,$G$122:$AU$122,0)),0)*$E$189</f>
        <v>43.478503697166701</v>
      </c>
      <c r="AD60" s="483">
        <f>IFERROR(INDEX($G$123:$AU$178,MATCH($E60,$E$123:$E$178,0),MATCH(AD$6,$G$122:$AU$122,0)),0)*$E$189</f>
        <v>43.63940004633902</v>
      </c>
      <c r="AE60" s="483">
        <f>IFERROR(INDEX($G$123:$AU$178,MATCH($E60,$E$123:$E$178,0),MATCH(AE$6,$G$122:$AU$122,0)),0)*$E$189</f>
        <v>43.787387959191499</v>
      </c>
      <c r="AF60" s="483">
        <f>IFERROR(INDEX($G$123:$AU$178,MATCH($E60,$E$123:$E$178,0),MATCH(AF$6,$G$122:$AU$122,0)),0)*$E$189</f>
        <v>43.935341188637722</v>
      </c>
      <c r="AG60" s="483">
        <f>IFERROR(INDEX($G$123:$AU$178,MATCH($E60,$E$123:$E$178,0),MATCH(AG$6,$G$122:$AU$122,0)),0)*$E$189</f>
        <v>44.070978690732581</v>
      </c>
      <c r="AH60" s="483">
        <f>IFERROR(INDEX($G$123:$AU$178,MATCH($E60,$E$123:$E$178,0),MATCH(AH$6,$G$122:$AU$122,0)),0)*$E$189</f>
        <v>44.206575683566093</v>
      </c>
      <c r="AI60" s="483">
        <f>IFERROR(INDEX($G$123:$AU$178,MATCH($E60,$E$123:$E$178,0),MATCH(AI$6,$G$122:$AU$122,0)),0)*$E$189</f>
        <v>44.342131579988035</v>
      </c>
      <c r="AJ60" s="483">
        <f>IFERROR(INDEX($G$123:$AU$178,MATCH($E60,$E$123:$E$178,0),MATCH(AJ$6,$G$122:$AU$122,0)),0)*$E$189</f>
        <v>44.477645798455178</v>
      </c>
      <c r="AK60" s="483">
        <f>IFERROR(INDEX($G$123:$AU$178,MATCH($E60,$E$123:$E$178,0),MATCH(AK$6,$G$122:$AU$122,0)),0)*$E$189</f>
        <v>44.61311776297277</v>
      </c>
      <c r="AL60" s="483">
        <f>IFERROR(INDEX($G$123:$AU$178,MATCH($E60,$E$123:$E$178,0),MATCH(AL$6,$G$122:$AU$122,0)),0)*$E$189</f>
        <v>44.61311776297277</v>
      </c>
      <c r="AM60" s="483">
        <f>IFERROR(INDEX($G$123:$AU$178,MATCH($E60,$E$123:$E$178,0),MATCH(AM$6,$G$122:$AU$122,0)),0)*$E$189</f>
        <v>44.61311776297277</v>
      </c>
      <c r="AN60" s="483">
        <f>IFERROR(INDEX($G$123:$AU$178,MATCH($E60,$E$123:$E$178,0),MATCH(AN$6,$G$122:$AU$122,0)),0)*$E$189</f>
        <v>44.61311776297277</v>
      </c>
      <c r="AO60" s="483">
        <f>IFERROR(INDEX($G$123:$AU$178,MATCH($E60,$E$123:$E$178,0),MATCH(AO$6,$G$122:$AU$122,0)),0)*$E$189</f>
        <v>44.61311776297277</v>
      </c>
      <c r="AP60" s="483">
        <f>IFERROR(INDEX($G$123:$AU$178,MATCH($E60,$E$123:$E$178,0),MATCH(AP$6,$G$122:$AU$122,0)),0)*$E$189</f>
        <v>44.61311776297277</v>
      </c>
      <c r="AQ60" s="483">
        <f>IFERROR(INDEX($G$123:$AU$178,MATCH($E60,$E$123:$E$178,0),MATCH(AQ$6,$G$122:$AU$122,0)),0)*$E$189</f>
        <v>44.61311776297277</v>
      </c>
      <c r="AR60" s="483">
        <f>IFERROR(INDEX($G$123:$AU$178,MATCH($E60,$E$123:$E$178,0),MATCH(AR$6,$G$122:$AU$122,0)),0)*$E$189</f>
        <v>44.61311776297277</v>
      </c>
      <c r="AS60" s="483">
        <f>IFERROR(INDEX($G$123:$AU$178,MATCH($E60,$E$123:$E$178,0),MATCH(AS$6,$G$122:$AU$122,0)),0)*$E$189</f>
        <v>44.61311776297277</v>
      </c>
      <c r="AT60" s="483">
        <f>IFERROR(INDEX($G$123:$AU$178,MATCH($E60,$E$123:$E$178,0),MATCH(AT$6,$G$122:$AU$122,0)),0)*$E$189</f>
        <v>44.61311776297277</v>
      </c>
      <c r="AU60" s="483">
        <f>IFERROR(INDEX($G$123:$AU$178,MATCH($E60,$E$123:$E$178,0),MATCH(AU$6,$G$122:$AU$122,0)),0)*$E$189</f>
        <v>44.61311776297277</v>
      </c>
      <c r="AV60" s="484">
        <v>5</v>
      </c>
      <c r="BA60" s="597"/>
      <c r="BB60" s="597"/>
    </row>
    <row r="61" spans="1:55" ht="14.4">
      <c r="B61" s="8" t="str">
        <f>Processes!D74</f>
        <v>MINWPE</v>
      </c>
      <c r="C61" s="8" t="str">
        <f>Processes!E74</f>
        <v>Mining technology - Wood pellets</v>
      </c>
      <c r="D61" s="216"/>
      <c r="E61" s="216" t="str">
        <f t="shared" si="2"/>
        <v>WPE</v>
      </c>
      <c r="F61" s="1119" t="str">
        <f>IFERROR(VLOOKUP(E61,$E$123:$F$175,2,FALSE),"MKr19")</f>
        <v>MKr19</v>
      </c>
      <c r="G61" s="483">
        <f>IFERROR(INDEX($G$123:$AU$178,MATCH($E61,$E$123:$E$178,0),MATCH(G$6,$G$122:$AU$122,0)),0)*$E$189</f>
        <v>70.015000000000001</v>
      </c>
      <c r="H61" s="483">
        <f>IFERROR(INDEX($G$123:$AU$178,MATCH($E61,$E$123:$E$178,0),MATCH(H$6,$G$122:$AU$122,0)),0)*$E$189</f>
        <v>70.015000000000001</v>
      </c>
      <c r="I61" s="483">
        <f>IFERROR(INDEX($G$123:$AU$178,MATCH($E61,$E$123:$E$178,0),MATCH(I$6,$G$122:$AU$122,0)),0)*$E$189</f>
        <v>70.015000000000001</v>
      </c>
      <c r="J61" s="483">
        <f>IFERROR(INDEX($G$123:$AU$178,MATCH($E61,$E$123:$E$178,0),MATCH(J$6,$G$122:$AU$122,0)),0)*$E$189</f>
        <v>69.064999999999998</v>
      </c>
      <c r="K61" s="483">
        <f>IFERROR(INDEX($G$123:$AU$178,MATCH($E61,$E$123:$E$178,0),MATCH(K$6,$G$122:$AU$122,0)),0)*$E$189</f>
        <v>68.209999999999994</v>
      </c>
      <c r="L61" s="483">
        <f>IFERROR(INDEX($G$123:$AU$178,MATCH($E61,$E$123:$E$178,0),MATCH(L$6,$G$122:$AU$122,0)),0)*$E$189</f>
        <v>67.259999999999991</v>
      </c>
      <c r="M61" s="483">
        <f>IFERROR(INDEX($G$123:$AU$178,MATCH($E61,$E$123:$E$178,0),MATCH(M$6,$G$122:$AU$122,0)),0)*$E$189</f>
        <v>67.64</v>
      </c>
      <c r="N61" s="483">
        <f>IFERROR(INDEX($G$123:$AU$178,MATCH($E61,$E$123:$E$178,0),MATCH(N$6,$G$122:$AU$122,0)),0)*$E$189</f>
        <v>68.02</v>
      </c>
      <c r="O61" s="483">
        <f>IFERROR(INDEX($G$123:$AU$178,MATCH($E61,$E$123:$E$178,0),MATCH(O$6,$G$122:$AU$122,0)),0)*$E$189</f>
        <v>66.020146242702353</v>
      </c>
      <c r="P61" s="483">
        <f>IFERROR(INDEX($G$123:$AU$178,MATCH($E61,$E$123:$E$178,0),MATCH(P$6,$G$122:$AU$122,0)),0)*$E$189</f>
        <v>65.96136818516834</v>
      </c>
      <c r="Q61" s="483">
        <f>IFERROR(INDEX($G$123:$AU$178,MATCH($E61,$E$123:$E$178,0),MATCH(Q$6,$G$122:$AU$122,0)),0)*$E$189</f>
        <v>56.914684416651603</v>
      </c>
      <c r="R61" s="483">
        <f>IFERROR(INDEX($G$123:$AU$178,MATCH($E61,$E$123:$E$178,0),MATCH(R$6,$G$122:$AU$122,0)),0)*$E$189</f>
        <v>59.711627192732756</v>
      </c>
      <c r="S61" s="483">
        <f>IFERROR(INDEX($G$123:$AU$178,MATCH($E61,$E$123:$E$178,0),MATCH(S$6,$G$122:$AU$122,0)),0)*$E$189</f>
        <v>60.013888268314545</v>
      </c>
      <c r="T61" s="483">
        <f>IFERROR(INDEX($G$123:$AU$178,MATCH($E61,$E$123:$E$178,0),MATCH(T$6,$G$122:$AU$122,0)),0)*$E$189</f>
        <v>59.354930887874318</v>
      </c>
      <c r="U61" s="483">
        <f>IFERROR(INDEX($G$123:$AU$178,MATCH($E61,$E$123:$E$178,0),MATCH(U$6,$G$122:$AU$122,0)),0)*$E$189</f>
        <v>59.035222491122838</v>
      </c>
      <c r="V61" s="483">
        <f>IFERROR(INDEX($G$123:$AU$178,MATCH($E61,$E$123:$E$178,0),MATCH(V$6,$G$122:$AU$122,0)),0)*$E$189</f>
        <v>58.74841506580303</v>
      </c>
      <c r="W61" s="483">
        <f>IFERROR(INDEX($G$123:$AU$178,MATCH($E61,$E$123:$E$178,0),MATCH(W$6,$G$122:$AU$122,0)),0)*$E$189</f>
        <v>58.481086742367445</v>
      </c>
      <c r="X61" s="483">
        <f>IFERROR(INDEX($G$123:$AU$178,MATCH($E61,$E$123:$E$178,0),MATCH(X$6,$G$122:$AU$122,0)),0)*$E$189</f>
        <v>58.239324610762822</v>
      </c>
      <c r="Y61" s="483">
        <f>IFERROR(INDEX($G$123:$AU$178,MATCH($E61,$E$123:$E$178,0),MATCH(Y$6,$G$122:$AU$122,0)),0)*$E$189</f>
        <v>58.021371524421873</v>
      </c>
      <c r="Z61" s="483">
        <f>IFERROR(INDEX($G$123:$AU$178,MATCH($E61,$E$123:$E$178,0),MATCH(Z$6,$G$122:$AU$122,0)),0)*$E$189</f>
        <v>57.835820760328922</v>
      </c>
      <c r="AA61" s="483">
        <f>IFERROR(INDEX($G$123:$AU$178,MATCH($E61,$E$123:$E$178,0),MATCH(AA$6,$G$122:$AU$122,0)),0)*$E$189</f>
        <v>57.670584214255001</v>
      </c>
      <c r="AB61" s="483">
        <f>IFERROR(INDEX($G$123:$AU$178,MATCH($E61,$E$123:$E$178,0),MATCH(AB$6,$G$122:$AU$122,0)),0)*$E$189</f>
        <v>57.669113952551044</v>
      </c>
      <c r="AC61" s="483">
        <f>IFERROR(INDEX($G$123:$AU$178,MATCH($E61,$E$123:$E$178,0),MATCH(AC$6,$G$122:$AU$122,0)),0)*$E$189</f>
        <v>57.667421376427306</v>
      </c>
      <c r="AD61" s="483">
        <f>IFERROR(INDEX($G$123:$AU$178,MATCH($E61,$E$123:$E$178,0),MATCH(AD$6,$G$122:$AU$122,0)),0)*$E$189</f>
        <v>57.665509674562891</v>
      </c>
      <c r="AE61" s="483">
        <f>IFERROR(INDEX($G$123:$AU$178,MATCH($E61,$E$123:$E$178,0),MATCH(AE$6,$G$122:$AU$122,0)),0)*$E$189</f>
        <v>57.663381980957837</v>
      </c>
      <c r="AF61" s="483">
        <f>IFERROR(INDEX($G$123:$AU$178,MATCH($E61,$E$123:$E$178,0),MATCH(AF$6,$G$122:$AU$122,0)),0)*$E$189</f>
        <v>57.661041375510997</v>
      </c>
      <c r="AG61" s="483">
        <f>IFERROR(INDEX($G$123:$AU$178,MATCH($E61,$E$123:$E$178,0),MATCH(AG$6,$G$122:$AU$122,0)),0)*$E$189</f>
        <v>57.65544812020616</v>
      </c>
      <c r="AH61" s="483">
        <f>IFERROR(INDEX($G$123:$AU$178,MATCH($E61,$E$123:$E$178,0),MATCH(AH$6,$G$122:$AU$122,0)),0)*$E$189</f>
        <v>57.649697437970978</v>
      </c>
      <c r="AI61" s="483">
        <f>IFERROR(INDEX($G$123:$AU$178,MATCH($E61,$E$123:$E$178,0),MATCH(AI$6,$G$122:$AU$122,0)),0)*$E$189</f>
        <v>57.643792171361397</v>
      </c>
      <c r="AJ61" s="483">
        <f>IFERROR(INDEX($G$123:$AU$178,MATCH($E61,$E$123:$E$178,0),MATCH(AJ$6,$G$122:$AU$122,0)),0)*$E$189</f>
        <v>57.637735107495111</v>
      </c>
      <c r="AK61" s="483">
        <f>IFERROR(INDEX($G$123:$AU$178,MATCH($E61,$E$123:$E$178,0),MATCH(AK$6,$G$122:$AU$122,0)),0)*$E$189</f>
        <v>57.631528978823219</v>
      </c>
      <c r="AL61" s="483">
        <f>IFERROR(INDEX($G$123:$AU$178,MATCH($E61,$E$123:$E$178,0),MATCH(AL$6,$G$122:$AU$122,0)),0)*$E$189</f>
        <v>57.642160026944858</v>
      </c>
      <c r="AM61" s="483">
        <f>IFERROR(INDEX($G$123:$AU$178,MATCH($E61,$E$123:$E$178,0),MATCH(AM$6,$G$122:$AU$122,0)),0)*$E$189</f>
        <v>57.652670836265216</v>
      </c>
      <c r="AN61" s="483">
        <f>IFERROR(INDEX($G$123:$AU$178,MATCH($E61,$E$123:$E$178,0),MATCH(AN$6,$G$122:$AU$122,0)),0)*$E$189</f>
        <v>57.663062920789976</v>
      </c>
      <c r="AO61" s="483">
        <f>IFERROR(INDEX($G$123:$AU$178,MATCH($E61,$E$123:$E$178,0),MATCH(AO$6,$G$122:$AU$122,0)),0)*$E$189</f>
        <v>57.67333776272897</v>
      </c>
      <c r="AP61" s="483">
        <f>IFERROR(INDEX($G$123:$AU$178,MATCH($E61,$E$123:$E$178,0),MATCH(AP$6,$G$122:$AU$122,0)),0)*$E$189</f>
        <v>57.683496812826789</v>
      </c>
      <c r="AQ61" s="483">
        <f>IFERROR(INDEX($G$123:$AU$178,MATCH($E61,$E$123:$E$178,0),MATCH(AQ$6,$G$122:$AU$122,0)),0)*$E$189</f>
        <v>57.735587537358441</v>
      </c>
      <c r="AR61" s="483">
        <f>IFERROR(INDEX($G$123:$AU$178,MATCH($E61,$E$123:$E$178,0),MATCH(AR$6,$G$122:$AU$122,0)),0)*$E$189</f>
        <v>57.78734511269969</v>
      </c>
      <c r="AS61" s="483">
        <f>IFERROR(INDEX($G$123:$AU$178,MATCH($E61,$E$123:$E$178,0),MATCH(AS$6,$G$122:$AU$122,0)),0)*$E$189</f>
        <v>57.838771147246518</v>
      </c>
      <c r="AT61" s="483">
        <f>IFERROR(INDEX($G$123:$AU$178,MATCH($E61,$E$123:$E$178,0),MATCH(AT$6,$G$122:$AU$122,0)),0)*$E$189</f>
        <v>57.889867215086504</v>
      </c>
      <c r="AU61" s="483">
        <f>IFERROR(INDEX($G$123:$AU$178,MATCH($E61,$E$123:$E$178,0),MATCH(AU$6,$G$122:$AU$122,0)),0)*$E$189</f>
        <v>57.940634856356873</v>
      </c>
      <c r="AV61" s="484">
        <v>5</v>
      </c>
      <c r="BA61" s="597"/>
      <c r="BB61" s="597"/>
      <c r="BC61" s="597"/>
    </row>
    <row r="62" spans="1:55" ht="14.4">
      <c r="B62" s="8" t="str">
        <f>Processes!D75</f>
        <v>MINWCH</v>
      </c>
      <c r="C62" s="8" t="str">
        <f>Processes!E75</f>
        <v>Mining technology - Wood chips and wood waste</v>
      </c>
      <c r="D62" s="216"/>
      <c r="E62" s="216" t="str">
        <f t="shared" si="2"/>
        <v>WCH</v>
      </c>
      <c r="F62" s="1119" t="str">
        <f>IFERROR(VLOOKUP(E62,$E$123:$F$175,2,FALSE),"MKr19")</f>
        <v>MKr19</v>
      </c>
      <c r="G62" s="483">
        <f>IFERROR(INDEX($G$123:$AU$178,MATCH($E62,$E$123:$E$178,0),MATCH(G$6,$G$122:$AU$122,0)),0)*$E$189</f>
        <v>43.699999999999996</v>
      </c>
      <c r="H62" s="483">
        <f>IFERROR(INDEX($G$123:$AU$178,MATCH($E62,$E$123:$E$178,0),MATCH(H$6,$G$122:$AU$122,0)),0)*$E$189</f>
        <v>43.699999999999996</v>
      </c>
      <c r="I62" s="483">
        <f>IFERROR(INDEX($G$123:$AU$178,MATCH($E62,$E$123:$E$178,0),MATCH(I$6,$G$122:$AU$122,0)),0)*$E$189</f>
        <v>43.699999999999996</v>
      </c>
      <c r="J62" s="483">
        <f>IFERROR(INDEX($G$123:$AU$178,MATCH($E62,$E$123:$E$178,0),MATCH(J$6,$G$122:$AU$122,0)),0)*$E$189</f>
        <v>43.414999999999999</v>
      </c>
      <c r="K62" s="483">
        <f>IFERROR(INDEX($G$123:$AU$178,MATCH($E62,$E$123:$E$178,0),MATCH(K$6,$G$122:$AU$122,0)),0)*$E$189</f>
        <v>43.034999999999997</v>
      </c>
      <c r="L62" s="483">
        <f>IFERROR(INDEX($G$123:$AU$178,MATCH($E62,$E$123:$E$178,0),MATCH(L$6,$G$122:$AU$122,0)),0)*$E$189</f>
        <v>42.654999999999994</v>
      </c>
      <c r="M62" s="483">
        <f>IFERROR(INDEX($G$123:$AU$178,MATCH($E62,$E$123:$E$178,0),MATCH(M$6,$G$122:$AU$122,0)),0)*$E$189</f>
        <v>43.129999999999995</v>
      </c>
      <c r="N62" s="483">
        <f>IFERROR(INDEX($G$123:$AU$178,MATCH($E62,$E$123:$E$178,0),MATCH(N$6,$G$122:$AU$122,0)),0)*$E$189</f>
        <v>43.604999999999997</v>
      </c>
      <c r="O62" s="483">
        <f>IFERROR(INDEX($G$123:$AU$178,MATCH($E62,$E$123:$E$178,0),MATCH(O$6,$G$122:$AU$122,0)),0)*$E$189</f>
        <v>42.920498592365362</v>
      </c>
      <c r="P62" s="483">
        <f>IFERROR(INDEX($G$123:$AU$178,MATCH($E62,$E$123:$E$178,0),MATCH(P$6,$G$122:$AU$122,0)),0)*$E$189</f>
        <v>42.86172053483137</v>
      </c>
      <c r="Q62" s="483">
        <f>IFERROR(INDEX($G$123:$AU$178,MATCH($E62,$E$123:$E$178,0),MATCH(Q$6,$G$122:$AU$122,0)),0)*$E$189</f>
        <v>42.985970217976949</v>
      </c>
      <c r="R62" s="483">
        <f>IFERROR(INDEX($G$123:$AU$178,MATCH($E62,$E$123:$E$178,0),MATCH(R$6,$G$122:$AU$122,0)),0)*$E$189</f>
        <v>42.930737621218739</v>
      </c>
      <c r="S62" s="483">
        <f>IFERROR(INDEX($G$123:$AU$178,MATCH($E62,$E$123:$E$178,0),MATCH(S$6,$G$122:$AU$122,0)),0)*$E$189</f>
        <v>43.122515400049686</v>
      </c>
      <c r="T62" s="483">
        <f>IFERROR(INDEX($G$123:$AU$178,MATCH($E62,$E$123:$E$178,0),MATCH(T$6,$G$122:$AU$122,0)),0)*$E$189</f>
        <v>43.362212229388248</v>
      </c>
      <c r="U62" s="483">
        <f>IFERROR(INDEX($G$123:$AU$178,MATCH($E62,$E$123:$E$178,0),MATCH(U$6,$G$122:$AU$122,0)),0)*$E$189</f>
        <v>43.62686434319582</v>
      </c>
      <c r="V62" s="483">
        <f>IFERROR(INDEX($G$123:$AU$178,MATCH($E62,$E$123:$E$178,0),MATCH(V$6,$G$122:$AU$122,0)),0)*$E$189</f>
        <v>43.896651372185751</v>
      </c>
      <c r="W62" s="483">
        <f>IFERROR(INDEX($G$123:$AU$178,MATCH($E62,$E$123:$E$178,0),MATCH(W$6,$G$122:$AU$122,0)),0)*$E$189</f>
        <v>44.09874443125387</v>
      </c>
      <c r="X62" s="483">
        <f>IFERROR(INDEX($G$123:$AU$178,MATCH($E62,$E$123:$E$178,0),MATCH(X$6,$G$122:$AU$122,0)),0)*$E$189</f>
        <v>44.299506357634684</v>
      </c>
      <c r="Y62" s="483">
        <f>IFERROR(INDEX($G$123:$AU$178,MATCH($E62,$E$123:$E$178,0),MATCH(Y$6,$G$122:$AU$122,0)),0)*$E$189</f>
        <v>44.497928296919504</v>
      </c>
      <c r="Z62" s="483">
        <f>IFERROR(INDEX($G$123:$AU$178,MATCH($E62,$E$123:$E$178,0),MATCH(Z$6,$G$122:$AU$122,0)),0)*$E$189</f>
        <v>44.701341711419417</v>
      </c>
      <c r="AA62" s="483">
        <f>IFERROR(INDEX($G$123:$AU$178,MATCH($E62,$E$123:$E$178,0),MATCH(AA$6,$G$122:$AU$122,0)),0)*$E$189</f>
        <v>44.899951064987313</v>
      </c>
      <c r="AB62" s="483">
        <f>IFERROR(INDEX($G$123:$AU$178,MATCH($E62,$E$123:$E$178,0),MATCH(AB$6,$G$122:$AU$122,0)),0)*$E$189</f>
        <v>44.995010804955093</v>
      </c>
      <c r="AC62" s="483">
        <f>IFERROR(INDEX($G$123:$AU$178,MATCH($E62,$E$123:$E$178,0),MATCH(AC$6,$G$122:$AU$122,0)),0)*$E$189</f>
        <v>45.089896386301845</v>
      </c>
      <c r="AD62" s="483">
        <f>IFERROR(INDEX($G$123:$AU$178,MATCH($E62,$E$123:$E$178,0),MATCH(AD$6,$G$122:$AU$122,0)),0)*$E$189</f>
        <v>45.184608919645179</v>
      </c>
      <c r="AE62" s="483">
        <f>IFERROR(INDEX($G$123:$AU$178,MATCH($E62,$E$123:$E$178,0),MATCH(AE$6,$G$122:$AU$122,0)),0)*$E$189</f>
        <v>45.279149498086021</v>
      </c>
      <c r="AF62" s="483">
        <f>IFERROR(INDEX($G$123:$AU$178,MATCH($E62,$E$123:$E$178,0),MATCH(AF$6,$G$122:$AU$122,0)),0)*$E$189</f>
        <v>45.373519197394238</v>
      </c>
      <c r="AG62" s="483">
        <f>IFERROR(INDEX($G$123:$AU$178,MATCH($E62,$E$123:$E$178,0),MATCH(AG$6,$G$122:$AU$122,0)),0)*$E$189</f>
        <v>45.468479823575379</v>
      </c>
      <c r="AH62" s="483">
        <f>IFERROR(INDEX($G$123:$AU$178,MATCH($E62,$E$123:$E$178,0),MATCH(AH$6,$G$122:$AU$122,0)),0)*$E$189</f>
        <v>45.5631628821723</v>
      </c>
      <c r="AI62" s="483">
        <f>IFERROR(INDEX($G$123:$AU$178,MATCH($E62,$E$123:$E$178,0),MATCH(AI$6,$G$122:$AU$122,0)),0)*$E$189</f>
        <v>45.657570209274184</v>
      </c>
      <c r="AJ62" s="483">
        <f>IFERROR(INDEX($G$123:$AU$178,MATCH($E62,$E$123:$E$178,0),MATCH(AJ$6,$G$122:$AU$122,0)),0)*$E$189</f>
        <v>45.75170361599077</v>
      </c>
      <c r="AK62" s="483">
        <f>IFERROR(INDEX($G$123:$AU$178,MATCH($E62,$E$123:$E$178,0),MATCH(AK$6,$G$122:$AU$122,0)),0)*$E$189</f>
        <v>45.845564888719998</v>
      </c>
      <c r="AL62" s="483">
        <f>IFERROR(INDEX($G$123:$AU$178,MATCH($E62,$E$123:$E$178,0),MATCH(AL$6,$G$122:$AU$122,0)),0)*$E$189</f>
        <v>45.958745378603254</v>
      </c>
      <c r="AM62" s="483">
        <f>IFERROR(INDEX($G$123:$AU$178,MATCH($E62,$E$123:$E$178,0),MATCH(AM$6,$G$122:$AU$122,0)),0)*$E$189</f>
        <v>46.071499911718661</v>
      </c>
      <c r="AN62" s="483">
        <f>IFERROR(INDEX($G$123:$AU$178,MATCH($E62,$E$123:$E$178,0),MATCH(AN$6,$G$122:$AU$122,0)),0)*$E$189</f>
        <v>46.183831178905827</v>
      </c>
      <c r="AO62" s="483">
        <f>IFERROR(INDEX($G$123:$AU$178,MATCH($E62,$E$123:$E$178,0),MATCH(AO$6,$G$122:$AU$122,0)),0)*$E$189</f>
        <v>46.295741837125888</v>
      </c>
      <c r="AP62" s="483">
        <f>IFERROR(INDEX($G$123:$AU$178,MATCH($E62,$E$123:$E$178,0),MATCH(AP$6,$G$122:$AU$122,0)),0)*$E$189</f>
        <v>46.407234509827518</v>
      </c>
      <c r="AQ62" s="483">
        <f>IFERROR(INDEX($G$123:$AU$178,MATCH($E62,$E$123:$E$178,0),MATCH(AQ$6,$G$122:$AU$122,0)),0)*$E$189</f>
        <v>46.573346077925379</v>
      </c>
      <c r="AR62" s="483">
        <f>IFERROR(INDEX($G$123:$AU$178,MATCH($E62,$E$123:$E$178,0),MATCH(AR$6,$G$122:$AU$122,0)),0)*$E$189</f>
        <v>46.738783513499861</v>
      </c>
      <c r="AS62" s="483">
        <f>IFERROR(INDEX($G$123:$AU$178,MATCH($E62,$E$123:$E$178,0),MATCH(AS$6,$G$122:$AU$122,0)),0)*$E$189</f>
        <v>46.903550518626702</v>
      </c>
      <c r="AT62" s="483">
        <f>IFERROR(INDEX($G$123:$AU$178,MATCH($E62,$E$123:$E$178,0),MATCH(AT$6,$G$122:$AU$122,0)),0)*$E$189</f>
        <v>47.067650750859954</v>
      </c>
      <c r="AU62" s="483">
        <f>IFERROR(INDEX($G$123:$AU$178,MATCH($E62,$E$123:$E$178,0),MATCH(AU$6,$G$122:$AU$122,0)),0)*$E$189</f>
        <v>47.231087823716685</v>
      </c>
      <c r="AV62" s="484">
        <v>5</v>
      </c>
    </row>
    <row r="63" spans="1:55" ht="14.4">
      <c r="B63" s="8" t="str">
        <f>Processes!D76</f>
        <v>MINFIW</v>
      </c>
      <c r="C63" s="8" t="str">
        <f>Processes!E76</f>
        <v>Mining technology - Firewood</v>
      </c>
      <c r="D63" s="216"/>
      <c r="E63" s="216" t="str">
        <f t="shared" si="2"/>
        <v>FIW</v>
      </c>
      <c r="F63" s="1119" t="str">
        <f>IFERROR(VLOOKUP(E63,$E$123:$F$175,2,FALSE),"MKr19")</f>
        <v>MKr14</v>
      </c>
      <c r="G63" s="483">
        <f>IFERROR(INDEX($G$123:$AU$178,MATCH($E63,$E$123:$E$178,0),MATCH(G$6,$G$122:$AU$122,0)),0)*$E$189</f>
        <v>10.924999999999999</v>
      </c>
      <c r="H63" s="483">
        <f>IFERROR(INDEX($G$123:$AU$178,MATCH($E63,$E$123:$E$178,0),MATCH(H$6,$G$122:$AU$122,0)),0)*$E$189</f>
        <v>10.924999999999999</v>
      </c>
      <c r="I63" s="483">
        <f>IFERROR(INDEX($G$123:$AU$178,MATCH($E63,$E$123:$E$178,0),MATCH(I$6,$G$122:$AU$122,0)),0)*$E$189</f>
        <v>10.924999999999999</v>
      </c>
      <c r="J63" s="483">
        <f>IFERROR(INDEX($G$123:$AU$178,MATCH($E63,$E$123:$E$178,0),MATCH(J$6,$G$122:$AU$122,0)),0)*$E$189</f>
        <v>10.85375</v>
      </c>
      <c r="K63" s="483">
        <f>IFERROR(INDEX($G$123:$AU$178,MATCH($E63,$E$123:$E$178,0),MATCH(K$6,$G$122:$AU$122,0)),0)*$E$189</f>
        <v>10.758749999999999</v>
      </c>
      <c r="L63" s="483">
        <f>IFERROR(INDEX($G$123:$AU$178,MATCH($E63,$E$123:$E$178,0),MATCH(L$6,$G$122:$AU$122,0)),0)*$E$189</f>
        <v>10.663749999999999</v>
      </c>
      <c r="M63" s="483">
        <f>IFERROR(INDEX($G$123:$AU$178,MATCH($E63,$E$123:$E$178,0),MATCH(M$6,$G$122:$AU$122,0)),0)*$E$189</f>
        <v>10.782499999999999</v>
      </c>
      <c r="N63" s="483">
        <f>IFERROR(INDEX($G$123:$AU$178,MATCH($E63,$E$123:$E$178,0),MATCH(N$6,$G$122:$AU$122,0)),0)*$E$189</f>
        <v>10.901249999999999</v>
      </c>
      <c r="O63" s="483">
        <f>IFERROR(INDEX($G$123:$AU$178,MATCH($E63,$E$123:$E$178,0),MATCH(O$6,$G$122:$AU$122,0)),0)*$E$189</f>
        <v>10.730124648091341</v>
      </c>
      <c r="P63" s="483">
        <f>IFERROR(INDEX($G$123:$AU$178,MATCH($E63,$E$123:$E$178,0),MATCH(P$6,$G$122:$AU$122,0)),0)*$E$189</f>
        <v>10.715430133707843</v>
      </c>
      <c r="Q63" s="483">
        <f>IFERROR(INDEX($G$123:$AU$178,MATCH($E63,$E$123:$E$178,0),MATCH(Q$6,$G$122:$AU$122,0)),0)*$E$189</f>
        <v>10.746492554494237</v>
      </c>
      <c r="R63" s="483">
        <f>IFERROR(INDEX($G$123:$AU$178,MATCH($E63,$E$123:$E$178,0),MATCH(R$6,$G$122:$AU$122,0)),0)*$E$189</f>
        <v>10.732684405304685</v>
      </c>
      <c r="S63" s="483">
        <f>IFERROR(INDEX($G$123:$AU$178,MATCH($E63,$E$123:$E$178,0),MATCH(S$6,$G$122:$AU$122,0)),0)*$E$189</f>
        <v>10.780628850012421</v>
      </c>
      <c r="T63" s="483">
        <f>IFERROR(INDEX($G$123:$AU$178,MATCH($E63,$E$123:$E$178,0),MATCH(T$6,$G$122:$AU$122,0)),0)*$E$189</f>
        <v>10.840553057347062</v>
      </c>
      <c r="U63" s="483">
        <f>IFERROR(INDEX($G$123:$AU$178,MATCH($E63,$E$123:$E$178,0),MATCH(U$6,$G$122:$AU$122,0)),0)*$E$189</f>
        <v>10.906716085798955</v>
      </c>
      <c r="V63" s="483">
        <f>IFERROR(INDEX($G$123:$AU$178,MATCH($E63,$E$123:$E$178,0),MATCH(V$6,$G$122:$AU$122,0)),0)*$E$189</f>
        <v>10.974162843046438</v>
      </c>
      <c r="W63" s="483">
        <f>IFERROR(INDEX($G$123:$AU$178,MATCH($E63,$E$123:$E$178,0),MATCH(W$6,$G$122:$AU$122,0)),0)*$E$189</f>
        <v>11.024686107813467</v>
      </c>
      <c r="X63" s="483">
        <f>IFERROR(INDEX($G$123:$AU$178,MATCH($E63,$E$123:$E$178,0),MATCH(X$6,$G$122:$AU$122,0)),0)*$E$189</f>
        <v>11.074876589408671</v>
      </c>
      <c r="Y63" s="483">
        <f>IFERROR(INDEX($G$123:$AU$178,MATCH($E63,$E$123:$E$178,0),MATCH(Y$6,$G$122:$AU$122,0)),0)*$E$189</f>
        <v>11.124482074229876</v>
      </c>
      <c r="Z63" s="483">
        <f>IFERROR(INDEX($G$123:$AU$178,MATCH($E63,$E$123:$E$178,0),MATCH(Z$6,$G$122:$AU$122,0)),0)*$E$189</f>
        <v>11.175335427854854</v>
      </c>
      <c r="AA63" s="483">
        <f>IFERROR(INDEX($G$123:$AU$178,MATCH($E63,$E$123:$E$178,0),MATCH(AA$6,$G$122:$AU$122,0)),0)*$E$189</f>
        <v>11.224987766246828</v>
      </c>
      <c r="AB63" s="483">
        <f>IFERROR(INDEX($G$123:$AU$178,MATCH($E63,$E$123:$E$178,0),MATCH(AB$6,$G$122:$AU$122,0)),0)*$E$189</f>
        <v>11.248752701238773</v>
      </c>
      <c r="AC63" s="483">
        <f>IFERROR(INDEX($G$123:$AU$178,MATCH($E63,$E$123:$E$178,0),MATCH(AC$6,$G$122:$AU$122,0)),0)*$E$189</f>
        <v>11.272474096575461</v>
      </c>
      <c r="AD63" s="483">
        <f>IFERROR(INDEX($G$123:$AU$178,MATCH($E63,$E$123:$E$178,0),MATCH(AD$6,$G$122:$AU$122,0)),0)*$E$189</f>
        <v>11.296152229911295</v>
      </c>
      <c r="AE63" s="483">
        <f>IFERROR(INDEX($G$123:$AU$178,MATCH($E63,$E$123:$E$178,0),MATCH(AE$6,$G$122:$AU$122,0)),0)*$E$189</f>
        <v>11.319787374521505</v>
      </c>
      <c r="AF63" s="483">
        <f>IFERROR(INDEX($G$123:$AU$178,MATCH($E63,$E$123:$E$178,0),MATCH(AF$6,$G$122:$AU$122,0)),0)*$E$189</f>
        <v>11.343379799348559</v>
      </c>
      <c r="AG63" s="483">
        <f>IFERROR(INDEX($G$123:$AU$178,MATCH($E63,$E$123:$E$178,0),MATCH(AG$6,$G$122:$AU$122,0)),0)*$E$189</f>
        <v>11.367119955893845</v>
      </c>
      <c r="AH63" s="483">
        <f>IFERROR(INDEX($G$123:$AU$178,MATCH($E63,$E$123:$E$178,0),MATCH(AH$6,$G$122:$AU$122,0)),0)*$E$189</f>
        <v>11.390790720543075</v>
      </c>
      <c r="AI63" s="483">
        <f>IFERROR(INDEX($G$123:$AU$178,MATCH($E63,$E$123:$E$178,0),MATCH(AI$6,$G$122:$AU$122,0)),0)*$E$189</f>
        <v>11.414392552318546</v>
      </c>
      <c r="AJ63" s="483">
        <f>IFERROR(INDEX($G$123:$AU$178,MATCH($E63,$E$123:$E$178,0),MATCH(AJ$6,$G$122:$AU$122,0)),0)*$E$189</f>
        <v>11.437925903997693</v>
      </c>
      <c r="AK63" s="483">
        <f>IFERROR(INDEX($G$123:$AU$178,MATCH($E63,$E$123:$E$178,0),MATCH(AK$6,$G$122:$AU$122,0)),0)*$E$189</f>
        <v>11.46139122218</v>
      </c>
      <c r="AL63" s="483">
        <f>IFERROR(INDEX($G$123:$AU$178,MATCH($E63,$E$123:$E$178,0),MATCH(AL$6,$G$122:$AU$122,0)),0)*$E$189</f>
        <v>11.489686344650814</v>
      </c>
      <c r="AM63" s="483">
        <f>IFERROR(INDEX($G$123:$AU$178,MATCH($E63,$E$123:$E$178,0),MATCH(AM$6,$G$122:$AU$122,0)),0)*$E$189</f>
        <v>11.517874977929665</v>
      </c>
      <c r="AN63" s="483">
        <f>IFERROR(INDEX($G$123:$AU$178,MATCH($E63,$E$123:$E$178,0),MATCH(AN$6,$G$122:$AU$122,0)),0)*$E$189</f>
        <v>11.545957794726457</v>
      </c>
      <c r="AO63" s="483">
        <f>IFERROR(INDEX($G$123:$AU$178,MATCH($E63,$E$123:$E$178,0),MATCH(AO$6,$G$122:$AU$122,0)),0)*$E$189</f>
        <v>11.573935459281472</v>
      </c>
      <c r="AP63" s="483">
        <f>IFERROR(INDEX($G$123:$AU$178,MATCH($E63,$E$123:$E$178,0),MATCH(AP$6,$G$122:$AU$122,0)),0)*$E$189</f>
        <v>11.601808627456879</v>
      </c>
      <c r="AQ63" s="483">
        <f>IFERROR(INDEX($G$123:$AU$178,MATCH($E63,$E$123:$E$178,0),MATCH(AQ$6,$G$122:$AU$122,0)),0)*$E$189</f>
        <v>11.643336519481345</v>
      </c>
      <c r="AR63" s="483">
        <f>IFERROR(INDEX($G$123:$AU$178,MATCH($E63,$E$123:$E$178,0),MATCH(AR$6,$G$122:$AU$122,0)),0)*$E$189</f>
        <v>11.684695878374965</v>
      </c>
      <c r="AS63" s="483">
        <f>IFERROR(INDEX($G$123:$AU$178,MATCH($E63,$E$123:$E$178,0),MATCH(AS$6,$G$122:$AU$122,0)),0)*$E$189</f>
        <v>11.725887629656675</v>
      </c>
      <c r="AT63" s="483">
        <f>IFERROR(INDEX($G$123:$AU$178,MATCH($E63,$E$123:$E$178,0),MATCH(AT$6,$G$122:$AU$122,0)),0)*$E$189</f>
        <v>11.766912687714989</v>
      </c>
      <c r="AU63" s="483">
        <f>IFERROR(INDEX($G$123:$AU$178,MATCH($E63,$E$123:$E$178,0),MATCH(AU$6,$G$122:$AU$122,0)),0)*$E$189</f>
        <v>11.807771955929171</v>
      </c>
      <c r="AV63" s="484">
        <v>5</v>
      </c>
    </row>
    <row r="64" spans="1:55" ht="14.4">
      <c r="B64" s="8" t="str">
        <f>Processes!D77</f>
        <v>MINCRN</v>
      </c>
      <c r="C64" s="8" t="str">
        <f>Processes!E77</f>
        <v>Mining technology - Corn</v>
      </c>
      <c r="D64" s="216"/>
      <c r="E64" s="216" t="str">
        <f t="shared" si="2"/>
        <v>CRN</v>
      </c>
      <c r="F64" s="1119" t="str">
        <f>IFERROR(VLOOKUP(E64,$E$123:$F$175,2,FALSE),"MKr19")</f>
        <v>MKr14</v>
      </c>
      <c r="G64" s="483">
        <f>IFERROR(INDEX($G$123:$AU$178,MATCH($E64,$E$123:$E$178,0),MATCH(G$6,$G$122:$AU$122,0)),0)*$E$189</f>
        <v>68.78</v>
      </c>
      <c r="H64" s="483">
        <f>IFERROR(INDEX($G$123:$AU$178,MATCH($E64,$E$123:$E$178,0),MATCH(H$6,$G$122:$AU$122,0)),0)*$E$189</f>
        <v>68.78</v>
      </c>
      <c r="I64" s="483">
        <f>IFERROR(INDEX($G$123:$AU$178,MATCH($E64,$E$123:$E$178,0),MATCH(I$6,$G$122:$AU$122,0)),0)*$E$189</f>
        <v>68.78</v>
      </c>
      <c r="J64" s="483">
        <f>IFERROR(INDEX($G$123:$AU$178,MATCH($E64,$E$123:$E$178,0),MATCH(J$6,$G$122:$AU$122,0)),0)*$E$189</f>
        <v>68.78</v>
      </c>
      <c r="K64" s="483">
        <f>IFERROR(INDEX($G$123:$AU$178,MATCH($E64,$E$123:$E$178,0),MATCH(K$6,$G$122:$AU$122,0)),0)*$E$189</f>
        <v>68.78</v>
      </c>
      <c r="L64" s="483">
        <f>IFERROR(INDEX($G$123:$AU$178,MATCH($E64,$E$123:$E$178,0),MATCH(L$6,$G$122:$AU$122,0)),0)*$E$189</f>
        <v>68.78</v>
      </c>
      <c r="M64" s="483">
        <f>IFERROR(INDEX($G$123:$AU$178,MATCH($E64,$E$123:$E$178,0),MATCH(M$6,$G$122:$AU$122,0)),0)*$E$189</f>
        <v>68.78</v>
      </c>
      <c r="N64" s="483">
        <f>IFERROR(INDEX($G$123:$AU$178,MATCH($E64,$E$123:$E$178,0),MATCH(N$6,$G$122:$AU$122,0)),0)*$E$189</f>
        <v>68.78</v>
      </c>
      <c r="O64" s="483">
        <f>IFERROR(INDEX($G$123:$AU$178,MATCH($E64,$E$123:$E$178,0),MATCH(O$6,$G$122:$AU$122,0)),0)*$E$189</f>
        <v>68.78</v>
      </c>
      <c r="P64" s="483">
        <f>IFERROR(INDEX($G$123:$AU$178,MATCH($E64,$E$123:$E$178,0),MATCH(P$6,$G$122:$AU$122,0)),0)*$E$189</f>
        <v>68.78</v>
      </c>
      <c r="Q64" s="483">
        <f>IFERROR(INDEX($G$123:$AU$178,MATCH($E64,$E$123:$E$178,0),MATCH(Q$6,$G$122:$AU$122,0)),0)*$E$189</f>
        <v>68.78</v>
      </c>
      <c r="R64" s="483">
        <f>IFERROR(INDEX($G$123:$AU$178,MATCH($E64,$E$123:$E$178,0),MATCH(R$6,$G$122:$AU$122,0)),0)*$E$189</f>
        <v>68.78</v>
      </c>
      <c r="S64" s="483">
        <f>IFERROR(INDEX($G$123:$AU$178,MATCH($E64,$E$123:$E$178,0),MATCH(S$6,$G$122:$AU$122,0)),0)*$E$189</f>
        <v>68.78</v>
      </c>
      <c r="T64" s="483">
        <f>IFERROR(INDEX($G$123:$AU$178,MATCH($E64,$E$123:$E$178,0),MATCH(T$6,$G$122:$AU$122,0)),0)*$E$189</f>
        <v>68.78</v>
      </c>
      <c r="U64" s="483">
        <f>IFERROR(INDEX($G$123:$AU$178,MATCH($E64,$E$123:$E$178,0),MATCH(U$6,$G$122:$AU$122,0)),0)*$E$189</f>
        <v>68.78</v>
      </c>
      <c r="V64" s="483">
        <f>IFERROR(INDEX($G$123:$AU$178,MATCH($E64,$E$123:$E$178,0),MATCH(V$6,$G$122:$AU$122,0)),0)*$E$189</f>
        <v>68.78</v>
      </c>
      <c r="W64" s="483">
        <f>IFERROR(INDEX($G$123:$AU$178,MATCH($E64,$E$123:$E$178,0),MATCH(W$6,$G$122:$AU$122,0)),0)*$E$189</f>
        <v>68.78</v>
      </c>
      <c r="X64" s="483">
        <f>IFERROR(INDEX($G$123:$AU$178,MATCH($E64,$E$123:$E$178,0),MATCH(X$6,$G$122:$AU$122,0)),0)*$E$189</f>
        <v>68.78</v>
      </c>
      <c r="Y64" s="483">
        <f>IFERROR(INDEX($G$123:$AU$178,MATCH($E64,$E$123:$E$178,0),MATCH(Y$6,$G$122:$AU$122,0)),0)*$E$189</f>
        <v>68.78</v>
      </c>
      <c r="Z64" s="483">
        <f>IFERROR(INDEX($G$123:$AU$178,MATCH($E64,$E$123:$E$178,0),MATCH(Z$6,$G$122:$AU$122,0)),0)*$E$189</f>
        <v>68.78</v>
      </c>
      <c r="AA64" s="483">
        <f>IFERROR(INDEX($G$123:$AU$178,MATCH($E64,$E$123:$E$178,0),MATCH(AA$6,$G$122:$AU$122,0)),0)*$E$189</f>
        <v>68.78</v>
      </c>
      <c r="AB64" s="483">
        <f>IFERROR(INDEX($G$123:$AU$178,MATCH($E64,$E$123:$E$178,0),MATCH(AB$6,$G$122:$AU$122,0)),0)*$E$189</f>
        <v>68.78</v>
      </c>
      <c r="AC64" s="483">
        <f>IFERROR(INDEX($G$123:$AU$178,MATCH($E64,$E$123:$E$178,0),MATCH(AC$6,$G$122:$AU$122,0)),0)*$E$189</f>
        <v>68.78</v>
      </c>
      <c r="AD64" s="483">
        <f>IFERROR(INDEX($G$123:$AU$178,MATCH($E64,$E$123:$E$178,0),MATCH(AD$6,$G$122:$AU$122,0)),0)*$E$189</f>
        <v>68.78</v>
      </c>
      <c r="AE64" s="483">
        <f>IFERROR(INDEX($G$123:$AU$178,MATCH($E64,$E$123:$E$178,0),MATCH(AE$6,$G$122:$AU$122,0)),0)*$E$189</f>
        <v>68.78</v>
      </c>
      <c r="AF64" s="483">
        <f>IFERROR(INDEX($G$123:$AU$178,MATCH($E64,$E$123:$E$178,0),MATCH(AF$6,$G$122:$AU$122,0)),0)*$E$189</f>
        <v>68.78</v>
      </c>
      <c r="AG64" s="483">
        <f>IFERROR(INDEX($G$123:$AU$178,MATCH($E64,$E$123:$E$178,0),MATCH(AG$6,$G$122:$AU$122,0)),0)*$E$189</f>
        <v>68.78</v>
      </c>
      <c r="AH64" s="483">
        <f>IFERROR(INDEX($G$123:$AU$178,MATCH($E64,$E$123:$E$178,0),MATCH(AH$6,$G$122:$AU$122,0)),0)*$E$189</f>
        <v>68.78</v>
      </c>
      <c r="AI64" s="483">
        <f>IFERROR(INDEX($G$123:$AU$178,MATCH($E64,$E$123:$E$178,0),MATCH(AI$6,$G$122:$AU$122,0)),0)*$E$189</f>
        <v>68.78</v>
      </c>
      <c r="AJ64" s="483">
        <f>IFERROR(INDEX($G$123:$AU$178,MATCH($E64,$E$123:$E$178,0),MATCH(AJ$6,$G$122:$AU$122,0)),0)*$E$189</f>
        <v>68.78</v>
      </c>
      <c r="AK64" s="483">
        <f>IFERROR(INDEX($G$123:$AU$178,MATCH($E64,$E$123:$E$178,0),MATCH(AK$6,$G$122:$AU$122,0)),0)*$E$189</f>
        <v>68.78</v>
      </c>
      <c r="AL64" s="483">
        <f>IFERROR(INDEX($G$123:$AU$178,MATCH($E64,$E$123:$E$178,0),MATCH(AL$6,$G$122:$AU$122,0)),0)*$E$189</f>
        <v>68.78</v>
      </c>
      <c r="AM64" s="483">
        <f>IFERROR(INDEX($G$123:$AU$178,MATCH($E64,$E$123:$E$178,0),MATCH(AM$6,$G$122:$AU$122,0)),0)*$E$189</f>
        <v>68.78</v>
      </c>
      <c r="AN64" s="483">
        <f>IFERROR(INDEX($G$123:$AU$178,MATCH($E64,$E$123:$E$178,0),MATCH(AN$6,$G$122:$AU$122,0)),0)*$E$189</f>
        <v>68.78</v>
      </c>
      <c r="AO64" s="483">
        <f>IFERROR(INDEX($G$123:$AU$178,MATCH($E64,$E$123:$E$178,0),MATCH(AO$6,$G$122:$AU$122,0)),0)*$E$189</f>
        <v>68.78</v>
      </c>
      <c r="AP64" s="483">
        <f>IFERROR(INDEX($G$123:$AU$178,MATCH($E64,$E$123:$E$178,0),MATCH(AP$6,$G$122:$AU$122,0)),0)*$E$189</f>
        <v>68.78</v>
      </c>
      <c r="AQ64" s="483">
        <f>IFERROR(INDEX($G$123:$AU$178,MATCH($E64,$E$123:$E$178,0),MATCH(AQ$6,$G$122:$AU$122,0)),0)*$E$189</f>
        <v>68.78</v>
      </c>
      <c r="AR64" s="483">
        <f>IFERROR(INDEX($G$123:$AU$178,MATCH($E64,$E$123:$E$178,0),MATCH(AR$6,$G$122:$AU$122,0)),0)*$E$189</f>
        <v>68.78</v>
      </c>
      <c r="AS64" s="483">
        <f>IFERROR(INDEX($G$123:$AU$178,MATCH($E64,$E$123:$E$178,0),MATCH(AS$6,$G$122:$AU$122,0)),0)*$E$189</f>
        <v>68.78</v>
      </c>
      <c r="AT64" s="483">
        <f>IFERROR(INDEX($G$123:$AU$178,MATCH($E64,$E$123:$E$178,0),MATCH(AT$6,$G$122:$AU$122,0)),0)*$E$189</f>
        <v>68.78</v>
      </c>
      <c r="AU64" s="483">
        <f>IFERROR(INDEX($G$123:$AU$178,MATCH($E64,$E$123:$E$178,0),MATCH(AU$6,$G$122:$AU$122,0)),0)*$E$189</f>
        <v>68.78</v>
      </c>
      <c r="AV64" s="484">
        <v>5</v>
      </c>
      <c r="AX64" s="602"/>
    </row>
    <row r="65" spans="2:119" ht="14.4">
      <c r="B65" s="8" t="str">
        <f>Processes!D78</f>
        <v>MINRPS</v>
      </c>
      <c r="C65" s="8" t="str">
        <f>Processes!E78</f>
        <v>Mining technology - Rapeseed</v>
      </c>
      <c r="D65" s="216"/>
      <c r="E65" s="216" t="str">
        <f t="shared" si="2"/>
        <v>RPS</v>
      </c>
      <c r="F65" s="1119" t="str">
        <f>IFERROR(VLOOKUP(E65,$E$123:$F$175,2,FALSE),"MKr19")</f>
        <v>MKr14</v>
      </c>
      <c r="G65" s="483">
        <f>IFERROR(INDEX($G$123:$AU$178,MATCH($E65,$E$123:$E$178,0),MATCH(G$6,$G$122:$AU$122,0)),0)*$E$189</f>
        <v>96.614999999999995</v>
      </c>
      <c r="H65" s="483">
        <f>IFERROR(INDEX($G$123:$AU$178,MATCH($E65,$E$123:$E$178,0),MATCH(H$6,$G$122:$AU$122,0)),0)*$E$189</f>
        <v>96.614999999999995</v>
      </c>
      <c r="I65" s="483">
        <f>IFERROR(INDEX($G$123:$AU$178,MATCH($E65,$E$123:$E$178,0),MATCH(I$6,$G$122:$AU$122,0)),0)*$E$189</f>
        <v>96.614999999999995</v>
      </c>
      <c r="J65" s="483">
        <f>IFERROR(INDEX($G$123:$AU$178,MATCH($E65,$E$123:$E$178,0),MATCH(J$6,$G$122:$AU$122,0)),0)*$E$189</f>
        <v>96.614999999999995</v>
      </c>
      <c r="K65" s="483">
        <f>IFERROR(INDEX($G$123:$AU$178,MATCH($E65,$E$123:$E$178,0),MATCH(K$6,$G$122:$AU$122,0)),0)*$E$189</f>
        <v>96.614999999999995</v>
      </c>
      <c r="L65" s="483">
        <f>IFERROR(INDEX($G$123:$AU$178,MATCH($E65,$E$123:$E$178,0),MATCH(L$6,$G$122:$AU$122,0)),0)*$E$189</f>
        <v>96.614999999999995</v>
      </c>
      <c r="M65" s="483">
        <f>IFERROR(INDEX($G$123:$AU$178,MATCH($E65,$E$123:$E$178,0),MATCH(M$6,$G$122:$AU$122,0)),0)*$E$189</f>
        <v>96.614999999999995</v>
      </c>
      <c r="N65" s="483">
        <f>IFERROR(INDEX($G$123:$AU$178,MATCH($E65,$E$123:$E$178,0),MATCH(N$6,$G$122:$AU$122,0)),0)*$E$189</f>
        <v>96.614999999999995</v>
      </c>
      <c r="O65" s="483">
        <f>IFERROR(INDEX($G$123:$AU$178,MATCH($E65,$E$123:$E$178,0),MATCH(O$6,$G$122:$AU$122,0)),0)*$E$189</f>
        <v>96.614999999999995</v>
      </c>
      <c r="P65" s="483">
        <f>IFERROR(INDEX($G$123:$AU$178,MATCH($E65,$E$123:$E$178,0),MATCH(P$6,$G$122:$AU$122,0)),0)*$E$189</f>
        <v>96.614999999999995</v>
      </c>
      <c r="Q65" s="483">
        <f>IFERROR(INDEX($G$123:$AU$178,MATCH($E65,$E$123:$E$178,0),MATCH(Q$6,$G$122:$AU$122,0)),0)*$E$189</f>
        <v>96.614999999999995</v>
      </c>
      <c r="R65" s="483">
        <f>IFERROR(INDEX($G$123:$AU$178,MATCH($E65,$E$123:$E$178,0),MATCH(R$6,$G$122:$AU$122,0)),0)*$E$189</f>
        <v>96.614999999999995</v>
      </c>
      <c r="S65" s="483">
        <f>IFERROR(INDEX($G$123:$AU$178,MATCH($E65,$E$123:$E$178,0),MATCH(S$6,$G$122:$AU$122,0)),0)*$E$189</f>
        <v>96.614999999999995</v>
      </c>
      <c r="T65" s="483">
        <f>IFERROR(INDEX($G$123:$AU$178,MATCH($E65,$E$123:$E$178,0),MATCH(T$6,$G$122:$AU$122,0)),0)*$E$189</f>
        <v>96.614999999999995</v>
      </c>
      <c r="U65" s="483">
        <f>IFERROR(INDEX($G$123:$AU$178,MATCH($E65,$E$123:$E$178,0),MATCH(U$6,$G$122:$AU$122,0)),0)*$E$189</f>
        <v>96.614999999999995</v>
      </c>
      <c r="V65" s="483">
        <f>IFERROR(INDEX($G$123:$AU$178,MATCH($E65,$E$123:$E$178,0),MATCH(V$6,$G$122:$AU$122,0)),0)*$E$189</f>
        <v>96.614999999999995</v>
      </c>
      <c r="W65" s="483">
        <f>IFERROR(INDEX($G$123:$AU$178,MATCH($E65,$E$123:$E$178,0),MATCH(W$6,$G$122:$AU$122,0)),0)*$E$189</f>
        <v>96.614999999999995</v>
      </c>
      <c r="X65" s="483">
        <f>IFERROR(INDEX($G$123:$AU$178,MATCH($E65,$E$123:$E$178,0),MATCH(X$6,$G$122:$AU$122,0)),0)*$E$189</f>
        <v>96.614999999999995</v>
      </c>
      <c r="Y65" s="483">
        <f>IFERROR(INDEX($G$123:$AU$178,MATCH($E65,$E$123:$E$178,0),MATCH(Y$6,$G$122:$AU$122,0)),0)*$E$189</f>
        <v>96.614999999999995</v>
      </c>
      <c r="Z65" s="483">
        <f>IFERROR(INDEX($G$123:$AU$178,MATCH($E65,$E$123:$E$178,0),MATCH(Z$6,$G$122:$AU$122,0)),0)*$E$189</f>
        <v>96.614999999999995</v>
      </c>
      <c r="AA65" s="483">
        <f>IFERROR(INDEX($G$123:$AU$178,MATCH($E65,$E$123:$E$178,0),MATCH(AA$6,$G$122:$AU$122,0)),0)*$E$189</f>
        <v>96.614999999999995</v>
      </c>
      <c r="AB65" s="483">
        <f>IFERROR(INDEX($G$123:$AU$178,MATCH($E65,$E$123:$E$178,0),MATCH(AB$6,$G$122:$AU$122,0)),0)*$E$189</f>
        <v>96.614999999999995</v>
      </c>
      <c r="AC65" s="483">
        <f>IFERROR(INDEX($G$123:$AU$178,MATCH($E65,$E$123:$E$178,0),MATCH(AC$6,$G$122:$AU$122,0)),0)*$E$189</f>
        <v>96.614999999999995</v>
      </c>
      <c r="AD65" s="483">
        <f>IFERROR(INDEX($G$123:$AU$178,MATCH($E65,$E$123:$E$178,0),MATCH(AD$6,$G$122:$AU$122,0)),0)*$E$189</f>
        <v>96.614999999999995</v>
      </c>
      <c r="AE65" s="483">
        <f>IFERROR(INDEX($G$123:$AU$178,MATCH($E65,$E$123:$E$178,0),MATCH(AE$6,$G$122:$AU$122,0)),0)*$E$189</f>
        <v>96.614999999999995</v>
      </c>
      <c r="AF65" s="483">
        <f>IFERROR(INDEX($G$123:$AU$178,MATCH($E65,$E$123:$E$178,0),MATCH(AF$6,$G$122:$AU$122,0)),0)*$E$189</f>
        <v>96.614999999999995</v>
      </c>
      <c r="AG65" s="483">
        <f>IFERROR(INDEX($G$123:$AU$178,MATCH($E65,$E$123:$E$178,0),MATCH(AG$6,$G$122:$AU$122,0)),0)*$E$189</f>
        <v>96.614999999999995</v>
      </c>
      <c r="AH65" s="483">
        <f>IFERROR(INDEX($G$123:$AU$178,MATCH($E65,$E$123:$E$178,0),MATCH(AH$6,$G$122:$AU$122,0)),0)*$E$189</f>
        <v>96.614999999999995</v>
      </c>
      <c r="AI65" s="483">
        <f>IFERROR(INDEX($G$123:$AU$178,MATCH($E65,$E$123:$E$178,0),MATCH(AI$6,$G$122:$AU$122,0)),0)*$E$189</f>
        <v>96.614999999999995</v>
      </c>
      <c r="AJ65" s="483">
        <f>IFERROR(INDEX($G$123:$AU$178,MATCH($E65,$E$123:$E$178,0),MATCH(AJ$6,$G$122:$AU$122,0)),0)*$E$189</f>
        <v>96.614999999999995</v>
      </c>
      <c r="AK65" s="483">
        <f>IFERROR(INDEX($G$123:$AU$178,MATCH($E65,$E$123:$E$178,0),MATCH(AK$6,$G$122:$AU$122,0)),0)*$E$189</f>
        <v>96.614999999999995</v>
      </c>
      <c r="AL65" s="483">
        <f>IFERROR(INDEX($G$123:$AU$178,MATCH($E65,$E$123:$E$178,0),MATCH(AL$6,$G$122:$AU$122,0)),0)*$E$189</f>
        <v>96.614999999999995</v>
      </c>
      <c r="AM65" s="483">
        <f>IFERROR(INDEX($G$123:$AU$178,MATCH($E65,$E$123:$E$178,0),MATCH(AM$6,$G$122:$AU$122,0)),0)*$E$189</f>
        <v>96.614999999999995</v>
      </c>
      <c r="AN65" s="483">
        <f>IFERROR(INDEX($G$123:$AU$178,MATCH($E65,$E$123:$E$178,0),MATCH(AN$6,$G$122:$AU$122,0)),0)*$E$189</f>
        <v>96.614999999999995</v>
      </c>
      <c r="AO65" s="483">
        <f>IFERROR(INDEX($G$123:$AU$178,MATCH($E65,$E$123:$E$178,0),MATCH(AO$6,$G$122:$AU$122,0)),0)*$E$189</f>
        <v>96.614999999999995</v>
      </c>
      <c r="AP65" s="483">
        <f>IFERROR(INDEX($G$123:$AU$178,MATCH($E65,$E$123:$E$178,0),MATCH(AP$6,$G$122:$AU$122,0)),0)*$E$189</f>
        <v>96.614999999999995</v>
      </c>
      <c r="AQ65" s="483">
        <f>IFERROR(INDEX($G$123:$AU$178,MATCH($E65,$E$123:$E$178,0),MATCH(AQ$6,$G$122:$AU$122,0)),0)*$E$189</f>
        <v>96.614999999999995</v>
      </c>
      <c r="AR65" s="483">
        <f>IFERROR(INDEX($G$123:$AU$178,MATCH($E65,$E$123:$E$178,0),MATCH(AR$6,$G$122:$AU$122,0)),0)*$E$189</f>
        <v>96.614999999999995</v>
      </c>
      <c r="AS65" s="483">
        <f>IFERROR(INDEX($G$123:$AU$178,MATCH($E65,$E$123:$E$178,0),MATCH(AS$6,$G$122:$AU$122,0)),0)*$E$189</f>
        <v>96.614999999999995</v>
      </c>
      <c r="AT65" s="483">
        <f>IFERROR(INDEX($G$123:$AU$178,MATCH($E65,$E$123:$E$178,0),MATCH(AT$6,$G$122:$AU$122,0)),0)*$E$189</f>
        <v>96.614999999999995</v>
      </c>
      <c r="AU65" s="483">
        <f>IFERROR(INDEX($G$123:$AU$178,MATCH($E65,$E$123:$E$178,0),MATCH(AU$6,$G$122:$AU$122,0)),0)*$E$189</f>
        <v>96.614999999999995</v>
      </c>
      <c r="AV65" s="484">
        <v>5</v>
      </c>
    </row>
    <row r="66" spans="2:119" ht="14.4">
      <c r="B66" s="8" t="str">
        <f>Processes!D79</f>
        <v>MINSGB</v>
      </c>
      <c r="C66" s="8" t="str">
        <f>Processes!E79</f>
        <v>Mining technology - Sugar Beet</v>
      </c>
      <c r="D66" s="216"/>
      <c r="E66" s="216" t="str">
        <f t="shared" si="2"/>
        <v>SGB</v>
      </c>
      <c r="F66" s="1119" t="str">
        <f>IFERROR(VLOOKUP(E66,$E$123:$F$175,2,FALSE),"MKr19")</f>
        <v>MKr14</v>
      </c>
      <c r="G66" s="483">
        <f>IFERROR(INDEX($G$123:$AU$178,MATCH($E66,$E$123:$E$178,0),MATCH(G$6,$G$122:$AU$122,0)),0)*$E$189</f>
        <v>10.069999999999999</v>
      </c>
      <c r="H66" s="483">
        <f>IFERROR(INDEX($G$123:$AU$178,MATCH($E66,$E$123:$E$178,0),MATCH(H$6,$G$122:$AU$122,0)),0)*$E$189</f>
        <v>10.069999999999999</v>
      </c>
      <c r="I66" s="483">
        <f>IFERROR(INDEX($G$123:$AU$178,MATCH($E66,$E$123:$E$178,0),MATCH(I$6,$G$122:$AU$122,0)),0)*$E$189</f>
        <v>10.069999999999999</v>
      </c>
      <c r="J66" s="483">
        <f>IFERROR(INDEX($G$123:$AU$178,MATCH($E66,$E$123:$E$178,0),MATCH(J$6,$G$122:$AU$122,0)),0)*$E$189</f>
        <v>10.069999999999999</v>
      </c>
      <c r="K66" s="483">
        <f>IFERROR(INDEX($G$123:$AU$178,MATCH($E66,$E$123:$E$178,0),MATCH(K$6,$G$122:$AU$122,0)),0)*$E$189</f>
        <v>10.069999999999999</v>
      </c>
      <c r="L66" s="483">
        <f>IFERROR(INDEX($G$123:$AU$178,MATCH($E66,$E$123:$E$178,0),MATCH(L$6,$G$122:$AU$122,0)),0)*$E$189</f>
        <v>10.069999999999999</v>
      </c>
      <c r="M66" s="483">
        <f>IFERROR(INDEX($G$123:$AU$178,MATCH($E66,$E$123:$E$178,0),MATCH(M$6,$G$122:$AU$122,0)),0)*$E$189</f>
        <v>10.069999999999999</v>
      </c>
      <c r="N66" s="483">
        <f>IFERROR(INDEX($G$123:$AU$178,MATCH($E66,$E$123:$E$178,0),MATCH(N$6,$G$122:$AU$122,0)),0)*$E$189</f>
        <v>10.069999999999999</v>
      </c>
      <c r="O66" s="483">
        <f>IFERROR(INDEX($G$123:$AU$178,MATCH($E66,$E$123:$E$178,0),MATCH(O$6,$G$122:$AU$122,0)),0)*$E$189</f>
        <v>10.069999999999999</v>
      </c>
      <c r="P66" s="483">
        <f>IFERROR(INDEX($G$123:$AU$178,MATCH($E66,$E$123:$E$178,0),MATCH(P$6,$G$122:$AU$122,0)),0)*$E$189</f>
        <v>10.069999999999999</v>
      </c>
      <c r="Q66" s="483">
        <f>IFERROR(INDEX($G$123:$AU$178,MATCH($E66,$E$123:$E$178,0),MATCH(Q$6,$G$122:$AU$122,0)),0)*$E$189</f>
        <v>10.069999999999999</v>
      </c>
      <c r="R66" s="483">
        <f>IFERROR(INDEX($G$123:$AU$178,MATCH($E66,$E$123:$E$178,0),MATCH(R$6,$G$122:$AU$122,0)),0)*$E$189</f>
        <v>10.069999999999999</v>
      </c>
      <c r="S66" s="483">
        <f>IFERROR(INDEX($G$123:$AU$178,MATCH($E66,$E$123:$E$178,0),MATCH(S$6,$G$122:$AU$122,0)),0)*$E$189</f>
        <v>10.069999999999999</v>
      </c>
      <c r="T66" s="483">
        <f>IFERROR(INDEX($G$123:$AU$178,MATCH($E66,$E$123:$E$178,0),MATCH(T$6,$G$122:$AU$122,0)),0)*$E$189</f>
        <v>10.069999999999999</v>
      </c>
      <c r="U66" s="483">
        <f>IFERROR(INDEX($G$123:$AU$178,MATCH($E66,$E$123:$E$178,0),MATCH(U$6,$G$122:$AU$122,0)),0)*$E$189</f>
        <v>10.069999999999999</v>
      </c>
      <c r="V66" s="483">
        <f>IFERROR(INDEX($G$123:$AU$178,MATCH($E66,$E$123:$E$178,0),MATCH(V$6,$G$122:$AU$122,0)),0)*$E$189</f>
        <v>10.069999999999999</v>
      </c>
      <c r="W66" s="483">
        <f>IFERROR(INDEX($G$123:$AU$178,MATCH($E66,$E$123:$E$178,0),MATCH(W$6,$G$122:$AU$122,0)),0)*$E$189</f>
        <v>10.069999999999999</v>
      </c>
      <c r="X66" s="483">
        <f>IFERROR(INDEX($G$123:$AU$178,MATCH($E66,$E$123:$E$178,0),MATCH(X$6,$G$122:$AU$122,0)),0)*$E$189</f>
        <v>10.069999999999999</v>
      </c>
      <c r="Y66" s="483">
        <f>IFERROR(INDEX($G$123:$AU$178,MATCH($E66,$E$123:$E$178,0),MATCH(Y$6,$G$122:$AU$122,0)),0)*$E$189</f>
        <v>10.069999999999999</v>
      </c>
      <c r="Z66" s="483">
        <f>IFERROR(INDEX($G$123:$AU$178,MATCH($E66,$E$123:$E$178,0),MATCH(Z$6,$G$122:$AU$122,0)),0)*$E$189</f>
        <v>10.069999999999999</v>
      </c>
      <c r="AA66" s="483">
        <f>IFERROR(INDEX($G$123:$AU$178,MATCH($E66,$E$123:$E$178,0),MATCH(AA$6,$G$122:$AU$122,0)),0)*$E$189</f>
        <v>10.069999999999999</v>
      </c>
      <c r="AB66" s="483">
        <f>IFERROR(INDEX($G$123:$AU$178,MATCH($E66,$E$123:$E$178,0),MATCH(AB$6,$G$122:$AU$122,0)),0)*$E$189</f>
        <v>10.069999999999999</v>
      </c>
      <c r="AC66" s="483">
        <f>IFERROR(INDEX($G$123:$AU$178,MATCH($E66,$E$123:$E$178,0),MATCH(AC$6,$G$122:$AU$122,0)),0)*$E$189</f>
        <v>10.069999999999999</v>
      </c>
      <c r="AD66" s="483">
        <f>IFERROR(INDEX($G$123:$AU$178,MATCH($E66,$E$123:$E$178,0),MATCH(AD$6,$G$122:$AU$122,0)),0)*$E$189</f>
        <v>10.069999999999999</v>
      </c>
      <c r="AE66" s="483">
        <f>IFERROR(INDEX($G$123:$AU$178,MATCH($E66,$E$123:$E$178,0),MATCH(AE$6,$G$122:$AU$122,0)),0)*$E$189</f>
        <v>10.069999999999999</v>
      </c>
      <c r="AF66" s="483">
        <f>IFERROR(INDEX($G$123:$AU$178,MATCH($E66,$E$123:$E$178,0),MATCH(AF$6,$G$122:$AU$122,0)),0)*$E$189</f>
        <v>10.069999999999999</v>
      </c>
      <c r="AG66" s="483">
        <f>IFERROR(INDEX($G$123:$AU$178,MATCH($E66,$E$123:$E$178,0),MATCH(AG$6,$G$122:$AU$122,0)),0)*$E$189</f>
        <v>10.069999999999999</v>
      </c>
      <c r="AH66" s="483">
        <f>IFERROR(INDEX($G$123:$AU$178,MATCH($E66,$E$123:$E$178,0),MATCH(AH$6,$G$122:$AU$122,0)),0)*$E$189</f>
        <v>10.069999999999999</v>
      </c>
      <c r="AI66" s="483">
        <f>IFERROR(INDEX($G$123:$AU$178,MATCH($E66,$E$123:$E$178,0),MATCH(AI$6,$G$122:$AU$122,0)),0)*$E$189</f>
        <v>10.069999999999999</v>
      </c>
      <c r="AJ66" s="483">
        <f>IFERROR(INDEX($G$123:$AU$178,MATCH($E66,$E$123:$E$178,0),MATCH(AJ$6,$G$122:$AU$122,0)),0)*$E$189</f>
        <v>10.069999999999999</v>
      </c>
      <c r="AK66" s="483">
        <f>IFERROR(INDEX($G$123:$AU$178,MATCH($E66,$E$123:$E$178,0),MATCH(AK$6,$G$122:$AU$122,0)),0)*$E$189</f>
        <v>10.069999999999999</v>
      </c>
      <c r="AL66" s="483">
        <f>IFERROR(INDEX($G$123:$AU$178,MATCH($E66,$E$123:$E$178,0),MATCH(AL$6,$G$122:$AU$122,0)),0)*$E$189</f>
        <v>10.069999999999999</v>
      </c>
      <c r="AM66" s="483">
        <f>IFERROR(INDEX($G$123:$AU$178,MATCH($E66,$E$123:$E$178,0),MATCH(AM$6,$G$122:$AU$122,0)),0)*$E$189</f>
        <v>10.069999999999999</v>
      </c>
      <c r="AN66" s="483">
        <f>IFERROR(INDEX($G$123:$AU$178,MATCH($E66,$E$123:$E$178,0),MATCH(AN$6,$G$122:$AU$122,0)),0)*$E$189</f>
        <v>10.069999999999999</v>
      </c>
      <c r="AO66" s="483">
        <f>IFERROR(INDEX($G$123:$AU$178,MATCH($E66,$E$123:$E$178,0),MATCH(AO$6,$G$122:$AU$122,0)),0)*$E$189</f>
        <v>10.069999999999999</v>
      </c>
      <c r="AP66" s="483">
        <f>IFERROR(INDEX($G$123:$AU$178,MATCH($E66,$E$123:$E$178,0),MATCH(AP$6,$G$122:$AU$122,0)),0)*$E$189</f>
        <v>10.069999999999999</v>
      </c>
      <c r="AQ66" s="483">
        <f>IFERROR(INDEX($G$123:$AU$178,MATCH($E66,$E$123:$E$178,0),MATCH(AQ$6,$G$122:$AU$122,0)),0)*$E$189</f>
        <v>10.069999999999999</v>
      </c>
      <c r="AR66" s="483">
        <f>IFERROR(INDEX($G$123:$AU$178,MATCH($E66,$E$123:$E$178,0),MATCH(AR$6,$G$122:$AU$122,0)),0)*$E$189</f>
        <v>10.069999999999999</v>
      </c>
      <c r="AS66" s="483">
        <f>IFERROR(INDEX($G$123:$AU$178,MATCH($E66,$E$123:$E$178,0),MATCH(AS$6,$G$122:$AU$122,0)),0)*$E$189</f>
        <v>10.069999999999999</v>
      </c>
      <c r="AT66" s="483">
        <f>IFERROR(INDEX($G$123:$AU$178,MATCH($E66,$E$123:$E$178,0),MATCH(AT$6,$G$122:$AU$122,0)),0)*$E$189</f>
        <v>10.069999999999999</v>
      </c>
      <c r="AU66" s="483">
        <f>IFERROR(INDEX($G$123:$AU$178,MATCH($E66,$E$123:$E$178,0),MATCH(AU$6,$G$122:$AU$122,0)),0)*$E$189</f>
        <v>10.069999999999999</v>
      </c>
      <c r="AV66" s="484">
        <v>5</v>
      </c>
      <c r="AX66" s="602"/>
    </row>
    <row r="67" spans="2:119" ht="14.4">
      <c r="B67" s="8" t="str">
        <f>Processes!D80</f>
        <v>MINDLI</v>
      </c>
      <c r="C67" s="8" t="str">
        <f>Processes!E80</f>
        <v>Mining technology - Deep Litter</v>
      </c>
      <c r="D67" s="216"/>
      <c r="E67" s="216" t="str">
        <f t="shared" si="2"/>
        <v>DLI</v>
      </c>
      <c r="F67" s="1119" t="str">
        <f>IFERROR(VLOOKUP(E67,$E$123:$F$175,2,FALSE),"MKr19")</f>
        <v>MKr14</v>
      </c>
      <c r="G67" s="483">
        <f>IFERROR(INDEX($G$123:$AU$178,MATCH($E67,$E$123:$E$178,0),MATCH(G$6,$G$122:$AU$122,0)),0)*$E$189</f>
        <v>9.4999999999999998E-3</v>
      </c>
      <c r="H67" s="483">
        <f>IFERROR(INDEX($G$123:$AU$178,MATCH($E67,$E$123:$E$178,0),MATCH(H$6,$G$122:$AU$122,0)),0)*$E$189</f>
        <v>9.4999999999999998E-3</v>
      </c>
      <c r="I67" s="483">
        <f>IFERROR(INDEX($G$123:$AU$178,MATCH($E67,$E$123:$E$178,0),MATCH(I$6,$G$122:$AU$122,0)),0)*$E$189</f>
        <v>9.4999999999999998E-3</v>
      </c>
      <c r="J67" s="483">
        <f>IFERROR(INDEX($G$123:$AU$178,MATCH($E67,$E$123:$E$178,0),MATCH(J$6,$G$122:$AU$122,0)),0)*$E$189</f>
        <v>9.4999999999999998E-3</v>
      </c>
      <c r="K67" s="483">
        <f>IFERROR(INDEX($G$123:$AU$178,MATCH($E67,$E$123:$E$178,0),MATCH(K$6,$G$122:$AU$122,0)),0)*$E$189</f>
        <v>9.4999999999999998E-3</v>
      </c>
      <c r="L67" s="483">
        <f>IFERROR(INDEX($G$123:$AU$178,MATCH($E67,$E$123:$E$178,0),MATCH(L$6,$G$122:$AU$122,0)),0)*$E$189</f>
        <v>9.4999999999999998E-3</v>
      </c>
      <c r="M67" s="483">
        <f>IFERROR(INDEX($G$123:$AU$178,MATCH($E67,$E$123:$E$178,0),MATCH(M$6,$G$122:$AU$122,0)),0)*$E$189</f>
        <v>9.4999999999999998E-3</v>
      </c>
      <c r="N67" s="483">
        <f>IFERROR(INDEX($G$123:$AU$178,MATCH($E67,$E$123:$E$178,0),MATCH(N$6,$G$122:$AU$122,0)),0)*$E$189</f>
        <v>9.4999999999999998E-3</v>
      </c>
      <c r="O67" s="483">
        <f>IFERROR(INDEX($G$123:$AU$178,MATCH($E67,$E$123:$E$178,0),MATCH(O$6,$G$122:$AU$122,0)),0)*$E$189</f>
        <v>9.4999999999999998E-3</v>
      </c>
      <c r="P67" s="483">
        <f>IFERROR(INDEX($G$123:$AU$178,MATCH($E67,$E$123:$E$178,0),MATCH(P$6,$G$122:$AU$122,0)),0)*$E$189</f>
        <v>9.4999999999999998E-3</v>
      </c>
      <c r="Q67" s="483">
        <f>IFERROR(INDEX($G$123:$AU$178,MATCH($E67,$E$123:$E$178,0),MATCH(Q$6,$G$122:$AU$122,0)),0)*$E$189</f>
        <v>9.4999999999999998E-3</v>
      </c>
      <c r="R67" s="483">
        <f>IFERROR(INDEX($G$123:$AU$178,MATCH($E67,$E$123:$E$178,0),MATCH(R$6,$G$122:$AU$122,0)),0)*$E$189</f>
        <v>9.4999999999999998E-3</v>
      </c>
      <c r="S67" s="483">
        <f>IFERROR(INDEX($G$123:$AU$178,MATCH($E67,$E$123:$E$178,0),MATCH(S$6,$G$122:$AU$122,0)),0)*$E$189</f>
        <v>9.4999999999999998E-3</v>
      </c>
      <c r="T67" s="483">
        <f>IFERROR(INDEX($G$123:$AU$178,MATCH($E67,$E$123:$E$178,0),MATCH(T$6,$G$122:$AU$122,0)),0)*$E$189</f>
        <v>9.4999999999999998E-3</v>
      </c>
      <c r="U67" s="483">
        <f>IFERROR(INDEX($G$123:$AU$178,MATCH($E67,$E$123:$E$178,0),MATCH(U$6,$G$122:$AU$122,0)),0)*$E$189</f>
        <v>9.4999999999999998E-3</v>
      </c>
      <c r="V67" s="483">
        <f>IFERROR(INDEX($G$123:$AU$178,MATCH($E67,$E$123:$E$178,0),MATCH(V$6,$G$122:$AU$122,0)),0)*$E$189</f>
        <v>9.4999999999999998E-3</v>
      </c>
      <c r="W67" s="483">
        <f>IFERROR(INDEX($G$123:$AU$178,MATCH($E67,$E$123:$E$178,0),MATCH(W$6,$G$122:$AU$122,0)),0)*$E$189</f>
        <v>9.4999999999999998E-3</v>
      </c>
      <c r="X67" s="483">
        <f>IFERROR(INDEX($G$123:$AU$178,MATCH($E67,$E$123:$E$178,0),MATCH(X$6,$G$122:$AU$122,0)),0)*$E$189</f>
        <v>9.4999999999999998E-3</v>
      </c>
      <c r="Y67" s="483">
        <f>IFERROR(INDEX($G$123:$AU$178,MATCH($E67,$E$123:$E$178,0),MATCH(Y$6,$G$122:$AU$122,0)),0)*$E$189</f>
        <v>9.4999999999999998E-3</v>
      </c>
      <c r="Z67" s="483">
        <f>IFERROR(INDEX($G$123:$AU$178,MATCH($E67,$E$123:$E$178,0),MATCH(Z$6,$G$122:$AU$122,0)),0)*$E$189</f>
        <v>9.4999999999999998E-3</v>
      </c>
      <c r="AA67" s="483">
        <f>IFERROR(INDEX($G$123:$AU$178,MATCH($E67,$E$123:$E$178,0),MATCH(AA$6,$G$122:$AU$122,0)),0)*$E$189</f>
        <v>9.4999999999999998E-3</v>
      </c>
      <c r="AB67" s="483">
        <f>IFERROR(INDEX($G$123:$AU$178,MATCH($E67,$E$123:$E$178,0),MATCH(AB$6,$G$122:$AU$122,0)),0)*$E$189</f>
        <v>9.4999999999999998E-3</v>
      </c>
      <c r="AC67" s="483">
        <f>IFERROR(INDEX($G$123:$AU$178,MATCH($E67,$E$123:$E$178,0),MATCH(AC$6,$G$122:$AU$122,0)),0)*$E$189</f>
        <v>9.4999999999999998E-3</v>
      </c>
      <c r="AD67" s="483">
        <f>IFERROR(INDEX($G$123:$AU$178,MATCH($E67,$E$123:$E$178,0),MATCH(AD$6,$G$122:$AU$122,0)),0)*$E$189</f>
        <v>9.4999999999999998E-3</v>
      </c>
      <c r="AE67" s="483">
        <f>IFERROR(INDEX($G$123:$AU$178,MATCH($E67,$E$123:$E$178,0),MATCH(AE$6,$G$122:$AU$122,0)),0)*$E$189</f>
        <v>9.4999999999999998E-3</v>
      </c>
      <c r="AF67" s="483">
        <f>IFERROR(INDEX($G$123:$AU$178,MATCH($E67,$E$123:$E$178,0),MATCH(AF$6,$G$122:$AU$122,0)),0)*$E$189</f>
        <v>9.4999999999999998E-3</v>
      </c>
      <c r="AG67" s="483">
        <f>IFERROR(INDEX($G$123:$AU$178,MATCH($E67,$E$123:$E$178,0),MATCH(AG$6,$G$122:$AU$122,0)),0)*$E$189</f>
        <v>9.4999999999999998E-3</v>
      </c>
      <c r="AH67" s="483">
        <f>IFERROR(INDEX($G$123:$AU$178,MATCH($E67,$E$123:$E$178,0),MATCH(AH$6,$G$122:$AU$122,0)),0)*$E$189</f>
        <v>9.4999999999999998E-3</v>
      </c>
      <c r="AI67" s="483">
        <f>IFERROR(INDEX($G$123:$AU$178,MATCH($E67,$E$123:$E$178,0),MATCH(AI$6,$G$122:$AU$122,0)),0)*$E$189</f>
        <v>9.4999999999999998E-3</v>
      </c>
      <c r="AJ67" s="483">
        <f>IFERROR(INDEX($G$123:$AU$178,MATCH($E67,$E$123:$E$178,0),MATCH(AJ$6,$G$122:$AU$122,0)),0)*$E$189</f>
        <v>9.4999999999999998E-3</v>
      </c>
      <c r="AK67" s="483">
        <f>IFERROR(INDEX($G$123:$AU$178,MATCH($E67,$E$123:$E$178,0),MATCH(AK$6,$G$122:$AU$122,0)),0)*$E$189</f>
        <v>9.4999999999999998E-3</v>
      </c>
      <c r="AL67" s="483">
        <f>IFERROR(INDEX($G$123:$AU$178,MATCH($E67,$E$123:$E$178,0),MATCH(AL$6,$G$122:$AU$122,0)),0)*$E$189</f>
        <v>9.4999999999999998E-3</v>
      </c>
      <c r="AM67" s="483">
        <f>IFERROR(INDEX($G$123:$AU$178,MATCH($E67,$E$123:$E$178,0),MATCH(AM$6,$G$122:$AU$122,0)),0)*$E$189</f>
        <v>9.4999999999999998E-3</v>
      </c>
      <c r="AN67" s="483">
        <f>IFERROR(INDEX($G$123:$AU$178,MATCH($E67,$E$123:$E$178,0),MATCH(AN$6,$G$122:$AU$122,0)),0)*$E$189</f>
        <v>9.4999999999999998E-3</v>
      </c>
      <c r="AO67" s="483">
        <f>IFERROR(INDEX($G$123:$AU$178,MATCH($E67,$E$123:$E$178,0),MATCH(AO$6,$G$122:$AU$122,0)),0)*$E$189</f>
        <v>9.4999999999999998E-3</v>
      </c>
      <c r="AP67" s="483">
        <f>IFERROR(INDEX($G$123:$AU$178,MATCH($E67,$E$123:$E$178,0),MATCH(AP$6,$G$122:$AU$122,0)),0)*$E$189</f>
        <v>9.4999999999999998E-3</v>
      </c>
      <c r="AQ67" s="483">
        <f>IFERROR(INDEX($G$123:$AU$178,MATCH($E67,$E$123:$E$178,0),MATCH(AQ$6,$G$122:$AU$122,0)),0)*$E$189</f>
        <v>9.4999999999999998E-3</v>
      </c>
      <c r="AR67" s="483">
        <f>IFERROR(INDEX($G$123:$AU$178,MATCH($E67,$E$123:$E$178,0),MATCH(AR$6,$G$122:$AU$122,0)),0)*$E$189</f>
        <v>9.4999999999999998E-3</v>
      </c>
      <c r="AS67" s="483">
        <f>IFERROR(INDEX($G$123:$AU$178,MATCH($E67,$E$123:$E$178,0),MATCH(AS$6,$G$122:$AU$122,0)),0)*$E$189</f>
        <v>9.4999999999999998E-3</v>
      </c>
      <c r="AT67" s="483">
        <f>IFERROR(INDEX($G$123:$AU$178,MATCH($E67,$E$123:$E$178,0),MATCH(AT$6,$G$122:$AU$122,0)),0)*$E$189</f>
        <v>9.4999999999999998E-3</v>
      </c>
      <c r="AU67" s="483">
        <f>IFERROR(INDEX($G$123:$AU$178,MATCH($E67,$E$123:$E$178,0),MATCH(AU$6,$G$122:$AU$122,0)),0)*$E$189</f>
        <v>9.4999999999999998E-3</v>
      </c>
      <c r="AV67" s="484">
        <v>5</v>
      </c>
      <c r="AX67" s="602"/>
    </row>
    <row r="68" spans="2:119" ht="14.4">
      <c r="B68" s="8" t="str">
        <f>Processes!D81</f>
        <v>MINMNR</v>
      </c>
      <c r="C68" s="8" t="str">
        <f>Processes!E81</f>
        <v>Mining technology - Manure (Gylle)</v>
      </c>
      <c r="D68" s="216"/>
      <c r="E68" s="216" t="str">
        <f t="shared" si="2"/>
        <v>MNR</v>
      </c>
      <c r="F68" s="1119" t="str">
        <f>IFERROR(VLOOKUP(E68,$E$123:$F$175,2,FALSE),"MKr19")</f>
        <v>MKr14</v>
      </c>
      <c r="G68" s="483">
        <f>IFERROR(INDEX($G$123:$AU$178,MATCH($E68,$E$123:$E$178,0),MATCH(G$6,$G$122:$AU$122,0)),0)*$E$189</f>
        <v>9.4999999999999998E-3</v>
      </c>
      <c r="H68" s="483">
        <f>IFERROR(INDEX($G$123:$AU$178,MATCH($E68,$E$123:$E$178,0),MATCH(H$6,$G$122:$AU$122,0)),0)*$E$189</f>
        <v>9.4999999999999998E-3</v>
      </c>
      <c r="I68" s="483">
        <f>IFERROR(INDEX($G$123:$AU$178,MATCH($E68,$E$123:$E$178,0),MATCH(I$6,$G$122:$AU$122,0)),0)*$E$189</f>
        <v>9.4999999999999998E-3</v>
      </c>
      <c r="J68" s="483">
        <f>IFERROR(INDEX($G$123:$AU$178,MATCH($E68,$E$123:$E$178,0),MATCH(J$6,$G$122:$AU$122,0)),0)*$E$189</f>
        <v>9.4999999999999998E-3</v>
      </c>
      <c r="K68" s="483">
        <f>IFERROR(INDEX($G$123:$AU$178,MATCH($E68,$E$123:$E$178,0),MATCH(K$6,$G$122:$AU$122,0)),0)*$E$189</f>
        <v>9.4999999999999998E-3</v>
      </c>
      <c r="L68" s="483">
        <f>IFERROR(INDEX($G$123:$AU$178,MATCH($E68,$E$123:$E$178,0),MATCH(L$6,$G$122:$AU$122,0)),0)*$E$189</f>
        <v>9.4999999999999998E-3</v>
      </c>
      <c r="M68" s="483">
        <f>IFERROR(INDEX($G$123:$AU$178,MATCH($E68,$E$123:$E$178,0),MATCH(M$6,$G$122:$AU$122,0)),0)*$E$189</f>
        <v>9.4999999999999998E-3</v>
      </c>
      <c r="N68" s="483">
        <f>IFERROR(INDEX($G$123:$AU$178,MATCH($E68,$E$123:$E$178,0),MATCH(N$6,$G$122:$AU$122,0)),0)*$E$189</f>
        <v>9.4999999999999998E-3</v>
      </c>
      <c r="O68" s="483">
        <f>IFERROR(INDEX($G$123:$AU$178,MATCH($E68,$E$123:$E$178,0),MATCH(O$6,$G$122:$AU$122,0)),0)*$E$189</f>
        <v>9.4999999999999998E-3</v>
      </c>
      <c r="P68" s="483">
        <f>IFERROR(INDEX($G$123:$AU$178,MATCH($E68,$E$123:$E$178,0),MATCH(P$6,$G$122:$AU$122,0)),0)*$E$189</f>
        <v>9.4999999999999998E-3</v>
      </c>
      <c r="Q68" s="483">
        <f>IFERROR(INDEX($G$123:$AU$178,MATCH($E68,$E$123:$E$178,0),MATCH(Q$6,$G$122:$AU$122,0)),0)*$E$189</f>
        <v>9.4999999999999998E-3</v>
      </c>
      <c r="R68" s="483">
        <f>IFERROR(INDEX($G$123:$AU$178,MATCH($E68,$E$123:$E$178,0),MATCH(R$6,$G$122:$AU$122,0)),0)*$E$189</f>
        <v>9.4999999999999998E-3</v>
      </c>
      <c r="S68" s="483">
        <f>IFERROR(INDEX($G$123:$AU$178,MATCH($E68,$E$123:$E$178,0),MATCH(S$6,$G$122:$AU$122,0)),0)*$E$189</f>
        <v>9.4999999999999998E-3</v>
      </c>
      <c r="T68" s="483">
        <f>IFERROR(INDEX($G$123:$AU$178,MATCH($E68,$E$123:$E$178,0),MATCH(T$6,$G$122:$AU$122,0)),0)*$E$189</f>
        <v>9.4999999999999998E-3</v>
      </c>
      <c r="U68" s="483">
        <f>IFERROR(INDEX($G$123:$AU$178,MATCH($E68,$E$123:$E$178,0),MATCH(U$6,$G$122:$AU$122,0)),0)*$E$189</f>
        <v>9.4999999999999998E-3</v>
      </c>
      <c r="V68" s="483">
        <f>IFERROR(INDEX($G$123:$AU$178,MATCH($E68,$E$123:$E$178,0),MATCH(V$6,$G$122:$AU$122,0)),0)*$E$189</f>
        <v>9.4999999999999998E-3</v>
      </c>
      <c r="W68" s="483">
        <f>IFERROR(INDEX($G$123:$AU$178,MATCH($E68,$E$123:$E$178,0),MATCH(W$6,$G$122:$AU$122,0)),0)*$E$189</f>
        <v>9.4999999999999998E-3</v>
      </c>
      <c r="X68" s="483">
        <f>IFERROR(INDEX($G$123:$AU$178,MATCH($E68,$E$123:$E$178,0),MATCH(X$6,$G$122:$AU$122,0)),0)*$E$189</f>
        <v>9.4999999999999998E-3</v>
      </c>
      <c r="Y68" s="483">
        <f>IFERROR(INDEX($G$123:$AU$178,MATCH($E68,$E$123:$E$178,0),MATCH(Y$6,$G$122:$AU$122,0)),0)*$E$189</f>
        <v>9.4999999999999998E-3</v>
      </c>
      <c r="Z68" s="483">
        <f>IFERROR(INDEX($G$123:$AU$178,MATCH($E68,$E$123:$E$178,0),MATCH(Z$6,$G$122:$AU$122,0)),0)*$E$189</f>
        <v>9.4999999999999998E-3</v>
      </c>
      <c r="AA68" s="483">
        <f>IFERROR(INDEX($G$123:$AU$178,MATCH($E68,$E$123:$E$178,0),MATCH(AA$6,$G$122:$AU$122,0)),0)*$E$189</f>
        <v>9.4999999999999998E-3</v>
      </c>
      <c r="AB68" s="483">
        <f>IFERROR(INDEX($G$123:$AU$178,MATCH($E68,$E$123:$E$178,0),MATCH(AB$6,$G$122:$AU$122,0)),0)*$E$189</f>
        <v>9.4999999999999998E-3</v>
      </c>
      <c r="AC68" s="483">
        <f>IFERROR(INDEX($G$123:$AU$178,MATCH($E68,$E$123:$E$178,0),MATCH(AC$6,$G$122:$AU$122,0)),0)*$E$189</f>
        <v>9.4999999999999998E-3</v>
      </c>
      <c r="AD68" s="483">
        <f>IFERROR(INDEX($G$123:$AU$178,MATCH($E68,$E$123:$E$178,0),MATCH(AD$6,$G$122:$AU$122,0)),0)*$E$189</f>
        <v>9.4999999999999998E-3</v>
      </c>
      <c r="AE68" s="483">
        <f>IFERROR(INDEX($G$123:$AU$178,MATCH($E68,$E$123:$E$178,0),MATCH(AE$6,$G$122:$AU$122,0)),0)*$E$189</f>
        <v>9.4999999999999998E-3</v>
      </c>
      <c r="AF68" s="483">
        <f>IFERROR(INDEX($G$123:$AU$178,MATCH($E68,$E$123:$E$178,0),MATCH(AF$6,$G$122:$AU$122,0)),0)*$E$189</f>
        <v>9.4999999999999998E-3</v>
      </c>
      <c r="AG68" s="483">
        <f>IFERROR(INDEX($G$123:$AU$178,MATCH($E68,$E$123:$E$178,0),MATCH(AG$6,$G$122:$AU$122,0)),0)*$E$189</f>
        <v>9.4999999999999998E-3</v>
      </c>
      <c r="AH68" s="483">
        <f>IFERROR(INDEX($G$123:$AU$178,MATCH($E68,$E$123:$E$178,0),MATCH(AH$6,$G$122:$AU$122,0)),0)*$E$189</f>
        <v>9.4999999999999998E-3</v>
      </c>
      <c r="AI68" s="483">
        <f>IFERROR(INDEX($G$123:$AU$178,MATCH($E68,$E$123:$E$178,0),MATCH(AI$6,$G$122:$AU$122,0)),0)*$E$189</f>
        <v>9.4999999999999998E-3</v>
      </c>
      <c r="AJ68" s="483">
        <f>IFERROR(INDEX($G$123:$AU$178,MATCH($E68,$E$123:$E$178,0),MATCH(AJ$6,$G$122:$AU$122,0)),0)*$E$189</f>
        <v>9.4999999999999998E-3</v>
      </c>
      <c r="AK68" s="483">
        <f>IFERROR(INDEX($G$123:$AU$178,MATCH($E68,$E$123:$E$178,0),MATCH(AK$6,$G$122:$AU$122,0)),0)*$E$189</f>
        <v>9.4999999999999998E-3</v>
      </c>
      <c r="AL68" s="483">
        <f>IFERROR(INDEX($G$123:$AU$178,MATCH($E68,$E$123:$E$178,0),MATCH(AL$6,$G$122:$AU$122,0)),0)*$E$189</f>
        <v>9.4999999999999998E-3</v>
      </c>
      <c r="AM68" s="483">
        <f>IFERROR(INDEX($G$123:$AU$178,MATCH($E68,$E$123:$E$178,0),MATCH(AM$6,$G$122:$AU$122,0)),0)*$E$189</f>
        <v>9.4999999999999998E-3</v>
      </c>
      <c r="AN68" s="483">
        <f>IFERROR(INDEX($G$123:$AU$178,MATCH($E68,$E$123:$E$178,0),MATCH(AN$6,$G$122:$AU$122,0)),0)*$E$189</f>
        <v>9.4999999999999998E-3</v>
      </c>
      <c r="AO68" s="483">
        <f>IFERROR(INDEX($G$123:$AU$178,MATCH($E68,$E$123:$E$178,0),MATCH(AO$6,$G$122:$AU$122,0)),0)*$E$189</f>
        <v>9.4999999999999998E-3</v>
      </c>
      <c r="AP68" s="483">
        <f>IFERROR(INDEX($G$123:$AU$178,MATCH($E68,$E$123:$E$178,0),MATCH(AP$6,$G$122:$AU$122,0)),0)*$E$189</f>
        <v>9.4999999999999998E-3</v>
      </c>
      <c r="AQ68" s="483">
        <f>IFERROR(INDEX($G$123:$AU$178,MATCH($E68,$E$123:$E$178,0),MATCH(AQ$6,$G$122:$AU$122,0)),0)*$E$189</f>
        <v>9.4999999999999998E-3</v>
      </c>
      <c r="AR68" s="483">
        <f>IFERROR(INDEX($G$123:$AU$178,MATCH($E68,$E$123:$E$178,0),MATCH(AR$6,$G$122:$AU$122,0)),0)*$E$189</f>
        <v>9.4999999999999998E-3</v>
      </c>
      <c r="AS68" s="483">
        <f>IFERROR(INDEX($G$123:$AU$178,MATCH($E68,$E$123:$E$178,0),MATCH(AS$6,$G$122:$AU$122,0)),0)*$E$189</f>
        <v>9.4999999999999998E-3</v>
      </c>
      <c r="AT68" s="483">
        <f>IFERROR(INDEX($G$123:$AU$178,MATCH($E68,$E$123:$E$178,0),MATCH(AT$6,$G$122:$AU$122,0)),0)*$E$189</f>
        <v>9.4999999999999998E-3</v>
      </c>
      <c r="AU68" s="483">
        <f>IFERROR(INDEX($G$123:$AU$178,MATCH($E68,$E$123:$E$178,0),MATCH(AU$6,$G$122:$AU$122,0)),0)*$E$189</f>
        <v>9.4999999999999998E-3</v>
      </c>
      <c r="AV68" s="484">
        <v>5</v>
      </c>
      <c r="AW68" s="1"/>
      <c r="AX68" s="1"/>
      <c r="AY68" s="1"/>
      <c r="AZ68" s="1"/>
      <c r="BA68" s="1"/>
    </row>
    <row r="69" spans="2:119" ht="14.4">
      <c r="B69" s="8" t="str">
        <f>Processes!D82</f>
        <v>MINNGA</v>
      </c>
      <c r="C69" s="8" t="str">
        <f>Processes!E82</f>
        <v>Mining technology - Mining Natural Gas</v>
      </c>
      <c r="D69" s="216"/>
      <c r="E69" s="486" t="s">
        <v>736</v>
      </c>
      <c r="F69" s="1119" t="str">
        <f>IFERROR(VLOOKUP(E69,$E$123:$F$175,2,FALSE),"MKr19")</f>
        <v>MKr19</v>
      </c>
      <c r="G69" s="483">
        <f>IFERROR(INDEX($G$123:$AU$178,MATCH($E69,$E$123:$E$178,0),MATCH(G$6,$G$122:$AU$122,0)),0)*$E$190</f>
        <v>22.2</v>
      </c>
      <c r="H69" s="483">
        <f>IFERROR(INDEX($G$123:$AU$178,MATCH($E69,$E$123:$E$178,0),MATCH(H$6,$G$122:$AU$122,0)),0)*$E$190</f>
        <v>23.05</v>
      </c>
      <c r="I69" s="483">
        <f>IFERROR(INDEX($G$123:$AU$178,MATCH($E69,$E$123:$E$178,0),MATCH(I$6,$G$122:$AU$122,0)),0)*$E$190</f>
        <v>27.55</v>
      </c>
      <c r="J69" s="483">
        <f>IFERROR(INDEX($G$123:$AU$178,MATCH($E69,$E$123:$E$178,0),MATCH(J$6,$G$122:$AU$122,0)),0)*$E$190</f>
        <v>27.1</v>
      </c>
      <c r="K69" s="483">
        <f>IFERROR(INDEX($G$123:$AU$178,MATCH($E69,$E$123:$E$178,0),MATCH(K$6,$G$122:$AU$122,0)),0)*$E$190</f>
        <v>22.85</v>
      </c>
      <c r="L69" s="483">
        <f>IFERROR(INDEX($G$123:$AU$178,MATCH($E69,$E$123:$E$178,0),MATCH(L$6,$G$122:$AU$122,0)),0)*$E$190</f>
        <v>22</v>
      </c>
      <c r="M69" s="483">
        <f>IFERROR(INDEX($G$123:$AU$178,MATCH($E69,$E$123:$E$178,0),MATCH(M$6,$G$122:$AU$122,0)),0)*$E$190</f>
        <v>18.399999999999999</v>
      </c>
      <c r="N69" s="483">
        <f>IFERROR(INDEX($G$123:$AU$178,MATCH($E69,$E$123:$E$178,0),MATCH(N$6,$G$122:$AU$122,0)),0)*$E$190</f>
        <v>18.45</v>
      </c>
      <c r="O69" s="483">
        <f>IFERROR(INDEX($G$123:$AU$178,MATCH($E69,$E$123:$E$178,0),MATCH(O$6,$G$122:$AU$122,0)),0)*$E$190</f>
        <v>26.711091690925127</v>
      </c>
      <c r="P69" s="483">
        <f>IFERROR(INDEX($G$123:$AU$178,MATCH($E69,$E$123:$E$178,0),MATCH(P$6,$G$122:$AU$122,0)),0)*$E$190</f>
        <v>17.130505620310231</v>
      </c>
      <c r="Q69" s="483">
        <f>IFERROR(INDEX($G$123:$AU$178,MATCH($E69,$E$123:$E$178,0),MATCH(Q$6,$G$122:$AU$122,0)),0)*$E$190</f>
        <v>16.698924993241128</v>
      </c>
      <c r="R69" s="483">
        <f>IFERROR(INDEX($G$123:$AU$178,MATCH($E69,$E$123:$E$178,0),MATCH(R$6,$G$122:$AU$122,0)),0)*$E$190</f>
        <v>15.7626450127191</v>
      </c>
      <c r="S69" s="483">
        <f>IFERROR(INDEX($G$123:$AU$178,MATCH($E69,$E$123:$E$178,0),MATCH(S$6,$G$122:$AU$122,0)),0)*$E$190</f>
        <v>16.381274310770948</v>
      </c>
      <c r="T69" s="483">
        <f>IFERROR(INDEX($G$123:$AU$178,MATCH($E69,$E$123:$E$178,0),MATCH(T$6,$G$122:$AU$122,0)),0)*$E$190</f>
        <v>16.683844156437733</v>
      </c>
      <c r="U69" s="483">
        <f>IFERROR(INDEX($G$123:$AU$178,MATCH($E69,$E$123:$E$178,0),MATCH(U$6,$G$122:$AU$122,0)),0)*$E$190</f>
        <v>16.783561960181036</v>
      </c>
      <c r="V69" s="483">
        <f>IFERROR(INDEX($G$123:$AU$178,MATCH($E69,$E$123:$E$178,0),MATCH(V$6,$G$122:$AU$122,0)),0)*$E$190</f>
        <v>16.753041731456833</v>
      </c>
      <c r="W69" s="483">
        <f>IFERROR(INDEX($G$123:$AU$178,MATCH($E69,$E$123:$E$178,0),MATCH(W$6,$G$122:$AU$122,0)),0)*$E$190</f>
        <v>16.733819602152032</v>
      </c>
      <c r="X69" s="483">
        <f>IFERROR(INDEX($G$123:$AU$178,MATCH($E69,$E$123:$E$178,0),MATCH(X$6,$G$122:$AU$122,0)),0)*$E$190</f>
        <v>16.721473543115835</v>
      </c>
      <c r="Y69" s="483">
        <f>IFERROR(INDEX($G$123:$AU$178,MATCH($E69,$E$123:$E$178,0),MATCH(Y$6,$G$122:$AU$122,0)),0)*$E$190</f>
        <v>16.71089979522673</v>
      </c>
      <c r="Z69" s="483">
        <f>IFERROR(INDEX($G$123:$AU$178,MATCH($E69,$E$123:$E$178,0),MATCH(Z$6,$G$122:$AU$122,0)),0)*$E$190</f>
        <v>16.707110124011152</v>
      </c>
      <c r="AA69" s="483">
        <f>IFERROR(INDEX($G$123:$AU$178,MATCH($E69,$E$123:$E$178,0),MATCH(AA$6,$G$122:$AU$122,0)),0)*$E$190</f>
        <v>16.706076305204942</v>
      </c>
      <c r="AB69" s="483">
        <f>IFERROR(INDEX($G$123:$AU$178,MATCH($E69,$E$123:$E$178,0),MATCH(AB$6,$G$122:$AU$122,0)),0)*$E$190</f>
        <v>16.729119169074192</v>
      </c>
      <c r="AC69" s="483">
        <f>IFERROR(INDEX($G$123:$AU$178,MATCH($E69,$E$123:$E$178,0),MATCH(AC$6,$G$122:$AU$122,0)),0)*$E$190</f>
        <v>16.752162032943442</v>
      </c>
      <c r="AD69" s="483">
        <f>IFERROR(INDEX($G$123:$AU$178,MATCH($E69,$E$123:$E$178,0),MATCH(AD$6,$G$122:$AU$122,0)),0)*$E$190</f>
        <v>16.775204896812689</v>
      </c>
      <c r="AE69" s="483">
        <f>IFERROR(INDEX($G$123:$AU$178,MATCH($E69,$E$123:$E$178,0),MATCH(AE$6,$G$122:$AU$122,0)),0)*$E$190</f>
        <v>16.798247760681935</v>
      </c>
      <c r="AF69" s="483">
        <f>IFERROR(INDEX($G$123:$AU$178,MATCH($E69,$E$123:$E$178,0),MATCH(AF$6,$G$122:$AU$122,0)),0)*$E$190</f>
        <v>16.821290624551189</v>
      </c>
      <c r="AG69" s="483">
        <f>IFERROR(INDEX($G$123:$AU$178,MATCH($E69,$E$123:$E$178,0),MATCH(AG$6,$G$122:$AU$122,0)),0)*$E$190</f>
        <v>16.844333488420439</v>
      </c>
      <c r="AH69" s="483">
        <f>IFERROR(INDEX($G$123:$AU$178,MATCH($E69,$E$123:$E$178,0),MATCH(AH$6,$G$122:$AU$122,0)),0)*$E$190</f>
        <v>16.867376352289682</v>
      </c>
      <c r="AI69" s="483">
        <f>IFERROR(INDEX($G$123:$AU$178,MATCH($E69,$E$123:$E$178,0),MATCH(AI$6,$G$122:$AU$122,0)),0)*$E$190</f>
        <v>16.890419216158932</v>
      </c>
      <c r="AJ69" s="483">
        <f>IFERROR(INDEX($G$123:$AU$178,MATCH($E69,$E$123:$E$178,0),MATCH(AJ$6,$G$122:$AU$122,0)),0)*$E$190</f>
        <v>16.913462080028175</v>
      </c>
      <c r="AK69" s="483">
        <f>IFERROR(INDEX($G$123:$AU$178,MATCH($E69,$E$123:$E$178,0),MATCH(AK$6,$G$122:$AU$122,0)),0)*$E$190</f>
        <v>16.936504943897425</v>
      </c>
      <c r="AL69" s="483">
        <f>IFERROR(INDEX($G$123:$AU$178,MATCH($E69,$E$123:$E$178,0),MATCH(AL$6,$G$122:$AU$122,0)),0)*$E$190</f>
        <v>16.959547807766675</v>
      </c>
      <c r="AM69" s="483">
        <f>IFERROR(INDEX($G$123:$AU$178,MATCH($E69,$E$123:$E$178,0),MATCH(AM$6,$G$122:$AU$122,0)),0)*$E$190</f>
        <v>16.982590671635922</v>
      </c>
      <c r="AN69" s="483">
        <f>IFERROR(INDEX($G$123:$AU$178,MATCH($E69,$E$123:$E$178,0),MATCH(AN$6,$G$122:$AU$122,0)),0)*$E$190</f>
        <v>17.005633535505169</v>
      </c>
      <c r="AO69" s="483">
        <f>IFERROR(INDEX($G$123:$AU$178,MATCH($E69,$E$123:$E$178,0),MATCH(AO$6,$G$122:$AU$122,0)),0)*$E$190</f>
        <v>17.028676399374419</v>
      </c>
      <c r="AP69" s="483">
        <f>IFERROR(INDEX($G$123:$AU$178,MATCH($E69,$E$123:$E$178,0),MATCH(AP$6,$G$122:$AU$122,0)),0)*$E$190</f>
        <v>17.051719263243669</v>
      </c>
      <c r="AQ69" s="483">
        <f>IFERROR(INDEX($G$123:$AU$178,MATCH($E69,$E$123:$E$178,0),MATCH(AQ$6,$G$122:$AU$122,0)),0)*$E$190</f>
        <v>17.074762127112919</v>
      </c>
      <c r="AR69" s="483">
        <f>IFERROR(INDEX($G$123:$AU$178,MATCH($E69,$E$123:$E$178,0),MATCH(AR$6,$G$122:$AU$122,0)),0)*$E$190</f>
        <v>17.097804990982162</v>
      </c>
      <c r="AS69" s="483">
        <f>IFERROR(INDEX($G$123:$AU$178,MATCH($E69,$E$123:$E$178,0),MATCH(AS$6,$G$122:$AU$122,0)),0)*$E$190</f>
        <v>17.120847854851416</v>
      </c>
      <c r="AT69" s="483">
        <f>IFERROR(INDEX($G$123:$AU$178,MATCH($E69,$E$123:$E$178,0),MATCH(AT$6,$G$122:$AU$122,0)),0)*$E$190</f>
        <v>17.143890718720659</v>
      </c>
      <c r="AU69" s="483">
        <f>IFERROR(INDEX($G$123:$AU$178,MATCH($E69,$E$123:$E$178,0),MATCH(AU$6,$G$122:$AU$122,0)),0)*$E$190</f>
        <v>17.166933582589913</v>
      </c>
      <c r="AV69" s="484">
        <v>5</v>
      </c>
      <c r="AW69" s="483"/>
      <c r="AX69" s="483"/>
      <c r="AY69" s="483"/>
      <c r="BA69" s="602"/>
      <c r="BB69" s="602"/>
      <c r="BC69" s="602"/>
      <c r="CA69" s="483"/>
      <c r="CB69" s="483"/>
      <c r="CC69" s="483"/>
      <c r="CD69" s="483"/>
      <c r="CE69" s="483"/>
      <c r="CF69" s="483"/>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Processes!D83</f>
        <v>MINCRD</v>
      </c>
      <c r="C70" s="8" t="str">
        <f>Processes!E83</f>
        <v>Mining technology - Mining Crude Oil</v>
      </c>
      <c r="D70" s="216"/>
      <c r="E70" s="486" t="s">
        <v>735</v>
      </c>
      <c r="F70" s="1119" t="str">
        <f>IFERROR(VLOOKUP(E70,$E$123:$F$175,2,FALSE),"MKr19")</f>
        <v>MKr19</v>
      </c>
      <c r="G70" s="483">
        <f>IFERROR(INDEX($G$123:$AU$178,MATCH($E70,$E$123:$E$178,0),MATCH(G$6,$G$122:$AU$122,0)),0)*$E$190</f>
        <v>38.1</v>
      </c>
      <c r="H70" s="483">
        <f>IFERROR(INDEX($G$123:$AU$178,MATCH($E70,$E$123:$E$178,0),MATCH(H$6,$G$122:$AU$122,0)),0)*$E$190</f>
        <v>53.05</v>
      </c>
      <c r="I70" s="483">
        <f>IFERROR(INDEX($G$123:$AU$178,MATCH($E70,$E$123:$E$178,0),MATCH(I$6,$G$122:$AU$122,0)),0)*$E$190</f>
        <v>56.45</v>
      </c>
      <c r="J70" s="483">
        <f>IFERROR(INDEX($G$123:$AU$178,MATCH($E70,$E$123:$E$178,0),MATCH(J$6,$G$122:$AU$122,0)),0)*$E$190</f>
        <v>50.15</v>
      </c>
      <c r="K70" s="483">
        <f>IFERROR(INDEX($G$123:$AU$178,MATCH($E70,$E$123:$E$178,0),MATCH(K$6,$G$122:$AU$122,0)),0)*$E$190</f>
        <v>48.65</v>
      </c>
      <c r="L70" s="483">
        <f>IFERROR(INDEX($G$123:$AU$178,MATCH($E70,$E$123:$E$178,0),MATCH(L$6,$G$122:$AU$122,0)),0)*$E$190</f>
        <v>31.35</v>
      </c>
      <c r="M70" s="483">
        <f>IFERROR(INDEX($G$123:$AU$178,MATCH($E70,$E$123:$E$178,0),MATCH(M$6,$G$122:$AU$122,0)),0)*$E$190</f>
        <v>29.95</v>
      </c>
      <c r="N70" s="483">
        <f>IFERROR(INDEX($G$123:$AU$178,MATCH($E70,$E$123:$E$178,0),MATCH(N$6,$G$122:$AU$122,0)),0)*$E$190</f>
        <v>31.95</v>
      </c>
      <c r="O70" s="483">
        <f>IFERROR(INDEX($G$123:$AU$178,MATCH($E70,$E$123:$E$178,0),MATCH(O$6,$G$122:$AU$122,0)),0)*$E$190</f>
        <v>39.296456059651113</v>
      </c>
      <c r="P70" s="483">
        <f>IFERROR(INDEX($G$123:$AU$178,MATCH($E70,$E$123:$E$178,0),MATCH(P$6,$G$122:$AU$122,0)),0)*$E$190</f>
        <v>36.333904109589035</v>
      </c>
      <c r="Q70" s="483">
        <f>IFERROR(INDEX($G$123:$AU$178,MATCH($E70,$E$123:$E$178,0),MATCH(Q$6,$G$122:$AU$122,0)),0)*$E$190</f>
        <v>35.595773973805329</v>
      </c>
      <c r="R70" s="483">
        <f>IFERROR(INDEX($G$123:$AU$178,MATCH($E70,$E$123:$E$178,0),MATCH(R$6,$G$122:$AU$122,0)),0)*$E$190</f>
        <v>24.590558528714574</v>
      </c>
      <c r="S70" s="483">
        <f>IFERROR(INDEX($G$123:$AU$178,MATCH($E70,$E$123:$E$178,0),MATCH(S$6,$G$122:$AU$122,0)),0)*$E$190</f>
        <v>26.290661716037413</v>
      </c>
      <c r="T70" s="483">
        <f>IFERROR(INDEX($G$123:$AU$178,MATCH($E70,$E$123:$E$178,0),MATCH(T$6,$G$122:$AU$122,0)),0)*$E$190</f>
        <v>27.444983238166369</v>
      </c>
      <c r="U70" s="483">
        <f>IFERROR(INDEX($G$123:$AU$178,MATCH($E70,$E$123:$E$178,0),MATCH(U$6,$G$122:$AU$122,0)),0)*$E$190</f>
        <v>28.284194031230708</v>
      </c>
      <c r="V70" s="483">
        <f>IFERROR(INDEX($G$123:$AU$178,MATCH($E70,$E$123:$E$178,0),MATCH(V$6,$G$122:$AU$122,0)),0)*$E$190</f>
        <v>28.893214528675163</v>
      </c>
      <c r="W70" s="483">
        <f>IFERROR(INDEX($G$123:$AU$178,MATCH($E70,$E$123:$E$178,0),MATCH(W$6,$G$122:$AU$122,0)),0)*$E$190</f>
        <v>29.573135085849277</v>
      </c>
      <c r="X70" s="483">
        <f>IFERROR(INDEX($G$123:$AU$178,MATCH($E70,$E$123:$E$178,0),MATCH(X$6,$G$122:$AU$122,0)),0)*$E$190</f>
        <v>30.239023493434509</v>
      </c>
      <c r="Y70" s="483">
        <f>IFERROR(INDEX($G$123:$AU$178,MATCH($E70,$E$123:$E$178,0),MATCH(Y$6,$G$122:$AU$122,0)),0)*$E$190</f>
        <v>30.851587128652312</v>
      </c>
      <c r="Z70" s="483">
        <f>IFERROR(INDEX($G$123:$AU$178,MATCH($E70,$E$123:$E$178,0),MATCH(Z$6,$G$122:$AU$122,0)),0)*$E$190</f>
        <v>31.494801163848638</v>
      </c>
      <c r="AA70" s="483">
        <f>IFERROR(INDEX($G$123:$AU$178,MATCH($E70,$E$123:$E$178,0),MATCH(AA$6,$G$122:$AU$122,0)),0)*$E$190</f>
        <v>32.104560774081321</v>
      </c>
      <c r="AB70" s="483">
        <f>IFERROR(INDEX($G$123:$AU$178,MATCH($E70,$E$123:$E$178,0),MATCH(AB$6,$G$122:$AU$122,0)),0)*$E$190</f>
        <v>31.950766470971942</v>
      </c>
      <c r="AC70" s="483">
        <f>IFERROR(INDEX($G$123:$AU$178,MATCH($E70,$E$123:$E$178,0),MATCH(AC$6,$G$122:$AU$122,0)),0)*$E$190</f>
        <v>31.79697216786257</v>
      </c>
      <c r="AD70" s="483">
        <f>IFERROR(INDEX($G$123:$AU$178,MATCH($E70,$E$123:$E$178,0),MATCH(AD$6,$G$122:$AU$122,0)),0)*$E$190</f>
        <v>31.643177864753202</v>
      </c>
      <c r="AE70" s="483">
        <f>IFERROR(INDEX($G$123:$AU$178,MATCH($E70,$E$123:$E$178,0),MATCH(AE$6,$G$122:$AU$122,0)),0)*$E$190</f>
        <v>31.489383561643827</v>
      </c>
      <c r="AF70" s="483">
        <f>IFERROR(INDEX($G$123:$AU$178,MATCH($E70,$E$123:$E$178,0),MATCH(AF$6,$G$122:$AU$122,0)),0)*$E$190</f>
        <v>31.335589258534458</v>
      </c>
      <c r="AG70" s="483">
        <f>IFERROR(INDEX($G$123:$AU$178,MATCH($E70,$E$123:$E$178,0),MATCH(AG$6,$G$122:$AU$122,0)),0)*$E$190</f>
        <v>31.181794955425087</v>
      </c>
      <c r="AH70" s="483">
        <f>IFERROR(INDEX($G$123:$AU$178,MATCH($E70,$E$123:$E$178,0),MATCH(AH$6,$G$122:$AU$122,0)),0)*$E$190</f>
        <v>31.028000652315718</v>
      </c>
      <c r="AI70" s="483">
        <f>IFERROR(INDEX($G$123:$AU$178,MATCH($E70,$E$123:$E$178,0),MATCH(AI$6,$G$122:$AU$122,0)),0)*$E$190</f>
        <v>30.87420634920635</v>
      </c>
      <c r="AJ70" s="483">
        <f>IFERROR(INDEX($G$123:$AU$178,MATCH($E70,$E$123:$E$178,0),MATCH(AJ$6,$G$122:$AU$122,0)),0)*$E$190</f>
        <v>30.720412046096975</v>
      </c>
      <c r="AK70" s="483">
        <f>IFERROR(INDEX($G$123:$AU$178,MATCH($E70,$E$123:$E$178,0),MATCH(AK$6,$G$122:$AU$122,0)),0)*$E$190</f>
        <v>30.566617742987603</v>
      </c>
      <c r="AL70" s="483">
        <f>IFERROR(INDEX($G$123:$AU$178,MATCH($E70,$E$123:$E$178,0),MATCH(AL$6,$G$122:$AU$122,0)),0)*$E$190</f>
        <v>30.412823439878235</v>
      </c>
      <c r="AM70" s="483">
        <f>IFERROR(INDEX($G$123:$AU$178,MATCH($E70,$E$123:$E$178,0),MATCH(AM$6,$G$122:$AU$122,0)),0)*$E$190</f>
        <v>30.259029136768859</v>
      </c>
      <c r="AN70" s="483">
        <f>IFERROR(INDEX($G$123:$AU$178,MATCH($E70,$E$123:$E$178,0),MATCH(AN$6,$G$122:$AU$122,0)),0)*$E$190</f>
        <v>30.105234833659487</v>
      </c>
      <c r="AO70" s="483">
        <f>IFERROR(INDEX($G$123:$AU$178,MATCH($E70,$E$123:$E$178,0),MATCH(AO$6,$G$122:$AU$122,0)),0)*$E$190</f>
        <v>29.951440530550119</v>
      </c>
      <c r="AP70" s="483">
        <f>IFERROR(INDEX($G$123:$AU$178,MATCH($E70,$E$123:$E$178,0),MATCH(AP$6,$G$122:$AU$122,0)),0)*$E$190</f>
        <v>29.797646227440747</v>
      </c>
      <c r="AQ70" s="483">
        <f>IFERROR(INDEX($G$123:$AU$178,MATCH($E70,$E$123:$E$178,0),MATCH(AQ$6,$G$122:$AU$122,0)),0)*$E$190</f>
        <v>29.643851924331376</v>
      </c>
      <c r="AR70" s="483">
        <f>IFERROR(INDEX($G$123:$AU$178,MATCH($E70,$E$123:$E$178,0),MATCH(AR$6,$G$122:$AU$122,0)),0)*$E$190</f>
        <v>29.490057621222004</v>
      </c>
      <c r="AS70" s="483">
        <f>IFERROR(INDEX($G$123:$AU$178,MATCH($E70,$E$123:$E$178,0),MATCH(AS$6,$G$122:$AU$122,0)),0)*$E$190</f>
        <v>29.336263318112636</v>
      </c>
      <c r="AT70" s="483">
        <f>IFERROR(INDEX($G$123:$AU$178,MATCH($E70,$E$123:$E$178,0),MATCH(AT$6,$G$122:$AU$122,0)),0)*$E$190</f>
        <v>29.182469015003264</v>
      </c>
      <c r="AU70" s="483">
        <f>IFERROR(INDEX($G$123:$AU$178,MATCH($E70,$E$123:$E$178,0),MATCH(AU$6,$G$122:$AU$122,0)),0)*$E$190</f>
        <v>29.028674711893892</v>
      </c>
      <c r="AV70" s="484">
        <v>5</v>
      </c>
      <c r="AW70" s="483"/>
      <c r="AX70" s="483"/>
      <c r="AY70" s="483"/>
      <c r="BA70" s="602"/>
      <c r="BB70" s="602"/>
      <c r="BC70" s="602"/>
      <c r="CA70" s="483"/>
      <c r="CB70" s="483"/>
      <c r="CC70" s="483"/>
      <c r="CD70" s="483"/>
      <c r="CE70" s="483"/>
      <c r="CF70" s="483"/>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4">
      <c r="B71" s="8" t="str">
        <f>Processes!D84</f>
        <v>MINWIN</v>
      </c>
      <c r="C71" s="8" t="str">
        <f>Processes!E84</f>
        <v>Mining technology - Wind</v>
      </c>
      <c r="D71" s="216"/>
      <c r="E71" s="216" t="str">
        <f t="shared" si="2"/>
        <v>WIN</v>
      </c>
      <c r="F71" s="1119" t="str">
        <f>IFERROR(VLOOKUP(E71,$E$123:$F$175,2,FALSE),"MKr19")</f>
        <v>MKr19</v>
      </c>
      <c r="G71" s="483">
        <f>IFERROR(INDEX($G$123:$AU$178,MATCH($E71,$E$123:$E$178,0),MATCH(G$6,$G$122:$AU$122,0)),0)*$E$190</f>
        <v>0</v>
      </c>
      <c r="H71" s="483">
        <f>IFERROR(INDEX($G$123:$AU$178,MATCH($E71,$E$123:$E$178,0),MATCH(H$6,$G$122:$AU$122,0)),0)*$E$190</f>
        <v>0</v>
      </c>
      <c r="I71" s="483">
        <f>IFERROR(INDEX($G$123:$AU$178,MATCH($E71,$E$123:$E$178,0),MATCH(I$6,$G$122:$AU$122,0)),0)*$E$190</f>
        <v>0</v>
      </c>
      <c r="J71" s="483">
        <f>IFERROR(INDEX($G$123:$AU$178,MATCH($E71,$E$123:$E$178,0),MATCH(J$6,$G$122:$AU$122,0)),0)*$E$190</f>
        <v>0</v>
      </c>
      <c r="K71" s="483">
        <f>IFERROR(INDEX($G$123:$AU$178,MATCH($E71,$E$123:$E$178,0),MATCH(K$6,$G$122:$AU$122,0)),0)*$E$190</f>
        <v>0</v>
      </c>
      <c r="L71" s="483">
        <f>IFERROR(INDEX($G$123:$AU$178,MATCH($E71,$E$123:$E$178,0),MATCH(L$6,$G$122:$AU$122,0)),0)*$E$190</f>
        <v>0</v>
      </c>
      <c r="M71" s="483">
        <f>IFERROR(INDEX($G$123:$AU$178,MATCH($E71,$E$123:$E$178,0),MATCH(M$6,$G$122:$AU$122,0)),0)*$E$190</f>
        <v>0</v>
      </c>
      <c r="N71" s="483">
        <f>IFERROR(INDEX($G$123:$AU$178,MATCH($E71,$E$123:$E$178,0),MATCH(N$6,$G$122:$AU$122,0)),0)*$E$190</f>
        <v>0</v>
      </c>
      <c r="O71" s="483">
        <f>IFERROR(INDEX($G$123:$AU$178,MATCH($E71,$E$123:$E$178,0),MATCH(O$6,$G$122:$AU$122,0)),0)*$E$190</f>
        <v>0</v>
      </c>
      <c r="P71" s="483">
        <f>IFERROR(INDEX($G$123:$AU$178,MATCH($E71,$E$123:$E$178,0),MATCH(P$6,$G$122:$AU$122,0)),0)*$E$190</f>
        <v>0</v>
      </c>
      <c r="Q71" s="483">
        <f>IFERROR(INDEX($G$123:$AU$178,MATCH($E71,$E$123:$E$178,0),MATCH(Q$6,$G$122:$AU$122,0)),0)*$E$190</f>
        <v>0</v>
      </c>
      <c r="R71" s="483">
        <f>IFERROR(INDEX($G$123:$AU$178,MATCH($E71,$E$123:$E$178,0),MATCH(R$6,$G$122:$AU$122,0)),0)*$E$190</f>
        <v>0</v>
      </c>
      <c r="S71" s="483">
        <f>IFERROR(INDEX($G$123:$AU$178,MATCH($E71,$E$123:$E$178,0),MATCH(S$6,$G$122:$AU$122,0)),0)*$E$190</f>
        <v>0</v>
      </c>
      <c r="T71" s="483">
        <f>IFERROR(INDEX($G$123:$AU$178,MATCH($E71,$E$123:$E$178,0),MATCH(T$6,$G$122:$AU$122,0)),0)*$E$190</f>
        <v>0</v>
      </c>
      <c r="U71" s="483">
        <f>IFERROR(INDEX($G$123:$AU$178,MATCH($E71,$E$123:$E$178,0),MATCH(U$6,$G$122:$AU$122,0)),0)*$E$190</f>
        <v>0</v>
      </c>
      <c r="V71" s="483">
        <f>IFERROR(INDEX($G$123:$AU$178,MATCH($E71,$E$123:$E$178,0),MATCH(V$6,$G$122:$AU$122,0)),0)*$E$190</f>
        <v>0</v>
      </c>
      <c r="W71" s="483">
        <f>IFERROR(INDEX($G$123:$AU$178,MATCH($E71,$E$123:$E$178,0),MATCH(W$6,$G$122:$AU$122,0)),0)*$E$190</f>
        <v>0</v>
      </c>
      <c r="X71" s="483">
        <f>IFERROR(INDEX($G$123:$AU$178,MATCH($E71,$E$123:$E$178,0),MATCH(X$6,$G$122:$AU$122,0)),0)*$E$190</f>
        <v>0</v>
      </c>
      <c r="Y71" s="483">
        <f>IFERROR(INDEX($G$123:$AU$178,MATCH($E71,$E$123:$E$178,0),MATCH(Y$6,$G$122:$AU$122,0)),0)*$E$190</f>
        <v>0</v>
      </c>
      <c r="Z71" s="483">
        <f>IFERROR(INDEX($G$123:$AU$178,MATCH($E71,$E$123:$E$178,0),MATCH(Z$6,$G$122:$AU$122,0)),0)*$E$190</f>
        <v>0</v>
      </c>
      <c r="AA71" s="483">
        <f>IFERROR(INDEX($G$123:$AU$178,MATCH($E71,$E$123:$E$178,0),MATCH(AA$6,$G$122:$AU$122,0)),0)*$E$190</f>
        <v>0</v>
      </c>
      <c r="AB71" s="483">
        <f>IFERROR(INDEX($G$123:$AU$178,MATCH($E71,$E$123:$E$178,0),MATCH(AB$6,$G$122:$AU$122,0)),0)*$E$190</f>
        <v>0</v>
      </c>
      <c r="AC71" s="483">
        <f>IFERROR(INDEX($G$123:$AU$178,MATCH($E71,$E$123:$E$178,0),MATCH(AC$6,$G$122:$AU$122,0)),0)*$E$190</f>
        <v>0</v>
      </c>
      <c r="AD71" s="483">
        <f>IFERROR(INDEX($G$123:$AU$178,MATCH($E71,$E$123:$E$178,0),MATCH(AD$6,$G$122:$AU$122,0)),0)*$E$190</f>
        <v>0</v>
      </c>
      <c r="AE71" s="483">
        <f>IFERROR(INDEX($G$123:$AU$178,MATCH($E71,$E$123:$E$178,0),MATCH(AE$6,$G$122:$AU$122,0)),0)*$E$190</f>
        <v>0</v>
      </c>
      <c r="AF71" s="483">
        <f>IFERROR(INDEX($G$123:$AU$178,MATCH($E71,$E$123:$E$178,0),MATCH(AF$6,$G$122:$AU$122,0)),0)*$E$190</f>
        <v>0</v>
      </c>
      <c r="AG71" s="483">
        <f>IFERROR(INDEX($G$123:$AU$178,MATCH($E71,$E$123:$E$178,0),MATCH(AG$6,$G$122:$AU$122,0)),0)*$E$190</f>
        <v>0</v>
      </c>
      <c r="AH71" s="483">
        <f>IFERROR(INDEX($G$123:$AU$178,MATCH($E71,$E$123:$E$178,0),MATCH(AH$6,$G$122:$AU$122,0)),0)*$E$190</f>
        <v>0</v>
      </c>
      <c r="AI71" s="483">
        <f>IFERROR(INDEX($G$123:$AU$178,MATCH($E71,$E$123:$E$178,0),MATCH(AI$6,$G$122:$AU$122,0)),0)*$E$190</f>
        <v>0</v>
      </c>
      <c r="AJ71" s="483">
        <f>IFERROR(INDEX($G$123:$AU$178,MATCH($E71,$E$123:$E$178,0),MATCH(AJ$6,$G$122:$AU$122,0)),0)*$E$190</f>
        <v>0</v>
      </c>
      <c r="AK71" s="483">
        <f>IFERROR(INDEX($G$123:$AU$178,MATCH($E71,$E$123:$E$178,0),MATCH(AK$6,$G$122:$AU$122,0)),0)*$E$190</f>
        <v>0</v>
      </c>
      <c r="AL71" s="483">
        <f>IFERROR(INDEX($G$123:$AU$178,MATCH($E71,$E$123:$E$178,0),MATCH(AL$6,$G$122:$AU$122,0)),0)*$E$190</f>
        <v>0</v>
      </c>
      <c r="AM71" s="483">
        <f>IFERROR(INDEX($G$123:$AU$178,MATCH($E71,$E$123:$E$178,0),MATCH(AM$6,$G$122:$AU$122,0)),0)*$E$190</f>
        <v>0</v>
      </c>
      <c r="AN71" s="483">
        <f>IFERROR(INDEX($G$123:$AU$178,MATCH($E71,$E$123:$E$178,0),MATCH(AN$6,$G$122:$AU$122,0)),0)*$E$190</f>
        <v>0</v>
      </c>
      <c r="AO71" s="483">
        <f>IFERROR(INDEX($G$123:$AU$178,MATCH($E71,$E$123:$E$178,0),MATCH(AO$6,$G$122:$AU$122,0)),0)*$E$190</f>
        <v>0</v>
      </c>
      <c r="AP71" s="483">
        <f>IFERROR(INDEX($G$123:$AU$178,MATCH($E71,$E$123:$E$178,0),MATCH(AP$6,$G$122:$AU$122,0)),0)*$E$190</f>
        <v>0</v>
      </c>
      <c r="AQ71" s="483">
        <f>IFERROR(INDEX($G$123:$AU$178,MATCH($E71,$E$123:$E$178,0),MATCH(AQ$6,$G$122:$AU$122,0)),0)*$E$190</f>
        <v>0</v>
      </c>
      <c r="AR71" s="483">
        <f>IFERROR(INDEX($G$123:$AU$178,MATCH($E71,$E$123:$E$178,0),MATCH(AR$6,$G$122:$AU$122,0)),0)*$E$190</f>
        <v>0</v>
      </c>
      <c r="AS71" s="483">
        <f>IFERROR(INDEX($G$123:$AU$178,MATCH($E71,$E$123:$E$178,0),MATCH(AS$6,$G$122:$AU$122,0)),0)*$E$190</f>
        <v>0</v>
      </c>
      <c r="AT71" s="483">
        <f>IFERROR(INDEX($G$123:$AU$178,MATCH($E71,$E$123:$E$178,0),MATCH(AT$6,$G$122:$AU$122,0)),0)*$E$190</f>
        <v>0</v>
      </c>
      <c r="AU71" s="483">
        <f>IFERROR(INDEX($G$123:$AU$178,MATCH($E71,$E$123:$E$178,0),MATCH(AU$6,$G$122:$AU$122,0)),0)*$E$190</f>
        <v>0</v>
      </c>
      <c r="AV71" s="484">
        <v>5</v>
      </c>
    </row>
    <row r="72" spans="2:119" ht="14.4">
      <c r="B72" s="8" t="str">
        <f>Processes!D85</f>
        <v>MINHYD</v>
      </c>
      <c r="C72" s="8" t="str">
        <f>Processes!E85</f>
        <v>Mining technology - Hydro</v>
      </c>
      <c r="D72" s="216"/>
      <c r="E72" s="216" t="str">
        <f t="shared" si="2"/>
        <v>HYD</v>
      </c>
      <c r="F72" s="1119" t="str">
        <f>IFERROR(VLOOKUP(E72,$E$123:$F$175,2,FALSE),"MKr19")</f>
        <v>MKr19</v>
      </c>
      <c r="G72" s="483">
        <f>IFERROR(INDEX($G$123:$AU$178,MATCH($E72,$E$123:$E$178,0),MATCH(G$6,$G$122:$AU$122,0)),0)*$E$190</f>
        <v>0</v>
      </c>
      <c r="H72" s="483">
        <f>IFERROR(INDEX($G$123:$AU$178,MATCH($E72,$E$123:$E$178,0),MATCH(H$6,$G$122:$AU$122,0)),0)*$E$190</f>
        <v>0</v>
      </c>
      <c r="I72" s="483">
        <f>IFERROR(INDEX($G$123:$AU$178,MATCH($E72,$E$123:$E$178,0),MATCH(I$6,$G$122:$AU$122,0)),0)*$E$190</f>
        <v>0</v>
      </c>
      <c r="J72" s="483">
        <f>IFERROR(INDEX($G$123:$AU$178,MATCH($E72,$E$123:$E$178,0),MATCH(J$6,$G$122:$AU$122,0)),0)*$E$190</f>
        <v>0</v>
      </c>
      <c r="K72" s="483">
        <f>IFERROR(INDEX($G$123:$AU$178,MATCH($E72,$E$123:$E$178,0),MATCH(K$6,$G$122:$AU$122,0)),0)*$E$190</f>
        <v>0</v>
      </c>
      <c r="L72" s="483">
        <f>IFERROR(INDEX($G$123:$AU$178,MATCH($E72,$E$123:$E$178,0),MATCH(L$6,$G$122:$AU$122,0)),0)*$E$190</f>
        <v>0</v>
      </c>
      <c r="M72" s="483">
        <f>IFERROR(INDEX($G$123:$AU$178,MATCH($E72,$E$123:$E$178,0),MATCH(M$6,$G$122:$AU$122,0)),0)*$E$190</f>
        <v>0</v>
      </c>
      <c r="N72" s="483">
        <f>IFERROR(INDEX($G$123:$AU$178,MATCH($E72,$E$123:$E$178,0),MATCH(N$6,$G$122:$AU$122,0)),0)*$E$190</f>
        <v>0</v>
      </c>
      <c r="O72" s="483">
        <f>IFERROR(INDEX($G$123:$AU$178,MATCH($E72,$E$123:$E$178,0),MATCH(O$6,$G$122:$AU$122,0)),0)*$E$190</f>
        <v>0</v>
      </c>
      <c r="P72" s="483">
        <f>IFERROR(INDEX($G$123:$AU$178,MATCH($E72,$E$123:$E$178,0),MATCH(P$6,$G$122:$AU$122,0)),0)*$E$190</f>
        <v>0</v>
      </c>
      <c r="Q72" s="483">
        <f>IFERROR(INDEX($G$123:$AU$178,MATCH($E72,$E$123:$E$178,0),MATCH(Q$6,$G$122:$AU$122,0)),0)*$E$190</f>
        <v>0</v>
      </c>
      <c r="R72" s="483">
        <f>IFERROR(INDEX($G$123:$AU$178,MATCH($E72,$E$123:$E$178,0),MATCH(R$6,$G$122:$AU$122,0)),0)*$E$190</f>
        <v>0</v>
      </c>
      <c r="S72" s="483">
        <f>IFERROR(INDEX($G$123:$AU$178,MATCH($E72,$E$123:$E$178,0),MATCH(S$6,$G$122:$AU$122,0)),0)*$E$190</f>
        <v>0</v>
      </c>
      <c r="T72" s="483">
        <f>IFERROR(INDEX($G$123:$AU$178,MATCH($E72,$E$123:$E$178,0),MATCH(T$6,$G$122:$AU$122,0)),0)*$E$190</f>
        <v>0</v>
      </c>
      <c r="U72" s="483">
        <f>IFERROR(INDEX($G$123:$AU$178,MATCH($E72,$E$123:$E$178,0),MATCH(U$6,$G$122:$AU$122,0)),0)*$E$190</f>
        <v>0</v>
      </c>
      <c r="V72" s="483">
        <f>IFERROR(INDEX($G$123:$AU$178,MATCH($E72,$E$123:$E$178,0),MATCH(V$6,$G$122:$AU$122,0)),0)*$E$190</f>
        <v>0</v>
      </c>
      <c r="W72" s="483">
        <f>IFERROR(INDEX($G$123:$AU$178,MATCH($E72,$E$123:$E$178,0),MATCH(W$6,$G$122:$AU$122,0)),0)*$E$190</f>
        <v>0</v>
      </c>
      <c r="X72" s="483">
        <f>IFERROR(INDEX($G$123:$AU$178,MATCH($E72,$E$123:$E$178,0),MATCH(X$6,$G$122:$AU$122,0)),0)*$E$190</f>
        <v>0</v>
      </c>
      <c r="Y72" s="483">
        <f>IFERROR(INDEX($G$123:$AU$178,MATCH($E72,$E$123:$E$178,0),MATCH(Y$6,$G$122:$AU$122,0)),0)*$E$190</f>
        <v>0</v>
      </c>
      <c r="Z72" s="483">
        <f>IFERROR(INDEX($G$123:$AU$178,MATCH($E72,$E$123:$E$178,0),MATCH(Z$6,$G$122:$AU$122,0)),0)*$E$190</f>
        <v>0</v>
      </c>
      <c r="AA72" s="483">
        <f>IFERROR(INDEX($G$123:$AU$178,MATCH($E72,$E$123:$E$178,0),MATCH(AA$6,$G$122:$AU$122,0)),0)*$E$190</f>
        <v>0</v>
      </c>
      <c r="AB72" s="483">
        <f>IFERROR(INDEX($G$123:$AU$178,MATCH($E72,$E$123:$E$178,0),MATCH(AB$6,$G$122:$AU$122,0)),0)*$E$190</f>
        <v>0</v>
      </c>
      <c r="AC72" s="483">
        <f>IFERROR(INDEX($G$123:$AU$178,MATCH($E72,$E$123:$E$178,0),MATCH(AC$6,$G$122:$AU$122,0)),0)*$E$190</f>
        <v>0</v>
      </c>
      <c r="AD72" s="483">
        <f>IFERROR(INDEX($G$123:$AU$178,MATCH($E72,$E$123:$E$178,0),MATCH(AD$6,$G$122:$AU$122,0)),0)*$E$190</f>
        <v>0</v>
      </c>
      <c r="AE72" s="483">
        <f>IFERROR(INDEX($G$123:$AU$178,MATCH($E72,$E$123:$E$178,0),MATCH(AE$6,$G$122:$AU$122,0)),0)*$E$190</f>
        <v>0</v>
      </c>
      <c r="AF72" s="483">
        <f>IFERROR(INDEX($G$123:$AU$178,MATCH($E72,$E$123:$E$178,0),MATCH(AF$6,$G$122:$AU$122,0)),0)*$E$190</f>
        <v>0</v>
      </c>
      <c r="AG72" s="483">
        <f>IFERROR(INDEX($G$123:$AU$178,MATCH($E72,$E$123:$E$178,0),MATCH(AG$6,$G$122:$AU$122,0)),0)*$E$190</f>
        <v>0</v>
      </c>
      <c r="AH72" s="483">
        <f>IFERROR(INDEX($G$123:$AU$178,MATCH($E72,$E$123:$E$178,0),MATCH(AH$6,$G$122:$AU$122,0)),0)*$E$190</f>
        <v>0</v>
      </c>
      <c r="AI72" s="483">
        <f>IFERROR(INDEX($G$123:$AU$178,MATCH($E72,$E$123:$E$178,0),MATCH(AI$6,$G$122:$AU$122,0)),0)*$E$190</f>
        <v>0</v>
      </c>
      <c r="AJ72" s="483">
        <f>IFERROR(INDEX($G$123:$AU$178,MATCH($E72,$E$123:$E$178,0),MATCH(AJ$6,$G$122:$AU$122,0)),0)*$E$190</f>
        <v>0</v>
      </c>
      <c r="AK72" s="483">
        <f>IFERROR(INDEX($G$123:$AU$178,MATCH($E72,$E$123:$E$178,0),MATCH(AK$6,$G$122:$AU$122,0)),0)*$E$190</f>
        <v>0</v>
      </c>
      <c r="AL72" s="483">
        <f>IFERROR(INDEX($G$123:$AU$178,MATCH($E72,$E$123:$E$178,0),MATCH(AL$6,$G$122:$AU$122,0)),0)*$E$190</f>
        <v>0</v>
      </c>
      <c r="AM72" s="483">
        <f>IFERROR(INDEX($G$123:$AU$178,MATCH($E72,$E$123:$E$178,0),MATCH(AM$6,$G$122:$AU$122,0)),0)*$E$190</f>
        <v>0</v>
      </c>
      <c r="AN72" s="483">
        <f>IFERROR(INDEX($G$123:$AU$178,MATCH($E72,$E$123:$E$178,0),MATCH(AN$6,$G$122:$AU$122,0)),0)*$E$190</f>
        <v>0</v>
      </c>
      <c r="AO72" s="483">
        <f>IFERROR(INDEX($G$123:$AU$178,MATCH($E72,$E$123:$E$178,0),MATCH(AO$6,$G$122:$AU$122,0)),0)*$E$190</f>
        <v>0</v>
      </c>
      <c r="AP72" s="483">
        <f>IFERROR(INDEX($G$123:$AU$178,MATCH($E72,$E$123:$E$178,0),MATCH(AP$6,$G$122:$AU$122,0)),0)*$E$190</f>
        <v>0</v>
      </c>
      <c r="AQ72" s="483">
        <f>IFERROR(INDEX($G$123:$AU$178,MATCH($E72,$E$123:$E$178,0),MATCH(AQ$6,$G$122:$AU$122,0)),0)*$E$190</f>
        <v>0</v>
      </c>
      <c r="AR72" s="483">
        <f>IFERROR(INDEX($G$123:$AU$178,MATCH($E72,$E$123:$E$178,0),MATCH(AR$6,$G$122:$AU$122,0)),0)*$E$190</f>
        <v>0</v>
      </c>
      <c r="AS72" s="483">
        <f>IFERROR(INDEX($G$123:$AU$178,MATCH($E72,$E$123:$E$178,0),MATCH(AS$6,$G$122:$AU$122,0)),0)*$E$190</f>
        <v>0</v>
      </c>
      <c r="AT72" s="483">
        <f>IFERROR(INDEX($G$123:$AU$178,MATCH($E72,$E$123:$E$178,0),MATCH(AT$6,$G$122:$AU$122,0)),0)*$E$190</f>
        <v>0</v>
      </c>
      <c r="AU72" s="483">
        <f>IFERROR(INDEX($G$123:$AU$178,MATCH($E72,$E$123:$E$178,0),MATCH(AU$6,$G$122:$AU$122,0)),0)*$E$190</f>
        <v>0</v>
      </c>
      <c r="AV72" s="484">
        <v>5</v>
      </c>
    </row>
    <row r="73" spans="2:119" ht="14.4">
      <c r="B73" s="8" t="str">
        <f>Processes!D86</f>
        <v>MINSOL</v>
      </c>
      <c r="C73" s="8" t="str">
        <f>Processes!E86</f>
        <v>Mining technology - Solar</v>
      </c>
      <c r="D73" s="216"/>
      <c r="E73" s="216" t="str">
        <f t="shared" si="2"/>
        <v>SOL</v>
      </c>
      <c r="F73" s="1119" t="str">
        <f>IFERROR(VLOOKUP(E73,$E$123:$F$175,2,FALSE),"MKr19")</f>
        <v>MKr19</v>
      </c>
      <c r="G73" s="483">
        <f>IFERROR(INDEX($G$123:$AU$178,MATCH($E73,$E$123:$E$178,0),MATCH(G$6,$G$122:$AU$122,0)),0)*$E$190</f>
        <v>0</v>
      </c>
      <c r="H73" s="483">
        <f>IFERROR(INDEX($G$123:$AU$178,MATCH($E73,$E$123:$E$178,0),MATCH(H$6,$G$122:$AU$122,0)),0)*$E$190</f>
        <v>0</v>
      </c>
      <c r="I73" s="483">
        <f>IFERROR(INDEX($G$123:$AU$178,MATCH($E73,$E$123:$E$178,0),MATCH(I$6,$G$122:$AU$122,0)),0)*$E$190</f>
        <v>0</v>
      </c>
      <c r="J73" s="483">
        <f>IFERROR(INDEX($G$123:$AU$178,MATCH($E73,$E$123:$E$178,0),MATCH(J$6,$G$122:$AU$122,0)),0)*$E$190</f>
        <v>0</v>
      </c>
      <c r="K73" s="483">
        <f>IFERROR(INDEX($G$123:$AU$178,MATCH($E73,$E$123:$E$178,0),MATCH(K$6,$G$122:$AU$122,0)),0)*$E$190</f>
        <v>0</v>
      </c>
      <c r="L73" s="483">
        <f>IFERROR(INDEX($G$123:$AU$178,MATCH($E73,$E$123:$E$178,0),MATCH(L$6,$G$122:$AU$122,0)),0)*$E$190</f>
        <v>0</v>
      </c>
      <c r="M73" s="483">
        <f>IFERROR(INDEX($G$123:$AU$178,MATCH($E73,$E$123:$E$178,0),MATCH(M$6,$G$122:$AU$122,0)),0)*$E$190</f>
        <v>0</v>
      </c>
      <c r="N73" s="483">
        <f>IFERROR(INDEX($G$123:$AU$178,MATCH($E73,$E$123:$E$178,0),MATCH(N$6,$G$122:$AU$122,0)),0)*$E$190</f>
        <v>0</v>
      </c>
      <c r="O73" s="483">
        <f>IFERROR(INDEX($G$123:$AU$178,MATCH($E73,$E$123:$E$178,0),MATCH(O$6,$G$122:$AU$122,0)),0)*$E$190</f>
        <v>0</v>
      </c>
      <c r="P73" s="483">
        <f>IFERROR(INDEX($G$123:$AU$178,MATCH($E73,$E$123:$E$178,0),MATCH(P$6,$G$122:$AU$122,0)),0)*$E$190</f>
        <v>0</v>
      </c>
      <c r="Q73" s="483">
        <f>IFERROR(INDEX($G$123:$AU$178,MATCH($E73,$E$123:$E$178,0),MATCH(Q$6,$G$122:$AU$122,0)),0)*$E$190</f>
        <v>0</v>
      </c>
      <c r="R73" s="483">
        <f>IFERROR(INDEX($G$123:$AU$178,MATCH($E73,$E$123:$E$178,0),MATCH(R$6,$G$122:$AU$122,0)),0)*$E$190</f>
        <v>0</v>
      </c>
      <c r="S73" s="483">
        <f>IFERROR(INDEX($G$123:$AU$178,MATCH($E73,$E$123:$E$178,0),MATCH(S$6,$G$122:$AU$122,0)),0)*$E$190</f>
        <v>0</v>
      </c>
      <c r="T73" s="483">
        <f>IFERROR(INDEX($G$123:$AU$178,MATCH($E73,$E$123:$E$178,0),MATCH(T$6,$G$122:$AU$122,0)),0)*$E$190</f>
        <v>0</v>
      </c>
      <c r="U73" s="483">
        <f>IFERROR(INDEX($G$123:$AU$178,MATCH($E73,$E$123:$E$178,0),MATCH(U$6,$G$122:$AU$122,0)),0)*$E$190</f>
        <v>0</v>
      </c>
      <c r="V73" s="483">
        <f>IFERROR(INDEX($G$123:$AU$178,MATCH($E73,$E$123:$E$178,0),MATCH(V$6,$G$122:$AU$122,0)),0)*$E$190</f>
        <v>0</v>
      </c>
      <c r="W73" s="483">
        <f>IFERROR(INDEX($G$123:$AU$178,MATCH($E73,$E$123:$E$178,0),MATCH(W$6,$G$122:$AU$122,0)),0)*$E$190</f>
        <v>0</v>
      </c>
      <c r="X73" s="483">
        <f>IFERROR(INDEX($G$123:$AU$178,MATCH($E73,$E$123:$E$178,0),MATCH(X$6,$G$122:$AU$122,0)),0)*$E$190</f>
        <v>0</v>
      </c>
      <c r="Y73" s="483">
        <f>IFERROR(INDEX($G$123:$AU$178,MATCH($E73,$E$123:$E$178,0),MATCH(Y$6,$G$122:$AU$122,0)),0)*$E$190</f>
        <v>0</v>
      </c>
      <c r="Z73" s="483">
        <f>IFERROR(INDEX($G$123:$AU$178,MATCH($E73,$E$123:$E$178,0),MATCH(Z$6,$G$122:$AU$122,0)),0)*$E$190</f>
        <v>0</v>
      </c>
      <c r="AA73" s="483">
        <f>IFERROR(INDEX($G$123:$AU$178,MATCH($E73,$E$123:$E$178,0),MATCH(AA$6,$G$122:$AU$122,0)),0)*$E$190</f>
        <v>0</v>
      </c>
      <c r="AB73" s="483">
        <f>IFERROR(INDEX($G$123:$AU$178,MATCH($E73,$E$123:$E$178,0),MATCH(AB$6,$G$122:$AU$122,0)),0)*$E$190</f>
        <v>0</v>
      </c>
      <c r="AC73" s="483">
        <f>IFERROR(INDEX($G$123:$AU$178,MATCH($E73,$E$123:$E$178,0),MATCH(AC$6,$G$122:$AU$122,0)),0)*$E$190</f>
        <v>0</v>
      </c>
      <c r="AD73" s="483">
        <f>IFERROR(INDEX($G$123:$AU$178,MATCH($E73,$E$123:$E$178,0),MATCH(AD$6,$G$122:$AU$122,0)),0)*$E$190</f>
        <v>0</v>
      </c>
      <c r="AE73" s="483">
        <f>IFERROR(INDEX($G$123:$AU$178,MATCH($E73,$E$123:$E$178,0),MATCH(AE$6,$G$122:$AU$122,0)),0)*$E$190</f>
        <v>0</v>
      </c>
      <c r="AF73" s="483">
        <f>IFERROR(INDEX($G$123:$AU$178,MATCH($E73,$E$123:$E$178,0),MATCH(AF$6,$G$122:$AU$122,0)),0)*$E$190</f>
        <v>0</v>
      </c>
      <c r="AG73" s="483">
        <f>IFERROR(INDEX($G$123:$AU$178,MATCH($E73,$E$123:$E$178,0),MATCH(AG$6,$G$122:$AU$122,0)),0)*$E$190</f>
        <v>0</v>
      </c>
      <c r="AH73" s="483">
        <f>IFERROR(INDEX($G$123:$AU$178,MATCH($E73,$E$123:$E$178,0),MATCH(AH$6,$G$122:$AU$122,0)),0)*$E$190</f>
        <v>0</v>
      </c>
      <c r="AI73" s="483">
        <f>IFERROR(INDEX($G$123:$AU$178,MATCH($E73,$E$123:$E$178,0),MATCH(AI$6,$G$122:$AU$122,0)),0)*$E$190</f>
        <v>0</v>
      </c>
      <c r="AJ73" s="483">
        <f>IFERROR(INDEX($G$123:$AU$178,MATCH($E73,$E$123:$E$178,0),MATCH(AJ$6,$G$122:$AU$122,0)),0)*$E$190</f>
        <v>0</v>
      </c>
      <c r="AK73" s="483">
        <f>IFERROR(INDEX($G$123:$AU$178,MATCH($E73,$E$123:$E$178,0),MATCH(AK$6,$G$122:$AU$122,0)),0)*$E$190</f>
        <v>0</v>
      </c>
      <c r="AL73" s="483">
        <f>IFERROR(INDEX($G$123:$AU$178,MATCH($E73,$E$123:$E$178,0),MATCH(AL$6,$G$122:$AU$122,0)),0)*$E$190</f>
        <v>0</v>
      </c>
      <c r="AM73" s="483">
        <f>IFERROR(INDEX($G$123:$AU$178,MATCH($E73,$E$123:$E$178,0),MATCH(AM$6,$G$122:$AU$122,0)),0)*$E$190</f>
        <v>0</v>
      </c>
      <c r="AN73" s="483">
        <f>IFERROR(INDEX($G$123:$AU$178,MATCH($E73,$E$123:$E$178,0),MATCH(AN$6,$G$122:$AU$122,0)),0)*$E$190</f>
        <v>0</v>
      </c>
      <c r="AO73" s="483">
        <f>IFERROR(INDEX($G$123:$AU$178,MATCH($E73,$E$123:$E$178,0),MATCH(AO$6,$G$122:$AU$122,0)),0)*$E$190</f>
        <v>0</v>
      </c>
      <c r="AP73" s="483">
        <f>IFERROR(INDEX($G$123:$AU$178,MATCH($E73,$E$123:$E$178,0),MATCH(AP$6,$G$122:$AU$122,0)),0)*$E$190</f>
        <v>0</v>
      </c>
      <c r="AQ73" s="483">
        <f>IFERROR(INDEX($G$123:$AU$178,MATCH($E73,$E$123:$E$178,0),MATCH(AQ$6,$G$122:$AU$122,0)),0)*$E$190</f>
        <v>0</v>
      </c>
      <c r="AR73" s="483">
        <f>IFERROR(INDEX($G$123:$AU$178,MATCH($E73,$E$123:$E$178,0),MATCH(AR$6,$G$122:$AU$122,0)),0)*$E$190</f>
        <v>0</v>
      </c>
      <c r="AS73" s="483">
        <f>IFERROR(INDEX($G$123:$AU$178,MATCH($E73,$E$123:$E$178,0),MATCH(AS$6,$G$122:$AU$122,0)),0)*$E$190</f>
        <v>0</v>
      </c>
      <c r="AT73" s="483">
        <f>IFERROR(INDEX($G$123:$AU$178,MATCH($E73,$E$123:$E$178,0),MATCH(AT$6,$G$122:$AU$122,0)),0)*$E$190</f>
        <v>0</v>
      </c>
      <c r="AU73" s="483">
        <f>IFERROR(INDEX($G$123:$AU$178,MATCH($E73,$E$123:$E$178,0),MATCH(AU$6,$G$122:$AU$122,0)),0)*$E$190</f>
        <v>0</v>
      </c>
      <c r="AV73" s="484">
        <v>5</v>
      </c>
    </row>
    <row r="74" spans="2:119" ht="14.4">
      <c r="B74" s="8" t="str">
        <f>Processes!D87</f>
        <v>MINGEO</v>
      </c>
      <c r="C74" s="8" t="str">
        <f>Processes!E87</f>
        <v>Mining technology - Geothermal</v>
      </c>
      <c r="D74" s="216"/>
      <c r="E74" s="216" t="str">
        <f t="shared" si="2"/>
        <v>GEO</v>
      </c>
      <c r="F74" s="1119" t="str">
        <f>IFERROR(VLOOKUP(E74,$E$123:$F$175,2,FALSE),"MKr19")</f>
        <v>MKr19</v>
      </c>
      <c r="G74" s="483">
        <f>IFERROR(INDEX($G$123:$AU$178,MATCH($E74,$E$123:$E$178,0),MATCH(G$6,$G$122:$AU$122,0)),0)*$E$190</f>
        <v>0</v>
      </c>
      <c r="H74" s="483">
        <f>IFERROR(INDEX($G$123:$AU$178,MATCH($E74,$E$123:$E$178,0),MATCH(H$6,$G$122:$AU$122,0)),0)*$E$190</f>
        <v>0</v>
      </c>
      <c r="I74" s="483">
        <f>IFERROR(INDEX($G$123:$AU$178,MATCH($E74,$E$123:$E$178,0),MATCH(I$6,$G$122:$AU$122,0)),0)*$E$190</f>
        <v>0</v>
      </c>
      <c r="J74" s="483">
        <f>IFERROR(INDEX($G$123:$AU$178,MATCH($E74,$E$123:$E$178,0),MATCH(J$6,$G$122:$AU$122,0)),0)*$E$190</f>
        <v>0</v>
      </c>
      <c r="K74" s="483">
        <f>IFERROR(INDEX($G$123:$AU$178,MATCH($E74,$E$123:$E$178,0),MATCH(K$6,$G$122:$AU$122,0)),0)*$E$190</f>
        <v>0</v>
      </c>
      <c r="L74" s="483">
        <f>IFERROR(INDEX($G$123:$AU$178,MATCH($E74,$E$123:$E$178,0),MATCH(L$6,$G$122:$AU$122,0)),0)*$E$190</f>
        <v>0</v>
      </c>
      <c r="M74" s="483">
        <f>IFERROR(INDEX($G$123:$AU$178,MATCH($E74,$E$123:$E$178,0),MATCH(M$6,$G$122:$AU$122,0)),0)*$E$190</f>
        <v>0</v>
      </c>
      <c r="N74" s="483">
        <f>IFERROR(INDEX($G$123:$AU$178,MATCH($E74,$E$123:$E$178,0),MATCH(N$6,$G$122:$AU$122,0)),0)*$E$190</f>
        <v>0</v>
      </c>
      <c r="O74" s="483">
        <f>IFERROR(INDEX($G$123:$AU$178,MATCH($E74,$E$123:$E$178,0),MATCH(O$6,$G$122:$AU$122,0)),0)*$E$190</f>
        <v>0</v>
      </c>
      <c r="P74" s="483">
        <f>IFERROR(INDEX($G$123:$AU$178,MATCH($E74,$E$123:$E$178,0),MATCH(P$6,$G$122:$AU$122,0)),0)*$E$190</f>
        <v>0</v>
      </c>
      <c r="Q74" s="483">
        <f>IFERROR(INDEX($G$123:$AU$178,MATCH($E74,$E$123:$E$178,0),MATCH(Q$6,$G$122:$AU$122,0)),0)*$E$190</f>
        <v>0</v>
      </c>
      <c r="R74" s="483">
        <f>IFERROR(INDEX($G$123:$AU$178,MATCH($E74,$E$123:$E$178,0),MATCH(R$6,$G$122:$AU$122,0)),0)*$E$190</f>
        <v>0</v>
      </c>
      <c r="S74" s="483">
        <f>IFERROR(INDEX($G$123:$AU$178,MATCH($E74,$E$123:$E$178,0),MATCH(S$6,$G$122:$AU$122,0)),0)*$E$190</f>
        <v>0</v>
      </c>
      <c r="T74" s="483">
        <f>IFERROR(INDEX($G$123:$AU$178,MATCH($E74,$E$123:$E$178,0),MATCH(T$6,$G$122:$AU$122,0)),0)*$E$190</f>
        <v>0</v>
      </c>
      <c r="U74" s="483">
        <f>IFERROR(INDEX($G$123:$AU$178,MATCH($E74,$E$123:$E$178,0),MATCH(U$6,$G$122:$AU$122,0)),0)*$E$190</f>
        <v>0</v>
      </c>
      <c r="V74" s="483">
        <f>IFERROR(INDEX($G$123:$AU$178,MATCH($E74,$E$123:$E$178,0),MATCH(V$6,$G$122:$AU$122,0)),0)*$E$190</f>
        <v>0</v>
      </c>
      <c r="W74" s="483">
        <f>IFERROR(INDEX($G$123:$AU$178,MATCH($E74,$E$123:$E$178,0),MATCH(W$6,$G$122:$AU$122,0)),0)*$E$190</f>
        <v>0</v>
      </c>
      <c r="X74" s="483">
        <f>IFERROR(INDEX($G$123:$AU$178,MATCH($E74,$E$123:$E$178,0),MATCH(X$6,$G$122:$AU$122,0)),0)*$E$190</f>
        <v>0</v>
      </c>
      <c r="Y74" s="483">
        <f>IFERROR(INDEX($G$123:$AU$178,MATCH($E74,$E$123:$E$178,0),MATCH(Y$6,$G$122:$AU$122,0)),0)*$E$190</f>
        <v>0</v>
      </c>
      <c r="Z74" s="483">
        <f>IFERROR(INDEX($G$123:$AU$178,MATCH($E74,$E$123:$E$178,0),MATCH(Z$6,$G$122:$AU$122,0)),0)*$E$190</f>
        <v>0</v>
      </c>
      <c r="AA74" s="483">
        <f>IFERROR(INDEX($G$123:$AU$178,MATCH($E74,$E$123:$E$178,0),MATCH(AA$6,$G$122:$AU$122,0)),0)*$E$190</f>
        <v>0</v>
      </c>
      <c r="AB74" s="483">
        <f>IFERROR(INDEX($G$123:$AU$178,MATCH($E74,$E$123:$E$178,0),MATCH(AB$6,$G$122:$AU$122,0)),0)*$E$190</f>
        <v>0</v>
      </c>
      <c r="AC74" s="483">
        <f>IFERROR(INDEX($G$123:$AU$178,MATCH($E74,$E$123:$E$178,0),MATCH(AC$6,$G$122:$AU$122,0)),0)*$E$190</f>
        <v>0</v>
      </c>
      <c r="AD74" s="483">
        <f>IFERROR(INDEX($G$123:$AU$178,MATCH($E74,$E$123:$E$178,0),MATCH(AD$6,$G$122:$AU$122,0)),0)*$E$190</f>
        <v>0</v>
      </c>
      <c r="AE74" s="483">
        <f>IFERROR(INDEX($G$123:$AU$178,MATCH($E74,$E$123:$E$178,0),MATCH(AE$6,$G$122:$AU$122,0)),0)*$E$190</f>
        <v>0</v>
      </c>
      <c r="AF74" s="483">
        <f>IFERROR(INDEX($G$123:$AU$178,MATCH($E74,$E$123:$E$178,0),MATCH(AF$6,$G$122:$AU$122,0)),0)*$E$190</f>
        <v>0</v>
      </c>
      <c r="AG74" s="483">
        <f>IFERROR(INDEX($G$123:$AU$178,MATCH($E74,$E$123:$E$178,0),MATCH(AG$6,$G$122:$AU$122,0)),0)*$E$190</f>
        <v>0</v>
      </c>
      <c r="AH74" s="483">
        <f>IFERROR(INDEX($G$123:$AU$178,MATCH($E74,$E$123:$E$178,0),MATCH(AH$6,$G$122:$AU$122,0)),0)*$E$190</f>
        <v>0</v>
      </c>
      <c r="AI74" s="483">
        <f>IFERROR(INDEX($G$123:$AU$178,MATCH($E74,$E$123:$E$178,0),MATCH(AI$6,$G$122:$AU$122,0)),0)*$E$190</f>
        <v>0</v>
      </c>
      <c r="AJ74" s="483">
        <f>IFERROR(INDEX($G$123:$AU$178,MATCH($E74,$E$123:$E$178,0),MATCH(AJ$6,$G$122:$AU$122,0)),0)*$E$190</f>
        <v>0</v>
      </c>
      <c r="AK74" s="483">
        <f>IFERROR(INDEX($G$123:$AU$178,MATCH($E74,$E$123:$E$178,0),MATCH(AK$6,$G$122:$AU$122,0)),0)*$E$190</f>
        <v>0</v>
      </c>
      <c r="AL74" s="483">
        <f>IFERROR(INDEX($G$123:$AU$178,MATCH($E74,$E$123:$E$178,0),MATCH(AL$6,$G$122:$AU$122,0)),0)*$E$190</f>
        <v>0</v>
      </c>
      <c r="AM74" s="483">
        <f>IFERROR(INDEX($G$123:$AU$178,MATCH($E74,$E$123:$E$178,0),MATCH(AM$6,$G$122:$AU$122,0)),0)*$E$190</f>
        <v>0</v>
      </c>
      <c r="AN74" s="483">
        <f>IFERROR(INDEX($G$123:$AU$178,MATCH($E74,$E$123:$E$178,0),MATCH(AN$6,$G$122:$AU$122,0)),0)*$E$190</f>
        <v>0</v>
      </c>
      <c r="AO74" s="483">
        <f>IFERROR(INDEX($G$123:$AU$178,MATCH($E74,$E$123:$E$178,0),MATCH(AO$6,$G$122:$AU$122,0)),0)*$E$190</f>
        <v>0</v>
      </c>
      <c r="AP74" s="483">
        <f>IFERROR(INDEX($G$123:$AU$178,MATCH($E74,$E$123:$E$178,0),MATCH(AP$6,$G$122:$AU$122,0)),0)*$E$190</f>
        <v>0</v>
      </c>
      <c r="AQ74" s="483">
        <f>IFERROR(INDEX($G$123:$AU$178,MATCH($E74,$E$123:$E$178,0),MATCH(AQ$6,$G$122:$AU$122,0)),0)*$E$190</f>
        <v>0</v>
      </c>
      <c r="AR74" s="483">
        <f>IFERROR(INDEX($G$123:$AU$178,MATCH($E74,$E$123:$E$178,0),MATCH(AR$6,$G$122:$AU$122,0)),0)*$E$190</f>
        <v>0</v>
      </c>
      <c r="AS74" s="483">
        <f>IFERROR(INDEX($G$123:$AU$178,MATCH($E74,$E$123:$E$178,0),MATCH(AS$6,$G$122:$AU$122,0)),0)*$E$190</f>
        <v>0</v>
      </c>
      <c r="AT74" s="483">
        <f>IFERROR(INDEX($G$123:$AU$178,MATCH($E74,$E$123:$E$178,0),MATCH(AT$6,$G$122:$AU$122,0)),0)*$E$190</f>
        <v>0</v>
      </c>
      <c r="AU74" s="483">
        <f>IFERROR(INDEX($G$123:$AU$178,MATCH($E74,$E$123:$E$178,0),MATCH(AU$6,$G$122:$AU$122,0)),0)*$E$190</f>
        <v>0</v>
      </c>
      <c r="AV74" s="484">
        <v>5</v>
      </c>
    </row>
    <row r="75" spans="2:119" ht="14.4">
      <c r="B75" s="8" t="str">
        <f>Processes!D88</f>
        <v>MINWAV</v>
      </c>
      <c r="C75" s="8" t="str">
        <f>Processes!E88</f>
        <v>Mining technology - Wave</v>
      </c>
      <c r="D75" s="216"/>
      <c r="E75" s="216" t="str">
        <f t="shared" si="2"/>
        <v>WAV</v>
      </c>
      <c r="F75" s="1119" t="str">
        <f>IFERROR(VLOOKUP(E75,$E$123:$F$175,2,FALSE),"MKr19")</f>
        <v>MKr19</v>
      </c>
      <c r="G75" s="483">
        <f>IFERROR(INDEX($G$123:$AU$178,MATCH($E75,$E$123:$E$178,0),MATCH(G$6,$G$122:$AU$122,0)),0)*$E$190</f>
        <v>0</v>
      </c>
      <c r="H75" s="483">
        <f>IFERROR(INDEX($G$123:$AU$178,MATCH($E75,$E$123:$E$178,0),MATCH(H$6,$G$122:$AU$122,0)),0)*$E$190</f>
        <v>0</v>
      </c>
      <c r="I75" s="483">
        <f>IFERROR(INDEX($G$123:$AU$178,MATCH($E75,$E$123:$E$178,0),MATCH(I$6,$G$122:$AU$122,0)),0)*$E$190</f>
        <v>0</v>
      </c>
      <c r="J75" s="483">
        <f>IFERROR(INDEX($G$123:$AU$178,MATCH($E75,$E$123:$E$178,0),MATCH(J$6,$G$122:$AU$122,0)),0)*$E$190</f>
        <v>0</v>
      </c>
      <c r="K75" s="483">
        <f>IFERROR(INDEX($G$123:$AU$178,MATCH($E75,$E$123:$E$178,0),MATCH(K$6,$G$122:$AU$122,0)),0)*$E$190</f>
        <v>0</v>
      </c>
      <c r="L75" s="483">
        <f>IFERROR(INDEX($G$123:$AU$178,MATCH($E75,$E$123:$E$178,0),MATCH(L$6,$G$122:$AU$122,0)),0)*$E$190</f>
        <v>0</v>
      </c>
      <c r="M75" s="483">
        <f>IFERROR(INDEX($G$123:$AU$178,MATCH($E75,$E$123:$E$178,0),MATCH(M$6,$G$122:$AU$122,0)),0)*$E$190</f>
        <v>0</v>
      </c>
      <c r="N75" s="483">
        <f>IFERROR(INDEX($G$123:$AU$178,MATCH($E75,$E$123:$E$178,0),MATCH(N$6,$G$122:$AU$122,0)),0)*$E$190</f>
        <v>0</v>
      </c>
      <c r="O75" s="483">
        <f>IFERROR(INDEX($G$123:$AU$178,MATCH($E75,$E$123:$E$178,0),MATCH(O$6,$G$122:$AU$122,0)),0)*$E$190</f>
        <v>0</v>
      </c>
      <c r="P75" s="483">
        <f>IFERROR(INDEX($G$123:$AU$178,MATCH($E75,$E$123:$E$178,0),MATCH(P$6,$G$122:$AU$122,0)),0)*$E$190</f>
        <v>0</v>
      </c>
      <c r="Q75" s="483">
        <f>IFERROR(INDEX($G$123:$AU$178,MATCH($E75,$E$123:$E$178,0),MATCH(Q$6,$G$122:$AU$122,0)),0)*$E$190</f>
        <v>0</v>
      </c>
      <c r="R75" s="483">
        <f>IFERROR(INDEX($G$123:$AU$178,MATCH($E75,$E$123:$E$178,0),MATCH(R$6,$G$122:$AU$122,0)),0)*$E$190</f>
        <v>0</v>
      </c>
      <c r="S75" s="483">
        <f>IFERROR(INDEX($G$123:$AU$178,MATCH($E75,$E$123:$E$178,0),MATCH(S$6,$G$122:$AU$122,0)),0)*$E$190</f>
        <v>0</v>
      </c>
      <c r="T75" s="483">
        <f>IFERROR(INDEX($G$123:$AU$178,MATCH($E75,$E$123:$E$178,0),MATCH(T$6,$G$122:$AU$122,0)),0)*$E$190</f>
        <v>0</v>
      </c>
      <c r="U75" s="483">
        <f>IFERROR(INDEX($G$123:$AU$178,MATCH($E75,$E$123:$E$178,0),MATCH(U$6,$G$122:$AU$122,0)),0)*$E$190</f>
        <v>0</v>
      </c>
      <c r="V75" s="483">
        <f>IFERROR(INDEX($G$123:$AU$178,MATCH($E75,$E$123:$E$178,0),MATCH(V$6,$G$122:$AU$122,0)),0)*$E$190</f>
        <v>0</v>
      </c>
      <c r="W75" s="483">
        <f>IFERROR(INDEX($G$123:$AU$178,MATCH($E75,$E$123:$E$178,0),MATCH(W$6,$G$122:$AU$122,0)),0)*$E$190</f>
        <v>0</v>
      </c>
      <c r="X75" s="483">
        <f>IFERROR(INDEX($G$123:$AU$178,MATCH($E75,$E$123:$E$178,0),MATCH(X$6,$G$122:$AU$122,0)),0)*$E$190</f>
        <v>0</v>
      </c>
      <c r="Y75" s="483">
        <f>IFERROR(INDEX($G$123:$AU$178,MATCH($E75,$E$123:$E$178,0),MATCH(Y$6,$G$122:$AU$122,0)),0)*$E$190</f>
        <v>0</v>
      </c>
      <c r="Z75" s="483">
        <f>IFERROR(INDEX($G$123:$AU$178,MATCH($E75,$E$123:$E$178,0),MATCH(Z$6,$G$122:$AU$122,0)),0)*$E$190</f>
        <v>0</v>
      </c>
      <c r="AA75" s="483">
        <f>IFERROR(INDEX($G$123:$AU$178,MATCH($E75,$E$123:$E$178,0),MATCH(AA$6,$G$122:$AU$122,0)),0)*$E$190</f>
        <v>0</v>
      </c>
      <c r="AB75" s="483">
        <f>IFERROR(INDEX($G$123:$AU$178,MATCH($E75,$E$123:$E$178,0),MATCH(AB$6,$G$122:$AU$122,0)),0)*$E$190</f>
        <v>0</v>
      </c>
      <c r="AC75" s="483">
        <f>IFERROR(INDEX($G$123:$AU$178,MATCH($E75,$E$123:$E$178,0),MATCH(AC$6,$G$122:$AU$122,0)),0)*$E$190</f>
        <v>0</v>
      </c>
      <c r="AD75" s="483">
        <f>IFERROR(INDEX($G$123:$AU$178,MATCH($E75,$E$123:$E$178,0),MATCH(AD$6,$G$122:$AU$122,0)),0)*$E$190</f>
        <v>0</v>
      </c>
      <c r="AE75" s="483">
        <f>IFERROR(INDEX($G$123:$AU$178,MATCH($E75,$E$123:$E$178,0),MATCH(AE$6,$G$122:$AU$122,0)),0)*$E$190</f>
        <v>0</v>
      </c>
      <c r="AF75" s="483">
        <f>IFERROR(INDEX($G$123:$AU$178,MATCH($E75,$E$123:$E$178,0),MATCH(AF$6,$G$122:$AU$122,0)),0)*$E$190</f>
        <v>0</v>
      </c>
      <c r="AG75" s="483">
        <f>IFERROR(INDEX($G$123:$AU$178,MATCH($E75,$E$123:$E$178,0),MATCH(AG$6,$G$122:$AU$122,0)),0)*$E$190</f>
        <v>0</v>
      </c>
      <c r="AH75" s="483">
        <f>IFERROR(INDEX($G$123:$AU$178,MATCH($E75,$E$123:$E$178,0),MATCH(AH$6,$G$122:$AU$122,0)),0)*$E$190</f>
        <v>0</v>
      </c>
      <c r="AI75" s="483">
        <f>IFERROR(INDEX($G$123:$AU$178,MATCH($E75,$E$123:$E$178,0),MATCH(AI$6,$G$122:$AU$122,0)),0)*$E$190</f>
        <v>0</v>
      </c>
      <c r="AJ75" s="483">
        <f>IFERROR(INDEX($G$123:$AU$178,MATCH($E75,$E$123:$E$178,0),MATCH(AJ$6,$G$122:$AU$122,0)),0)*$E$190</f>
        <v>0</v>
      </c>
      <c r="AK75" s="483">
        <f>IFERROR(INDEX($G$123:$AU$178,MATCH($E75,$E$123:$E$178,0),MATCH(AK$6,$G$122:$AU$122,0)),0)*$E$190</f>
        <v>0</v>
      </c>
      <c r="AL75" s="483">
        <f>IFERROR(INDEX($G$123:$AU$178,MATCH($E75,$E$123:$E$178,0),MATCH(AL$6,$G$122:$AU$122,0)),0)*$E$190</f>
        <v>0</v>
      </c>
      <c r="AM75" s="483">
        <f>IFERROR(INDEX($G$123:$AU$178,MATCH($E75,$E$123:$E$178,0),MATCH(AM$6,$G$122:$AU$122,0)),0)*$E$190</f>
        <v>0</v>
      </c>
      <c r="AN75" s="483">
        <f>IFERROR(INDEX($G$123:$AU$178,MATCH($E75,$E$123:$E$178,0),MATCH(AN$6,$G$122:$AU$122,0)),0)*$E$190</f>
        <v>0</v>
      </c>
      <c r="AO75" s="483">
        <f>IFERROR(INDEX($G$123:$AU$178,MATCH($E75,$E$123:$E$178,0),MATCH(AO$6,$G$122:$AU$122,0)),0)*$E$190</f>
        <v>0</v>
      </c>
      <c r="AP75" s="483">
        <f>IFERROR(INDEX($G$123:$AU$178,MATCH($E75,$E$123:$E$178,0),MATCH(AP$6,$G$122:$AU$122,0)),0)*$E$190</f>
        <v>0</v>
      </c>
      <c r="AQ75" s="483">
        <f>IFERROR(INDEX($G$123:$AU$178,MATCH($E75,$E$123:$E$178,0),MATCH(AQ$6,$G$122:$AU$122,0)),0)*$E$190</f>
        <v>0</v>
      </c>
      <c r="AR75" s="483">
        <f>IFERROR(INDEX($G$123:$AU$178,MATCH($E75,$E$123:$E$178,0),MATCH(AR$6,$G$122:$AU$122,0)),0)*$E$190</f>
        <v>0</v>
      </c>
      <c r="AS75" s="483">
        <f>IFERROR(INDEX($G$123:$AU$178,MATCH($E75,$E$123:$E$178,0),MATCH(AS$6,$G$122:$AU$122,0)),0)*$E$190</f>
        <v>0</v>
      </c>
      <c r="AT75" s="483">
        <f>IFERROR(INDEX($G$123:$AU$178,MATCH($E75,$E$123:$E$178,0),MATCH(AT$6,$G$122:$AU$122,0)),0)*$E$190</f>
        <v>0</v>
      </c>
      <c r="AU75" s="483">
        <f>IFERROR(INDEX($G$123:$AU$178,MATCH($E75,$E$123:$E$178,0),MATCH(AU$6,$G$122:$AU$122,0)),0)*$E$190</f>
        <v>0</v>
      </c>
      <c r="AV75" s="484">
        <v>5</v>
      </c>
    </row>
    <row r="76" spans="2:119" ht="14.4">
      <c r="B76" s="560" t="str">
        <f>Processes!D89</f>
        <v>MINMOV</v>
      </c>
      <c r="C76" s="560" t="str">
        <f>Processes!E89</f>
        <v>Mining technology - Movement - Dummy commodity for bike and walk</v>
      </c>
      <c r="D76" s="561"/>
      <c r="E76" s="561" t="str">
        <f t="shared" si="2"/>
        <v>MOV</v>
      </c>
      <c r="F76" s="1119" t="str">
        <f>IFERROR(VLOOKUP(E76,$E$123:$F$175,2,FALSE),"MKr19")</f>
        <v>MKr19</v>
      </c>
      <c r="G76" s="562">
        <f>IFERROR(INDEX($G$123:$AU$178,MATCH($E76,$E$123:$E$178,0),MATCH(G$6,$G$122:$AU$122,0)),0)*$E$190</f>
        <v>0</v>
      </c>
      <c r="H76" s="562">
        <f>IFERROR(INDEX($G$123:$AU$178,MATCH($E76,$E$123:$E$178,0),MATCH(H$6,$G$122:$AU$122,0)),0)*$E$190</f>
        <v>0</v>
      </c>
      <c r="I76" s="562">
        <f>IFERROR(INDEX($G$123:$AU$178,MATCH($E76,$E$123:$E$178,0),MATCH(I$6,$G$122:$AU$122,0)),0)*$E$190</f>
        <v>0</v>
      </c>
      <c r="J76" s="562">
        <f>IFERROR(INDEX($G$123:$AU$178,MATCH($E76,$E$123:$E$178,0),MATCH(J$6,$G$122:$AU$122,0)),0)*$E$190</f>
        <v>0</v>
      </c>
      <c r="K76" s="562">
        <f>IFERROR(INDEX($G$123:$AU$178,MATCH($E76,$E$123:$E$178,0),MATCH(K$6,$G$122:$AU$122,0)),0)*$E$190</f>
        <v>0</v>
      </c>
      <c r="L76" s="562">
        <f>IFERROR(INDEX($G$123:$AU$178,MATCH($E76,$E$123:$E$178,0),MATCH(L$6,$G$122:$AU$122,0)),0)*$E$190</f>
        <v>0</v>
      </c>
      <c r="M76" s="562">
        <f>IFERROR(INDEX($G$123:$AU$178,MATCH($E76,$E$123:$E$178,0),MATCH(M$6,$G$122:$AU$122,0)),0)*$E$190</f>
        <v>0</v>
      </c>
      <c r="N76" s="562">
        <f>IFERROR(INDEX($G$123:$AU$178,MATCH($E76,$E$123:$E$178,0),MATCH(N$6,$G$122:$AU$122,0)),0)*$E$190</f>
        <v>0</v>
      </c>
      <c r="O76" s="562">
        <f>IFERROR(INDEX($G$123:$AU$178,MATCH($E76,$E$123:$E$178,0),MATCH(O$6,$G$122:$AU$122,0)),0)*$E$190</f>
        <v>0</v>
      </c>
      <c r="P76" s="562">
        <f>IFERROR(INDEX($G$123:$AU$178,MATCH($E76,$E$123:$E$178,0),MATCH(P$6,$G$122:$AU$122,0)),0)*$E$190</f>
        <v>0</v>
      </c>
      <c r="Q76" s="562">
        <f>IFERROR(INDEX($G$123:$AU$178,MATCH($E76,$E$123:$E$178,0),MATCH(Q$6,$G$122:$AU$122,0)),0)*$E$190</f>
        <v>0</v>
      </c>
      <c r="R76" s="562">
        <f>IFERROR(INDEX($G$123:$AU$178,MATCH($E76,$E$123:$E$178,0),MATCH(R$6,$G$122:$AU$122,0)),0)*$E$190</f>
        <v>0</v>
      </c>
      <c r="S76" s="562">
        <f>IFERROR(INDEX($G$123:$AU$178,MATCH($E76,$E$123:$E$178,0),MATCH(S$6,$G$122:$AU$122,0)),0)*$E$190</f>
        <v>0</v>
      </c>
      <c r="T76" s="562">
        <f>IFERROR(INDEX($G$123:$AU$178,MATCH($E76,$E$123:$E$178,0),MATCH(T$6,$G$122:$AU$122,0)),0)*$E$190</f>
        <v>0</v>
      </c>
      <c r="U76" s="562">
        <f>IFERROR(INDEX($G$123:$AU$178,MATCH($E76,$E$123:$E$178,0),MATCH(U$6,$G$122:$AU$122,0)),0)*$E$190</f>
        <v>0</v>
      </c>
      <c r="V76" s="562">
        <f>IFERROR(INDEX($G$123:$AU$178,MATCH($E76,$E$123:$E$178,0),MATCH(V$6,$G$122:$AU$122,0)),0)*$E$190</f>
        <v>0</v>
      </c>
      <c r="W76" s="562">
        <f>IFERROR(INDEX($G$123:$AU$178,MATCH($E76,$E$123:$E$178,0),MATCH(W$6,$G$122:$AU$122,0)),0)*$E$190</f>
        <v>0</v>
      </c>
      <c r="X76" s="562">
        <f>IFERROR(INDEX($G$123:$AU$178,MATCH($E76,$E$123:$E$178,0),MATCH(X$6,$G$122:$AU$122,0)),0)*$E$190</f>
        <v>0</v>
      </c>
      <c r="Y76" s="562">
        <f>IFERROR(INDEX($G$123:$AU$178,MATCH($E76,$E$123:$E$178,0),MATCH(Y$6,$G$122:$AU$122,0)),0)*$E$190</f>
        <v>0</v>
      </c>
      <c r="Z76" s="562">
        <f>IFERROR(INDEX($G$123:$AU$178,MATCH($E76,$E$123:$E$178,0),MATCH(Z$6,$G$122:$AU$122,0)),0)*$E$190</f>
        <v>0</v>
      </c>
      <c r="AA76" s="562">
        <f>IFERROR(INDEX($G$123:$AU$178,MATCH($E76,$E$123:$E$178,0),MATCH(AA$6,$G$122:$AU$122,0)),0)*$E$190</f>
        <v>0</v>
      </c>
      <c r="AB76" s="562">
        <f>IFERROR(INDEX($G$123:$AU$178,MATCH($E76,$E$123:$E$178,0),MATCH(AB$6,$G$122:$AU$122,0)),0)*$E$190</f>
        <v>0</v>
      </c>
      <c r="AC76" s="562">
        <f>IFERROR(INDEX($G$123:$AU$178,MATCH($E76,$E$123:$E$178,0),MATCH(AC$6,$G$122:$AU$122,0)),0)*$E$190</f>
        <v>0</v>
      </c>
      <c r="AD76" s="562">
        <f>IFERROR(INDEX($G$123:$AU$178,MATCH($E76,$E$123:$E$178,0),MATCH(AD$6,$G$122:$AU$122,0)),0)*$E$190</f>
        <v>0</v>
      </c>
      <c r="AE76" s="562">
        <f>IFERROR(INDEX($G$123:$AU$178,MATCH($E76,$E$123:$E$178,0),MATCH(AE$6,$G$122:$AU$122,0)),0)*$E$190</f>
        <v>0</v>
      </c>
      <c r="AF76" s="562">
        <f>IFERROR(INDEX($G$123:$AU$178,MATCH($E76,$E$123:$E$178,0),MATCH(AF$6,$G$122:$AU$122,0)),0)*$E$190</f>
        <v>0</v>
      </c>
      <c r="AG76" s="562">
        <f>IFERROR(INDEX($G$123:$AU$178,MATCH($E76,$E$123:$E$178,0),MATCH(AG$6,$G$122:$AU$122,0)),0)*$E$190</f>
        <v>0</v>
      </c>
      <c r="AH76" s="562">
        <f>IFERROR(INDEX($G$123:$AU$178,MATCH($E76,$E$123:$E$178,0),MATCH(AH$6,$G$122:$AU$122,0)),0)*$E$190</f>
        <v>0</v>
      </c>
      <c r="AI76" s="562">
        <f>IFERROR(INDEX($G$123:$AU$178,MATCH($E76,$E$123:$E$178,0),MATCH(AI$6,$G$122:$AU$122,0)),0)*$E$190</f>
        <v>0</v>
      </c>
      <c r="AJ76" s="562">
        <f>IFERROR(INDEX($G$123:$AU$178,MATCH($E76,$E$123:$E$178,0),MATCH(AJ$6,$G$122:$AU$122,0)),0)*$E$190</f>
        <v>0</v>
      </c>
      <c r="AK76" s="562">
        <f>IFERROR(INDEX($G$123:$AU$178,MATCH($E76,$E$123:$E$178,0),MATCH(AK$6,$G$122:$AU$122,0)),0)*$E$190</f>
        <v>0</v>
      </c>
      <c r="AL76" s="562">
        <f>IFERROR(INDEX($G$123:$AU$178,MATCH($E76,$E$123:$E$178,0),MATCH(AL$6,$G$122:$AU$122,0)),0)*$E$190</f>
        <v>0</v>
      </c>
      <c r="AM76" s="562">
        <f>IFERROR(INDEX($G$123:$AU$178,MATCH($E76,$E$123:$E$178,0),MATCH(AM$6,$G$122:$AU$122,0)),0)*$E$190</f>
        <v>0</v>
      </c>
      <c r="AN76" s="562">
        <f>IFERROR(INDEX($G$123:$AU$178,MATCH($E76,$E$123:$E$178,0),MATCH(AN$6,$G$122:$AU$122,0)),0)*$E$190</f>
        <v>0</v>
      </c>
      <c r="AO76" s="562">
        <f>IFERROR(INDEX($G$123:$AU$178,MATCH($E76,$E$123:$E$178,0),MATCH(AO$6,$G$122:$AU$122,0)),0)*$E$190</f>
        <v>0</v>
      </c>
      <c r="AP76" s="562">
        <f>IFERROR(INDEX($G$123:$AU$178,MATCH($E76,$E$123:$E$178,0),MATCH(AP$6,$G$122:$AU$122,0)),0)*$E$190</f>
        <v>0</v>
      </c>
      <c r="AQ76" s="562">
        <f>IFERROR(INDEX($G$123:$AU$178,MATCH($E76,$E$123:$E$178,0),MATCH(AQ$6,$G$122:$AU$122,0)),0)*$E$190</f>
        <v>0</v>
      </c>
      <c r="AR76" s="562">
        <f>IFERROR(INDEX($G$123:$AU$178,MATCH($E76,$E$123:$E$178,0),MATCH(AR$6,$G$122:$AU$122,0)),0)*$E$190</f>
        <v>0</v>
      </c>
      <c r="AS76" s="562">
        <f>IFERROR(INDEX($G$123:$AU$178,MATCH($E76,$E$123:$E$178,0),MATCH(AS$6,$G$122:$AU$122,0)),0)*$E$190</f>
        <v>0</v>
      </c>
      <c r="AT76" s="562">
        <f>IFERROR(INDEX($G$123:$AU$178,MATCH($E76,$E$123:$E$178,0),MATCH(AT$6,$G$122:$AU$122,0)),0)*$E$190</f>
        <v>0</v>
      </c>
      <c r="AU76" s="562">
        <f>IFERROR(INDEX($G$123:$AU$178,MATCH($E76,$E$123:$E$178,0),MATCH(AU$6,$G$122:$AU$122,0)),0)*$E$190</f>
        <v>0</v>
      </c>
      <c r="AV76" s="484">
        <v>5</v>
      </c>
    </row>
    <row r="77" spans="2:119" ht="14.4">
      <c r="B77" s="8" t="str">
        <f>Processes!D90</f>
        <v>EXPCOA</v>
      </c>
      <c r="C77" s="8" t="str">
        <f>Processes!E90</f>
        <v>Export technology - Coal</v>
      </c>
      <c r="D77" s="216" t="str">
        <f>IF(LEN(B77)=6,RIGHT(B77,3),RIGHT(B77,4))</f>
        <v>COA</v>
      </c>
      <c r="E77" s="484"/>
      <c r="F77" s="1119" t="str">
        <f t="shared" ref="F77:F97" si="3">IFERROR(VLOOKUP(D77,$E$123:$F$175,2,FALSE),"MKr19")</f>
        <v>MKr19</v>
      </c>
      <c r="G77" s="483">
        <f>IFERROR(INDEX($G$123:$AU$178,MATCH($D77,$E$123:$E$178,0),MATCH(G$6,$G$122:$AU$122,0)),0)*$E$195</f>
        <v>21.945</v>
      </c>
      <c r="H77" s="483">
        <f>IFERROR(INDEX($G$123:$AU$178,MATCH($D77,$E$123:$E$178,0),MATCH(H$6,$G$122:$AU$122,0)),0)*$E$195</f>
        <v>26.314999999999998</v>
      </c>
      <c r="I77" s="483">
        <f>IFERROR(INDEX($G$123:$AU$178,MATCH($D77,$E$123:$E$178,0),MATCH(I$6,$G$122:$AU$122,0)),0)*$E$195</f>
        <v>22.704999999999998</v>
      </c>
      <c r="J77" s="483">
        <f>IFERROR(INDEX($G$123:$AU$178,MATCH($D77,$E$123:$E$178,0),MATCH(J$6,$G$122:$AU$122,0)),0)*$E$195</f>
        <v>19.285</v>
      </c>
      <c r="K77" s="483">
        <f>IFERROR(INDEX($G$123:$AU$178,MATCH($D77,$E$123:$E$178,0),MATCH(K$6,$G$122:$AU$122,0)),0)*$E$195</f>
        <v>16.34</v>
      </c>
      <c r="L77" s="483">
        <f>IFERROR(INDEX($G$123:$AU$178,MATCH($D77,$E$123:$E$178,0),MATCH(L$6,$G$122:$AU$122,0)),0)*$E$195</f>
        <v>14.914999999999999</v>
      </c>
      <c r="M77" s="483">
        <f>IFERROR(INDEX($G$123:$AU$178,MATCH($D77,$E$123:$E$178,0),MATCH(M$6,$G$122:$AU$122,0)),0)*$E$195</f>
        <v>11.589999999999998</v>
      </c>
      <c r="N77" s="483">
        <f>IFERROR(INDEX($G$123:$AU$178,MATCH($D77,$E$123:$E$178,0),MATCH(N$6,$G$122:$AU$122,0)),0)*$E$195</f>
        <v>11.114999999999998</v>
      </c>
      <c r="O77" s="483">
        <f>IFERROR(INDEX($G$123:$AU$178,MATCH($D77,$E$123:$E$178,0),MATCH(O$6,$G$122:$AU$122,0)),0)*$E$195</f>
        <v>21.78900632162258</v>
      </c>
      <c r="P77" s="483">
        <f>IFERROR(INDEX($G$123:$AU$178,MATCH($D77,$E$123:$E$178,0),MATCH(P$6,$G$122:$AU$122,0)),0)*$E$195</f>
        <v>14.756127705880644</v>
      </c>
      <c r="Q77" s="483">
        <f>IFERROR(INDEX($G$123:$AU$178,MATCH($D77,$E$123:$E$178,0),MATCH(Q$6,$G$122:$AU$122,0)),0)*$E$195</f>
        <v>12.283074295108483</v>
      </c>
      <c r="R77" s="483">
        <f>IFERROR(INDEX($G$123:$AU$178,MATCH($D77,$E$123:$E$178,0),MATCH(R$6,$G$122:$AU$122,0)),0)*$E$195</f>
        <v>12.507756006608648</v>
      </c>
      <c r="S77" s="483">
        <f>IFERROR(INDEX($G$123:$AU$178,MATCH($D77,$E$123:$E$178,0),MATCH(S$6,$G$122:$AU$122,0)),0)*$E$195</f>
        <v>12.989799807358731</v>
      </c>
      <c r="T77" s="483">
        <f>IFERROR(INDEX($G$123:$AU$178,MATCH($D77,$E$123:$E$178,0),MATCH(T$6,$G$122:$AU$122,0)),0)*$E$195</f>
        <v>13.465230349692069</v>
      </c>
      <c r="U77" s="483">
        <f>IFERROR(INDEX($G$123:$AU$178,MATCH($D77,$E$123:$E$178,0),MATCH(U$6,$G$122:$AU$122,0)),0)*$E$195</f>
        <v>13.915030684931427</v>
      </c>
      <c r="V77" s="483">
        <f>IFERROR(INDEX($G$123:$AU$178,MATCH($D77,$E$123:$E$178,0),MATCH(V$6,$G$122:$AU$122,0)),0)*$E$195</f>
        <v>13.851853886698651</v>
      </c>
      <c r="W77" s="483">
        <f>IFERROR(INDEX($G$123:$AU$178,MATCH($D77,$E$123:$E$178,0),MATCH(W$6,$G$122:$AU$122,0)),0)*$E$195</f>
        <v>13.80507556918923</v>
      </c>
      <c r="X77" s="483">
        <f>IFERROR(INDEX($G$123:$AU$178,MATCH($D77,$E$123:$E$178,0),MATCH(X$6,$G$122:$AU$122,0)),0)*$E$195</f>
        <v>13.753369063433919</v>
      </c>
      <c r="Y77" s="483">
        <f>IFERROR(INDEX($G$123:$AU$178,MATCH($D77,$E$123:$E$178,0),MATCH(Y$6,$G$122:$AU$122,0)),0)*$E$195</f>
        <v>13.692531115779898</v>
      </c>
      <c r="Z77" s="483">
        <f>IFERROR(INDEX($G$123:$AU$178,MATCH($D77,$E$123:$E$178,0),MATCH(Z$6,$G$122:$AU$122,0)),0)*$E$195</f>
        <v>13.626765425212151</v>
      </c>
      <c r="AA77" s="483">
        <f>IFERROR(INDEX($G$123:$AU$178,MATCH($D77,$E$123:$E$178,0),MATCH(AA$6,$G$122:$AU$122,0)),0)*$E$195</f>
        <v>13.553177994478832</v>
      </c>
      <c r="AB77" s="483">
        <f>IFERROR(INDEX($G$123:$AU$178,MATCH($D77,$E$123:$E$178,0),MATCH(AB$6,$G$122:$AU$122,0)),0)*$E$195</f>
        <v>13.519158410926833</v>
      </c>
      <c r="AC77" s="483">
        <f>IFERROR(INDEX($G$123:$AU$178,MATCH($D77,$E$123:$E$178,0),MATCH(AC$6,$G$122:$AU$122,0)),0)*$E$195</f>
        <v>13.485285401041429</v>
      </c>
      <c r="AD77" s="483">
        <f>IFERROR(INDEX($G$123:$AU$178,MATCH($D77,$E$123:$E$178,0),MATCH(AD$6,$G$122:$AU$122,0)),0)*$E$195</f>
        <v>13.451158746657704</v>
      </c>
      <c r="AE77" s="483">
        <f>IFERROR(INDEX($G$123:$AU$178,MATCH($D77,$E$123:$E$178,0),MATCH(AE$6,$G$122:$AU$122,0)),0)*$E$195</f>
        <v>13.417185755155389</v>
      </c>
      <c r="AF77" s="483">
        <f>IFERROR(INDEX($G$123:$AU$178,MATCH($D77,$E$123:$E$178,0),MATCH(AF$6,$G$122:$AU$122,0)),0)*$E$195</f>
        <v>13.383193406292561</v>
      </c>
      <c r="AG77" s="483">
        <f>IFERROR(INDEX($G$123:$AU$178,MATCH($D77,$E$123:$E$178,0),MATCH(AG$6,$G$122:$AU$122,0)),0)*$E$195</f>
        <v>13.349386406163774</v>
      </c>
      <c r="AH77" s="483">
        <f>IFERROR(INDEX($G$123:$AU$178,MATCH($D77,$E$123:$E$178,0),MATCH(AH$6,$G$122:$AU$122,0)),0)*$E$195</f>
        <v>13.315362687933581</v>
      </c>
      <c r="AI77" s="483">
        <f>IFERROR(INDEX($G$123:$AU$178,MATCH($D77,$E$123:$E$178,0),MATCH(AI$6,$G$122:$AU$122,0)),0)*$E$195</f>
        <v>13.281485201433636</v>
      </c>
      <c r="AJ77" s="483">
        <f>IFERROR(INDEX($G$123:$AU$178,MATCH($D77,$E$123:$E$178,0),MATCH(AJ$6,$G$122:$AU$122,0)),0)*$E$195</f>
        <v>13.247421773855388</v>
      </c>
      <c r="AK77" s="483">
        <f>IFERROR(INDEX($G$123:$AU$178,MATCH($D77,$E$123:$E$178,0),MATCH(AK$6,$G$122:$AU$122,0)),0)*$E$195</f>
        <v>13.213418778043801</v>
      </c>
      <c r="AL77" s="483">
        <f>IFERROR(INDEX($G$123:$AU$178,MATCH($D77,$E$123:$E$178,0),MATCH(AL$6,$G$122:$AU$122,0)),0)*$E$195</f>
        <v>13.179415681273062</v>
      </c>
      <c r="AM77" s="483">
        <f>IFERROR(INDEX($G$123:$AU$178,MATCH($D77,$E$123:$E$178,0),MATCH(AM$6,$G$122:$AU$122,0)),0)*$E$195</f>
        <v>13.144779930167507</v>
      </c>
      <c r="AN77" s="483">
        <f>IFERROR(INDEX($G$123:$AU$178,MATCH($D77,$E$123:$E$178,0),MATCH(AN$6,$G$122:$AU$122,0)),0)*$E$195</f>
        <v>13.110143029498113</v>
      </c>
      <c r="AO77" s="483">
        <f>IFERROR(INDEX($G$123:$AU$178,MATCH($D77,$E$123:$E$178,0),MATCH(AO$6,$G$122:$AU$122,0)),0)*$E$195</f>
        <v>13.075504977795086</v>
      </c>
      <c r="AP77" s="483">
        <f>IFERROR(INDEX($G$123:$AU$178,MATCH($D77,$E$123:$E$178,0),MATCH(AP$6,$G$122:$AU$122,0)),0)*$E$195</f>
        <v>13.040865773586766</v>
      </c>
      <c r="AQ77" s="483">
        <f>IFERROR(INDEX($G$123:$AU$178,MATCH($D77,$E$123:$E$178,0),MATCH(AQ$6,$G$122:$AU$122,0)),0)*$E$195</f>
        <v>13.006225415399589</v>
      </c>
      <c r="AR77" s="483">
        <f>IFERROR(INDEX($G$123:$AU$178,MATCH($D77,$E$123:$E$178,0),MATCH(AR$6,$G$122:$AU$122,0)),0)*$E$195</f>
        <v>12.971583901758121</v>
      </c>
      <c r="AS77" s="483">
        <f>IFERROR(INDEX($G$123:$AU$178,MATCH($D77,$E$123:$E$178,0),MATCH(AS$6,$G$122:$AU$122,0)),0)*$E$195</f>
        <v>12.936941231185042</v>
      </c>
      <c r="AT77" s="483">
        <f>IFERROR(INDEX($G$123:$AU$178,MATCH($D77,$E$123:$E$178,0),MATCH(AT$6,$G$122:$AU$122,0)),0)*$E$195</f>
        <v>12.902297402201137</v>
      </c>
      <c r="AU77" s="483">
        <f>IFERROR(INDEX($G$123:$AU$178,MATCH($D77,$E$123:$E$178,0),MATCH(AU$6,$G$122:$AU$122,0)),0)*$E$195</f>
        <v>12.867652413325308</v>
      </c>
      <c r="AV77" s="484">
        <v>5</v>
      </c>
      <c r="AW77" s="483"/>
      <c r="AX77" s="483"/>
      <c r="AY77" s="483"/>
      <c r="AZ77" s="602"/>
      <c r="BA77" s="602"/>
      <c r="BB77" s="602"/>
    </row>
    <row r="78" spans="2:119" ht="14.4">
      <c r="B78" s="8" t="str">
        <f>Processes!D91</f>
        <v>EXPNGA</v>
      </c>
      <c r="C78" s="8" t="str">
        <f>Processes!E91</f>
        <v>Export technology - Natural Gas</v>
      </c>
      <c r="D78" s="216" t="str">
        <f>IF(LEN(B78)=6,RIGHT(B78,3),RIGHT(B78,4))</f>
        <v>NGA</v>
      </c>
      <c r="E78" s="484"/>
      <c r="F78" s="1119" t="str">
        <f t="shared" si="3"/>
        <v>MKr19</v>
      </c>
      <c r="G78" s="483">
        <f>IFERROR(INDEX($G$123:$AU$178,MATCH($D78,$E$123:$E$178,0),MATCH(G$6,$G$122:$AU$122,0)),0)*$E$195</f>
        <v>42.18</v>
      </c>
      <c r="H78" s="483">
        <f>IFERROR(INDEX($G$123:$AU$178,MATCH($D78,$E$123:$E$178,0),MATCH(H$6,$G$122:$AU$122,0)),0)*$E$195</f>
        <v>43.795000000000002</v>
      </c>
      <c r="I78" s="483">
        <f>IFERROR(INDEX($G$123:$AU$178,MATCH($D78,$E$123:$E$178,0),MATCH(I$6,$G$122:$AU$122,0)),0)*$E$195</f>
        <v>52.344999999999999</v>
      </c>
      <c r="J78" s="483">
        <f>IFERROR(INDEX($G$123:$AU$178,MATCH($D78,$E$123:$E$178,0),MATCH(J$6,$G$122:$AU$122,0)),0)*$E$195</f>
        <v>51.49</v>
      </c>
      <c r="K78" s="483">
        <f>IFERROR(INDEX($G$123:$AU$178,MATCH($D78,$E$123:$E$178,0),MATCH(K$6,$G$122:$AU$122,0)),0)*$E$195</f>
        <v>43.414999999999999</v>
      </c>
      <c r="L78" s="483">
        <f>IFERROR(INDEX($G$123:$AU$178,MATCH($D78,$E$123:$E$178,0),MATCH(L$6,$G$122:$AU$122,0)),0)*$E$195</f>
        <v>41.8</v>
      </c>
      <c r="M78" s="483">
        <f>IFERROR(INDEX($G$123:$AU$178,MATCH($D78,$E$123:$E$178,0),MATCH(M$6,$G$122:$AU$122,0)),0)*$E$195</f>
        <v>34.959999999999994</v>
      </c>
      <c r="N78" s="483">
        <f>IFERROR(INDEX($G$123:$AU$178,MATCH($D78,$E$123:$E$178,0),MATCH(N$6,$G$122:$AU$122,0)),0)*$E$195</f>
        <v>35.055</v>
      </c>
      <c r="O78" s="483">
        <f>IFERROR(INDEX($G$123:$AU$178,MATCH($D78,$E$123:$E$178,0),MATCH(O$6,$G$122:$AU$122,0)),0)*$E$195</f>
        <v>50.751074212757736</v>
      </c>
      <c r="P78" s="483">
        <f>IFERROR(INDEX($G$123:$AU$178,MATCH($D78,$E$123:$E$178,0),MATCH(P$6,$G$122:$AU$122,0)),0)*$E$195</f>
        <v>32.54796067858944</v>
      </c>
      <c r="Q78" s="483">
        <f>IFERROR(INDEX($G$123:$AU$178,MATCH($D78,$E$123:$E$178,0),MATCH(Q$6,$G$122:$AU$122,0)),0)*$E$195</f>
        <v>31.727957487158143</v>
      </c>
      <c r="R78" s="483">
        <f>IFERROR(INDEX($G$123:$AU$178,MATCH($D78,$E$123:$E$178,0),MATCH(R$6,$G$122:$AU$122,0)),0)*$E$195</f>
        <v>29.949025524166288</v>
      </c>
      <c r="S78" s="483">
        <f>IFERROR(INDEX($G$123:$AU$178,MATCH($D78,$E$123:$E$178,0),MATCH(S$6,$G$122:$AU$122,0)),0)*$E$195</f>
        <v>31.124421190464801</v>
      </c>
      <c r="T78" s="483">
        <f>IFERROR(INDEX($G$123:$AU$178,MATCH($D78,$E$123:$E$178,0),MATCH(T$6,$G$122:$AU$122,0)),0)*$E$195</f>
        <v>31.69930389723169</v>
      </c>
      <c r="U78" s="483">
        <f>IFERROR(INDEX($G$123:$AU$178,MATCH($D78,$E$123:$E$178,0),MATCH(U$6,$G$122:$AU$122,0)),0)*$E$195</f>
        <v>31.888767724343968</v>
      </c>
      <c r="V78" s="483">
        <f>IFERROR(INDEX($G$123:$AU$178,MATCH($D78,$E$123:$E$178,0),MATCH(V$6,$G$122:$AU$122,0)),0)*$E$195</f>
        <v>31.830779289767982</v>
      </c>
      <c r="W78" s="483">
        <f>IFERROR(INDEX($G$123:$AU$178,MATCH($D78,$E$123:$E$178,0),MATCH(W$6,$G$122:$AU$122,0)),0)*$E$195</f>
        <v>31.794257244088858</v>
      </c>
      <c r="X78" s="483">
        <f>IFERROR(INDEX($G$123:$AU$178,MATCH($D78,$E$123:$E$178,0),MATCH(X$6,$G$122:$AU$122,0)),0)*$E$195</f>
        <v>31.770799731920086</v>
      </c>
      <c r="Y78" s="483">
        <f>IFERROR(INDEX($G$123:$AU$178,MATCH($D78,$E$123:$E$178,0),MATCH(Y$6,$G$122:$AU$122,0)),0)*$E$195</f>
        <v>31.750709610930787</v>
      </c>
      <c r="Z78" s="483">
        <f>IFERROR(INDEX($G$123:$AU$178,MATCH($D78,$E$123:$E$178,0),MATCH(Z$6,$G$122:$AU$122,0)),0)*$E$195</f>
        <v>31.743509235621186</v>
      </c>
      <c r="AA78" s="483">
        <f>IFERROR(INDEX($G$123:$AU$178,MATCH($D78,$E$123:$E$178,0),MATCH(AA$6,$G$122:$AU$122,0)),0)*$E$195</f>
        <v>31.741544979889387</v>
      </c>
      <c r="AB78" s="483">
        <f>IFERROR(INDEX($G$123:$AU$178,MATCH($D78,$E$123:$E$178,0),MATCH(AB$6,$G$122:$AU$122,0)),0)*$E$195</f>
        <v>31.785326421240963</v>
      </c>
      <c r="AC78" s="483">
        <f>IFERROR(INDEX($G$123:$AU$178,MATCH($D78,$E$123:$E$178,0),MATCH(AC$6,$G$122:$AU$122,0)),0)*$E$195</f>
        <v>31.829107862592537</v>
      </c>
      <c r="AD78" s="483">
        <f>IFERROR(INDEX($G$123:$AU$178,MATCH($D78,$E$123:$E$178,0),MATCH(AD$6,$G$122:$AU$122,0)),0)*$E$195</f>
        <v>31.872889303944106</v>
      </c>
      <c r="AE78" s="483">
        <f>IFERROR(INDEX($G$123:$AU$178,MATCH($D78,$E$123:$E$178,0),MATCH(AE$6,$G$122:$AU$122,0)),0)*$E$195</f>
        <v>31.916670745295676</v>
      </c>
      <c r="AF78" s="483">
        <f>IFERROR(INDEX($G$123:$AU$178,MATCH($D78,$E$123:$E$178,0),MATCH(AF$6,$G$122:$AU$122,0)),0)*$E$195</f>
        <v>31.960452186647256</v>
      </c>
      <c r="AG78" s="483">
        <f>IFERROR(INDEX($G$123:$AU$178,MATCH($D78,$E$123:$E$178,0),MATCH(AG$6,$G$122:$AU$122,0)),0)*$E$195</f>
        <v>32.004233627998829</v>
      </c>
      <c r="AH78" s="483">
        <f>IFERROR(INDEX($G$123:$AU$178,MATCH($D78,$E$123:$E$178,0),MATCH(AH$6,$G$122:$AU$122,0)),0)*$E$195</f>
        <v>32.048015069350392</v>
      </c>
      <c r="AI78" s="483">
        <f>IFERROR(INDEX($G$123:$AU$178,MATCH($D78,$E$123:$E$178,0),MATCH(AI$6,$G$122:$AU$122,0)),0)*$E$195</f>
        <v>32.091796510701968</v>
      </c>
      <c r="AJ78" s="483">
        <f>IFERROR(INDEX($G$123:$AU$178,MATCH($D78,$E$123:$E$178,0),MATCH(AJ$6,$G$122:$AU$122,0)),0)*$E$195</f>
        <v>32.135577952053531</v>
      </c>
      <c r="AK78" s="483">
        <f>IFERROR(INDEX($G$123:$AU$178,MATCH($D78,$E$123:$E$178,0),MATCH(AK$6,$G$122:$AU$122,0)),0)*$E$195</f>
        <v>32.179359393405107</v>
      </c>
      <c r="AL78" s="483">
        <f>IFERROR(INDEX($G$123:$AU$178,MATCH($D78,$E$123:$E$178,0),MATCH(AL$6,$G$122:$AU$122,0)),0)*$E$195</f>
        <v>32.223140834756684</v>
      </c>
      <c r="AM78" s="483">
        <f>IFERROR(INDEX($G$123:$AU$178,MATCH($D78,$E$123:$E$178,0),MATCH(AM$6,$G$122:$AU$122,0)),0)*$E$195</f>
        <v>32.266922276108254</v>
      </c>
      <c r="AN78" s="483">
        <f>IFERROR(INDEX($G$123:$AU$178,MATCH($D78,$E$123:$E$178,0),MATCH(AN$6,$G$122:$AU$122,0)),0)*$E$195</f>
        <v>32.310703717459816</v>
      </c>
      <c r="AO78" s="483">
        <f>IFERROR(INDEX($G$123:$AU$178,MATCH($D78,$E$123:$E$178,0),MATCH(AO$6,$G$122:$AU$122,0)),0)*$E$195</f>
        <v>32.354485158811393</v>
      </c>
      <c r="AP78" s="483">
        <f>IFERROR(INDEX($G$123:$AU$178,MATCH($D78,$E$123:$E$178,0),MATCH(AP$6,$G$122:$AU$122,0)),0)*$E$195</f>
        <v>32.39826660016297</v>
      </c>
      <c r="AQ78" s="483">
        <f>IFERROR(INDEX($G$123:$AU$178,MATCH($D78,$E$123:$E$178,0),MATCH(AQ$6,$G$122:$AU$122,0)),0)*$E$195</f>
        <v>32.442048041514546</v>
      </c>
      <c r="AR78" s="483">
        <f>IFERROR(INDEX($G$123:$AU$178,MATCH($D78,$E$123:$E$178,0),MATCH(AR$6,$G$122:$AU$122,0)),0)*$E$195</f>
        <v>32.485829482866109</v>
      </c>
      <c r="AS78" s="483">
        <f>IFERROR(INDEX($G$123:$AU$178,MATCH($D78,$E$123:$E$178,0),MATCH(AS$6,$G$122:$AU$122,0)),0)*$E$195</f>
        <v>32.529610924217685</v>
      </c>
      <c r="AT78" s="483">
        <f>IFERROR(INDEX($G$123:$AU$178,MATCH($D78,$E$123:$E$178,0),MATCH(AT$6,$G$122:$AU$122,0)),0)*$E$195</f>
        <v>32.573392365569248</v>
      </c>
      <c r="AU78" s="483">
        <f>IFERROR(INDEX($G$123:$AU$178,MATCH($D78,$E$123:$E$178,0),MATCH(AU$6,$G$122:$AU$122,0)),0)*$E$195</f>
        <v>32.617173806920832</v>
      </c>
      <c r="AV78" s="484">
        <v>5</v>
      </c>
      <c r="AW78" s="483"/>
      <c r="AX78" s="483"/>
      <c r="AY78" s="483"/>
      <c r="AZ78" s="602"/>
      <c r="BA78" s="602"/>
      <c r="BB78" s="602"/>
      <c r="BC78" s="602"/>
    </row>
    <row r="79" spans="2:119" ht="14.4">
      <c r="B79" s="8" t="str">
        <f>Processes!D92</f>
        <v>EXPCRD</v>
      </c>
      <c r="C79" s="8" t="str">
        <f>Processes!E92</f>
        <v>Export technology - Crude Oil</v>
      </c>
      <c r="D79" s="216" t="str">
        <f t="shared" ref="D79:D113" si="4">IF(LEN(B79)=6,RIGHT(B79,3),RIGHT(B79,4))</f>
        <v>CRD</v>
      </c>
      <c r="E79" s="485"/>
      <c r="F79" s="1119" t="str">
        <f t="shared" si="3"/>
        <v>MKr19</v>
      </c>
      <c r="G79" s="483">
        <f>IFERROR(INDEX($G$123:$AU$178,MATCH($D79,$E$123:$E$178,0),MATCH(G$6,$G$122:$AU$122,0)),0)*$E$195</f>
        <v>72.39</v>
      </c>
      <c r="H79" s="483">
        <f>IFERROR(INDEX($G$123:$AU$178,MATCH($D79,$E$123:$E$178,0),MATCH(H$6,$G$122:$AU$122,0)),0)*$E$195</f>
        <v>100.79499999999999</v>
      </c>
      <c r="I79" s="483">
        <f>IFERROR(INDEX($G$123:$AU$178,MATCH($D79,$E$123:$E$178,0),MATCH(I$6,$G$122:$AU$122,0)),0)*$E$195</f>
        <v>107.255</v>
      </c>
      <c r="J79" s="483">
        <f>IFERROR(INDEX($G$123:$AU$178,MATCH($D79,$E$123:$E$178,0),MATCH(J$6,$G$122:$AU$122,0)),0)*$E$195</f>
        <v>95.284999999999997</v>
      </c>
      <c r="K79" s="483">
        <f>IFERROR(INDEX($G$123:$AU$178,MATCH($D79,$E$123:$E$178,0),MATCH(K$6,$G$122:$AU$122,0)),0)*$E$195</f>
        <v>92.434999999999988</v>
      </c>
      <c r="L79" s="483">
        <f>IFERROR(INDEX($G$123:$AU$178,MATCH($D79,$E$123:$E$178,0),MATCH(L$6,$G$122:$AU$122,0)),0)*$E$195</f>
        <v>59.564999999999998</v>
      </c>
      <c r="M79" s="483">
        <f>IFERROR(INDEX($G$123:$AU$178,MATCH($D79,$E$123:$E$178,0),MATCH(M$6,$G$122:$AU$122,0)),0)*$E$195</f>
        <v>56.904999999999994</v>
      </c>
      <c r="N79" s="483">
        <f>IFERROR(INDEX($G$123:$AU$178,MATCH($D79,$E$123:$E$178,0),MATCH(N$6,$G$122:$AU$122,0)),0)*$E$195</f>
        <v>60.704999999999998</v>
      </c>
      <c r="O79" s="483">
        <f>IFERROR(INDEX($G$123:$AU$178,MATCH($D79,$E$123:$E$178,0),MATCH(O$6,$G$122:$AU$122,0)),0)*$E$195</f>
        <v>74.663266513337106</v>
      </c>
      <c r="P79" s="483">
        <f>IFERROR(INDEX($G$123:$AU$178,MATCH($D79,$E$123:$E$178,0),MATCH(P$6,$G$122:$AU$122,0)),0)*$E$195</f>
        <v>69.03441780821916</v>
      </c>
      <c r="Q79" s="483">
        <f>IFERROR(INDEX($G$123:$AU$178,MATCH($D79,$E$123:$E$178,0),MATCH(Q$6,$G$122:$AU$122,0)),0)*$E$195</f>
        <v>67.631970550230122</v>
      </c>
      <c r="R79" s="483">
        <f>IFERROR(INDEX($G$123:$AU$178,MATCH($D79,$E$123:$E$178,0),MATCH(R$6,$G$122:$AU$122,0)),0)*$E$195</f>
        <v>46.72206120455769</v>
      </c>
      <c r="S79" s="483">
        <f>IFERROR(INDEX($G$123:$AU$178,MATCH($D79,$E$123:$E$178,0),MATCH(S$6,$G$122:$AU$122,0)),0)*$E$195</f>
        <v>49.952257260471079</v>
      </c>
      <c r="T79" s="483">
        <f>IFERROR(INDEX($G$123:$AU$178,MATCH($D79,$E$123:$E$178,0),MATCH(T$6,$G$122:$AU$122,0)),0)*$E$195</f>
        <v>52.145468152516102</v>
      </c>
      <c r="U79" s="483">
        <f>IFERROR(INDEX($G$123:$AU$178,MATCH($D79,$E$123:$E$178,0),MATCH(U$6,$G$122:$AU$122,0)),0)*$E$195</f>
        <v>53.739968659338345</v>
      </c>
      <c r="V79" s="483">
        <f>IFERROR(INDEX($G$123:$AU$178,MATCH($D79,$E$123:$E$178,0),MATCH(V$6,$G$122:$AU$122,0)),0)*$E$195</f>
        <v>54.897107604482805</v>
      </c>
      <c r="W79" s="483">
        <f>IFERROR(INDEX($G$123:$AU$178,MATCH($D79,$E$123:$E$178,0),MATCH(W$6,$G$122:$AU$122,0)),0)*$E$195</f>
        <v>56.188956663113622</v>
      </c>
      <c r="X79" s="483">
        <f>IFERROR(INDEX($G$123:$AU$178,MATCH($D79,$E$123:$E$178,0),MATCH(X$6,$G$122:$AU$122,0)),0)*$E$195</f>
        <v>57.454144637525566</v>
      </c>
      <c r="Y79" s="483">
        <f>IFERROR(INDEX($G$123:$AU$178,MATCH($D79,$E$123:$E$178,0),MATCH(Y$6,$G$122:$AU$122,0)),0)*$E$195</f>
        <v>58.618015544439388</v>
      </c>
      <c r="Z79" s="483">
        <f>IFERROR(INDEX($G$123:$AU$178,MATCH($D79,$E$123:$E$178,0),MATCH(Z$6,$G$122:$AU$122,0)),0)*$E$195</f>
        <v>59.840122211312412</v>
      </c>
      <c r="AA79" s="483">
        <f>IFERROR(INDEX($G$123:$AU$178,MATCH($D79,$E$123:$E$178,0),MATCH(AA$6,$G$122:$AU$122,0)),0)*$E$195</f>
        <v>60.99866547075451</v>
      </c>
      <c r="AB79" s="483">
        <f>IFERROR(INDEX($G$123:$AU$178,MATCH($D79,$E$123:$E$178,0),MATCH(AB$6,$G$122:$AU$122,0)),0)*$E$195</f>
        <v>60.706456294846689</v>
      </c>
      <c r="AC79" s="483">
        <f>IFERROR(INDEX($G$123:$AU$178,MATCH($D79,$E$123:$E$178,0),MATCH(AC$6,$G$122:$AU$122,0)),0)*$E$195</f>
        <v>60.414247118938881</v>
      </c>
      <c r="AD79" s="483">
        <f>IFERROR(INDEX($G$123:$AU$178,MATCH($D79,$E$123:$E$178,0),MATCH(AD$6,$G$122:$AU$122,0)),0)*$E$195</f>
        <v>60.122037943031081</v>
      </c>
      <c r="AE79" s="483">
        <f>IFERROR(INDEX($G$123:$AU$178,MATCH($D79,$E$123:$E$178,0),MATCH(AE$6,$G$122:$AU$122,0)),0)*$E$195</f>
        <v>59.829828767123267</v>
      </c>
      <c r="AF79" s="483">
        <f>IFERROR(INDEX($G$123:$AU$178,MATCH($D79,$E$123:$E$178,0),MATCH(AF$6,$G$122:$AU$122,0)),0)*$E$195</f>
        <v>59.537619591215467</v>
      </c>
      <c r="AG79" s="483">
        <f>IFERROR(INDEX($G$123:$AU$178,MATCH($D79,$E$123:$E$178,0),MATCH(AG$6,$G$122:$AU$122,0)),0)*$E$195</f>
        <v>59.24541041530766</v>
      </c>
      <c r="AH79" s="483">
        <f>IFERROR(INDEX($G$123:$AU$178,MATCH($D79,$E$123:$E$178,0),MATCH(AH$6,$G$122:$AU$122,0)),0)*$E$195</f>
        <v>58.95320123939986</v>
      </c>
      <c r="AI79" s="483">
        <f>IFERROR(INDEX($G$123:$AU$178,MATCH($D79,$E$123:$E$178,0),MATCH(AI$6,$G$122:$AU$122,0)),0)*$E$195</f>
        <v>58.66099206349206</v>
      </c>
      <c r="AJ79" s="483">
        <f>IFERROR(INDEX($G$123:$AU$178,MATCH($D79,$E$123:$E$178,0),MATCH(AJ$6,$G$122:$AU$122,0)),0)*$E$195</f>
        <v>58.368782887584253</v>
      </c>
      <c r="AK79" s="483">
        <f>IFERROR(INDEX($G$123:$AU$178,MATCH($D79,$E$123:$E$178,0),MATCH(AK$6,$G$122:$AU$122,0)),0)*$E$195</f>
        <v>58.076573711676446</v>
      </c>
      <c r="AL79" s="483">
        <f>IFERROR(INDEX($G$123:$AU$178,MATCH($D79,$E$123:$E$178,0),MATCH(AL$6,$G$122:$AU$122,0)),0)*$E$195</f>
        <v>57.784364535768646</v>
      </c>
      <c r="AM79" s="483">
        <f>IFERROR(INDEX($G$123:$AU$178,MATCH($D79,$E$123:$E$178,0),MATCH(AM$6,$G$122:$AU$122,0)),0)*$E$195</f>
        <v>57.492155359860831</v>
      </c>
      <c r="AN79" s="483">
        <f>IFERROR(INDEX($G$123:$AU$178,MATCH($D79,$E$123:$E$178,0),MATCH(AN$6,$G$122:$AU$122,0)),0)*$E$195</f>
        <v>57.199946183953024</v>
      </c>
      <c r="AO79" s="483">
        <f>IFERROR(INDEX($G$123:$AU$178,MATCH($D79,$E$123:$E$178,0),MATCH(AO$6,$G$122:$AU$122,0)),0)*$E$195</f>
        <v>56.907737008045224</v>
      </c>
      <c r="AP79" s="483">
        <f>IFERROR(INDEX($G$123:$AU$178,MATCH($D79,$E$123:$E$178,0),MATCH(AP$6,$G$122:$AU$122,0)),0)*$E$195</f>
        <v>56.615527832137417</v>
      </c>
      <c r="AQ79" s="483">
        <f>IFERROR(INDEX($G$123:$AU$178,MATCH($D79,$E$123:$E$178,0),MATCH(AQ$6,$G$122:$AU$122,0)),0)*$E$195</f>
        <v>56.32331865622961</v>
      </c>
      <c r="AR79" s="483">
        <f>IFERROR(INDEX($G$123:$AU$178,MATCH($D79,$E$123:$E$178,0),MATCH(AR$6,$G$122:$AU$122,0)),0)*$E$195</f>
        <v>56.031109480321803</v>
      </c>
      <c r="AS79" s="483">
        <f>IFERROR(INDEX($G$123:$AU$178,MATCH($D79,$E$123:$E$178,0),MATCH(AS$6,$G$122:$AU$122,0)),0)*$E$195</f>
        <v>55.738900304414003</v>
      </c>
      <c r="AT79" s="483">
        <f>IFERROR(INDEX($G$123:$AU$178,MATCH($D79,$E$123:$E$178,0),MATCH(AT$6,$G$122:$AU$122,0)),0)*$E$195</f>
        <v>55.446691128506195</v>
      </c>
      <c r="AU79" s="483">
        <f>IFERROR(INDEX($G$123:$AU$178,MATCH($D79,$E$123:$E$178,0),MATCH(AU$6,$G$122:$AU$122,0)),0)*$E$195</f>
        <v>55.154481952598395</v>
      </c>
      <c r="AV79" s="484">
        <v>5</v>
      </c>
      <c r="AW79" s="483"/>
      <c r="AX79" s="483"/>
      <c r="AY79" s="483"/>
      <c r="AZ79" s="602"/>
      <c r="BA79" s="602"/>
      <c r="BB79" s="602"/>
      <c r="BC79" s="602"/>
      <c r="CA79" s="603"/>
      <c r="CB79" s="603"/>
      <c r="CC79" s="603"/>
      <c r="CD79" s="603"/>
      <c r="CE79" s="603"/>
      <c r="CF79" s="603"/>
    </row>
    <row r="80" spans="2:119" ht="14.4">
      <c r="B80" s="8" t="str">
        <f>Processes!D93</f>
        <v>EXPLPG</v>
      </c>
      <c r="C80" s="8" t="str">
        <f>Processes!E93</f>
        <v>Export technology - Liquid petrol gas</v>
      </c>
      <c r="D80" s="216" t="str">
        <f t="shared" si="4"/>
        <v>LPG</v>
      </c>
      <c r="E80" s="485"/>
      <c r="F80" s="1119" t="str">
        <f t="shared" si="3"/>
        <v>MKr14</v>
      </c>
      <c r="G80" s="483">
        <f>IFERROR(INDEX($G$123:$AU$178,MATCH($D80,$E$123:$E$178,0),MATCH(G$6,$G$122:$AU$122,0)),0)*$E$195</f>
        <v>84.36</v>
      </c>
      <c r="H80" s="483">
        <f>IFERROR(INDEX($G$123:$AU$178,MATCH($D80,$E$123:$E$178,0),MATCH(H$6,$G$122:$AU$122,0)),0)*$E$195</f>
        <v>87.59</v>
      </c>
      <c r="I80" s="483">
        <f>IFERROR(INDEX($G$123:$AU$178,MATCH($D80,$E$123:$E$178,0),MATCH(I$6,$G$122:$AU$122,0)),0)*$E$195</f>
        <v>104.69</v>
      </c>
      <c r="J80" s="483">
        <f>IFERROR(INDEX($G$123:$AU$178,MATCH($D80,$E$123:$E$178,0),MATCH(J$6,$G$122:$AU$122,0)),0)*$E$195</f>
        <v>102.98</v>
      </c>
      <c r="K80" s="483">
        <f>IFERROR(INDEX($G$123:$AU$178,MATCH($D80,$E$123:$E$178,0),MATCH(K$6,$G$122:$AU$122,0)),0)*$E$195</f>
        <v>86.83</v>
      </c>
      <c r="L80" s="483">
        <f>IFERROR(INDEX($G$123:$AU$178,MATCH($D80,$E$123:$E$178,0),MATCH(L$6,$G$122:$AU$122,0)),0)*$E$195</f>
        <v>83.6</v>
      </c>
      <c r="M80" s="483">
        <f>IFERROR(INDEX($G$123:$AU$178,MATCH($D80,$E$123:$E$178,0),MATCH(M$6,$G$122:$AU$122,0)),0)*$E$195</f>
        <v>69.919999999999987</v>
      </c>
      <c r="N80" s="483">
        <f>IFERROR(INDEX($G$123:$AU$178,MATCH($D80,$E$123:$E$178,0),MATCH(N$6,$G$122:$AU$122,0)),0)*$E$195</f>
        <v>70.11</v>
      </c>
      <c r="O80" s="483">
        <f>IFERROR(INDEX($G$123:$AU$178,MATCH($D80,$E$123:$E$178,0),MATCH(O$6,$G$122:$AU$122,0)),0)*$E$195</f>
        <v>101.50214842551547</v>
      </c>
      <c r="P80" s="483">
        <f>IFERROR(INDEX($G$123:$AU$178,MATCH($D80,$E$123:$E$178,0),MATCH(P$6,$G$122:$AU$122,0)),0)*$E$195</f>
        <v>65.095921357178881</v>
      </c>
      <c r="Q80" s="483">
        <f>IFERROR(INDEX($G$123:$AU$178,MATCH($D80,$E$123:$E$178,0),MATCH(Q$6,$G$122:$AU$122,0)),0)*$E$195</f>
        <v>63.455914974316286</v>
      </c>
      <c r="R80" s="483">
        <f>IFERROR(INDEX($G$123:$AU$178,MATCH($D80,$E$123:$E$178,0),MATCH(R$6,$G$122:$AU$122,0)),0)*$E$195</f>
        <v>59.898051048332576</v>
      </c>
      <c r="S80" s="483">
        <f>IFERROR(INDEX($G$123:$AU$178,MATCH($D80,$E$123:$E$178,0),MATCH(S$6,$G$122:$AU$122,0)),0)*$E$195</f>
        <v>62.248842380929602</v>
      </c>
      <c r="T80" s="483">
        <f>IFERROR(INDEX($G$123:$AU$178,MATCH($D80,$E$123:$E$178,0),MATCH(T$6,$G$122:$AU$122,0)),0)*$E$195</f>
        <v>63.398607794463381</v>
      </c>
      <c r="U80" s="483">
        <f>IFERROR(INDEX($G$123:$AU$178,MATCH($D80,$E$123:$E$178,0),MATCH(U$6,$G$122:$AU$122,0)),0)*$E$195</f>
        <v>63.777535448687935</v>
      </c>
      <c r="V80" s="483">
        <f>IFERROR(INDEX($G$123:$AU$178,MATCH($D80,$E$123:$E$178,0),MATCH(V$6,$G$122:$AU$122,0)),0)*$E$195</f>
        <v>63.661558579535964</v>
      </c>
      <c r="W80" s="483">
        <f>IFERROR(INDEX($G$123:$AU$178,MATCH($D80,$E$123:$E$178,0),MATCH(W$6,$G$122:$AU$122,0)),0)*$E$195</f>
        <v>63.588514488177715</v>
      </c>
      <c r="X80" s="483">
        <f>IFERROR(INDEX($G$123:$AU$178,MATCH($D80,$E$123:$E$178,0),MATCH(X$6,$G$122:$AU$122,0)),0)*$E$195</f>
        <v>63.541599463840171</v>
      </c>
      <c r="Y80" s="483">
        <f>IFERROR(INDEX($G$123:$AU$178,MATCH($D80,$E$123:$E$178,0),MATCH(Y$6,$G$122:$AU$122,0)),0)*$E$195</f>
        <v>63.501419221861575</v>
      </c>
      <c r="Z80" s="483">
        <f>IFERROR(INDEX($G$123:$AU$178,MATCH($D80,$E$123:$E$178,0),MATCH(Z$6,$G$122:$AU$122,0)),0)*$E$195</f>
        <v>63.487018471242372</v>
      </c>
      <c r="AA80" s="483">
        <f>IFERROR(INDEX($G$123:$AU$178,MATCH($D80,$E$123:$E$178,0),MATCH(AA$6,$G$122:$AU$122,0)),0)*$E$195</f>
        <v>63.483089959778773</v>
      </c>
      <c r="AB80" s="483">
        <f>IFERROR(INDEX($G$123:$AU$178,MATCH($D80,$E$123:$E$178,0),MATCH(AB$6,$G$122:$AU$122,0)),0)*$E$195</f>
        <v>63.570652842481927</v>
      </c>
      <c r="AC80" s="483">
        <f>IFERROR(INDEX($G$123:$AU$178,MATCH($D80,$E$123:$E$178,0),MATCH(AC$6,$G$122:$AU$122,0)),0)*$E$195</f>
        <v>63.658215725185073</v>
      </c>
      <c r="AD80" s="483">
        <f>IFERROR(INDEX($G$123:$AU$178,MATCH($D80,$E$123:$E$178,0),MATCH(AD$6,$G$122:$AU$122,0)),0)*$E$195</f>
        <v>63.745778607888212</v>
      </c>
      <c r="AE80" s="483">
        <f>IFERROR(INDEX($G$123:$AU$178,MATCH($D80,$E$123:$E$178,0),MATCH(AE$6,$G$122:$AU$122,0)),0)*$E$195</f>
        <v>63.833341490591351</v>
      </c>
      <c r="AF80" s="483">
        <f>IFERROR(INDEX($G$123:$AU$178,MATCH($D80,$E$123:$E$178,0),MATCH(AF$6,$G$122:$AU$122,0)),0)*$E$195</f>
        <v>63.920904373294512</v>
      </c>
      <c r="AG80" s="483">
        <f>IFERROR(INDEX($G$123:$AU$178,MATCH($D80,$E$123:$E$178,0),MATCH(AG$6,$G$122:$AU$122,0)),0)*$E$195</f>
        <v>64.008467255997658</v>
      </c>
      <c r="AH80" s="483">
        <f>IFERROR(INDEX($G$123:$AU$178,MATCH($D80,$E$123:$E$178,0),MATCH(AH$6,$G$122:$AU$122,0)),0)*$E$195</f>
        <v>64.096030138700783</v>
      </c>
      <c r="AI80" s="483">
        <f>IFERROR(INDEX($G$123:$AU$178,MATCH($D80,$E$123:$E$178,0),MATCH(AI$6,$G$122:$AU$122,0)),0)*$E$195</f>
        <v>64.183593021403937</v>
      </c>
      <c r="AJ80" s="483">
        <f>IFERROR(INDEX($G$123:$AU$178,MATCH($D80,$E$123:$E$178,0),MATCH(AJ$6,$G$122:$AU$122,0)),0)*$E$195</f>
        <v>64.271155904107061</v>
      </c>
      <c r="AK80" s="483">
        <f>IFERROR(INDEX($G$123:$AU$178,MATCH($D80,$E$123:$E$178,0),MATCH(AK$6,$G$122:$AU$122,0)),0)*$E$195</f>
        <v>64.358718786810215</v>
      </c>
      <c r="AL80" s="483">
        <f>IFERROR(INDEX($G$123:$AU$178,MATCH($D80,$E$123:$E$178,0),MATCH(AL$6,$G$122:$AU$122,0)),0)*$E$195</f>
        <v>64.446281669513368</v>
      </c>
      <c r="AM80" s="483">
        <f>IFERROR(INDEX($G$123:$AU$178,MATCH($D80,$E$123:$E$178,0),MATCH(AM$6,$G$122:$AU$122,0)),0)*$E$195</f>
        <v>64.533844552216507</v>
      </c>
      <c r="AN80" s="483">
        <f>IFERROR(INDEX($G$123:$AU$178,MATCH($D80,$E$123:$E$178,0),MATCH(AN$6,$G$122:$AU$122,0)),0)*$E$195</f>
        <v>64.621407434919632</v>
      </c>
      <c r="AO80" s="483">
        <f>IFERROR(INDEX($G$123:$AU$178,MATCH($D80,$E$123:$E$178,0),MATCH(AO$6,$G$122:$AU$122,0)),0)*$E$195</f>
        <v>64.708970317622786</v>
      </c>
      <c r="AP80" s="483">
        <f>IFERROR(INDEX($G$123:$AU$178,MATCH($D80,$E$123:$E$178,0),MATCH(AP$6,$G$122:$AU$122,0)),0)*$E$195</f>
        <v>64.796533200325939</v>
      </c>
      <c r="AQ80" s="483">
        <f>IFERROR(INDEX($G$123:$AU$178,MATCH($D80,$E$123:$E$178,0),MATCH(AQ$6,$G$122:$AU$122,0)),0)*$E$195</f>
        <v>64.884096083029092</v>
      </c>
      <c r="AR80" s="483">
        <f>IFERROR(INDEX($G$123:$AU$178,MATCH($D80,$E$123:$E$178,0),MATCH(AR$6,$G$122:$AU$122,0)),0)*$E$195</f>
        <v>64.971658965732217</v>
      </c>
      <c r="AS80" s="483">
        <f>IFERROR(INDEX($G$123:$AU$178,MATCH($D80,$E$123:$E$178,0),MATCH(AS$6,$G$122:$AU$122,0)),0)*$E$195</f>
        <v>65.059221848435371</v>
      </c>
      <c r="AT80" s="483">
        <f>IFERROR(INDEX($G$123:$AU$178,MATCH($D80,$E$123:$E$178,0),MATCH(AT$6,$G$122:$AU$122,0)),0)*$E$195</f>
        <v>65.146784731138496</v>
      </c>
      <c r="AU80" s="483">
        <f>IFERROR(INDEX($G$123:$AU$178,MATCH($D80,$E$123:$E$178,0),MATCH(AU$6,$G$122:$AU$122,0)),0)*$E$195</f>
        <v>65.234347613841663</v>
      </c>
      <c r="AV80" s="484">
        <v>5</v>
      </c>
      <c r="AW80" s="602"/>
      <c r="AX80" s="602"/>
      <c r="AY80" s="602"/>
      <c r="AZ80" s="602"/>
      <c r="BA80" s="602"/>
      <c r="BB80" s="602"/>
      <c r="BC80" s="602"/>
      <c r="CA80" s="603"/>
      <c r="CB80" s="603"/>
      <c r="CC80" s="603"/>
      <c r="CD80" s="603"/>
      <c r="CE80" s="603"/>
      <c r="CF80" s="603"/>
    </row>
    <row r="81" spans="2:84" ht="14.4">
      <c r="B81" s="8" t="str">
        <f>Processes!D94</f>
        <v>EXPLVN</v>
      </c>
      <c r="C81" s="8" t="str">
        <f>Processes!E94</f>
        <v>Export technology - Naphtha (Petroleoum)</v>
      </c>
      <c r="D81" s="216" t="str">
        <f t="shared" si="4"/>
        <v>LVN</v>
      </c>
      <c r="E81" s="485"/>
      <c r="F81" s="1119" t="str">
        <f t="shared" si="3"/>
        <v>MKr14</v>
      </c>
      <c r="G81" s="483">
        <f>IFERROR(INDEX($G$123:$AU$178,MATCH($D81,$E$123:$E$178,0),MATCH(G$6,$G$122:$AU$122,0)),0)*$E$195</f>
        <v>84.36</v>
      </c>
      <c r="H81" s="483">
        <f>IFERROR(INDEX($G$123:$AU$178,MATCH($D81,$E$123:$E$178,0),MATCH(H$6,$G$122:$AU$122,0)),0)*$E$195</f>
        <v>87.59</v>
      </c>
      <c r="I81" s="483">
        <f>IFERROR(INDEX($G$123:$AU$178,MATCH($D81,$E$123:$E$178,0),MATCH(I$6,$G$122:$AU$122,0)),0)*$E$195</f>
        <v>104.69</v>
      </c>
      <c r="J81" s="483">
        <f>IFERROR(INDEX($G$123:$AU$178,MATCH($D81,$E$123:$E$178,0),MATCH(J$6,$G$122:$AU$122,0)),0)*$E$195</f>
        <v>102.98</v>
      </c>
      <c r="K81" s="483">
        <f>IFERROR(INDEX($G$123:$AU$178,MATCH($D81,$E$123:$E$178,0),MATCH(K$6,$G$122:$AU$122,0)),0)*$E$195</f>
        <v>86.83</v>
      </c>
      <c r="L81" s="483">
        <f>IFERROR(INDEX($G$123:$AU$178,MATCH($D81,$E$123:$E$178,0),MATCH(L$6,$G$122:$AU$122,0)),0)*$E$195</f>
        <v>83.6</v>
      </c>
      <c r="M81" s="483">
        <f>IFERROR(INDEX($G$123:$AU$178,MATCH($D81,$E$123:$E$178,0),MATCH(M$6,$G$122:$AU$122,0)),0)*$E$195</f>
        <v>69.919999999999987</v>
      </c>
      <c r="N81" s="483">
        <f>IFERROR(INDEX($G$123:$AU$178,MATCH($D81,$E$123:$E$178,0),MATCH(N$6,$G$122:$AU$122,0)),0)*$E$195</f>
        <v>70.11</v>
      </c>
      <c r="O81" s="483">
        <f>IFERROR(INDEX($G$123:$AU$178,MATCH($D81,$E$123:$E$178,0),MATCH(O$6,$G$122:$AU$122,0)),0)*$E$195</f>
        <v>101.50214842551547</v>
      </c>
      <c r="P81" s="483">
        <f>IFERROR(INDEX($G$123:$AU$178,MATCH($D81,$E$123:$E$178,0),MATCH(P$6,$G$122:$AU$122,0)),0)*$E$195</f>
        <v>65.095921357178881</v>
      </c>
      <c r="Q81" s="483">
        <f>IFERROR(INDEX($G$123:$AU$178,MATCH($D81,$E$123:$E$178,0),MATCH(Q$6,$G$122:$AU$122,0)),0)*$E$195</f>
        <v>63.455914974316286</v>
      </c>
      <c r="R81" s="483">
        <f>IFERROR(INDEX($G$123:$AU$178,MATCH($D81,$E$123:$E$178,0),MATCH(R$6,$G$122:$AU$122,0)),0)*$E$195</f>
        <v>59.898051048332576</v>
      </c>
      <c r="S81" s="483">
        <f>IFERROR(INDEX($G$123:$AU$178,MATCH($D81,$E$123:$E$178,0),MATCH(S$6,$G$122:$AU$122,0)),0)*$E$195</f>
        <v>62.248842380929602</v>
      </c>
      <c r="T81" s="483">
        <f>IFERROR(INDEX($G$123:$AU$178,MATCH($D81,$E$123:$E$178,0),MATCH(T$6,$G$122:$AU$122,0)),0)*$E$195</f>
        <v>63.398607794463381</v>
      </c>
      <c r="U81" s="483">
        <f>IFERROR(INDEX($G$123:$AU$178,MATCH($D81,$E$123:$E$178,0),MATCH(U$6,$G$122:$AU$122,0)),0)*$E$195</f>
        <v>63.777535448687935</v>
      </c>
      <c r="V81" s="483">
        <f>IFERROR(INDEX($G$123:$AU$178,MATCH($D81,$E$123:$E$178,0),MATCH(V$6,$G$122:$AU$122,0)),0)*$E$195</f>
        <v>63.661558579535964</v>
      </c>
      <c r="W81" s="483">
        <f>IFERROR(INDEX($G$123:$AU$178,MATCH($D81,$E$123:$E$178,0),MATCH(W$6,$G$122:$AU$122,0)),0)*$E$195</f>
        <v>63.588514488177715</v>
      </c>
      <c r="X81" s="483">
        <f>IFERROR(INDEX($G$123:$AU$178,MATCH($D81,$E$123:$E$178,0),MATCH(X$6,$G$122:$AU$122,0)),0)*$E$195</f>
        <v>63.541599463840171</v>
      </c>
      <c r="Y81" s="483">
        <f>IFERROR(INDEX($G$123:$AU$178,MATCH($D81,$E$123:$E$178,0),MATCH(Y$6,$G$122:$AU$122,0)),0)*$E$195</f>
        <v>63.501419221861575</v>
      </c>
      <c r="Z81" s="483">
        <f>IFERROR(INDEX($G$123:$AU$178,MATCH($D81,$E$123:$E$178,0),MATCH(Z$6,$G$122:$AU$122,0)),0)*$E$195</f>
        <v>63.487018471242372</v>
      </c>
      <c r="AA81" s="483">
        <f>IFERROR(INDEX($G$123:$AU$178,MATCH($D81,$E$123:$E$178,0),MATCH(AA$6,$G$122:$AU$122,0)),0)*$E$195</f>
        <v>63.483089959778773</v>
      </c>
      <c r="AB81" s="483">
        <f>IFERROR(INDEX($G$123:$AU$178,MATCH($D81,$E$123:$E$178,0),MATCH(AB$6,$G$122:$AU$122,0)),0)*$E$195</f>
        <v>63.570652842481927</v>
      </c>
      <c r="AC81" s="483">
        <f>IFERROR(INDEX($G$123:$AU$178,MATCH($D81,$E$123:$E$178,0),MATCH(AC$6,$G$122:$AU$122,0)),0)*$E$195</f>
        <v>63.658215725185073</v>
      </c>
      <c r="AD81" s="483">
        <f>IFERROR(INDEX($G$123:$AU$178,MATCH($D81,$E$123:$E$178,0),MATCH(AD$6,$G$122:$AU$122,0)),0)*$E$195</f>
        <v>63.745778607888212</v>
      </c>
      <c r="AE81" s="483">
        <f>IFERROR(INDEX($G$123:$AU$178,MATCH($D81,$E$123:$E$178,0),MATCH(AE$6,$G$122:$AU$122,0)),0)*$E$195</f>
        <v>63.833341490591351</v>
      </c>
      <c r="AF81" s="483">
        <f>IFERROR(INDEX($G$123:$AU$178,MATCH($D81,$E$123:$E$178,0),MATCH(AF$6,$G$122:$AU$122,0)),0)*$E$195</f>
        <v>63.920904373294512</v>
      </c>
      <c r="AG81" s="483">
        <f>IFERROR(INDEX($G$123:$AU$178,MATCH($D81,$E$123:$E$178,0),MATCH(AG$6,$G$122:$AU$122,0)),0)*$E$195</f>
        <v>64.008467255997658</v>
      </c>
      <c r="AH81" s="483">
        <f>IFERROR(INDEX($G$123:$AU$178,MATCH($D81,$E$123:$E$178,0),MATCH(AH$6,$G$122:$AU$122,0)),0)*$E$195</f>
        <v>64.096030138700783</v>
      </c>
      <c r="AI81" s="483">
        <f>IFERROR(INDEX($G$123:$AU$178,MATCH($D81,$E$123:$E$178,0),MATCH(AI$6,$G$122:$AU$122,0)),0)*$E$195</f>
        <v>64.183593021403937</v>
      </c>
      <c r="AJ81" s="483">
        <f>IFERROR(INDEX($G$123:$AU$178,MATCH($D81,$E$123:$E$178,0),MATCH(AJ$6,$G$122:$AU$122,0)),0)*$E$195</f>
        <v>64.271155904107061</v>
      </c>
      <c r="AK81" s="483">
        <f>IFERROR(INDEX($G$123:$AU$178,MATCH($D81,$E$123:$E$178,0),MATCH(AK$6,$G$122:$AU$122,0)),0)*$E$195</f>
        <v>64.358718786810215</v>
      </c>
      <c r="AL81" s="483">
        <f>IFERROR(INDEX($G$123:$AU$178,MATCH($D81,$E$123:$E$178,0),MATCH(AL$6,$G$122:$AU$122,0)),0)*$E$195</f>
        <v>64.446281669513368</v>
      </c>
      <c r="AM81" s="483">
        <f>IFERROR(INDEX($G$123:$AU$178,MATCH($D81,$E$123:$E$178,0),MATCH(AM$6,$G$122:$AU$122,0)),0)*$E$195</f>
        <v>64.533844552216507</v>
      </c>
      <c r="AN81" s="483">
        <f>IFERROR(INDEX($G$123:$AU$178,MATCH($D81,$E$123:$E$178,0),MATCH(AN$6,$G$122:$AU$122,0)),0)*$E$195</f>
        <v>64.621407434919632</v>
      </c>
      <c r="AO81" s="483">
        <f>IFERROR(INDEX($G$123:$AU$178,MATCH($D81,$E$123:$E$178,0),MATCH(AO$6,$G$122:$AU$122,0)),0)*$E$195</f>
        <v>64.708970317622786</v>
      </c>
      <c r="AP81" s="483">
        <f>IFERROR(INDEX($G$123:$AU$178,MATCH($D81,$E$123:$E$178,0),MATCH(AP$6,$G$122:$AU$122,0)),0)*$E$195</f>
        <v>64.796533200325939</v>
      </c>
      <c r="AQ81" s="483">
        <f>IFERROR(INDEX($G$123:$AU$178,MATCH($D81,$E$123:$E$178,0),MATCH(AQ$6,$G$122:$AU$122,0)),0)*$E$195</f>
        <v>64.884096083029092</v>
      </c>
      <c r="AR81" s="483">
        <f>IFERROR(INDEX($G$123:$AU$178,MATCH($D81,$E$123:$E$178,0),MATCH(AR$6,$G$122:$AU$122,0)),0)*$E$195</f>
        <v>64.971658965732217</v>
      </c>
      <c r="AS81" s="483">
        <f>IFERROR(INDEX($G$123:$AU$178,MATCH($D81,$E$123:$E$178,0),MATCH(AS$6,$G$122:$AU$122,0)),0)*$E$195</f>
        <v>65.059221848435371</v>
      </c>
      <c r="AT81" s="483">
        <f>IFERROR(INDEX($G$123:$AU$178,MATCH($D81,$E$123:$E$178,0),MATCH(AT$6,$G$122:$AU$122,0)),0)*$E$195</f>
        <v>65.146784731138496</v>
      </c>
      <c r="AU81" s="483">
        <f>IFERROR(INDEX($G$123:$AU$178,MATCH($D81,$E$123:$E$178,0),MATCH(AU$6,$G$122:$AU$122,0)),0)*$E$195</f>
        <v>65.234347613841663</v>
      </c>
      <c r="AV81" s="484">
        <v>5</v>
      </c>
      <c r="AW81" s="602"/>
      <c r="AX81" s="602"/>
      <c r="AY81" s="602"/>
      <c r="AZ81" s="602"/>
      <c r="BA81" s="602"/>
      <c r="BB81" s="602"/>
      <c r="BC81" s="602"/>
      <c r="CA81" s="603"/>
      <c r="CB81" s="603"/>
      <c r="CC81" s="603"/>
      <c r="CD81" s="603"/>
      <c r="CE81" s="603"/>
      <c r="CF81" s="603"/>
    </row>
    <row r="82" spans="2:84" ht="14.4">
      <c r="B82" s="8" t="str">
        <f>Processes!D95</f>
        <v>EXPGSL</v>
      </c>
      <c r="C82" s="8" t="str">
        <f>Processes!E95</f>
        <v>Export technology - Gasoline</v>
      </c>
      <c r="D82" s="216" t="str">
        <f t="shared" si="4"/>
        <v>GSL</v>
      </c>
      <c r="E82" s="485"/>
      <c r="F82" s="1119" t="str">
        <f t="shared" si="3"/>
        <v>MKr19</v>
      </c>
      <c r="G82" s="483">
        <f>IFERROR(INDEX($G$123:$AU$178,MATCH($D82,$E$123:$E$178,0),MATCH(G$6,$G$122:$AU$122,0)),0)*$E$195</f>
        <v>88.16</v>
      </c>
      <c r="H82" s="483">
        <f>IFERROR(INDEX($G$123:$AU$178,MATCH($D82,$E$123:$E$178,0),MATCH(H$6,$G$122:$AU$122,0)),0)*$E$195</f>
        <v>116.755</v>
      </c>
      <c r="I82" s="483">
        <f>IFERROR(INDEX($G$123:$AU$178,MATCH($D82,$E$123:$E$178,0),MATCH(I$6,$G$122:$AU$122,0)),0)*$E$195</f>
        <v>129.86499999999998</v>
      </c>
      <c r="J82" s="483">
        <f>IFERROR(INDEX($G$123:$AU$178,MATCH($D82,$E$123:$E$178,0),MATCH(J$6,$G$122:$AU$122,0)),0)*$E$195</f>
        <v>115.89999999999999</v>
      </c>
      <c r="K82" s="483">
        <f>IFERROR(INDEX($G$123:$AU$178,MATCH($D82,$E$123:$E$178,0),MATCH(K$6,$G$122:$AU$122,0)),0)*$E$195</f>
        <v>109.05999999999999</v>
      </c>
      <c r="L82" s="483">
        <f>IFERROR(INDEX($G$123:$AU$178,MATCH($D82,$E$123:$E$178,0),MATCH(L$6,$G$122:$AU$122,0)),0)*$E$195</f>
        <v>74.290000000000006</v>
      </c>
      <c r="M82" s="483">
        <f>IFERROR(INDEX($G$123:$AU$178,MATCH($D82,$E$123:$E$178,0),MATCH(M$6,$G$122:$AU$122,0)),0)*$E$195</f>
        <v>71.534999999999997</v>
      </c>
      <c r="N82" s="483">
        <f>IFERROR(INDEX($G$123:$AU$178,MATCH($D82,$E$123:$E$178,0),MATCH(N$6,$G$122:$AU$122,0)),0)*$E$195</f>
        <v>75.430000000000007</v>
      </c>
      <c r="O82" s="483">
        <f>IFERROR(INDEX($G$123:$AU$178,MATCH($D82,$E$123:$E$178,0),MATCH(O$6,$G$122:$AU$122,0)),0)*$E$195</f>
        <v>97.281022004987349</v>
      </c>
      <c r="P82" s="483">
        <f>IFERROR(INDEX($G$123:$AU$178,MATCH($D82,$E$123:$E$178,0),MATCH(P$6,$G$122:$AU$122,0)),0)*$E$195</f>
        <v>92.859615434698739</v>
      </c>
      <c r="Q82" s="483">
        <f>IFERROR(INDEX($G$123:$AU$178,MATCH($D82,$E$123:$E$178,0),MATCH(Q$6,$G$122:$AU$122,0)),0)*$E$195</f>
        <v>91.453673832219465</v>
      </c>
      <c r="R82" s="483">
        <f>IFERROR(INDEX($G$123:$AU$178,MATCH($D82,$E$123:$E$178,0),MATCH(R$6,$G$122:$AU$122,0)),0)*$E$195</f>
        <v>70.56879269142425</v>
      </c>
      <c r="S82" s="483">
        <f>IFERROR(INDEX($G$123:$AU$178,MATCH($D82,$E$123:$E$178,0),MATCH(S$6,$G$122:$AU$122,0)),0)*$E$195</f>
        <v>73.806866618593077</v>
      </c>
      <c r="T82" s="483">
        <f>IFERROR(INDEX($G$123:$AU$178,MATCH($D82,$E$123:$E$178,0),MATCH(T$6,$G$122:$AU$122,0)),0)*$E$195</f>
        <v>76.013796318990643</v>
      </c>
      <c r="U82" s="483">
        <f>IFERROR(INDEX($G$123:$AU$178,MATCH($D82,$E$123:$E$178,0),MATCH(U$6,$G$122:$AU$122,0)),0)*$E$195</f>
        <v>77.627095006707535</v>
      </c>
      <c r="V82" s="483">
        <f>IFERROR(INDEX($G$123:$AU$178,MATCH($D82,$E$123:$E$178,0),MATCH(V$6,$G$122:$AU$122,0)),0)*$E$195</f>
        <v>78.80174894190931</v>
      </c>
      <c r="W82" s="483">
        <f>IFERROR(INDEX($G$123:$AU$178,MATCH($D82,$E$123:$E$178,0),MATCH(W$6,$G$122:$AU$122,0)),0)*$E$195</f>
        <v>80.09893911330299</v>
      </c>
      <c r="X82" s="483">
        <f>IFERROR(INDEX($G$123:$AU$178,MATCH($D82,$E$123:$E$178,0),MATCH(X$6,$G$122:$AU$122,0)),0)*$E$195</f>
        <v>81.370170941805384</v>
      </c>
      <c r="Y82" s="483">
        <f>IFERROR(INDEX($G$123:$AU$178,MATCH($D82,$E$123:$E$178,0),MATCH(Y$6,$G$122:$AU$122,0)),0)*$E$195</f>
        <v>82.539736173993532</v>
      </c>
      <c r="Z82" s="483">
        <f>IFERROR(INDEX($G$123:$AU$178,MATCH($D82,$E$123:$E$178,0),MATCH(Z$6,$G$122:$AU$122,0)),0)*$E$195</f>
        <v>83.767850466579958</v>
      </c>
      <c r="AA82" s="483">
        <f>IFERROR(INDEX($G$123:$AU$178,MATCH($D82,$E$123:$E$178,0),MATCH(AA$6,$G$122:$AU$122,0)),0)*$E$195</f>
        <v>84.929880872470534</v>
      </c>
      <c r="AB82" s="483">
        <f>IFERROR(INDEX($G$123:$AU$178,MATCH($D82,$E$123:$E$178,0),MATCH(AB$6,$G$122:$AU$122,0)),0)*$E$195</f>
        <v>84.639044298377826</v>
      </c>
      <c r="AC82" s="483">
        <f>IFERROR(INDEX($G$123:$AU$178,MATCH($D82,$E$123:$E$178,0),MATCH(AC$6,$G$122:$AU$122,0)),0)*$E$195</f>
        <v>84.347512149203396</v>
      </c>
      <c r="AD82" s="483">
        <f>IFERROR(INDEX($G$123:$AU$178,MATCH($D82,$E$123:$E$178,0),MATCH(AD$6,$G$122:$AU$122,0)),0)*$E$195</f>
        <v>84.057183686862714</v>
      </c>
      <c r="AE82" s="483">
        <f>IFERROR(INDEX($G$123:$AU$178,MATCH($D82,$E$123:$E$178,0),MATCH(AE$6,$G$122:$AU$122,0)),0)*$E$195</f>
        <v>83.766126007099942</v>
      </c>
      <c r="AF82" s="483">
        <f>IFERROR(INDEX($G$123:$AU$178,MATCH($D82,$E$123:$E$178,0),MATCH(AF$6,$G$122:$AU$122,0)),0)*$E$195</f>
        <v>83.475160188978734</v>
      </c>
      <c r="AG82" s="483">
        <f>IFERROR(INDEX($G$123:$AU$178,MATCH($D82,$E$123:$E$178,0),MATCH(AG$6,$G$122:$AU$122,0)),0)*$E$195</f>
        <v>83.183314786114749</v>
      </c>
      <c r="AH82" s="483">
        <f>IFERROR(INDEX($G$123:$AU$178,MATCH($D82,$E$123:$E$178,0),MATCH(AH$6,$G$122:$AU$122,0)),0)*$E$195</f>
        <v>82.892497833412349</v>
      </c>
      <c r="AI82" s="483">
        <f>IFERROR(INDEX($G$123:$AU$178,MATCH($D82,$E$123:$E$178,0),MATCH(AI$6,$G$122:$AU$122,0)),0)*$E$195</f>
        <v>82.600986928309936</v>
      </c>
      <c r="AJ82" s="483">
        <f>IFERROR(INDEX($G$123:$AU$178,MATCH($D82,$E$123:$E$178,0),MATCH(AJ$6,$G$122:$AU$122,0)),0)*$E$195</f>
        <v>82.310358418959339</v>
      </c>
      <c r="AK82" s="483">
        <f>IFERROR(INDEX($G$123:$AU$178,MATCH($D82,$E$123:$E$178,0),MATCH(AK$6,$G$122:$AU$122,0)),0)*$E$195</f>
        <v>82.019443126641477</v>
      </c>
      <c r="AL82" s="483">
        <f>IFERROR(INDEX($G$123:$AU$178,MATCH($D82,$E$123:$E$178,0),MATCH(AL$6,$G$122:$AU$122,0)),0)*$E$195</f>
        <v>81.728528313431966</v>
      </c>
      <c r="AM82" s="483">
        <f>IFERROR(INDEX($G$123:$AU$178,MATCH($D82,$E$123:$E$178,0),MATCH(AM$6,$G$122:$AU$122,0)),0)*$E$195</f>
        <v>81.44061580343886</v>
      </c>
      <c r="AN82" s="483">
        <f>IFERROR(INDEX($G$123:$AU$178,MATCH($D82,$E$123:$E$178,0),MATCH(AN$6,$G$122:$AU$122,0)),0)*$E$195</f>
        <v>81.152708748777343</v>
      </c>
      <c r="AO82" s="483">
        <f>IFERROR(INDEX($G$123:$AU$178,MATCH($D82,$E$123:$E$178,0),MATCH(AO$6,$G$122:$AU$122,0)),0)*$E$195</f>
        <v>80.864807156422501</v>
      </c>
      <c r="AP82" s="483">
        <f>IFERROR(INDEX($G$123:$AU$178,MATCH($D82,$E$123:$E$178,0),MATCH(AP$6,$G$122:$AU$122,0)),0)*$E$195</f>
        <v>80.576911033358186</v>
      </c>
      <c r="AQ82" s="483">
        <f>IFERROR(INDEX($G$123:$AU$178,MATCH($D82,$E$123:$E$178,0),MATCH(AQ$6,$G$122:$AU$122,0)),0)*$E$195</f>
        <v>80.289020386577249</v>
      </c>
      <c r="AR82" s="483">
        <f>IFERROR(INDEX($G$123:$AU$178,MATCH($D82,$E$123:$E$178,0),MATCH(AR$6,$G$122:$AU$122,0)),0)*$E$195</f>
        <v>80.001135223081477</v>
      </c>
      <c r="AS82" s="483">
        <f>IFERROR(INDEX($G$123:$AU$178,MATCH($D82,$E$123:$E$178,0),MATCH(AS$6,$G$122:$AU$122,0)),0)*$E$195</f>
        <v>79.713255549881637</v>
      </c>
      <c r="AT82" s="483">
        <f>IFERROR(INDEX($G$123:$AU$178,MATCH($D82,$E$123:$E$178,0),MATCH(AT$6,$G$122:$AU$122,0)),0)*$E$195</f>
        <v>79.425381373997368</v>
      </c>
      <c r="AU82" s="483">
        <f>IFERROR(INDEX($G$123:$AU$178,MATCH($D82,$E$123:$E$178,0),MATCH(AU$6,$G$122:$AU$122,0)),0)*$E$195</f>
        <v>79.137512702457386</v>
      </c>
      <c r="AV82" s="484">
        <v>5</v>
      </c>
      <c r="AW82" s="483"/>
      <c r="AX82" s="483"/>
      <c r="AY82" s="483"/>
      <c r="AZ82" s="602"/>
      <c r="BA82" s="602"/>
      <c r="BB82" s="602"/>
      <c r="BC82" s="602"/>
      <c r="CA82" s="603"/>
      <c r="CB82" s="603"/>
      <c r="CC82" s="603"/>
      <c r="CD82" s="603"/>
      <c r="CE82" s="603"/>
      <c r="CF82" s="603"/>
    </row>
    <row r="83" spans="2:84" ht="14.4">
      <c r="B83" s="8" t="str">
        <f>Processes!D96</f>
        <v>EXPKER</v>
      </c>
      <c r="C83" s="8" t="str">
        <f>Processes!E96</f>
        <v>Export technology - Kerosene</v>
      </c>
      <c r="D83" s="216" t="str">
        <f t="shared" si="4"/>
        <v>KER</v>
      </c>
      <c r="E83" s="485"/>
      <c r="F83" s="1119" t="str">
        <f t="shared" si="3"/>
        <v>MKr19</v>
      </c>
      <c r="G83" s="483">
        <f>IFERROR(INDEX($G$123:$AU$178,MATCH($D83,$E$123:$E$178,0),MATCH(G$6,$G$122:$AU$122,0)),0)*$E$195</f>
        <v>72.674999999999997</v>
      </c>
      <c r="H83" s="483">
        <f>IFERROR(INDEX($G$123:$AU$178,MATCH($D83,$E$123:$E$178,0),MATCH(H$6,$G$122:$AU$122,0)),0)*$E$195</f>
        <v>106.78</v>
      </c>
      <c r="I83" s="483">
        <f>IFERROR(INDEX($G$123:$AU$178,MATCH($D83,$E$123:$E$178,0),MATCH(I$6,$G$122:$AU$122,0)),0)*$E$195</f>
        <v>110.48499999999999</v>
      </c>
      <c r="J83" s="483">
        <f>IFERROR(INDEX($G$123:$AU$178,MATCH($D83,$E$123:$E$178,0),MATCH(J$6,$G$122:$AU$122,0)),0)*$E$195</f>
        <v>112.66999999999999</v>
      </c>
      <c r="K83" s="483">
        <f>IFERROR(INDEX($G$123:$AU$178,MATCH($D83,$E$123:$E$178,0),MATCH(K$6,$G$122:$AU$122,0)),0)*$E$195</f>
        <v>104.59499999999998</v>
      </c>
      <c r="L83" s="483">
        <f>IFERROR(INDEX($G$123:$AU$178,MATCH($D83,$E$123:$E$178,0),MATCH(L$6,$G$122:$AU$122,0)),0)*$E$195</f>
        <v>69.825000000000003</v>
      </c>
      <c r="M83" s="483">
        <f>IFERROR(INDEX($G$123:$AU$178,MATCH($D83,$E$123:$E$178,0),MATCH(M$6,$G$122:$AU$122,0)),0)*$E$195</f>
        <v>67.069999999999993</v>
      </c>
      <c r="N83" s="483">
        <f>IFERROR(INDEX($G$123:$AU$178,MATCH($D83,$E$123:$E$178,0),MATCH(N$6,$G$122:$AU$122,0)),0)*$E$195</f>
        <v>70.965000000000003</v>
      </c>
      <c r="O83" s="483">
        <f>IFERROR(INDEX($G$123:$AU$178,MATCH($D83,$E$123:$E$178,0),MATCH(O$6,$G$122:$AU$122,0)),0)*$E$195</f>
        <v>94.52602200498734</v>
      </c>
      <c r="P83" s="483">
        <f>IFERROR(INDEX($G$123:$AU$178,MATCH($D83,$E$123:$E$178,0),MATCH(P$6,$G$122:$AU$122,0)),0)*$E$195</f>
        <v>88.34711543469875</v>
      </c>
      <c r="Q83" s="483">
        <f>IFERROR(INDEX($G$123:$AU$178,MATCH($D83,$E$123:$E$178,0),MATCH(Q$6,$G$122:$AU$122,0)),0)*$E$195</f>
        <v>86.941173832219462</v>
      </c>
      <c r="R83" s="483">
        <f>IFERROR(INDEX($G$123:$AU$178,MATCH($D83,$E$123:$E$178,0),MATCH(R$6,$G$122:$AU$122,0)),0)*$E$195</f>
        <v>66.056292691424247</v>
      </c>
      <c r="S83" s="483">
        <f>IFERROR(INDEX($G$123:$AU$178,MATCH($D83,$E$123:$E$178,0),MATCH(S$6,$G$122:$AU$122,0)),0)*$E$195</f>
        <v>69.294366618593074</v>
      </c>
      <c r="T83" s="483">
        <f>IFERROR(INDEX($G$123:$AU$178,MATCH($D83,$E$123:$E$178,0),MATCH(T$6,$G$122:$AU$122,0)),0)*$E$195</f>
        <v>71.50129631899064</v>
      </c>
      <c r="U83" s="483">
        <f>IFERROR(INDEX($G$123:$AU$178,MATCH($D83,$E$123:$E$178,0),MATCH(U$6,$G$122:$AU$122,0)),0)*$E$195</f>
        <v>73.114595006707532</v>
      </c>
      <c r="V83" s="483">
        <f>IFERROR(INDEX($G$123:$AU$178,MATCH($D83,$E$123:$E$178,0),MATCH(V$6,$G$122:$AU$122,0)),0)*$E$195</f>
        <v>74.289248941909307</v>
      </c>
      <c r="W83" s="483">
        <f>IFERROR(INDEX($G$123:$AU$178,MATCH($D83,$E$123:$E$178,0),MATCH(W$6,$G$122:$AU$122,0)),0)*$E$195</f>
        <v>75.586439113303001</v>
      </c>
      <c r="X83" s="483">
        <f>IFERROR(INDEX($G$123:$AU$178,MATCH($D83,$E$123:$E$178,0),MATCH(X$6,$G$122:$AU$122,0)),0)*$E$195</f>
        <v>76.857670941805381</v>
      </c>
      <c r="Y83" s="483">
        <f>IFERROR(INDEX($G$123:$AU$178,MATCH($D83,$E$123:$E$178,0),MATCH(Y$6,$G$122:$AU$122,0)),0)*$E$195</f>
        <v>78.027236173993543</v>
      </c>
      <c r="Z83" s="483">
        <f>IFERROR(INDEX($G$123:$AU$178,MATCH($D83,$E$123:$E$178,0),MATCH(Z$6,$G$122:$AU$122,0)),0)*$E$195</f>
        <v>79.255350466579955</v>
      </c>
      <c r="AA83" s="483">
        <f>IFERROR(INDEX($G$123:$AU$178,MATCH($D83,$E$123:$E$178,0),MATCH(AA$6,$G$122:$AU$122,0)),0)*$E$195</f>
        <v>80.417380872470531</v>
      </c>
      <c r="AB83" s="483">
        <f>IFERROR(INDEX($G$123:$AU$178,MATCH($D83,$E$123:$E$178,0),MATCH(AB$6,$G$122:$AU$122,0)),0)*$E$195</f>
        <v>80.126544298377823</v>
      </c>
      <c r="AC83" s="483">
        <f>IFERROR(INDEX($G$123:$AU$178,MATCH($D83,$E$123:$E$178,0),MATCH(AC$6,$G$122:$AU$122,0)),0)*$E$195</f>
        <v>79.835012149203408</v>
      </c>
      <c r="AD83" s="483">
        <f>IFERROR(INDEX($G$123:$AU$178,MATCH($D83,$E$123:$E$178,0),MATCH(AD$6,$G$122:$AU$122,0)),0)*$E$195</f>
        <v>79.544683686862726</v>
      </c>
      <c r="AE83" s="483">
        <f>IFERROR(INDEX($G$123:$AU$178,MATCH($D83,$E$123:$E$178,0),MATCH(AE$6,$G$122:$AU$122,0)),0)*$E$195</f>
        <v>79.253626007099939</v>
      </c>
      <c r="AF83" s="483">
        <f>IFERROR(INDEX($G$123:$AU$178,MATCH($D83,$E$123:$E$178,0),MATCH(AF$6,$G$122:$AU$122,0)),0)*$E$195</f>
        <v>78.962660188978745</v>
      </c>
      <c r="AG83" s="483">
        <f>IFERROR(INDEX($G$123:$AU$178,MATCH($D83,$E$123:$E$178,0),MATCH(AG$6,$G$122:$AU$122,0)),0)*$E$195</f>
        <v>78.670814786114747</v>
      </c>
      <c r="AH83" s="483">
        <f>IFERROR(INDEX($G$123:$AU$178,MATCH($D83,$E$123:$E$178,0),MATCH(AH$6,$G$122:$AU$122,0)),0)*$E$195</f>
        <v>78.379997833412347</v>
      </c>
      <c r="AI83" s="483">
        <f>IFERROR(INDEX($G$123:$AU$178,MATCH($D83,$E$123:$E$178,0),MATCH(AI$6,$G$122:$AU$122,0)),0)*$E$195</f>
        <v>78.088486928309948</v>
      </c>
      <c r="AJ83" s="483">
        <f>IFERROR(INDEX($G$123:$AU$178,MATCH($D83,$E$123:$E$178,0),MATCH(AJ$6,$G$122:$AU$122,0)),0)*$E$195</f>
        <v>77.797858418959336</v>
      </c>
      <c r="AK83" s="483">
        <f>IFERROR(INDEX($G$123:$AU$178,MATCH($D83,$E$123:$E$178,0),MATCH(AK$6,$G$122:$AU$122,0)),0)*$E$195</f>
        <v>77.506943126641474</v>
      </c>
      <c r="AL83" s="483">
        <f>IFERROR(INDEX($G$123:$AU$178,MATCH($D83,$E$123:$E$178,0),MATCH(AL$6,$G$122:$AU$122,0)),0)*$E$195</f>
        <v>77.216028313431977</v>
      </c>
      <c r="AM83" s="483">
        <f>IFERROR(INDEX($G$123:$AU$178,MATCH($D83,$E$123:$E$178,0),MATCH(AM$6,$G$122:$AU$122,0)),0)*$E$195</f>
        <v>76.928115803438857</v>
      </c>
      <c r="AN83" s="483">
        <f>IFERROR(INDEX($G$123:$AU$178,MATCH($D83,$E$123:$E$178,0),MATCH(AN$6,$G$122:$AU$122,0)),0)*$E$195</f>
        <v>76.640208748777354</v>
      </c>
      <c r="AO83" s="483">
        <f>IFERROR(INDEX($G$123:$AU$178,MATCH($D83,$E$123:$E$178,0),MATCH(AO$6,$G$122:$AU$122,0)),0)*$E$195</f>
        <v>76.352307156422498</v>
      </c>
      <c r="AP83" s="483">
        <f>IFERROR(INDEX($G$123:$AU$178,MATCH($D83,$E$123:$E$178,0),MATCH(AP$6,$G$122:$AU$122,0)),0)*$E$195</f>
        <v>76.064411033358184</v>
      </c>
      <c r="AQ83" s="483">
        <f>IFERROR(INDEX($G$123:$AU$178,MATCH($D83,$E$123:$E$178,0),MATCH(AQ$6,$G$122:$AU$122,0)),0)*$E$195</f>
        <v>75.776520386577246</v>
      </c>
      <c r="AR83" s="483">
        <f>IFERROR(INDEX($G$123:$AU$178,MATCH($D83,$E$123:$E$178,0),MATCH(AR$6,$G$122:$AU$122,0)),0)*$E$195</f>
        <v>75.488635223081488</v>
      </c>
      <c r="AS83" s="483">
        <f>IFERROR(INDEX($G$123:$AU$178,MATCH($D83,$E$123:$E$178,0),MATCH(AS$6,$G$122:$AU$122,0)),0)*$E$195</f>
        <v>75.200755549881634</v>
      </c>
      <c r="AT83" s="483">
        <f>IFERROR(INDEX($G$123:$AU$178,MATCH($D83,$E$123:$E$178,0),MATCH(AT$6,$G$122:$AU$122,0)),0)*$E$195</f>
        <v>74.912881373997365</v>
      </c>
      <c r="AU83" s="483">
        <f>IFERROR(INDEX($G$123:$AU$178,MATCH($D83,$E$123:$E$178,0),MATCH(AU$6,$G$122:$AU$122,0)),0)*$E$195</f>
        <v>74.625012702457397</v>
      </c>
      <c r="AV83" s="484">
        <v>5</v>
      </c>
      <c r="AW83" s="483"/>
      <c r="AX83" s="483"/>
      <c r="AY83" s="483"/>
      <c r="AZ83" s="602"/>
      <c r="BA83" s="602"/>
      <c r="BB83" s="602"/>
      <c r="BC83" s="602"/>
      <c r="CA83" s="603"/>
      <c r="CB83" s="603"/>
      <c r="CC83" s="603"/>
      <c r="CD83" s="603"/>
      <c r="CE83" s="603"/>
      <c r="CF83" s="603"/>
    </row>
    <row r="84" spans="2:84" ht="14.4">
      <c r="B84" s="8" t="str">
        <f>Processes!D97</f>
        <v>EXPDSL</v>
      </c>
      <c r="C84" s="8" t="str">
        <f>Processes!E97</f>
        <v>Export technology - Diesel</v>
      </c>
      <c r="D84" s="216" t="str">
        <f t="shared" si="4"/>
        <v>DSL</v>
      </c>
      <c r="E84" s="485"/>
      <c r="F84" s="1119" t="str">
        <f t="shared" si="3"/>
        <v>MKr19</v>
      </c>
      <c r="G84" s="483">
        <f>IFERROR(INDEX($G$123:$AU$178,MATCH($D84,$E$123:$E$178,0),MATCH(G$6,$G$122:$AU$122,0)),0)*$E$195</f>
        <v>100.13</v>
      </c>
      <c r="H84" s="483">
        <f>IFERROR(INDEX($G$123:$AU$178,MATCH($D84,$E$123:$E$178,0),MATCH(H$6,$G$122:$AU$122,0)),0)*$E$195</f>
        <v>111.53</v>
      </c>
      <c r="I84" s="483">
        <f>IFERROR(INDEX($G$123:$AU$178,MATCH($D84,$E$123:$E$178,0),MATCH(I$6,$G$122:$AU$122,0)),0)*$E$195</f>
        <v>127.48999999999998</v>
      </c>
      <c r="J84" s="483">
        <f>IFERROR(INDEX($G$123:$AU$178,MATCH($D84,$E$123:$E$178,0),MATCH(J$6,$G$122:$AU$122,0)),0)*$E$195</f>
        <v>117.03999999999999</v>
      </c>
      <c r="K84" s="483">
        <f>IFERROR(INDEX($G$123:$AU$178,MATCH($D84,$E$123:$E$178,0),MATCH(K$6,$G$122:$AU$122,0)),0)*$E$195</f>
        <v>107.82499999999999</v>
      </c>
      <c r="L84" s="483">
        <f>IFERROR(INDEX($G$123:$AU$178,MATCH($D84,$E$123:$E$178,0),MATCH(L$6,$G$122:$AU$122,0)),0)*$E$195</f>
        <v>73.149999999999991</v>
      </c>
      <c r="M84" s="483">
        <f>IFERROR(INDEX($G$123:$AU$178,MATCH($D84,$E$123:$E$178,0),MATCH(M$6,$G$122:$AU$122,0)),0)*$E$195</f>
        <v>70.3</v>
      </c>
      <c r="N84" s="483">
        <f>IFERROR(INDEX($G$123:$AU$178,MATCH($D84,$E$123:$E$178,0),MATCH(N$6,$G$122:$AU$122,0)),0)*$E$195</f>
        <v>74.290000000000006</v>
      </c>
      <c r="O84" s="483">
        <f>IFERROR(INDEX($G$123:$AU$178,MATCH($D84,$E$123:$E$178,0),MATCH(O$6,$G$122:$AU$122,0)),0)*$E$195</f>
        <v>96.426022004987345</v>
      </c>
      <c r="P84" s="483">
        <f>IFERROR(INDEX($G$123:$AU$178,MATCH($D84,$E$123:$E$178,0),MATCH(P$6,$G$122:$AU$122,0)),0)*$E$195</f>
        <v>90.807615434698747</v>
      </c>
      <c r="Q84" s="483">
        <f>IFERROR(INDEX($G$123:$AU$178,MATCH($D84,$E$123:$E$178,0),MATCH(Q$6,$G$122:$AU$122,0)),0)*$E$195</f>
        <v>89.401673832219473</v>
      </c>
      <c r="R84" s="483">
        <f>IFERROR(INDEX($G$123:$AU$178,MATCH($D84,$E$123:$E$178,0),MATCH(R$6,$G$122:$AU$122,0)),0)*$E$195</f>
        <v>68.516792691424257</v>
      </c>
      <c r="S84" s="483">
        <f>IFERROR(INDEX($G$123:$AU$178,MATCH($D84,$E$123:$E$178,0),MATCH(S$6,$G$122:$AU$122,0)),0)*$E$195</f>
        <v>71.754866618593084</v>
      </c>
      <c r="T84" s="483">
        <f>IFERROR(INDEX($G$123:$AU$178,MATCH($D84,$E$123:$E$178,0),MATCH(T$6,$G$122:$AU$122,0)),0)*$E$195</f>
        <v>73.96179631899065</v>
      </c>
      <c r="U84" s="483">
        <f>IFERROR(INDEX($G$123:$AU$178,MATCH($D84,$E$123:$E$178,0),MATCH(U$6,$G$122:$AU$122,0)),0)*$E$195</f>
        <v>75.575095006707542</v>
      </c>
      <c r="V84" s="483">
        <f>IFERROR(INDEX($G$123:$AU$178,MATCH($D84,$E$123:$E$178,0),MATCH(V$6,$G$122:$AU$122,0)),0)*$E$195</f>
        <v>76.749748941909317</v>
      </c>
      <c r="W84" s="483">
        <f>IFERROR(INDEX($G$123:$AU$178,MATCH($D84,$E$123:$E$178,0),MATCH(W$6,$G$122:$AU$122,0)),0)*$E$195</f>
        <v>78.046939113302997</v>
      </c>
      <c r="X84" s="483">
        <f>IFERROR(INDEX($G$123:$AU$178,MATCH($D84,$E$123:$E$178,0),MATCH(X$6,$G$122:$AU$122,0)),0)*$E$195</f>
        <v>79.318170941805391</v>
      </c>
      <c r="Y84" s="483">
        <f>IFERROR(INDEX($G$123:$AU$178,MATCH($D84,$E$123:$E$178,0),MATCH(Y$6,$G$122:$AU$122,0)),0)*$E$195</f>
        <v>80.48773617399354</v>
      </c>
      <c r="Z84" s="483">
        <f>IFERROR(INDEX($G$123:$AU$178,MATCH($D84,$E$123:$E$178,0),MATCH(Z$6,$G$122:$AU$122,0)),0)*$E$195</f>
        <v>81.715850466579965</v>
      </c>
      <c r="AA84" s="483">
        <f>IFERROR(INDEX($G$123:$AU$178,MATCH($D84,$E$123:$E$178,0),MATCH(AA$6,$G$122:$AU$122,0)),0)*$E$195</f>
        <v>82.877880872470527</v>
      </c>
      <c r="AB84" s="483">
        <f>IFERROR(INDEX($G$123:$AU$178,MATCH($D84,$E$123:$E$178,0),MATCH(AB$6,$G$122:$AU$122,0)),0)*$E$195</f>
        <v>82.587044298377819</v>
      </c>
      <c r="AC84" s="483">
        <f>IFERROR(INDEX($G$123:$AU$178,MATCH($D84,$E$123:$E$178,0),MATCH(AC$6,$G$122:$AU$122,0)),0)*$E$195</f>
        <v>82.295512149203404</v>
      </c>
      <c r="AD84" s="483">
        <f>IFERROR(INDEX($G$123:$AU$178,MATCH($D84,$E$123:$E$178,0),MATCH(AD$6,$G$122:$AU$122,0)),0)*$E$195</f>
        <v>82.005183686862722</v>
      </c>
      <c r="AE84" s="483">
        <f>IFERROR(INDEX($G$123:$AU$178,MATCH($D84,$E$123:$E$178,0),MATCH(AE$6,$G$122:$AU$122,0)),0)*$E$195</f>
        <v>81.714126007099949</v>
      </c>
      <c r="AF84" s="483">
        <f>IFERROR(INDEX($G$123:$AU$178,MATCH($D84,$E$123:$E$178,0),MATCH(AF$6,$G$122:$AU$122,0)),0)*$E$195</f>
        <v>81.423160188978741</v>
      </c>
      <c r="AG84" s="483">
        <f>IFERROR(INDEX($G$123:$AU$178,MATCH($D84,$E$123:$E$178,0),MATCH(AG$6,$G$122:$AU$122,0)),0)*$E$195</f>
        <v>81.131314786114757</v>
      </c>
      <c r="AH84" s="483">
        <f>IFERROR(INDEX($G$123:$AU$178,MATCH($D84,$E$123:$E$178,0),MATCH(AH$6,$G$122:$AU$122,0)),0)*$E$195</f>
        <v>80.840497833412343</v>
      </c>
      <c r="AI84" s="483">
        <f>IFERROR(INDEX($G$123:$AU$178,MATCH($D84,$E$123:$E$178,0),MATCH(AI$6,$G$122:$AU$122,0)),0)*$E$195</f>
        <v>80.548986928309944</v>
      </c>
      <c r="AJ84" s="483">
        <f>IFERROR(INDEX($G$123:$AU$178,MATCH($D84,$E$123:$E$178,0),MATCH(AJ$6,$G$122:$AU$122,0)),0)*$E$195</f>
        <v>80.258358418959332</v>
      </c>
      <c r="AK84" s="483">
        <f>IFERROR(INDEX($G$123:$AU$178,MATCH($D84,$E$123:$E$178,0),MATCH(AK$6,$G$122:$AU$122,0)),0)*$E$195</f>
        <v>79.967443126641484</v>
      </c>
      <c r="AL84" s="483">
        <f>IFERROR(INDEX($G$123:$AU$178,MATCH($D84,$E$123:$E$178,0),MATCH(AL$6,$G$122:$AU$122,0)),0)*$E$195</f>
        <v>79.676528313431973</v>
      </c>
      <c r="AM84" s="483">
        <f>IFERROR(INDEX($G$123:$AU$178,MATCH($D84,$E$123:$E$178,0),MATCH(AM$6,$G$122:$AU$122,0)),0)*$E$195</f>
        <v>79.388615803438867</v>
      </c>
      <c r="AN84" s="483">
        <f>IFERROR(INDEX($G$123:$AU$178,MATCH($D84,$E$123:$E$178,0),MATCH(AN$6,$G$122:$AU$122,0)),0)*$E$195</f>
        <v>79.10070874877735</v>
      </c>
      <c r="AO84" s="483">
        <f>IFERROR(INDEX($G$123:$AU$178,MATCH($D84,$E$123:$E$178,0),MATCH(AO$6,$G$122:$AU$122,0)),0)*$E$195</f>
        <v>78.812807156422508</v>
      </c>
      <c r="AP84" s="483">
        <f>IFERROR(INDEX($G$123:$AU$178,MATCH($D84,$E$123:$E$178,0),MATCH(AP$6,$G$122:$AU$122,0)),0)*$E$195</f>
        <v>78.524911033358194</v>
      </c>
      <c r="AQ84" s="483">
        <f>IFERROR(INDEX($G$123:$AU$178,MATCH($D84,$E$123:$E$178,0),MATCH(AQ$6,$G$122:$AU$122,0)),0)*$E$195</f>
        <v>78.237020386577257</v>
      </c>
      <c r="AR84" s="483">
        <f>IFERROR(INDEX($G$123:$AU$178,MATCH($D84,$E$123:$E$178,0),MATCH(AR$6,$G$122:$AU$122,0)),0)*$E$195</f>
        <v>77.949135223081484</v>
      </c>
      <c r="AS84" s="483">
        <f>IFERROR(INDEX($G$123:$AU$178,MATCH($D84,$E$123:$E$178,0),MATCH(AS$6,$G$122:$AU$122,0)),0)*$E$195</f>
        <v>77.661255549881631</v>
      </c>
      <c r="AT84" s="483">
        <f>IFERROR(INDEX($G$123:$AU$178,MATCH($D84,$E$123:$E$178,0),MATCH(AT$6,$G$122:$AU$122,0)),0)*$E$195</f>
        <v>77.373381373997375</v>
      </c>
      <c r="AU84" s="483">
        <f>IFERROR(INDEX($G$123:$AU$178,MATCH($D84,$E$123:$E$178,0),MATCH(AU$6,$G$122:$AU$122,0)),0)*$E$195</f>
        <v>77.085512702457393</v>
      </c>
      <c r="AV84" s="484">
        <v>5</v>
      </c>
      <c r="AW84" s="483"/>
      <c r="AX84" s="483"/>
      <c r="AY84" s="483"/>
      <c r="AZ84" s="602"/>
      <c r="BA84" s="602"/>
      <c r="BB84" s="602"/>
      <c r="BC84" s="602"/>
      <c r="CA84" s="603"/>
      <c r="CB84" s="603"/>
      <c r="CC84" s="603"/>
      <c r="CD84" s="603"/>
      <c r="CE84" s="603"/>
      <c r="CF84" s="603"/>
    </row>
    <row r="85" spans="2:84" ht="14.4">
      <c r="B85" s="8" t="str">
        <f>Processes!D98</f>
        <v>EXPHFO</v>
      </c>
      <c r="C85" s="8" t="str">
        <f>Processes!E98</f>
        <v>Export technology - Heavy Fuel Oil</v>
      </c>
      <c r="D85" s="216" t="str">
        <f t="shared" si="4"/>
        <v>HFO</v>
      </c>
      <c r="E85" s="485"/>
      <c r="F85" s="1119" t="str">
        <f t="shared" si="3"/>
        <v>MKr19</v>
      </c>
      <c r="G85" s="483">
        <f>IFERROR(INDEX($G$123:$AU$178,MATCH($D85,$E$123:$E$178,0),MATCH(G$6,$G$122:$AU$122,0)),0)*$E$195</f>
        <v>64.790000000000006</v>
      </c>
      <c r="H85" s="483">
        <f>IFERROR(INDEX($G$123:$AU$178,MATCH($D85,$E$123:$E$178,0),MATCH(H$6,$G$122:$AU$122,0)),0)*$E$195</f>
        <v>96.899999999999991</v>
      </c>
      <c r="I85" s="483">
        <f>IFERROR(INDEX($G$123:$AU$178,MATCH($D85,$E$123:$E$178,0),MATCH(I$6,$G$122:$AU$122,0)),0)*$E$195</f>
        <v>91.39</v>
      </c>
      <c r="J85" s="483">
        <f>IFERROR(INDEX($G$123:$AU$178,MATCH($D85,$E$123:$E$178,0),MATCH(J$6,$G$122:$AU$122,0)),0)*$E$195</f>
        <v>87.114999999999995</v>
      </c>
      <c r="K85" s="483">
        <f>IFERROR(INDEX($G$123:$AU$178,MATCH($D85,$E$123:$E$178,0),MATCH(K$6,$G$122:$AU$122,0)),0)*$E$195</f>
        <v>79.8</v>
      </c>
      <c r="L85" s="483">
        <f>IFERROR(INDEX($G$123:$AU$178,MATCH($D85,$E$123:$E$178,0),MATCH(L$6,$G$122:$AU$122,0)),0)*$E$195</f>
        <v>45.125</v>
      </c>
      <c r="M85" s="483">
        <f>IFERROR(INDEX($G$123:$AU$178,MATCH($D85,$E$123:$E$178,0),MATCH(M$6,$G$122:$AU$122,0)),0)*$E$195</f>
        <v>42.274999999999999</v>
      </c>
      <c r="N85" s="483">
        <f>IFERROR(INDEX($G$123:$AU$178,MATCH($D85,$E$123:$E$178,0),MATCH(N$6,$G$122:$AU$122,0)),0)*$E$195</f>
        <v>46.265000000000001</v>
      </c>
      <c r="O85" s="483">
        <f>IFERROR(INDEX($G$123:$AU$178,MATCH($D85,$E$123:$E$178,0),MATCH(O$6,$G$122:$AU$122,0)),0)*$E$195</f>
        <v>64.34838436678902</v>
      </c>
      <c r="P85" s="483">
        <f>IFERROR(INDEX($G$123:$AU$178,MATCH($D85,$E$123:$E$178,0),MATCH(P$6,$G$122:$AU$122,0)),0)*$E$195</f>
        <v>58.729977796500442</v>
      </c>
      <c r="Q85" s="483">
        <f>IFERROR(INDEX($G$123:$AU$178,MATCH($D85,$E$123:$E$178,0),MATCH(Q$6,$G$122:$AU$122,0)),0)*$E$195</f>
        <v>57.324036194021168</v>
      </c>
      <c r="R85" s="483">
        <f>IFERROR(INDEX($G$123:$AU$178,MATCH($D85,$E$123:$E$178,0),MATCH(R$6,$G$122:$AU$122,0)),0)*$E$195</f>
        <v>36.43915505322596</v>
      </c>
      <c r="S85" s="483">
        <f>IFERROR(INDEX($G$123:$AU$178,MATCH($D85,$E$123:$E$178,0),MATCH(S$6,$G$122:$AU$122,0)),0)*$E$195</f>
        <v>39.677228980394787</v>
      </c>
      <c r="T85" s="483">
        <f>IFERROR(INDEX($G$123:$AU$178,MATCH($D85,$E$123:$E$178,0),MATCH(T$6,$G$122:$AU$122,0)),0)*$E$195</f>
        <v>41.884158680792353</v>
      </c>
      <c r="U85" s="483">
        <f>IFERROR(INDEX($G$123:$AU$178,MATCH($D85,$E$123:$E$178,0),MATCH(U$6,$G$122:$AU$122,0)),0)*$E$195</f>
        <v>43.497457368509231</v>
      </c>
      <c r="V85" s="483">
        <f>IFERROR(INDEX($G$123:$AU$178,MATCH($D85,$E$123:$E$178,0),MATCH(V$6,$G$122:$AU$122,0)),0)*$E$195</f>
        <v>44.672111303711013</v>
      </c>
      <c r="W85" s="483">
        <f>IFERROR(INDEX($G$123:$AU$178,MATCH($D85,$E$123:$E$178,0),MATCH(W$6,$G$122:$AU$122,0)),0)*$E$195</f>
        <v>45.969301475104693</v>
      </c>
      <c r="X85" s="483">
        <f>IFERROR(INDEX($G$123:$AU$178,MATCH($D85,$E$123:$E$178,0),MATCH(X$6,$G$122:$AU$122,0)),0)*$E$195</f>
        <v>47.240533303607087</v>
      </c>
      <c r="Y85" s="483">
        <f>IFERROR(INDEX($G$123:$AU$178,MATCH($D85,$E$123:$E$178,0),MATCH(Y$6,$G$122:$AU$122,0)),0)*$E$195</f>
        <v>48.410098535795242</v>
      </c>
      <c r="Z85" s="483">
        <f>IFERROR(INDEX($G$123:$AU$178,MATCH($D85,$E$123:$E$178,0),MATCH(Z$6,$G$122:$AU$122,0)),0)*$E$195</f>
        <v>49.638212828381661</v>
      </c>
      <c r="AA85" s="483">
        <f>IFERROR(INDEX($G$123:$AU$178,MATCH($D85,$E$123:$E$178,0),MATCH(AA$6,$G$122:$AU$122,0)),0)*$E$195</f>
        <v>50.80024323427223</v>
      </c>
      <c r="AB85" s="483">
        <f>IFERROR(INDEX($G$123:$AU$178,MATCH($D85,$E$123:$E$178,0),MATCH(AB$6,$G$122:$AU$122,0)),0)*$E$195</f>
        <v>50.509406660179529</v>
      </c>
      <c r="AC85" s="483">
        <f>IFERROR(INDEX($G$123:$AU$178,MATCH($D85,$E$123:$E$178,0),MATCH(AC$6,$G$122:$AU$122,0)),0)*$E$195</f>
        <v>50.2178745110051</v>
      </c>
      <c r="AD85" s="483">
        <f>IFERROR(INDEX($G$123:$AU$178,MATCH($D85,$E$123:$E$178,0),MATCH(AD$6,$G$122:$AU$122,0)),0)*$E$195</f>
        <v>49.927546048664425</v>
      </c>
      <c r="AE85" s="483">
        <f>IFERROR(INDEX($G$123:$AU$178,MATCH($D85,$E$123:$E$178,0),MATCH(AE$6,$G$122:$AU$122,0)),0)*$E$195</f>
        <v>49.636488368901652</v>
      </c>
      <c r="AF85" s="483">
        <f>IFERROR(INDEX($G$123:$AU$178,MATCH($D85,$E$123:$E$178,0),MATCH(AF$6,$G$122:$AU$122,0)),0)*$E$195</f>
        <v>49.345522550780437</v>
      </c>
      <c r="AG85" s="483">
        <f>IFERROR(INDEX($G$123:$AU$178,MATCH($D85,$E$123:$E$178,0),MATCH(AG$6,$G$122:$AU$122,0)),0)*$E$195</f>
        <v>49.05367714791646</v>
      </c>
      <c r="AH85" s="483">
        <f>IFERROR(INDEX($G$123:$AU$178,MATCH($D85,$E$123:$E$178,0),MATCH(AH$6,$G$122:$AU$122,0)),0)*$E$195</f>
        <v>48.762860195214053</v>
      </c>
      <c r="AI85" s="483">
        <f>IFERROR(INDEX($G$123:$AU$178,MATCH($D85,$E$123:$E$178,0),MATCH(AI$6,$G$122:$AU$122,0)),0)*$E$195</f>
        <v>48.47134929011164</v>
      </c>
      <c r="AJ85" s="483">
        <f>IFERROR(INDEX($G$123:$AU$178,MATCH($D85,$E$123:$E$178,0),MATCH(AJ$6,$G$122:$AU$122,0)),0)*$E$195</f>
        <v>48.180720780761035</v>
      </c>
      <c r="AK85" s="483">
        <f>IFERROR(INDEX($G$123:$AU$178,MATCH($D85,$E$123:$E$178,0),MATCH(AK$6,$G$122:$AU$122,0)),0)*$E$195</f>
        <v>47.88980548844318</v>
      </c>
      <c r="AL85" s="483">
        <f>IFERROR(INDEX($G$123:$AU$178,MATCH($D85,$E$123:$E$178,0),MATCH(AL$6,$G$122:$AU$122,0)),0)*$E$195</f>
        <v>47.598890675233669</v>
      </c>
      <c r="AM85" s="483">
        <f>IFERROR(INDEX($G$123:$AU$178,MATCH($D85,$E$123:$E$178,0),MATCH(AM$6,$G$122:$AU$122,0)),0)*$E$195</f>
        <v>47.310978165240549</v>
      </c>
      <c r="AN85" s="483">
        <f>IFERROR(INDEX($G$123:$AU$178,MATCH($D85,$E$123:$E$178,0),MATCH(AN$6,$G$122:$AU$122,0)),0)*$E$195</f>
        <v>47.023071110579053</v>
      </c>
      <c r="AO85" s="483">
        <f>IFERROR(INDEX($G$123:$AU$178,MATCH($D85,$E$123:$E$178,0),MATCH(AO$6,$G$122:$AU$122,0)),0)*$E$195</f>
        <v>46.735169518224204</v>
      </c>
      <c r="AP85" s="483">
        <f>IFERROR(INDEX($G$123:$AU$178,MATCH($D85,$E$123:$E$178,0),MATCH(AP$6,$G$122:$AU$122,0)),0)*$E$195</f>
        <v>46.447273395159883</v>
      </c>
      <c r="AQ85" s="483">
        <f>IFERROR(INDEX($G$123:$AU$178,MATCH($D85,$E$123:$E$178,0),MATCH(AQ$6,$G$122:$AU$122,0)),0)*$E$195</f>
        <v>46.15938274837896</v>
      </c>
      <c r="AR85" s="483">
        <f>IFERROR(INDEX($G$123:$AU$178,MATCH($D85,$E$123:$E$178,0),MATCH(AR$6,$G$122:$AU$122,0)),0)*$E$195</f>
        <v>45.871497584883187</v>
      </c>
      <c r="AS85" s="483">
        <f>IFERROR(INDEX($G$123:$AU$178,MATCH($D85,$E$123:$E$178,0),MATCH(AS$6,$G$122:$AU$122,0)),0)*$E$195</f>
        <v>45.583617911683326</v>
      </c>
      <c r="AT85" s="483">
        <f>IFERROR(INDEX($G$123:$AU$178,MATCH($D85,$E$123:$E$178,0),MATCH(AT$6,$G$122:$AU$122,0)),0)*$E$195</f>
        <v>45.295743735799064</v>
      </c>
      <c r="AU85" s="483">
        <f>IFERROR(INDEX($G$123:$AU$178,MATCH($D85,$E$123:$E$178,0),MATCH(AU$6,$G$122:$AU$122,0)),0)*$E$195</f>
        <v>45.007875064259089</v>
      </c>
      <c r="AV85" s="484">
        <v>5</v>
      </c>
      <c r="AW85" s="483"/>
      <c r="AX85" s="483"/>
      <c r="AY85" s="483"/>
      <c r="AZ85" s="602"/>
      <c r="BA85" s="602"/>
      <c r="BB85" s="602"/>
      <c r="BC85" s="602"/>
      <c r="CA85" s="603"/>
      <c r="CB85" s="603"/>
      <c r="CC85" s="603"/>
      <c r="CD85" s="603"/>
      <c r="CE85" s="603"/>
      <c r="CF85" s="603"/>
    </row>
    <row r="86" spans="2:84" ht="14.4">
      <c r="B86" s="8" t="str">
        <f>Processes!D99</f>
        <v>EXPMGO</v>
      </c>
      <c r="C86" s="8" t="str">
        <f>Processes!E99</f>
        <v>Export technology - Marine Gas Oil</v>
      </c>
      <c r="D86" s="216" t="str">
        <f t="shared" si="4"/>
        <v>MGO</v>
      </c>
      <c r="E86" s="485"/>
      <c r="F86" s="1119" t="str">
        <f t="shared" si="3"/>
        <v>MKr19</v>
      </c>
      <c r="G86" s="483">
        <f>IFERROR(INDEX($G$123:$AU$178,MATCH($D86,$E$123:$E$178,0),MATCH(G$6,$G$122:$AU$122,0)),0)*$E$195</f>
        <v>64.790000000000006</v>
      </c>
      <c r="H86" s="483">
        <f>IFERROR(INDEX($G$123:$AU$178,MATCH($D86,$E$123:$E$178,0),MATCH(H$6,$G$122:$AU$122,0)),0)*$E$195</f>
        <v>96.899999999999991</v>
      </c>
      <c r="I86" s="483">
        <f>IFERROR(INDEX($G$123:$AU$178,MATCH($D86,$E$123:$E$178,0),MATCH(I$6,$G$122:$AU$122,0)),0)*$E$195</f>
        <v>91.39</v>
      </c>
      <c r="J86" s="483">
        <f>IFERROR(INDEX($G$123:$AU$178,MATCH($D86,$E$123:$E$178,0),MATCH(J$6,$G$122:$AU$122,0)),0)*$E$195</f>
        <v>87.114999999999995</v>
      </c>
      <c r="K86" s="483">
        <f>IFERROR(INDEX($G$123:$AU$178,MATCH($D86,$E$123:$E$178,0),MATCH(K$6,$G$122:$AU$122,0)),0)*$E$195</f>
        <v>79.8</v>
      </c>
      <c r="L86" s="483">
        <f>IFERROR(INDEX($G$123:$AU$178,MATCH($D86,$E$123:$E$178,0),MATCH(L$6,$G$122:$AU$122,0)),0)*$E$195</f>
        <v>45.125</v>
      </c>
      <c r="M86" s="483">
        <f>IFERROR(INDEX($G$123:$AU$178,MATCH($D86,$E$123:$E$178,0),MATCH(M$6,$G$122:$AU$122,0)),0)*$E$195</f>
        <v>42.274999999999999</v>
      </c>
      <c r="N86" s="483">
        <f>IFERROR(INDEX($G$123:$AU$178,MATCH($D86,$E$123:$E$178,0),MATCH(N$6,$G$122:$AU$122,0)),0)*$E$195</f>
        <v>46.265000000000001</v>
      </c>
      <c r="O86" s="483">
        <f>IFERROR(INDEX($G$123:$AU$178,MATCH($D86,$E$123:$E$178,0),MATCH(O$6,$G$122:$AU$122,0)),0)*$E$195</f>
        <v>64.34838436678902</v>
      </c>
      <c r="P86" s="483">
        <f>IFERROR(INDEX($G$123:$AU$178,MATCH($D86,$E$123:$E$178,0),MATCH(P$6,$G$122:$AU$122,0)),0)*$E$195</f>
        <v>58.729977796500442</v>
      </c>
      <c r="Q86" s="483">
        <f>IFERROR(INDEX($G$123:$AU$178,MATCH($D86,$E$123:$E$178,0),MATCH(Q$6,$G$122:$AU$122,0)),0)*$E$195</f>
        <v>57.324036194021168</v>
      </c>
      <c r="R86" s="483">
        <f>IFERROR(INDEX($G$123:$AU$178,MATCH($D86,$E$123:$E$178,0),MATCH(R$6,$G$122:$AU$122,0)),0)*$E$195</f>
        <v>36.43915505322596</v>
      </c>
      <c r="S86" s="483">
        <f>IFERROR(INDEX($G$123:$AU$178,MATCH($D86,$E$123:$E$178,0),MATCH(S$6,$G$122:$AU$122,0)),0)*$E$195</f>
        <v>39.677228980394787</v>
      </c>
      <c r="T86" s="483">
        <f>IFERROR(INDEX($G$123:$AU$178,MATCH($D86,$E$123:$E$178,0),MATCH(T$6,$G$122:$AU$122,0)),0)*$E$195</f>
        <v>41.884158680792353</v>
      </c>
      <c r="U86" s="483">
        <f>IFERROR(INDEX($G$123:$AU$178,MATCH($D86,$E$123:$E$178,0),MATCH(U$6,$G$122:$AU$122,0)),0)*$E$195</f>
        <v>43.497457368509231</v>
      </c>
      <c r="V86" s="483">
        <f>IFERROR(INDEX($G$123:$AU$178,MATCH($D86,$E$123:$E$178,0),MATCH(V$6,$G$122:$AU$122,0)),0)*$E$195</f>
        <v>44.672111303711013</v>
      </c>
      <c r="W86" s="483">
        <f>IFERROR(INDEX($G$123:$AU$178,MATCH($D86,$E$123:$E$178,0),MATCH(W$6,$G$122:$AU$122,0)),0)*$E$195</f>
        <v>45.969301475104693</v>
      </c>
      <c r="X86" s="483">
        <f>IFERROR(INDEX($G$123:$AU$178,MATCH($D86,$E$123:$E$178,0),MATCH(X$6,$G$122:$AU$122,0)),0)*$E$195</f>
        <v>47.240533303607087</v>
      </c>
      <c r="Y86" s="483">
        <f>IFERROR(INDEX($G$123:$AU$178,MATCH($D86,$E$123:$E$178,0),MATCH(Y$6,$G$122:$AU$122,0)),0)*$E$195</f>
        <v>48.410098535795242</v>
      </c>
      <c r="Z86" s="483">
        <f>IFERROR(INDEX($G$123:$AU$178,MATCH($D86,$E$123:$E$178,0),MATCH(Z$6,$G$122:$AU$122,0)),0)*$E$195</f>
        <v>49.638212828381661</v>
      </c>
      <c r="AA86" s="483">
        <f>IFERROR(INDEX($G$123:$AU$178,MATCH($D86,$E$123:$E$178,0),MATCH(AA$6,$G$122:$AU$122,0)),0)*$E$195</f>
        <v>50.80024323427223</v>
      </c>
      <c r="AB86" s="483">
        <f>IFERROR(INDEX($G$123:$AU$178,MATCH($D86,$E$123:$E$178,0),MATCH(AB$6,$G$122:$AU$122,0)),0)*$E$195</f>
        <v>50.509406660179529</v>
      </c>
      <c r="AC86" s="483">
        <f>IFERROR(INDEX($G$123:$AU$178,MATCH($D86,$E$123:$E$178,0),MATCH(AC$6,$G$122:$AU$122,0)),0)*$E$195</f>
        <v>50.2178745110051</v>
      </c>
      <c r="AD86" s="483">
        <f>IFERROR(INDEX($G$123:$AU$178,MATCH($D86,$E$123:$E$178,0),MATCH(AD$6,$G$122:$AU$122,0)),0)*$E$195</f>
        <v>49.927546048664425</v>
      </c>
      <c r="AE86" s="483">
        <f>IFERROR(INDEX($G$123:$AU$178,MATCH($D86,$E$123:$E$178,0),MATCH(AE$6,$G$122:$AU$122,0)),0)*$E$195</f>
        <v>49.636488368901652</v>
      </c>
      <c r="AF86" s="483">
        <f>IFERROR(INDEX($G$123:$AU$178,MATCH($D86,$E$123:$E$178,0),MATCH(AF$6,$G$122:$AU$122,0)),0)*$E$195</f>
        <v>49.345522550780437</v>
      </c>
      <c r="AG86" s="483">
        <f>IFERROR(INDEX($G$123:$AU$178,MATCH($D86,$E$123:$E$178,0),MATCH(AG$6,$G$122:$AU$122,0)),0)*$E$195</f>
        <v>49.05367714791646</v>
      </c>
      <c r="AH86" s="483">
        <f>IFERROR(INDEX($G$123:$AU$178,MATCH($D86,$E$123:$E$178,0),MATCH(AH$6,$G$122:$AU$122,0)),0)*$E$195</f>
        <v>48.762860195214053</v>
      </c>
      <c r="AI86" s="483">
        <f>IFERROR(INDEX($G$123:$AU$178,MATCH($D86,$E$123:$E$178,0),MATCH(AI$6,$G$122:$AU$122,0)),0)*$E$195</f>
        <v>48.47134929011164</v>
      </c>
      <c r="AJ86" s="483">
        <f>IFERROR(INDEX($G$123:$AU$178,MATCH($D86,$E$123:$E$178,0),MATCH(AJ$6,$G$122:$AU$122,0)),0)*$E$195</f>
        <v>48.180720780761035</v>
      </c>
      <c r="AK86" s="483">
        <f>IFERROR(INDEX($G$123:$AU$178,MATCH($D86,$E$123:$E$178,0),MATCH(AK$6,$G$122:$AU$122,0)),0)*$E$195</f>
        <v>47.88980548844318</v>
      </c>
      <c r="AL86" s="483">
        <f>IFERROR(INDEX($G$123:$AU$178,MATCH($D86,$E$123:$E$178,0),MATCH(AL$6,$G$122:$AU$122,0)),0)*$E$195</f>
        <v>47.598890675233669</v>
      </c>
      <c r="AM86" s="483">
        <f>IFERROR(INDEX($G$123:$AU$178,MATCH($D86,$E$123:$E$178,0),MATCH(AM$6,$G$122:$AU$122,0)),0)*$E$195</f>
        <v>47.310978165240549</v>
      </c>
      <c r="AN86" s="483">
        <f>IFERROR(INDEX($G$123:$AU$178,MATCH($D86,$E$123:$E$178,0),MATCH(AN$6,$G$122:$AU$122,0)),0)*$E$195</f>
        <v>47.023071110579053</v>
      </c>
      <c r="AO86" s="483">
        <f>IFERROR(INDEX($G$123:$AU$178,MATCH($D86,$E$123:$E$178,0),MATCH(AO$6,$G$122:$AU$122,0)),0)*$E$195</f>
        <v>46.735169518224204</v>
      </c>
      <c r="AP86" s="483">
        <f>IFERROR(INDEX($G$123:$AU$178,MATCH($D86,$E$123:$E$178,0),MATCH(AP$6,$G$122:$AU$122,0)),0)*$E$195</f>
        <v>46.447273395159883</v>
      </c>
      <c r="AQ86" s="483">
        <f>IFERROR(INDEX($G$123:$AU$178,MATCH($D86,$E$123:$E$178,0),MATCH(AQ$6,$G$122:$AU$122,0)),0)*$E$195</f>
        <v>46.15938274837896</v>
      </c>
      <c r="AR86" s="483">
        <f>IFERROR(INDEX($G$123:$AU$178,MATCH($D86,$E$123:$E$178,0),MATCH(AR$6,$G$122:$AU$122,0)),0)*$E$195</f>
        <v>45.871497584883187</v>
      </c>
      <c r="AS86" s="483">
        <f>IFERROR(INDEX($G$123:$AU$178,MATCH($D86,$E$123:$E$178,0),MATCH(AS$6,$G$122:$AU$122,0)),0)*$E$195</f>
        <v>45.583617911683326</v>
      </c>
      <c r="AT86" s="483">
        <f>IFERROR(INDEX($G$123:$AU$178,MATCH($D86,$E$123:$E$178,0),MATCH(AT$6,$G$122:$AU$122,0)),0)*$E$195</f>
        <v>45.295743735799064</v>
      </c>
      <c r="AU86" s="483">
        <f>IFERROR(INDEX($G$123:$AU$178,MATCH($D86,$E$123:$E$178,0),MATCH(AU$6,$G$122:$AU$122,0)),0)*$E$195</f>
        <v>45.007875064259089</v>
      </c>
      <c r="AV86" s="484">
        <v>5</v>
      </c>
      <c r="AW86" s="483"/>
      <c r="AX86" s="483"/>
      <c r="AY86" s="483"/>
      <c r="AZ86" s="602"/>
      <c r="BA86" s="602"/>
      <c r="BB86" s="602"/>
      <c r="BC86" s="602"/>
    </row>
    <row r="87" spans="2:84" ht="14.4">
      <c r="B87" s="8" t="str">
        <f>Processes!D100</f>
        <v>EXPAGSL</v>
      </c>
      <c r="C87" s="8" t="str">
        <f>Processes!E100</f>
        <v>Export technology - Aviation gasoline</v>
      </c>
      <c r="D87" s="216" t="str">
        <f t="shared" si="4"/>
        <v>AGSL</v>
      </c>
      <c r="E87" s="485"/>
      <c r="F87" s="1119" t="str">
        <f t="shared" si="3"/>
        <v>MKr19</v>
      </c>
      <c r="G87" s="483">
        <f>G83</f>
        <v>72.674999999999997</v>
      </c>
      <c r="H87" s="483">
        <f t="shared" ref="H87:AU87" si="5">H83</f>
        <v>106.78</v>
      </c>
      <c r="I87" s="483">
        <f t="shared" si="5"/>
        <v>110.48499999999999</v>
      </c>
      <c r="J87" s="483">
        <f t="shared" si="5"/>
        <v>112.66999999999999</v>
      </c>
      <c r="K87" s="483">
        <f t="shared" si="5"/>
        <v>104.59499999999998</v>
      </c>
      <c r="L87" s="483">
        <f t="shared" si="5"/>
        <v>69.825000000000003</v>
      </c>
      <c r="M87" s="483">
        <f t="shared" si="5"/>
        <v>67.069999999999993</v>
      </c>
      <c r="N87" s="483">
        <f t="shared" si="5"/>
        <v>70.965000000000003</v>
      </c>
      <c r="O87" s="483">
        <f t="shared" si="5"/>
        <v>94.52602200498734</v>
      </c>
      <c r="P87" s="483">
        <f t="shared" si="5"/>
        <v>88.34711543469875</v>
      </c>
      <c r="Q87" s="483">
        <f t="shared" si="5"/>
        <v>86.941173832219462</v>
      </c>
      <c r="R87" s="483">
        <f t="shared" si="5"/>
        <v>66.056292691424247</v>
      </c>
      <c r="S87" s="483">
        <f t="shared" si="5"/>
        <v>69.294366618593074</v>
      </c>
      <c r="T87" s="483">
        <f t="shared" si="5"/>
        <v>71.50129631899064</v>
      </c>
      <c r="U87" s="483">
        <f t="shared" si="5"/>
        <v>73.114595006707532</v>
      </c>
      <c r="V87" s="483">
        <f t="shared" si="5"/>
        <v>74.289248941909307</v>
      </c>
      <c r="W87" s="483">
        <f t="shared" si="5"/>
        <v>75.586439113303001</v>
      </c>
      <c r="X87" s="483">
        <f t="shared" si="5"/>
        <v>76.857670941805381</v>
      </c>
      <c r="Y87" s="483">
        <f t="shared" si="5"/>
        <v>78.027236173993543</v>
      </c>
      <c r="Z87" s="483">
        <f t="shared" si="5"/>
        <v>79.255350466579955</v>
      </c>
      <c r="AA87" s="483">
        <f t="shared" si="5"/>
        <v>80.417380872470531</v>
      </c>
      <c r="AB87" s="483">
        <f t="shared" si="5"/>
        <v>80.126544298377823</v>
      </c>
      <c r="AC87" s="483">
        <f t="shared" si="5"/>
        <v>79.835012149203408</v>
      </c>
      <c r="AD87" s="483">
        <f t="shared" si="5"/>
        <v>79.544683686862726</v>
      </c>
      <c r="AE87" s="483">
        <f t="shared" si="5"/>
        <v>79.253626007099939</v>
      </c>
      <c r="AF87" s="483">
        <f t="shared" si="5"/>
        <v>78.962660188978745</v>
      </c>
      <c r="AG87" s="483">
        <f t="shared" si="5"/>
        <v>78.670814786114747</v>
      </c>
      <c r="AH87" s="483">
        <f t="shared" si="5"/>
        <v>78.379997833412347</v>
      </c>
      <c r="AI87" s="483">
        <f t="shared" si="5"/>
        <v>78.088486928309948</v>
      </c>
      <c r="AJ87" s="483">
        <f t="shared" si="5"/>
        <v>77.797858418959336</v>
      </c>
      <c r="AK87" s="483">
        <f t="shared" si="5"/>
        <v>77.506943126641474</v>
      </c>
      <c r="AL87" s="483">
        <f t="shared" si="5"/>
        <v>77.216028313431977</v>
      </c>
      <c r="AM87" s="483">
        <f t="shared" si="5"/>
        <v>76.928115803438857</v>
      </c>
      <c r="AN87" s="483">
        <f t="shared" si="5"/>
        <v>76.640208748777354</v>
      </c>
      <c r="AO87" s="483">
        <f t="shared" si="5"/>
        <v>76.352307156422498</v>
      </c>
      <c r="AP87" s="483">
        <f t="shared" si="5"/>
        <v>76.064411033358184</v>
      </c>
      <c r="AQ87" s="483">
        <f t="shared" si="5"/>
        <v>75.776520386577246</v>
      </c>
      <c r="AR87" s="483">
        <f t="shared" si="5"/>
        <v>75.488635223081488</v>
      </c>
      <c r="AS87" s="483">
        <f t="shared" si="5"/>
        <v>75.200755549881634</v>
      </c>
      <c r="AT87" s="483">
        <f t="shared" si="5"/>
        <v>74.912881373997365</v>
      </c>
      <c r="AU87" s="483">
        <f t="shared" si="5"/>
        <v>74.625012702457397</v>
      </c>
      <c r="AV87" s="484">
        <v>5</v>
      </c>
      <c r="AW87" s="602"/>
      <c r="AX87" s="602"/>
      <c r="AY87" s="602"/>
      <c r="AZ87" s="602"/>
      <c r="BA87" s="602"/>
      <c r="BB87" s="602"/>
      <c r="BC87" s="602"/>
    </row>
    <row r="88" spans="2:84" ht="14.4">
      <c r="B88" s="8" t="str">
        <f>Processes!D101</f>
        <v>EXPBGA</v>
      </c>
      <c r="C88" s="8" t="str">
        <f>Processes!E101</f>
        <v>Export technology - Biogas</v>
      </c>
      <c r="D88" s="216" t="str">
        <f t="shared" si="4"/>
        <v>BGA</v>
      </c>
      <c r="E88" s="485"/>
      <c r="F88" s="1119" t="str">
        <f t="shared" si="3"/>
        <v>MKr19</v>
      </c>
      <c r="G88" s="483">
        <f>G78</f>
        <v>42.18</v>
      </c>
      <c r="H88" s="483">
        <f t="shared" ref="H88:AU88" si="6">H78</f>
        <v>43.795000000000002</v>
      </c>
      <c r="I88" s="483">
        <f t="shared" si="6"/>
        <v>52.344999999999999</v>
      </c>
      <c r="J88" s="483">
        <f t="shared" si="6"/>
        <v>51.49</v>
      </c>
      <c r="K88" s="483">
        <f t="shared" si="6"/>
        <v>43.414999999999999</v>
      </c>
      <c r="L88" s="483">
        <f t="shared" si="6"/>
        <v>41.8</v>
      </c>
      <c r="M88" s="483">
        <f t="shared" si="6"/>
        <v>34.959999999999994</v>
      </c>
      <c r="N88" s="483">
        <f t="shared" si="6"/>
        <v>35.055</v>
      </c>
      <c r="O88" s="483">
        <f t="shared" si="6"/>
        <v>50.751074212757736</v>
      </c>
      <c r="P88" s="483">
        <f t="shared" si="6"/>
        <v>32.54796067858944</v>
      </c>
      <c r="Q88" s="483">
        <f t="shared" si="6"/>
        <v>31.727957487158143</v>
      </c>
      <c r="R88" s="483">
        <f t="shared" si="6"/>
        <v>29.949025524166288</v>
      </c>
      <c r="S88" s="483">
        <f t="shared" si="6"/>
        <v>31.124421190464801</v>
      </c>
      <c r="T88" s="483">
        <f t="shared" si="6"/>
        <v>31.69930389723169</v>
      </c>
      <c r="U88" s="483">
        <f t="shared" si="6"/>
        <v>31.888767724343968</v>
      </c>
      <c r="V88" s="483">
        <f t="shared" si="6"/>
        <v>31.830779289767982</v>
      </c>
      <c r="W88" s="483">
        <f t="shared" si="6"/>
        <v>31.794257244088858</v>
      </c>
      <c r="X88" s="483">
        <f t="shared" si="6"/>
        <v>31.770799731920086</v>
      </c>
      <c r="Y88" s="483">
        <f t="shared" si="6"/>
        <v>31.750709610930787</v>
      </c>
      <c r="Z88" s="483">
        <f t="shared" si="6"/>
        <v>31.743509235621186</v>
      </c>
      <c r="AA88" s="483">
        <f t="shared" si="6"/>
        <v>31.741544979889387</v>
      </c>
      <c r="AB88" s="483">
        <f t="shared" si="6"/>
        <v>31.785326421240963</v>
      </c>
      <c r="AC88" s="483">
        <f t="shared" si="6"/>
        <v>31.829107862592537</v>
      </c>
      <c r="AD88" s="483">
        <f t="shared" si="6"/>
        <v>31.872889303944106</v>
      </c>
      <c r="AE88" s="483">
        <f t="shared" si="6"/>
        <v>31.916670745295676</v>
      </c>
      <c r="AF88" s="483">
        <f t="shared" si="6"/>
        <v>31.960452186647256</v>
      </c>
      <c r="AG88" s="483">
        <f t="shared" si="6"/>
        <v>32.004233627998829</v>
      </c>
      <c r="AH88" s="483">
        <f t="shared" si="6"/>
        <v>32.048015069350392</v>
      </c>
      <c r="AI88" s="483">
        <f t="shared" si="6"/>
        <v>32.091796510701968</v>
      </c>
      <c r="AJ88" s="483">
        <f t="shared" si="6"/>
        <v>32.135577952053531</v>
      </c>
      <c r="AK88" s="483">
        <f t="shared" si="6"/>
        <v>32.179359393405107</v>
      </c>
      <c r="AL88" s="483">
        <f t="shared" si="6"/>
        <v>32.223140834756684</v>
      </c>
      <c r="AM88" s="483">
        <f t="shared" si="6"/>
        <v>32.266922276108254</v>
      </c>
      <c r="AN88" s="483">
        <f t="shared" si="6"/>
        <v>32.310703717459816</v>
      </c>
      <c r="AO88" s="483">
        <f t="shared" si="6"/>
        <v>32.354485158811393</v>
      </c>
      <c r="AP88" s="483">
        <f t="shared" si="6"/>
        <v>32.39826660016297</v>
      </c>
      <c r="AQ88" s="483">
        <f t="shared" si="6"/>
        <v>32.442048041514546</v>
      </c>
      <c r="AR88" s="483">
        <f t="shared" si="6"/>
        <v>32.485829482866109</v>
      </c>
      <c r="AS88" s="483">
        <f t="shared" si="6"/>
        <v>32.529610924217685</v>
      </c>
      <c r="AT88" s="483">
        <f t="shared" si="6"/>
        <v>32.573392365569248</v>
      </c>
      <c r="AU88" s="483">
        <f t="shared" si="6"/>
        <v>32.617173806920832</v>
      </c>
      <c r="AV88" s="484">
        <v>5</v>
      </c>
      <c r="AW88" s="602"/>
      <c r="AX88" s="602"/>
      <c r="AY88" s="602"/>
      <c r="AZ88" s="602"/>
      <c r="BA88" s="602"/>
      <c r="BB88" s="602"/>
      <c r="BC88" s="602"/>
    </row>
    <row r="89" spans="2:84" ht="14.4">
      <c r="B89" s="8" t="str">
        <f>Processes!D102</f>
        <v>EXPHFB</v>
      </c>
      <c r="C89" s="8" t="str">
        <f>Processes!E102</f>
        <v>Export technology - Heavy Fuel Bio Oil</v>
      </c>
      <c r="D89" s="216" t="str">
        <f t="shared" si="4"/>
        <v>HFB</v>
      </c>
      <c r="E89" s="485"/>
      <c r="F89" s="1119" t="str">
        <f t="shared" si="3"/>
        <v>MKr19</v>
      </c>
      <c r="G89" s="483">
        <f>G85</f>
        <v>64.790000000000006</v>
      </c>
      <c r="H89" s="483">
        <f t="shared" ref="H89:AU89" si="7">H85</f>
        <v>96.899999999999991</v>
      </c>
      <c r="I89" s="483">
        <f t="shared" si="7"/>
        <v>91.39</v>
      </c>
      <c r="J89" s="483">
        <f t="shared" si="7"/>
        <v>87.114999999999995</v>
      </c>
      <c r="K89" s="483">
        <f t="shared" si="7"/>
        <v>79.8</v>
      </c>
      <c r="L89" s="483">
        <f t="shared" si="7"/>
        <v>45.125</v>
      </c>
      <c r="M89" s="483">
        <f t="shared" si="7"/>
        <v>42.274999999999999</v>
      </c>
      <c r="N89" s="483">
        <f t="shared" si="7"/>
        <v>46.265000000000001</v>
      </c>
      <c r="O89" s="483">
        <f t="shared" si="7"/>
        <v>64.34838436678902</v>
      </c>
      <c r="P89" s="483">
        <f t="shared" si="7"/>
        <v>58.729977796500442</v>
      </c>
      <c r="Q89" s="483">
        <f t="shared" si="7"/>
        <v>57.324036194021168</v>
      </c>
      <c r="R89" s="483">
        <f t="shared" si="7"/>
        <v>36.43915505322596</v>
      </c>
      <c r="S89" s="483">
        <f t="shared" si="7"/>
        <v>39.677228980394787</v>
      </c>
      <c r="T89" s="483">
        <f t="shared" si="7"/>
        <v>41.884158680792353</v>
      </c>
      <c r="U89" s="483">
        <f t="shared" si="7"/>
        <v>43.497457368509231</v>
      </c>
      <c r="V89" s="483">
        <f t="shared" si="7"/>
        <v>44.672111303711013</v>
      </c>
      <c r="W89" s="483">
        <f t="shared" si="7"/>
        <v>45.969301475104693</v>
      </c>
      <c r="X89" s="483">
        <f t="shared" si="7"/>
        <v>47.240533303607087</v>
      </c>
      <c r="Y89" s="483">
        <f t="shared" si="7"/>
        <v>48.410098535795242</v>
      </c>
      <c r="Z89" s="483">
        <f t="shared" si="7"/>
        <v>49.638212828381661</v>
      </c>
      <c r="AA89" s="483">
        <f t="shared" si="7"/>
        <v>50.80024323427223</v>
      </c>
      <c r="AB89" s="483">
        <f t="shared" si="7"/>
        <v>50.509406660179529</v>
      </c>
      <c r="AC89" s="483">
        <f t="shared" si="7"/>
        <v>50.2178745110051</v>
      </c>
      <c r="AD89" s="483">
        <f t="shared" si="7"/>
        <v>49.927546048664425</v>
      </c>
      <c r="AE89" s="483">
        <f t="shared" si="7"/>
        <v>49.636488368901652</v>
      </c>
      <c r="AF89" s="483">
        <f t="shared" si="7"/>
        <v>49.345522550780437</v>
      </c>
      <c r="AG89" s="483">
        <f t="shared" si="7"/>
        <v>49.05367714791646</v>
      </c>
      <c r="AH89" s="483">
        <f t="shared" si="7"/>
        <v>48.762860195214053</v>
      </c>
      <c r="AI89" s="483">
        <f t="shared" si="7"/>
        <v>48.47134929011164</v>
      </c>
      <c r="AJ89" s="483">
        <f t="shared" si="7"/>
        <v>48.180720780761035</v>
      </c>
      <c r="AK89" s="483">
        <f t="shared" si="7"/>
        <v>47.88980548844318</v>
      </c>
      <c r="AL89" s="483">
        <f t="shared" si="7"/>
        <v>47.598890675233669</v>
      </c>
      <c r="AM89" s="483">
        <f t="shared" si="7"/>
        <v>47.310978165240549</v>
      </c>
      <c r="AN89" s="483">
        <f t="shared" si="7"/>
        <v>47.023071110579053</v>
      </c>
      <c r="AO89" s="483">
        <f t="shared" si="7"/>
        <v>46.735169518224204</v>
      </c>
      <c r="AP89" s="483">
        <f t="shared" si="7"/>
        <v>46.447273395159883</v>
      </c>
      <c r="AQ89" s="483">
        <f t="shared" si="7"/>
        <v>46.15938274837896</v>
      </c>
      <c r="AR89" s="483">
        <f t="shared" si="7"/>
        <v>45.871497584883187</v>
      </c>
      <c r="AS89" s="483">
        <f t="shared" si="7"/>
        <v>45.583617911683326</v>
      </c>
      <c r="AT89" s="483">
        <f t="shared" si="7"/>
        <v>45.295743735799064</v>
      </c>
      <c r="AU89" s="483">
        <f t="shared" si="7"/>
        <v>45.007875064259089</v>
      </c>
      <c r="AV89" s="484">
        <v>5</v>
      </c>
      <c r="AW89" s="602"/>
      <c r="AX89" s="602"/>
      <c r="AY89" s="602"/>
      <c r="AZ89" s="602"/>
      <c r="BA89" s="602"/>
      <c r="BB89" s="602"/>
      <c r="BC89" s="602"/>
    </row>
    <row r="90" spans="2:84" ht="14.4">
      <c r="B90" s="8" t="str">
        <f>Processes!D103</f>
        <v>EXPDDGS</v>
      </c>
      <c r="C90" s="8" t="str">
        <f>Processes!E103</f>
        <v>Export technology - Ethanol</v>
      </c>
      <c r="D90" s="216" t="str">
        <f t="shared" si="4"/>
        <v>DDGS</v>
      </c>
      <c r="E90" s="485"/>
      <c r="F90" s="1119" t="str">
        <f t="shared" si="3"/>
        <v>MKr14</v>
      </c>
      <c r="G90" s="483">
        <f>IFERROR(INDEX($G$123:$AU$178,MATCH($D90,$E$123:$E$178,0),MATCH(G$6,$G$122:$AU$122,0)),0)*$E$195</f>
        <v>9.5</v>
      </c>
      <c r="H90" s="483">
        <f t="shared" ref="H90:AU90" si="8">IFERROR(INDEX($G$123:$AU$178,MATCH($D90,$E$123:$E$178,0),MATCH(H$6,$G$122:$AU$122,0)),0)*$E$195</f>
        <v>9.5</v>
      </c>
      <c r="I90" s="483">
        <f t="shared" si="8"/>
        <v>9.5</v>
      </c>
      <c r="J90" s="483">
        <f t="shared" si="8"/>
        <v>9.5</v>
      </c>
      <c r="K90" s="483">
        <f t="shared" si="8"/>
        <v>9.5</v>
      </c>
      <c r="L90" s="483">
        <f t="shared" si="8"/>
        <v>9.5</v>
      </c>
      <c r="M90" s="483">
        <f t="shared" si="8"/>
        <v>9.5</v>
      </c>
      <c r="N90" s="483">
        <f t="shared" si="8"/>
        <v>9.5</v>
      </c>
      <c r="O90" s="483">
        <f t="shared" si="8"/>
        <v>9.5</v>
      </c>
      <c r="P90" s="483">
        <f t="shared" si="8"/>
        <v>9.5</v>
      </c>
      <c r="Q90" s="483">
        <f t="shared" si="8"/>
        <v>9.5</v>
      </c>
      <c r="R90" s="483">
        <f t="shared" si="8"/>
        <v>9.5</v>
      </c>
      <c r="S90" s="483">
        <f t="shared" si="8"/>
        <v>9.5</v>
      </c>
      <c r="T90" s="483">
        <f t="shared" si="8"/>
        <v>9.5</v>
      </c>
      <c r="U90" s="483">
        <f t="shared" si="8"/>
        <v>9.5</v>
      </c>
      <c r="V90" s="483">
        <f t="shared" si="8"/>
        <v>9.5</v>
      </c>
      <c r="W90" s="483">
        <f t="shared" si="8"/>
        <v>9.5</v>
      </c>
      <c r="X90" s="483">
        <f t="shared" si="8"/>
        <v>9.5</v>
      </c>
      <c r="Y90" s="483">
        <f t="shared" si="8"/>
        <v>9.5</v>
      </c>
      <c r="Z90" s="483">
        <f t="shared" si="8"/>
        <v>9.5</v>
      </c>
      <c r="AA90" s="483">
        <f t="shared" si="8"/>
        <v>9.5</v>
      </c>
      <c r="AB90" s="483">
        <f t="shared" si="8"/>
        <v>9.5</v>
      </c>
      <c r="AC90" s="483">
        <f t="shared" si="8"/>
        <v>9.5</v>
      </c>
      <c r="AD90" s="483">
        <f t="shared" si="8"/>
        <v>9.5</v>
      </c>
      <c r="AE90" s="483">
        <f t="shared" si="8"/>
        <v>9.5</v>
      </c>
      <c r="AF90" s="483">
        <f t="shared" si="8"/>
        <v>9.5</v>
      </c>
      <c r="AG90" s="483">
        <f t="shared" si="8"/>
        <v>9.5</v>
      </c>
      <c r="AH90" s="483">
        <f t="shared" si="8"/>
        <v>9.5</v>
      </c>
      <c r="AI90" s="483">
        <f t="shared" si="8"/>
        <v>9.5</v>
      </c>
      <c r="AJ90" s="483">
        <f t="shared" si="8"/>
        <v>9.5</v>
      </c>
      <c r="AK90" s="483">
        <f t="shared" si="8"/>
        <v>9.5</v>
      </c>
      <c r="AL90" s="483">
        <f t="shared" si="8"/>
        <v>9.5</v>
      </c>
      <c r="AM90" s="483">
        <f t="shared" si="8"/>
        <v>9.5</v>
      </c>
      <c r="AN90" s="483">
        <f t="shared" si="8"/>
        <v>9.5</v>
      </c>
      <c r="AO90" s="483">
        <f t="shared" si="8"/>
        <v>9.5</v>
      </c>
      <c r="AP90" s="483">
        <f t="shared" si="8"/>
        <v>9.5</v>
      </c>
      <c r="AQ90" s="483">
        <f t="shared" si="8"/>
        <v>9.5</v>
      </c>
      <c r="AR90" s="483">
        <f t="shared" si="8"/>
        <v>9.5</v>
      </c>
      <c r="AS90" s="483">
        <f t="shared" si="8"/>
        <v>9.5</v>
      </c>
      <c r="AT90" s="483">
        <f t="shared" si="8"/>
        <v>9.5</v>
      </c>
      <c r="AU90" s="483">
        <f t="shared" si="8"/>
        <v>9.5</v>
      </c>
      <c r="AV90" s="484">
        <v>5</v>
      </c>
      <c r="AW90" s="602"/>
      <c r="AX90" s="602"/>
      <c r="AY90" s="602"/>
      <c r="AZ90" s="602"/>
      <c r="BA90" s="602"/>
      <c r="BB90" s="602"/>
      <c r="BC90" s="602"/>
    </row>
    <row r="91" spans="2:84" ht="14.4">
      <c r="B91" s="8" t="str">
        <f>Processes!D104</f>
        <v>EXPH2</v>
      </c>
      <c r="C91" s="8" t="str">
        <f>Processes!E104</f>
        <v>Export technology - Hydrogen</v>
      </c>
      <c r="D91" s="216" t="str">
        <f>IF(LEN(B91)=6,RIGHT(B91,2),RIGHT(B91,2))</f>
        <v>H2</v>
      </c>
      <c r="E91" s="485"/>
      <c r="F91" s="1119" t="str">
        <f t="shared" si="3"/>
        <v>MKr14</v>
      </c>
      <c r="G91" s="483">
        <f>G78</f>
        <v>42.18</v>
      </c>
      <c r="H91" s="483">
        <f t="shared" ref="H91:AU91" si="9">H78</f>
        <v>43.795000000000002</v>
      </c>
      <c r="I91" s="483">
        <f t="shared" si="9"/>
        <v>52.344999999999999</v>
      </c>
      <c r="J91" s="483">
        <f t="shared" si="9"/>
        <v>51.49</v>
      </c>
      <c r="K91" s="483">
        <f t="shared" si="9"/>
        <v>43.414999999999999</v>
      </c>
      <c r="L91" s="483">
        <f t="shared" si="9"/>
        <v>41.8</v>
      </c>
      <c r="M91" s="483">
        <f t="shared" si="9"/>
        <v>34.959999999999994</v>
      </c>
      <c r="N91" s="483">
        <f t="shared" si="9"/>
        <v>35.055</v>
      </c>
      <c r="O91" s="483">
        <f t="shared" si="9"/>
        <v>50.751074212757736</v>
      </c>
      <c r="P91" s="483">
        <f t="shared" si="9"/>
        <v>32.54796067858944</v>
      </c>
      <c r="Q91" s="483">
        <f t="shared" si="9"/>
        <v>31.727957487158143</v>
      </c>
      <c r="R91" s="483">
        <f t="shared" si="9"/>
        <v>29.949025524166288</v>
      </c>
      <c r="S91" s="483">
        <f t="shared" si="9"/>
        <v>31.124421190464801</v>
      </c>
      <c r="T91" s="483">
        <f t="shared" si="9"/>
        <v>31.69930389723169</v>
      </c>
      <c r="U91" s="483">
        <f t="shared" si="9"/>
        <v>31.888767724343968</v>
      </c>
      <c r="V91" s="483">
        <f t="shared" si="9"/>
        <v>31.830779289767982</v>
      </c>
      <c r="W91" s="483">
        <f t="shared" si="9"/>
        <v>31.794257244088858</v>
      </c>
      <c r="X91" s="483">
        <f t="shared" si="9"/>
        <v>31.770799731920086</v>
      </c>
      <c r="Y91" s="483">
        <f t="shared" si="9"/>
        <v>31.750709610930787</v>
      </c>
      <c r="Z91" s="483">
        <f t="shared" si="9"/>
        <v>31.743509235621186</v>
      </c>
      <c r="AA91" s="483">
        <f t="shared" si="9"/>
        <v>31.741544979889387</v>
      </c>
      <c r="AB91" s="483">
        <f t="shared" si="9"/>
        <v>31.785326421240963</v>
      </c>
      <c r="AC91" s="483">
        <f t="shared" si="9"/>
        <v>31.829107862592537</v>
      </c>
      <c r="AD91" s="483">
        <f t="shared" si="9"/>
        <v>31.872889303944106</v>
      </c>
      <c r="AE91" s="483">
        <f t="shared" si="9"/>
        <v>31.916670745295676</v>
      </c>
      <c r="AF91" s="483">
        <f t="shared" si="9"/>
        <v>31.960452186647256</v>
      </c>
      <c r="AG91" s="483">
        <f t="shared" si="9"/>
        <v>32.004233627998829</v>
      </c>
      <c r="AH91" s="483">
        <f t="shared" si="9"/>
        <v>32.048015069350392</v>
      </c>
      <c r="AI91" s="483">
        <f t="shared" si="9"/>
        <v>32.091796510701968</v>
      </c>
      <c r="AJ91" s="483">
        <f t="shared" si="9"/>
        <v>32.135577952053531</v>
      </c>
      <c r="AK91" s="483">
        <f t="shared" si="9"/>
        <v>32.179359393405107</v>
      </c>
      <c r="AL91" s="483">
        <f t="shared" si="9"/>
        <v>32.223140834756684</v>
      </c>
      <c r="AM91" s="483">
        <f t="shared" si="9"/>
        <v>32.266922276108254</v>
      </c>
      <c r="AN91" s="483">
        <f t="shared" si="9"/>
        <v>32.310703717459816</v>
      </c>
      <c r="AO91" s="483">
        <f t="shared" si="9"/>
        <v>32.354485158811393</v>
      </c>
      <c r="AP91" s="483">
        <f t="shared" si="9"/>
        <v>32.39826660016297</v>
      </c>
      <c r="AQ91" s="483">
        <f t="shared" si="9"/>
        <v>32.442048041514546</v>
      </c>
      <c r="AR91" s="483">
        <f t="shared" si="9"/>
        <v>32.485829482866109</v>
      </c>
      <c r="AS91" s="483">
        <f t="shared" si="9"/>
        <v>32.529610924217685</v>
      </c>
      <c r="AT91" s="483">
        <f t="shared" si="9"/>
        <v>32.573392365569248</v>
      </c>
      <c r="AU91" s="483">
        <f t="shared" si="9"/>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Processes!D105</f>
        <v>EXPH2G</v>
      </c>
      <c r="C92" s="8" t="str">
        <f>Processes!E105</f>
        <v>Export technology - Hydrogen Gas</v>
      </c>
      <c r="D92" s="216" t="str">
        <f t="shared" si="4"/>
        <v>H2G</v>
      </c>
      <c r="E92" s="485"/>
      <c r="F92" s="1119" t="str">
        <f t="shared" si="3"/>
        <v>MKr14</v>
      </c>
      <c r="G92" s="483">
        <f>G78</f>
        <v>42.18</v>
      </c>
      <c r="H92" s="483">
        <f t="shared" ref="H92:AU92" si="10">H78</f>
        <v>43.795000000000002</v>
      </c>
      <c r="I92" s="483">
        <f t="shared" si="10"/>
        <v>52.344999999999999</v>
      </c>
      <c r="J92" s="483">
        <f t="shared" si="10"/>
        <v>51.49</v>
      </c>
      <c r="K92" s="483">
        <f t="shared" si="10"/>
        <v>43.414999999999999</v>
      </c>
      <c r="L92" s="483">
        <f t="shared" si="10"/>
        <v>41.8</v>
      </c>
      <c r="M92" s="483">
        <f t="shared" si="10"/>
        <v>34.959999999999994</v>
      </c>
      <c r="N92" s="483">
        <f t="shared" si="10"/>
        <v>35.055</v>
      </c>
      <c r="O92" s="483">
        <f t="shared" si="10"/>
        <v>50.751074212757736</v>
      </c>
      <c r="P92" s="483">
        <f t="shared" si="10"/>
        <v>32.54796067858944</v>
      </c>
      <c r="Q92" s="483">
        <f t="shared" si="10"/>
        <v>31.727957487158143</v>
      </c>
      <c r="R92" s="483">
        <f t="shared" si="10"/>
        <v>29.949025524166288</v>
      </c>
      <c r="S92" s="483">
        <f t="shared" si="10"/>
        <v>31.124421190464801</v>
      </c>
      <c r="T92" s="483">
        <f t="shared" si="10"/>
        <v>31.69930389723169</v>
      </c>
      <c r="U92" s="483">
        <f t="shared" si="10"/>
        <v>31.888767724343968</v>
      </c>
      <c r="V92" s="483">
        <f t="shared" si="10"/>
        <v>31.830779289767982</v>
      </c>
      <c r="W92" s="483">
        <f t="shared" si="10"/>
        <v>31.794257244088858</v>
      </c>
      <c r="X92" s="483">
        <f t="shared" si="10"/>
        <v>31.770799731920086</v>
      </c>
      <c r="Y92" s="483">
        <f t="shared" si="10"/>
        <v>31.750709610930787</v>
      </c>
      <c r="Z92" s="483">
        <f t="shared" si="10"/>
        <v>31.743509235621186</v>
      </c>
      <c r="AA92" s="483">
        <f t="shared" si="10"/>
        <v>31.741544979889387</v>
      </c>
      <c r="AB92" s="483">
        <f t="shared" si="10"/>
        <v>31.785326421240963</v>
      </c>
      <c r="AC92" s="483">
        <f t="shared" si="10"/>
        <v>31.829107862592537</v>
      </c>
      <c r="AD92" s="483">
        <f t="shared" si="10"/>
        <v>31.872889303944106</v>
      </c>
      <c r="AE92" s="483">
        <f t="shared" si="10"/>
        <v>31.916670745295676</v>
      </c>
      <c r="AF92" s="483">
        <f t="shared" si="10"/>
        <v>31.960452186647256</v>
      </c>
      <c r="AG92" s="483">
        <f t="shared" si="10"/>
        <v>32.004233627998829</v>
      </c>
      <c r="AH92" s="483">
        <f t="shared" si="10"/>
        <v>32.048015069350392</v>
      </c>
      <c r="AI92" s="483">
        <f t="shared" si="10"/>
        <v>32.091796510701968</v>
      </c>
      <c r="AJ92" s="483">
        <f t="shared" si="10"/>
        <v>32.135577952053531</v>
      </c>
      <c r="AK92" s="483">
        <f t="shared" si="10"/>
        <v>32.179359393405107</v>
      </c>
      <c r="AL92" s="483">
        <f t="shared" si="10"/>
        <v>32.223140834756684</v>
      </c>
      <c r="AM92" s="483">
        <f t="shared" si="10"/>
        <v>32.266922276108254</v>
      </c>
      <c r="AN92" s="483">
        <f t="shared" si="10"/>
        <v>32.310703717459816</v>
      </c>
      <c r="AO92" s="483">
        <f t="shared" si="10"/>
        <v>32.354485158811393</v>
      </c>
      <c r="AP92" s="483">
        <f t="shared" si="10"/>
        <v>32.39826660016297</v>
      </c>
      <c r="AQ92" s="483">
        <f t="shared" si="10"/>
        <v>32.442048041514546</v>
      </c>
      <c r="AR92" s="483">
        <f t="shared" si="10"/>
        <v>32.485829482866109</v>
      </c>
      <c r="AS92" s="483">
        <f t="shared" si="10"/>
        <v>32.529610924217685</v>
      </c>
      <c r="AT92" s="483">
        <f t="shared" si="10"/>
        <v>32.573392365569248</v>
      </c>
      <c r="AU92" s="483">
        <f t="shared" si="10"/>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Processes!D106</f>
        <v>EXPAMM</v>
      </c>
      <c r="C93" s="8" t="str">
        <f>Processes!E106</f>
        <v>Export technology - Ammonia (Liquid)</v>
      </c>
      <c r="D93" s="216" t="str">
        <f t="shared" si="4"/>
        <v>AMM</v>
      </c>
      <c r="E93" s="485"/>
      <c r="F93" s="1119" t="str">
        <f t="shared" si="3"/>
        <v>MKr19</v>
      </c>
      <c r="G93" s="483">
        <f>G84</f>
        <v>100.13</v>
      </c>
      <c r="H93" s="483">
        <f t="shared" ref="H93:AU93" si="11">H84</f>
        <v>111.53</v>
      </c>
      <c r="I93" s="483">
        <f t="shared" si="11"/>
        <v>127.48999999999998</v>
      </c>
      <c r="J93" s="483">
        <f t="shared" si="11"/>
        <v>117.03999999999999</v>
      </c>
      <c r="K93" s="483">
        <f t="shared" si="11"/>
        <v>107.82499999999999</v>
      </c>
      <c r="L93" s="483">
        <f t="shared" si="11"/>
        <v>73.149999999999991</v>
      </c>
      <c r="M93" s="483">
        <f t="shared" si="11"/>
        <v>70.3</v>
      </c>
      <c r="N93" s="483">
        <f t="shared" si="11"/>
        <v>74.290000000000006</v>
      </c>
      <c r="O93" s="483">
        <f t="shared" si="11"/>
        <v>96.426022004987345</v>
      </c>
      <c r="P93" s="483">
        <f t="shared" si="11"/>
        <v>90.807615434698747</v>
      </c>
      <c r="Q93" s="483">
        <f t="shared" si="11"/>
        <v>89.401673832219473</v>
      </c>
      <c r="R93" s="483">
        <f t="shared" si="11"/>
        <v>68.516792691424257</v>
      </c>
      <c r="S93" s="483">
        <f t="shared" si="11"/>
        <v>71.754866618593084</v>
      </c>
      <c r="T93" s="483">
        <f t="shared" si="11"/>
        <v>73.96179631899065</v>
      </c>
      <c r="U93" s="483">
        <f t="shared" si="11"/>
        <v>75.575095006707542</v>
      </c>
      <c r="V93" s="483">
        <f t="shared" si="11"/>
        <v>76.749748941909317</v>
      </c>
      <c r="W93" s="483">
        <f t="shared" si="11"/>
        <v>78.046939113302997</v>
      </c>
      <c r="X93" s="483">
        <f t="shared" si="11"/>
        <v>79.318170941805391</v>
      </c>
      <c r="Y93" s="483">
        <f t="shared" si="11"/>
        <v>80.48773617399354</v>
      </c>
      <c r="Z93" s="483">
        <f t="shared" si="11"/>
        <v>81.715850466579965</v>
      </c>
      <c r="AA93" s="483">
        <f t="shared" si="11"/>
        <v>82.877880872470527</v>
      </c>
      <c r="AB93" s="483">
        <f t="shared" si="11"/>
        <v>82.587044298377819</v>
      </c>
      <c r="AC93" s="483">
        <f t="shared" si="11"/>
        <v>82.295512149203404</v>
      </c>
      <c r="AD93" s="483">
        <f t="shared" si="11"/>
        <v>82.005183686862722</v>
      </c>
      <c r="AE93" s="483">
        <f t="shared" si="11"/>
        <v>81.714126007099949</v>
      </c>
      <c r="AF93" s="483">
        <f t="shared" si="11"/>
        <v>81.423160188978741</v>
      </c>
      <c r="AG93" s="483">
        <f t="shared" si="11"/>
        <v>81.131314786114757</v>
      </c>
      <c r="AH93" s="483">
        <f t="shared" si="11"/>
        <v>80.840497833412343</v>
      </c>
      <c r="AI93" s="483">
        <f t="shared" si="11"/>
        <v>80.548986928309944</v>
      </c>
      <c r="AJ93" s="483">
        <f t="shared" si="11"/>
        <v>80.258358418959332</v>
      </c>
      <c r="AK93" s="483">
        <f t="shared" si="11"/>
        <v>79.967443126641484</v>
      </c>
      <c r="AL93" s="483">
        <f t="shared" si="11"/>
        <v>79.676528313431973</v>
      </c>
      <c r="AM93" s="483">
        <f t="shared" si="11"/>
        <v>79.388615803438867</v>
      </c>
      <c r="AN93" s="483">
        <f t="shared" si="11"/>
        <v>79.10070874877735</v>
      </c>
      <c r="AO93" s="483">
        <f t="shared" si="11"/>
        <v>78.812807156422508</v>
      </c>
      <c r="AP93" s="483">
        <f t="shared" si="11"/>
        <v>78.524911033358194</v>
      </c>
      <c r="AQ93" s="483">
        <f t="shared" si="11"/>
        <v>78.237020386577257</v>
      </c>
      <c r="AR93" s="483">
        <f t="shared" si="11"/>
        <v>77.949135223081484</v>
      </c>
      <c r="AS93" s="483">
        <f t="shared" si="11"/>
        <v>77.661255549881631</v>
      </c>
      <c r="AT93" s="483">
        <f t="shared" si="11"/>
        <v>77.373381373997375</v>
      </c>
      <c r="AU93" s="483">
        <f t="shared" si="11"/>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Processes!D107</f>
        <v>EXPDME</v>
      </c>
      <c r="C94" s="8" t="str">
        <f>Processes!E107</f>
        <v>Export technology - Dimethyl ether</v>
      </c>
      <c r="D94" s="216" t="str">
        <f t="shared" si="4"/>
        <v>DME</v>
      </c>
      <c r="E94" s="485"/>
      <c r="F94" s="1119" t="str">
        <f t="shared" si="3"/>
        <v>MKr19</v>
      </c>
      <c r="G94" s="483">
        <f>G$84</f>
        <v>100.13</v>
      </c>
      <c r="H94" s="483">
        <f t="shared" ref="H94:AU94" si="12">H$84</f>
        <v>111.53</v>
      </c>
      <c r="I94" s="483">
        <f t="shared" si="12"/>
        <v>127.48999999999998</v>
      </c>
      <c r="J94" s="483">
        <f t="shared" si="12"/>
        <v>117.03999999999999</v>
      </c>
      <c r="K94" s="483">
        <f t="shared" si="12"/>
        <v>107.82499999999999</v>
      </c>
      <c r="L94" s="483">
        <f t="shared" si="12"/>
        <v>73.149999999999991</v>
      </c>
      <c r="M94" s="483">
        <f t="shared" si="12"/>
        <v>70.3</v>
      </c>
      <c r="N94" s="483">
        <f t="shared" si="12"/>
        <v>74.290000000000006</v>
      </c>
      <c r="O94" s="483">
        <f t="shared" si="12"/>
        <v>96.426022004987345</v>
      </c>
      <c r="P94" s="483">
        <f t="shared" si="12"/>
        <v>90.807615434698747</v>
      </c>
      <c r="Q94" s="483">
        <f t="shared" si="12"/>
        <v>89.401673832219473</v>
      </c>
      <c r="R94" s="483">
        <f t="shared" si="12"/>
        <v>68.516792691424257</v>
      </c>
      <c r="S94" s="483">
        <f t="shared" si="12"/>
        <v>71.754866618593084</v>
      </c>
      <c r="T94" s="483">
        <f t="shared" si="12"/>
        <v>73.96179631899065</v>
      </c>
      <c r="U94" s="483">
        <f t="shared" si="12"/>
        <v>75.575095006707542</v>
      </c>
      <c r="V94" s="483">
        <f t="shared" si="12"/>
        <v>76.749748941909317</v>
      </c>
      <c r="W94" s="483">
        <f t="shared" si="12"/>
        <v>78.046939113302997</v>
      </c>
      <c r="X94" s="483">
        <f t="shared" si="12"/>
        <v>79.318170941805391</v>
      </c>
      <c r="Y94" s="483">
        <f t="shared" si="12"/>
        <v>80.48773617399354</v>
      </c>
      <c r="Z94" s="483">
        <f t="shared" si="12"/>
        <v>81.715850466579965</v>
      </c>
      <c r="AA94" s="483">
        <f t="shared" si="12"/>
        <v>82.877880872470527</v>
      </c>
      <c r="AB94" s="483">
        <f t="shared" si="12"/>
        <v>82.587044298377819</v>
      </c>
      <c r="AC94" s="483">
        <f t="shared" si="12"/>
        <v>82.295512149203404</v>
      </c>
      <c r="AD94" s="483">
        <f t="shared" si="12"/>
        <v>82.005183686862722</v>
      </c>
      <c r="AE94" s="483">
        <f t="shared" si="12"/>
        <v>81.714126007099949</v>
      </c>
      <c r="AF94" s="483">
        <f t="shared" si="12"/>
        <v>81.423160188978741</v>
      </c>
      <c r="AG94" s="483">
        <f t="shared" si="12"/>
        <v>81.131314786114757</v>
      </c>
      <c r="AH94" s="483">
        <f t="shared" si="12"/>
        <v>80.840497833412343</v>
      </c>
      <c r="AI94" s="483">
        <f t="shared" si="12"/>
        <v>80.548986928309944</v>
      </c>
      <c r="AJ94" s="483">
        <f t="shared" si="12"/>
        <v>80.258358418959332</v>
      </c>
      <c r="AK94" s="483">
        <f t="shared" si="12"/>
        <v>79.967443126641484</v>
      </c>
      <c r="AL94" s="483">
        <f t="shared" si="12"/>
        <v>79.676528313431973</v>
      </c>
      <c r="AM94" s="483">
        <f t="shared" si="12"/>
        <v>79.388615803438867</v>
      </c>
      <c r="AN94" s="483">
        <f t="shared" si="12"/>
        <v>79.10070874877735</v>
      </c>
      <c r="AO94" s="483">
        <f t="shared" si="12"/>
        <v>78.812807156422508</v>
      </c>
      <c r="AP94" s="483">
        <f t="shared" si="12"/>
        <v>78.524911033358194</v>
      </c>
      <c r="AQ94" s="483">
        <f t="shared" si="12"/>
        <v>78.237020386577257</v>
      </c>
      <c r="AR94" s="483">
        <f t="shared" si="12"/>
        <v>77.949135223081484</v>
      </c>
      <c r="AS94" s="483">
        <f t="shared" si="12"/>
        <v>77.661255549881631</v>
      </c>
      <c r="AT94" s="483">
        <f t="shared" si="12"/>
        <v>77.373381373997375</v>
      </c>
      <c r="AU94" s="483">
        <f t="shared" si="12"/>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Processes!D108</f>
        <v>EXPKRB1</v>
      </c>
      <c r="C95" s="8" t="str">
        <f>Processes!E108</f>
        <v>Export technology - Bio Kerosene G1</v>
      </c>
      <c r="D95" s="216" t="str">
        <f t="shared" si="4"/>
        <v>KRB1</v>
      </c>
      <c r="E95" s="485"/>
      <c r="F95" s="1119" t="str">
        <f t="shared" si="3"/>
        <v>MKr19</v>
      </c>
      <c r="G95" s="483">
        <f>G$83</f>
        <v>72.674999999999997</v>
      </c>
      <c r="H95" s="483">
        <f t="shared" ref="H95:AU97" si="13">H$83</f>
        <v>106.78</v>
      </c>
      <c r="I95" s="483">
        <f t="shared" si="13"/>
        <v>110.48499999999999</v>
      </c>
      <c r="J95" s="483">
        <f t="shared" si="13"/>
        <v>112.66999999999999</v>
      </c>
      <c r="K95" s="483">
        <f t="shared" si="13"/>
        <v>104.59499999999998</v>
      </c>
      <c r="L95" s="483">
        <f t="shared" si="13"/>
        <v>69.825000000000003</v>
      </c>
      <c r="M95" s="483">
        <f t="shared" si="13"/>
        <v>67.069999999999993</v>
      </c>
      <c r="N95" s="483">
        <f t="shared" si="13"/>
        <v>70.965000000000003</v>
      </c>
      <c r="O95" s="483">
        <f t="shared" si="13"/>
        <v>94.52602200498734</v>
      </c>
      <c r="P95" s="483">
        <f t="shared" si="13"/>
        <v>88.34711543469875</v>
      </c>
      <c r="Q95" s="483">
        <f t="shared" si="13"/>
        <v>86.941173832219462</v>
      </c>
      <c r="R95" s="483">
        <f t="shared" si="13"/>
        <v>66.056292691424247</v>
      </c>
      <c r="S95" s="483">
        <f t="shared" si="13"/>
        <v>69.294366618593074</v>
      </c>
      <c r="T95" s="483">
        <f t="shared" si="13"/>
        <v>71.50129631899064</v>
      </c>
      <c r="U95" s="483">
        <f t="shared" si="13"/>
        <v>73.114595006707532</v>
      </c>
      <c r="V95" s="483">
        <f t="shared" si="13"/>
        <v>74.289248941909307</v>
      </c>
      <c r="W95" s="483">
        <f t="shared" si="13"/>
        <v>75.586439113303001</v>
      </c>
      <c r="X95" s="483">
        <f t="shared" si="13"/>
        <v>76.857670941805381</v>
      </c>
      <c r="Y95" s="483">
        <f t="shared" si="13"/>
        <v>78.027236173993543</v>
      </c>
      <c r="Z95" s="483">
        <f t="shared" si="13"/>
        <v>79.255350466579955</v>
      </c>
      <c r="AA95" s="483">
        <f t="shared" si="13"/>
        <v>80.417380872470531</v>
      </c>
      <c r="AB95" s="483">
        <f t="shared" si="13"/>
        <v>80.126544298377823</v>
      </c>
      <c r="AC95" s="483">
        <f t="shared" si="13"/>
        <v>79.835012149203408</v>
      </c>
      <c r="AD95" s="483">
        <f t="shared" si="13"/>
        <v>79.544683686862726</v>
      </c>
      <c r="AE95" s="483">
        <f t="shared" si="13"/>
        <v>79.253626007099939</v>
      </c>
      <c r="AF95" s="483">
        <f t="shared" si="13"/>
        <v>78.962660188978745</v>
      </c>
      <c r="AG95" s="483">
        <f t="shared" si="13"/>
        <v>78.670814786114747</v>
      </c>
      <c r="AH95" s="483">
        <f t="shared" si="13"/>
        <v>78.379997833412347</v>
      </c>
      <c r="AI95" s="483">
        <f t="shared" si="13"/>
        <v>78.088486928309948</v>
      </c>
      <c r="AJ95" s="483">
        <f t="shared" si="13"/>
        <v>77.797858418959336</v>
      </c>
      <c r="AK95" s="483">
        <f t="shared" si="13"/>
        <v>77.506943126641474</v>
      </c>
      <c r="AL95" s="483">
        <f t="shared" si="13"/>
        <v>77.216028313431977</v>
      </c>
      <c r="AM95" s="483">
        <f t="shared" si="13"/>
        <v>76.928115803438857</v>
      </c>
      <c r="AN95" s="483">
        <f t="shared" si="13"/>
        <v>76.640208748777354</v>
      </c>
      <c r="AO95" s="483">
        <f t="shared" si="13"/>
        <v>76.352307156422498</v>
      </c>
      <c r="AP95" s="483">
        <f t="shared" si="13"/>
        <v>76.064411033358184</v>
      </c>
      <c r="AQ95" s="483">
        <f t="shared" si="13"/>
        <v>75.776520386577246</v>
      </c>
      <c r="AR95" s="483">
        <f t="shared" si="13"/>
        <v>75.488635223081488</v>
      </c>
      <c r="AS95" s="483">
        <f t="shared" si="13"/>
        <v>75.200755549881634</v>
      </c>
      <c r="AT95" s="483">
        <f t="shared" si="13"/>
        <v>74.912881373997365</v>
      </c>
      <c r="AU95" s="483">
        <f t="shared" si="13"/>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Processes!D109</f>
        <v>EXPKRB2</v>
      </c>
      <c r="C96" s="8" t="str">
        <f>Processes!E109</f>
        <v>Export technology - Bio Kerosene G2</v>
      </c>
      <c r="D96" s="216" t="str">
        <f t="shared" si="4"/>
        <v>KRB2</v>
      </c>
      <c r="E96" s="485"/>
      <c r="F96" s="1119" t="str">
        <f t="shared" si="3"/>
        <v>MKr19</v>
      </c>
      <c r="G96" s="483">
        <f>G$83</f>
        <v>72.674999999999997</v>
      </c>
      <c r="H96" s="483">
        <f t="shared" si="13"/>
        <v>106.78</v>
      </c>
      <c r="I96" s="483">
        <f t="shared" si="13"/>
        <v>110.48499999999999</v>
      </c>
      <c r="J96" s="483">
        <f t="shared" si="13"/>
        <v>112.66999999999999</v>
      </c>
      <c r="K96" s="483">
        <f t="shared" si="13"/>
        <v>104.59499999999998</v>
      </c>
      <c r="L96" s="483">
        <f t="shared" si="13"/>
        <v>69.825000000000003</v>
      </c>
      <c r="M96" s="483">
        <f t="shared" si="13"/>
        <v>67.069999999999993</v>
      </c>
      <c r="N96" s="483">
        <f t="shared" si="13"/>
        <v>70.965000000000003</v>
      </c>
      <c r="O96" s="483">
        <f t="shared" si="13"/>
        <v>94.52602200498734</v>
      </c>
      <c r="P96" s="483">
        <f t="shared" si="13"/>
        <v>88.34711543469875</v>
      </c>
      <c r="Q96" s="483">
        <f t="shared" si="13"/>
        <v>86.941173832219462</v>
      </c>
      <c r="R96" s="483">
        <f t="shared" si="13"/>
        <v>66.056292691424247</v>
      </c>
      <c r="S96" s="483">
        <f t="shared" si="13"/>
        <v>69.294366618593074</v>
      </c>
      <c r="T96" s="483">
        <f t="shared" si="13"/>
        <v>71.50129631899064</v>
      </c>
      <c r="U96" s="483">
        <f t="shared" si="13"/>
        <v>73.114595006707532</v>
      </c>
      <c r="V96" s="483">
        <f t="shared" si="13"/>
        <v>74.289248941909307</v>
      </c>
      <c r="W96" s="483">
        <f t="shared" si="13"/>
        <v>75.586439113303001</v>
      </c>
      <c r="X96" s="483">
        <f t="shared" si="13"/>
        <v>76.857670941805381</v>
      </c>
      <c r="Y96" s="483">
        <f t="shared" si="13"/>
        <v>78.027236173993543</v>
      </c>
      <c r="Z96" s="483">
        <f t="shared" si="13"/>
        <v>79.255350466579955</v>
      </c>
      <c r="AA96" s="483">
        <f t="shared" si="13"/>
        <v>80.417380872470531</v>
      </c>
      <c r="AB96" s="483">
        <f t="shared" si="13"/>
        <v>80.126544298377823</v>
      </c>
      <c r="AC96" s="483">
        <f t="shared" si="13"/>
        <v>79.835012149203408</v>
      </c>
      <c r="AD96" s="483">
        <f t="shared" si="13"/>
        <v>79.544683686862726</v>
      </c>
      <c r="AE96" s="483">
        <f t="shared" si="13"/>
        <v>79.253626007099939</v>
      </c>
      <c r="AF96" s="483">
        <f t="shared" si="13"/>
        <v>78.962660188978745</v>
      </c>
      <c r="AG96" s="483">
        <f t="shared" si="13"/>
        <v>78.670814786114747</v>
      </c>
      <c r="AH96" s="483">
        <f t="shared" si="13"/>
        <v>78.379997833412347</v>
      </c>
      <c r="AI96" s="483">
        <f t="shared" si="13"/>
        <v>78.088486928309948</v>
      </c>
      <c r="AJ96" s="483">
        <f t="shared" si="13"/>
        <v>77.797858418959336</v>
      </c>
      <c r="AK96" s="483">
        <f t="shared" si="13"/>
        <v>77.506943126641474</v>
      </c>
      <c r="AL96" s="483">
        <f t="shared" si="13"/>
        <v>77.216028313431977</v>
      </c>
      <c r="AM96" s="483">
        <f t="shared" si="13"/>
        <v>76.928115803438857</v>
      </c>
      <c r="AN96" s="483">
        <f t="shared" si="13"/>
        <v>76.640208748777354</v>
      </c>
      <c r="AO96" s="483">
        <f t="shared" si="13"/>
        <v>76.352307156422498</v>
      </c>
      <c r="AP96" s="483">
        <f t="shared" si="13"/>
        <v>76.064411033358184</v>
      </c>
      <c r="AQ96" s="483">
        <f t="shared" si="13"/>
        <v>75.776520386577246</v>
      </c>
      <c r="AR96" s="483">
        <f t="shared" si="13"/>
        <v>75.488635223081488</v>
      </c>
      <c r="AS96" s="483">
        <f t="shared" si="13"/>
        <v>75.200755549881634</v>
      </c>
      <c r="AT96" s="483">
        <f t="shared" si="13"/>
        <v>74.912881373997365</v>
      </c>
      <c r="AU96" s="483">
        <f t="shared" si="13"/>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Processes!D110</f>
        <v>EXPKRE</v>
      </c>
      <c r="C97" s="8" t="str">
        <f>Processes!E110</f>
        <v>Export technology - Electro Kerosene</v>
      </c>
      <c r="D97" s="216" t="str">
        <f t="shared" si="4"/>
        <v>KRE</v>
      </c>
      <c r="E97" s="485"/>
      <c r="F97" s="1119" t="str">
        <f t="shared" si="3"/>
        <v>MKr19</v>
      </c>
      <c r="G97" s="483">
        <f>G$83</f>
        <v>72.674999999999997</v>
      </c>
      <c r="H97" s="483">
        <f t="shared" si="13"/>
        <v>106.78</v>
      </c>
      <c r="I97" s="483">
        <f t="shared" si="13"/>
        <v>110.48499999999999</v>
      </c>
      <c r="J97" s="483">
        <f t="shared" si="13"/>
        <v>112.66999999999999</v>
      </c>
      <c r="K97" s="483">
        <f t="shared" si="13"/>
        <v>104.59499999999998</v>
      </c>
      <c r="L97" s="483">
        <f t="shared" si="13"/>
        <v>69.825000000000003</v>
      </c>
      <c r="M97" s="483">
        <f t="shared" si="13"/>
        <v>67.069999999999993</v>
      </c>
      <c r="N97" s="483">
        <f t="shared" si="13"/>
        <v>70.965000000000003</v>
      </c>
      <c r="O97" s="483">
        <f t="shared" si="13"/>
        <v>94.52602200498734</v>
      </c>
      <c r="P97" s="483">
        <f t="shared" si="13"/>
        <v>88.34711543469875</v>
      </c>
      <c r="Q97" s="483">
        <f t="shared" si="13"/>
        <v>86.941173832219462</v>
      </c>
      <c r="R97" s="483">
        <f t="shared" si="13"/>
        <v>66.056292691424247</v>
      </c>
      <c r="S97" s="483">
        <f t="shared" si="13"/>
        <v>69.294366618593074</v>
      </c>
      <c r="T97" s="483">
        <f t="shared" si="13"/>
        <v>71.50129631899064</v>
      </c>
      <c r="U97" s="483">
        <f t="shared" si="13"/>
        <v>73.114595006707532</v>
      </c>
      <c r="V97" s="483">
        <f t="shared" si="13"/>
        <v>74.289248941909307</v>
      </c>
      <c r="W97" s="483">
        <f t="shared" si="13"/>
        <v>75.586439113303001</v>
      </c>
      <c r="X97" s="483">
        <f t="shared" si="13"/>
        <v>76.857670941805381</v>
      </c>
      <c r="Y97" s="483">
        <f t="shared" si="13"/>
        <v>78.027236173993543</v>
      </c>
      <c r="Z97" s="483">
        <f t="shared" si="13"/>
        <v>79.255350466579955</v>
      </c>
      <c r="AA97" s="483">
        <f t="shared" si="13"/>
        <v>80.417380872470531</v>
      </c>
      <c r="AB97" s="483">
        <f t="shared" si="13"/>
        <v>80.126544298377823</v>
      </c>
      <c r="AC97" s="483">
        <f t="shared" si="13"/>
        <v>79.835012149203408</v>
      </c>
      <c r="AD97" s="483">
        <f t="shared" si="13"/>
        <v>79.544683686862726</v>
      </c>
      <c r="AE97" s="483">
        <f t="shared" si="13"/>
        <v>79.253626007099939</v>
      </c>
      <c r="AF97" s="483">
        <f t="shared" si="13"/>
        <v>78.962660188978745</v>
      </c>
      <c r="AG97" s="483">
        <f t="shared" si="13"/>
        <v>78.670814786114747</v>
      </c>
      <c r="AH97" s="483">
        <f t="shared" si="13"/>
        <v>78.379997833412347</v>
      </c>
      <c r="AI97" s="483">
        <f t="shared" si="13"/>
        <v>78.088486928309948</v>
      </c>
      <c r="AJ97" s="483">
        <f t="shared" si="13"/>
        <v>77.797858418959336</v>
      </c>
      <c r="AK97" s="483">
        <f t="shared" si="13"/>
        <v>77.506943126641474</v>
      </c>
      <c r="AL97" s="483">
        <f t="shared" si="13"/>
        <v>77.216028313431977</v>
      </c>
      <c r="AM97" s="483">
        <f t="shared" si="13"/>
        <v>76.928115803438857</v>
      </c>
      <c r="AN97" s="483">
        <f t="shared" si="13"/>
        <v>76.640208748777354</v>
      </c>
      <c r="AO97" s="483">
        <f t="shared" si="13"/>
        <v>76.352307156422498</v>
      </c>
      <c r="AP97" s="483">
        <f t="shared" si="13"/>
        <v>76.064411033358184</v>
      </c>
      <c r="AQ97" s="483">
        <f t="shared" si="13"/>
        <v>75.776520386577246</v>
      </c>
      <c r="AR97" s="483">
        <f t="shared" si="13"/>
        <v>75.488635223081488</v>
      </c>
      <c r="AS97" s="483">
        <f t="shared" si="13"/>
        <v>75.200755549881634</v>
      </c>
      <c r="AT97" s="483">
        <f t="shared" si="13"/>
        <v>74.912881373997365</v>
      </c>
      <c r="AU97" s="483">
        <f t="shared" si="13"/>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Processes!D111</f>
        <v>EXPSNG1</v>
      </c>
      <c r="C98" s="8" t="str">
        <f>Processes!E111</f>
        <v>Export technology - Bio Synt. Nat. Gas G1</v>
      </c>
      <c r="D98" s="216" t="str">
        <f t="shared" si="4"/>
        <v>SNG1</v>
      </c>
      <c r="F98" s="1119" t="str">
        <f>IFERROR(VLOOKUP(D98,$E$123:$F$175,2,FALSE),"MKr19")</f>
        <v>MKr19</v>
      </c>
      <c r="G98" s="483">
        <f>G$78</f>
        <v>42.18</v>
      </c>
      <c r="H98" s="483">
        <f t="shared" ref="H98:AU100" si="14">H$78</f>
        <v>43.795000000000002</v>
      </c>
      <c r="I98" s="483">
        <f t="shared" si="14"/>
        <v>52.344999999999999</v>
      </c>
      <c r="J98" s="483">
        <f t="shared" si="14"/>
        <v>51.49</v>
      </c>
      <c r="K98" s="483">
        <f t="shared" si="14"/>
        <v>43.414999999999999</v>
      </c>
      <c r="L98" s="483">
        <f t="shared" si="14"/>
        <v>41.8</v>
      </c>
      <c r="M98" s="483">
        <f t="shared" si="14"/>
        <v>34.959999999999994</v>
      </c>
      <c r="N98" s="483">
        <f t="shared" si="14"/>
        <v>35.055</v>
      </c>
      <c r="O98" s="483">
        <f t="shared" si="14"/>
        <v>50.751074212757736</v>
      </c>
      <c r="P98" s="483">
        <f t="shared" si="14"/>
        <v>32.54796067858944</v>
      </c>
      <c r="Q98" s="483">
        <f t="shared" si="14"/>
        <v>31.727957487158143</v>
      </c>
      <c r="R98" s="483">
        <f t="shared" si="14"/>
        <v>29.949025524166288</v>
      </c>
      <c r="S98" s="483">
        <f t="shared" si="14"/>
        <v>31.124421190464801</v>
      </c>
      <c r="T98" s="483">
        <f t="shared" si="14"/>
        <v>31.69930389723169</v>
      </c>
      <c r="U98" s="483">
        <f t="shared" si="14"/>
        <v>31.888767724343968</v>
      </c>
      <c r="V98" s="483">
        <f t="shared" si="14"/>
        <v>31.830779289767982</v>
      </c>
      <c r="W98" s="483">
        <f t="shared" si="14"/>
        <v>31.794257244088858</v>
      </c>
      <c r="X98" s="483">
        <f t="shared" si="14"/>
        <v>31.770799731920086</v>
      </c>
      <c r="Y98" s="483">
        <f t="shared" si="14"/>
        <v>31.750709610930787</v>
      </c>
      <c r="Z98" s="483">
        <f t="shared" si="14"/>
        <v>31.743509235621186</v>
      </c>
      <c r="AA98" s="483">
        <f t="shared" si="14"/>
        <v>31.741544979889387</v>
      </c>
      <c r="AB98" s="483">
        <f t="shared" si="14"/>
        <v>31.785326421240963</v>
      </c>
      <c r="AC98" s="483">
        <f t="shared" si="14"/>
        <v>31.829107862592537</v>
      </c>
      <c r="AD98" s="483">
        <f t="shared" si="14"/>
        <v>31.872889303944106</v>
      </c>
      <c r="AE98" s="483">
        <f t="shared" si="14"/>
        <v>31.916670745295676</v>
      </c>
      <c r="AF98" s="483">
        <f t="shared" si="14"/>
        <v>31.960452186647256</v>
      </c>
      <c r="AG98" s="483">
        <f t="shared" si="14"/>
        <v>32.004233627998829</v>
      </c>
      <c r="AH98" s="483">
        <f t="shared" si="14"/>
        <v>32.048015069350392</v>
      </c>
      <c r="AI98" s="483">
        <f t="shared" si="14"/>
        <v>32.091796510701968</v>
      </c>
      <c r="AJ98" s="483">
        <f t="shared" si="14"/>
        <v>32.135577952053531</v>
      </c>
      <c r="AK98" s="483">
        <f t="shared" si="14"/>
        <v>32.179359393405107</v>
      </c>
      <c r="AL98" s="483">
        <f t="shared" si="14"/>
        <v>32.223140834756684</v>
      </c>
      <c r="AM98" s="483">
        <f t="shared" si="14"/>
        <v>32.266922276108254</v>
      </c>
      <c r="AN98" s="483">
        <f t="shared" si="14"/>
        <v>32.310703717459816</v>
      </c>
      <c r="AO98" s="483">
        <f t="shared" si="14"/>
        <v>32.354485158811393</v>
      </c>
      <c r="AP98" s="483">
        <f t="shared" si="14"/>
        <v>32.39826660016297</v>
      </c>
      <c r="AQ98" s="483">
        <f t="shared" si="14"/>
        <v>32.442048041514546</v>
      </c>
      <c r="AR98" s="483">
        <f t="shared" si="14"/>
        <v>32.485829482866109</v>
      </c>
      <c r="AS98" s="483">
        <f t="shared" si="14"/>
        <v>32.529610924217685</v>
      </c>
      <c r="AT98" s="483">
        <f t="shared" si="14"/>
        <v>32.573392365569248</v>
      </c>
      <c r="AU98" s="483">
        <f t="shared" si="14"/>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Processes!D112</f>
        <v>EXPSNG2</v>
      </c>
      <c r="C99" s="8" t="str">
        <f>Processes!E112</f>
        <v>Export technology - Bio Synt. Nat. Gas G2</v>
      </c>
      <c r="D99" s="216" t="str">
        <f t="shared" si="4"/>
        <v>SNG2</v>
      </c>
      <c r="F99" s="1119" t="str">
        <f t="shared" ref="F99:F113" si="15">IFERROR(VLOOKUP(D99,$E$123:$F$175,2,FALSE),"MKr19")</f>
        <v>MKr19</v>
      </c>
      <c r="G99" s="483">
        <f>G$78</f>
        <v>42.18</v>
      </c>
      <c r="H99" s="483">
        <f t="shared" si="14"/>
        <v>43.795000000000002</v>
      </c>
      <c r="I99" s="483">
        <f t="shared" si="14"/>
        <v>52.344999999999999</v>
      </c>
      <c r="J99" s="483">
        <f t="shared" si="14"/>
        <v>51.49</v>
      </c>
      <c r="K99" s="483">
        <f t="shared" si="14"/>
        <v>43.414999999999999</v>
      </c>
      <c r="L99" s="483">
        <f t="shared" si="14"/>
        <v>41.8</v>
      </c>
      <c r="M99" s="483">
        <f t="shared" si="14"/>
        <v>34.959999999999994</v>
      </c>
      <c r="N99" s="483">
        <f t="shared" si="14"/>
        <v>35.055</v>
      </c>
      <c r="O99" s="483">
        <f t="shared" si="14"/>
        <v>50.751074212757736</v>
      </c>
      <c r="P99" s="483">
        <f t="shared" si="14"/>
        <v>32.54796067858944</v>
      </c>
      <c r="Q99" s="483">
        <f t="shared" si="14"/>
        <v>31.727957487158143</v>
      </c>
      <c r="R99" s="483">
        <f t="shared" si="14"/>
        <v>29.949025524166288</v>
      </c>
      <c r="S99" s="483">
        <f t="shared" si="14"/>
        <v>31.124421190464801</v>
      </c>
      <c r="T99" s="483">
        <f t="shared" si="14"/>
        <v>31.69930389723169</v>
      </c>
      <c r="U99" s="483">
        <f t="shared" si="14"/>
        <v>31.888767724343968</v>
      </c>
      <c r="V99" s="483">
        <f t="shared" si="14"/>
        <v>31.830779289767982</v>
      </c>
      <c r="W99" s="483">
        <f t="shared" si="14"/>
        <v>31.794257244088858</v>
      </c>
      <c r="X99" s="483">
        <f t="shared" si="14"/>
        <v>31.770799731920086</v>
      </c>
      <c r="Y99" s="483">
        <f t="shared" si="14"/>
        <v>31.750709610930787</v>
      </c>
      <c r="Z99" s="483">
        <f t="shared" si="14"/>
        <v>31.743509235621186</v>
      </c>
      <c r="AA99" s="483">
        <f t="shared" si="14"/>
        <v>31.741544979889387</v>
      </c>
      <c r="AB99" s="483">
        <f t="shared" si="14"/>
        <v>31.785326421240963</v>
      </c>
      <c r="AC99" s="483">
        <f t="shared" si="14"/>
        <v>31.829107862592537</v>
      </c>
      <c r="AD99" s="483">
        <f t="shared" si="14"/>
        <v>31.872889303944106</v>
      </c>
      <c r="AE99" s="483">
        <f t="shared" si="14"/>
        <v>31.916670745295676</v>
      </c>
      <c r="AF99" s="483">
        <f t="shared" si="14"/>
        <v>31.960452186647256</v>
      </c>
      <c r="AG99" s="483">
        <f t="shared" si="14"/>
        <v>32.004233627998829</v>
      </c>
      <c r="AH99" s="483">
        <f t="shared" si="14"/>
        <v>32.048015069350392</v>
      </c>
      <c r="AI99" s="483">
        <f t="shared" si="14"/>
        <v>32.091796510701968</v>
      </c>
      <c r="AJ99" s="483">
        <f t="shared" si="14"/>
        <v>32.135577952053531</v>
      </c>
      <c r="AK99" s="483">
        <f t="shared" si="14"/>
        <v>32.179359393405107</v>
      </c>
      <c r="AL99" s="483">
        <f t="shared" si="14"/>
        <v>32.223140834756684</v>
      </c>
      <c r="AM99" s="483">
        <f t="shared" si="14"/>
        <v>32.266922276108254</v>
      </c>
      <c r="AN99" s="483">
        <f t="shared" si="14"/>
        <v>32.310703717459816</v>
      </c>
      <c r="AO99" s="483">
        <f t="shared" si="14"/>
        <v>32.354485158811393</v>
      </c>
      <c r="AP99" s="483">
        <f t="shared" si="14"/>
        <v>32.39826660016297</v>
      </c>
      <c r="AQ99" s="483">
        <f t="shared" si="14"/>
        <v>32.442048041514546</v>
      </c>
      <c r="AR99" s="483">
        <f t="shared" si="14"/>
        <v>32.485829482866109</v>
      </c>
      <c r="AS99" s="483">
        <f t="shared" si="14"/>
        <v>32.529610924217685</v>
      </c>
      <c r="AT99" s="483">
        <f t="shared" si="14"/>
        <v>32.573392365569248</v>
      </c>
      <c r="AU99" s="483">
        <f t="shared" si="14"/>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Processes!D113</f>
        <v>EXPSNE</v>
      </c>
      <c r="C100" s="8" t="str">
        <f>Processes!E113</f>
        <v>Export technology - Electro Synt. Nat. Gas</v>
      </c>
      <c r="D100" s="216" t="str">
        <f t="shared" si="4"/>
        <v>SNE</v>
      </c>
      <c r="F100" s="1119" t="str">
        <f t="shared" si="15"/>
        <v>MKr19</v>
      </c>
      <c r="G100" s="483">
        <f>G$78</f>
        <v>42.18</v>
      </c>
      <c r="H100" s="483">
        <f t="shared" si="14"/>
        <v>43.795000000000002</v>
      </c>
      <c r="I100" s="483">
        <f t="shared" si="14"/>
        <v>52.344999999999999</v>
      </c>
      <c r="J100" s="483">
        <f t="shared" si="14"/>
        <v>51.49</v>
      </c>
      <c r="K100" s="483">
        <f t="shared" si="14"/>
        <v>43.414999999999999</v>
      </c>
      <c r="L100" s="483">
        <f t="shared" si="14"/>
        <v>41.8</v>
      </c>
      <c r="M100" s="483">
        <f t="shared" si="14"/>
        <v>34.959999999999994</v>
      </c>
      <c r="N100" s="483">
        <f t="shared" si="14"/>
        <v>35.055</v>
      </c>
      <c r="O100" s="483">
        <f t="shared" si="14"/>
        <v>50.751074212757736</v>
      </c>
      <c r="P100" s="483">
        <f t="shared" si="14"/>
        <v>32.54796067858944</v>
      </c>
      <c r="Q100" s="483">
        <f t="shared" si="14"/>
        <v>31.727957487158143</v>
      </c>
      <c r="R100" s="483">
        <f t="shared" si="14"/>
        <v>29.949025524166288</v>
      </c>
      <c r="S100" s="483">
        <f t="shared" si="14"/>
        <v>31.124421190464801</v>
      </c>
      <c r="T100" s="483">
        <f t="shared" si="14"/>
        <v>31.69930389723169</v>
      </c>
      <c r="U100" s="483">
        <f t="shared" si="14"/>
        <v>31.888767724343968</v>
      </c>
      <c r="V100" s="483">
        <f t="shared" si="14"/>
        <v>31.830779289767982</v>
      </c>
      <c r="W100" s="483">
        <f t="shared" si="14"/>
        <v>31.794257244088858</v>
      </c>
      <c r="X100" s="483">
        <f t="shared" si="14"/>
        <v>31.770799731920086</v>
      </c>
      <c r="Y100" s="483">
        <f t="shared" si="14"/>
        <v>31.750709610930787</v>
      </c>
      <c r="Z100" s="483">
        <f t="shared" si="14"/>
        <v>31.743509235621186</v>
      </c>
      <c r="AA100" s="483">
        <f t="shared" si="14"/>
        <v>31.741544979889387</v>
      </c>
      <c r="AB100" s="483">
        <f t="shared" si="14"/>
        <v>31.785326421240963</v>
      </c>
      <c r="AC100" s="483">
        <f t="shared" si="14"/>
        <v>31.829107862592537</v>
      </c>
      <c r="AD100" s="483">
        <f t="shared" si="14"/>
        <v>31.872889303944106</v>
      </c>
      <c r="AE100" s="483">
        <f t="shared" si="14"/>
        <v>31.916670745295676</v>
      </c>
      <c r="AF100" s="483">
        <f t="shared" si="14"/>
        <v>31.960452186647256</v>
      </c>
      <c r="AG100" s="483">
        <f t="shared" si="14"/>
        <v>32.004233627998829</v>
      </c>
      <c r="AH100" s="483">
        <f t="shared" si="14"/>
        <v>32.048015069350392</v>
      </c>
      <c r="AI100" s="483">
        <f t="shared" si="14"/>
        <v>32.091796510701968</v>
      </c>
      <c r="AJ100" s="483">
        <f t="shared" si="14"/>
        <v>32.135577952053531</v>
      </c>
      <c r="AK100" s="483">
        <f t="shared" si="14"/>
        <v>32.179359393405107</v>
      </c>
      <c r="AL100" s="483">
        <f t="shared" si="14"/>
        <v>32.223140834756684</v>
      </c>
      <c r="AM100" s="483">
        <f t="shared" si="14"/>
        <v>32.266922276108254</v>
      </c>
      <c r="AN100" s="483">
        <f t="shared" si="14"/>
        <v>32.310703717459816</v>
      </c>
      <c r="AO100" s="483">
        <f t="shared" si="14"/>
        <v>32.354485158811393</v>
      </c>
      <c r="AP100" s="483">
        <f t="shared" si="14"/>
        <v>32.39826660016297</v>
      </c>
      <c r="AQ100" s="483">
        <f t="shared" si="14"/>
        <v>32.442048041514546</v>
      </c>
      <c r="AR100" s="483">
        <f t="shared" si="14"/>
        <v>32.485829482866109</v>
      </c>
      <c r="AS100" s="483">
        <f t="shared" si="14"/>
        <v>32.529610924217685</v>
      </c>
      <c r="AT100" s="483">
        <f t="shared" si="14"/>
        <v>32.573392365569248</v>
      </c>
      <c r="AU100" s="483">
        <f t="shared" si="14"/>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Processes!D114</f>
        <v>EXPDSB1</v>
      </c>
      <c r="C101" s="8" t="str">
        <f>Processes!E114</f>
        <v>Export technology - Biodiesel G1</v>
      </c>
      <c r="D101" s="216" t="str">
        <f t="shared" si="4"/>
        <v>DSB1</v>
      </c>
      <c r="F101" s="1119" t="str">
        <f t="shared" si="15"/>
        <v>MKr19</v>
      </c>
      <c r="G101" s="483">
        <f>G$84</f>
        <v>100.13</v>
      </c>
      <c r="H101" s="483">
        <f t="shared" ref="H101:AU103" si="16">H$84</f>
        <v>111.53</v>
      </c>
      <c r="I101" s="483">
        <f t="shared" si="16"/>
        <v>127.48999999999998</v>
      </c>
      <c r="J101" s="483">
        <f t="shared" si="16"/>
        <v>117.03999999999999</v>
      </c>
      <c r="K101" s="483">
        <f t="shared" si="16"/>
        <v>107.82499999999999</v>
      </c>
      <c r="L101" s="483">
        <f t="shared" si="16"/>
        <v>73.149999999999991</v>
      </c>
      <c r="M101" s="483">
        <f t="shared" si="16"/>
        <v>70.3</v>
      </c>
      <c r="N101" s="483">
        <f t="shared" si="16"/>
        <v>74.290000000000006</v>
      </c>
      <c r="O101" s="483">
        <f t="shared" si="16"/>
        <v>96.426022004987345</v>
      </c>
      <c r="P101" s="483">
        <f t="shared" si="16"/>
        <v>90.807615434698747</v>
      </c>
      <c r="Q101" s="483">
        <f t="shared" si="16"/>
        <v>89.401673832219473</v>
      </c>
      <c r="R101" s="483">
        <f t="shared" si="16"/>
        <v>68.516792691424257</v>
      </c>
      <c r="S101" s="483">
        <f t="shared" si="16"/>
        <v>71.754866618593084</v>
      </c>
      <c r="T101" s="483">
        <f t="shared" si="16"/>
        <v>73.96179631899065</v>
      </c>
      <c r="U101" s="483">
        <f t="shared" si="16"/>
        <v>75.575095006707542</v>
      </c>
      <c r="V101" s="483">
        <f t="shared" si="16"/>
        <v>76.749748941909317</v>
      </c>
      <c r="W101" s="483">
        <f t="shared" si="16"/>
        <v>78.046939113302997</v>
      </c>
      <c r="X101" s="483">
        <f t="shared" si="16"/>
        <v>79.318170941805391</v>
      </c>
      <c r="Y101" s="483">
        <f t="shared" si="16"/>
        <v>80.48773617399354</v>
      </c>
      <c r="Z101" s="483">
        <f t="shared" si="16"/>
        <v>81.715850466579965</v>
      </c>
      <c r="AA101" s="483">
        <f t="shared" si="16"/>
        <v>82.877880872470527</v>
      </c>
      <c r="AB101" s="483">
        <f t="shared" si="16"/>
        <v>82.587044298377819</v>
      </c>
      <c r="AC101" s="483">
        <f t="shared" si="16"/>
        <v>82.295512149203404</v>
      </c>
      <c r="AD101" s="483">
        <f t="shared" si="16"/>
        <v>82.005183686862722</v>
      </c>
      <c r="AE101" s="483">
        <f t="shared" si="16"/>
        <v>81.714126007099949</v>
      </c>
      <c r="AF101" s="483">
        <f t="shared" si="16"/>
        <v>81.423160188978741</v>
      </c>
      <c r="AG101" s="483">
        <f t="shared" si="16"/>
        <v>81.131314786114757</v>
      </c>
      <c r="AH101" s="483">
        <f t="shared" si="16"/>
        <v>80.840497833412343</v>
      </c>
      <c r="AI101" s="483">
        <f t="shared" si="16"/>
        <v>80.548986928309944</v>
      </c>
      <c r="AJ101" s="483">
        <f t="shared" si="16"/>
        <v>80.258358418959332</v>
      </c>
      <c r="AK101" s="483">
        <f t="shared" si="16"/>
        <v>79.967443126641484</v>
      </c>
      <c r="AL101" s="483">
        <f t="shared" si="16"/>
        <v>79.676528313431973</v>
      </c>
      <c r="AM101" s="483">
        <f t="shared" si="16"/>
        <v>79.388615803438867</v>
      </c>
      <c r="AN101" s="483">
        <f t="shared" si="16"/>
        <v>79.10070874877735</v>
      </c>
      <c r="AO101" s="483">
        <f t="shared" si="16"/>
        <v>78.812807156422508</v>
      </c>
      <c r="AP101" s="483">
        <f t="shared" si="16"/>
        <v>78.524911033358194</v>
      </c>
      <c r="AQ101" s="483">
        <f t="shared" si="16"/>
        <v>78.237020386577257</v>
      </c>
      <c r="AR101" s="483">
        <f t="shared" si="16"/>
        <v>77.949135223081484</v>
      </c>
      <c r="AS101" s="483">
        <f t="shared" si="16"/>
        <v>77.661255549881631</v>
      </c>
      <c r="AT101" s="483">
        <f t="shared" si="16"/>
        <v>77.373381373997375</v>
      </c>
      <c r="AU101" s="483">
        <f t="shared" si="16"/>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Processes!D115</f>
        <v>EXPDSB2</v>
      </c>
      <c r="C102" s="8" t="str">
        <f>Processes!E115</f>
        <v>Export technology - Biodiesel G2</v>
      </c>
      <c r="D102" s="216" t="str">
        <f t="shared" si="4"/>
        <v>DSB2</v>
      </c>
      <c r="F102" s="1119" t="str">
        <f t="shared" si="15"/>
        <v>MKr19</v>
      </c>
      <c r="G102" s="483">
        <f>G$84</f>
        <v>100.13</v>
      </c>
      <c r="H102" s="483">
        <f t="shared" si="16"/>
        <v>111.53</v>
      </c>
      <c r="I102" s="483">
        <f t="shared" si="16"/>
        <v>127.48999999999998</v>
      </c>
      <c r="J102" s="483">
        <f t="shared" si="16"/>
        <v>117.03999999999999</v>
      </c>
      <c r="K102" s="483">
        <f t="shared" si="16"/>
        <v>107.82499999999999</v>
      </c>
      <c r="L102" s="483">
        <f t="shared" si="16"/>
        <v>73.149999999999991</v>
      </c>
      <c r="M102" s="483">
        <f t="shared" si="16"/>
        <v>70.3</v>
      </c>
      <c r="N102" s="483">
        <f t="shared" si="16"/>
        <v>74.290000000000006</v>
      </c>
      <c r="O102" s="483">
        <f t="shared" si="16"/>
        <v>96.426022004987345</v>
      </c>
      <c r="P102" s="483">
        <f t="shared" si="16"/>
        <v>90.807615434698747</v>
      </c>
      <c r="Q102" s="483">
        <f t="shared" si="16"/>
        <v>89.401673832219473</v>
      </c>
      <c r="R102" s="483">
        <f t="shared" si="16"/>
        <v>68.516792691424257</v>
      </c>
      <c r="S102" s="483">
        <f t="shared" si="16"/>
        <v>71.754866618593084</v>
      </c>
      <c r="T102" s="483">
        <f t="shared" si="16"/>
        <v>73.96179631899065</v>
      </c>
      <c r="U102" s="483">
        <f t="shared" si="16"/>
        <v>75.575095006707542</v>
      </c>
      <c r="V102" s="483">
        <f t="shared" si="16"/>
        <v>76.749748941909317</v>
      </c>
      <c r="W102" s="483">
        <f t="shared" si="16"/>
        <v>78.046939113302997</v>
      </c>
      <c r="X102" s="483">
        <f t="shared" si="16"/>
        <v>79.318170941805391</v>
      </c>
      <c r="Y102" s="483">
        <f t="shared" si="16"/>
        <v>80.48773617399354</v>
      </c>
      <c r="Z102" s="483">
        <f t="shared" si="16"/>
        <v>81.715850466579965</v>
      </c>
      <c r="AA102" s="483">
        <f t="shared" si="16"/>
        <v>82.877880872470527</v>
      </c>
      <c r="AB102" s="483">
        <f t="shared" si="16"/>
        <v>82.587044298377819</v>
      </c>
      <c r="AC102" s="483">
        <f t="shared" si="16"/>
        <v>82.295512149203404</v>
      </c>
      <c r="AD102" s="483">
        <f t="shared" si="16"/>
        <v>82.005183686862722</v>
      </c>
      <c r="AE102" s="483">
        <f t="shared" si="16"/>
        <v>81.714126007099949</v>
      </c>
      <c r="AF102" s="483">
        <f t="shared" si="16"/>
        <v>81.423160188978741</v>
      </c>
      <c r="AG102" s="483">
        <f t="shared" si="16"/>
        <v>81.131314786114757</v>
      </c>
      <c r="AH102" s="483">
        <f t="shared" si="16"/>
        <v>80.840497833412343</v>
      </c>
      <c r="AI102" s="483">
        <f t="shared" si="16"/>
        <v>80.548986928309944</v>
      </c>
      <c r="AJ102" s="483">
        <f t="shared" si="16"/>
        <v>80.258358418959332</v>
      </c>
      <c r="AK102" s="483">
        <f t="shared" si="16"/>
        <v>79.967443126641484</v>
      </c>
      <c r="AL102" s="483">
        <f t="shared" si="16"/>
        <v>79.676528313431973</v>
      </c>
      <c r="AM102" s="483">
        <f t="shared" si="16"/>
        <v>79.388615803438867</v>
      </c>
      <c r="AN102" s="483">
        <f t="shared" si="16"/>
        <v>79.10070874877735</v>
      </c>
      <c r="AO102" s="483">
        <f t="shared" si="16"/>
        <v>78.812807156422508</v>
      </c>
      <c r="AP102" s="483">
        <f t="shared" si="16"/>
        <v>78.524911033358194</v>
      </c>
      <c r="AQ102" s="483">
        <f t="shared" si="16"/>
        <v>78.237020386577257</v>
      </c>
      <c r="AR102" s="483">
        <f t="shared" si="16"/>
        <v>77.949135223081484</v>
      </c>
      <c r="AS102" s="483">
        <f t="shared" si="16"/>
        <v>77.661255549881631</v>
      </c>
      <c r="AT102" s="483">
        <f t="shared" si="16"/>
        <v>77.373381373997375</v>
      </c>
      <c r="AU102" s="483">
        <f t="shared" si="16"/>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Processes!D116</f>
        <v>EXPDSE</v>
      </c>
      <c r="C103" s="8" t="str">
        <f>Processes!E116</f>
        <v>Export technology - Electro Diesel</v>
      </c>
      <c r="D103" s="216" t="str">
        <f t="shared" si="4"/>
        <v>DSE</v>
      </c>
      <c r="F103" s="1119" t="str">
        <f t="shared" si="15"/>
        <v>MKr19</v>
      </c>
      <c r="G103" s="483">
        <f>G$84</f>
        <v>100.13</v>
      </c>
      <c r="H103" s="483">
        <f t="shared" si="16"/>
        <v>111.53</v>
      </c>
      <c r="I103" s="483">
        <f t="shared" si="16"/>
        <v>127.48999999999998</v>
      </c>
      <c r="J103" s="483">
        <f t="shared" si="16"/>
        <v>117.03999999999999</v>
      </c>
      <c r="K103" s="483">
        <f t="shared" si="16"/>
        <v>107.82499999999999</v>
      </c>
      <c r="L103" s="483">
        <f t="shared" si="16"/>
        <v>73.149999999999991</v>
      </c>
      <c r="M103" s="483">
        <f t="shared" si="16"/>
        <v>70.3</v>
      </c>
      <c r="N103" s="483">
        <f t="shared" si="16"/>
        <v>74.290000000000006</v>
      </c>
      <c r="O103" s="483">
        <f t="shared" si="16"/>
        <v>96.426022004987345</v>
      </c>
      <c r="P103" s="483">
        <f t="shared" si="16"/>
        <v>90.807615434698747</v>
      </c>
      <c r="Q103" s="483">
        <f t="shared" si="16"/>
        <v>89.401673832219473</v>
      </c>
      <c r="R103" s="483">
        <f t="shared" si="16"/>
        <v>68.516792691424257</v>
      </c>
      <c r="S103" s="483">
        <f t="shared" si="16"/>
        <v>71.754866618593084</v>
      </c>
      <c r="T103" s="483">
        <f t="shared" si="16"/>
        <v>73.96179631899065</v>
      </c>
      <c r="U103" s="483">
        <f t="shared" si="16"/>
        <v>75.575095006707542</v>
      </c>
      <c r="V103" s="483">
        <f t="shared" si="16"/>
        <v>76.749748941909317</v>
      </c>
      <c r="W103" s="483">
        <f t="shared" si="16"/>
        <v>78.046939113302997</v>
      </c>
      <c r="X103" s="483">
        <f t="shared" si="16"/>
        <v>79.318170941805391</v>
      </c>
      <c r="Y103" s="483">
        <f t="shared" si="16"/>
        <v>80.48773617399354</v>
      </c>
      <c r="Z103" s="483">
        <f t="shared" si="16"/>
        <v>81.715850466579965</v>
      </c>
      <c r="AA103" s="483">
        <f t="shared" si="16"/>
        <v>82.877880872470527</v>
      </c>
      <c r="AB103" s="483">
        <f t="shared" si="16"/>
        <v>82.587044298377819</v>
      </c>
      <c r="AC103" s="483">
        <f t="shared" si="16"/>
        <v>82.295512149203404</v>
      </c>
      <c r="AD103" s="483">
        <f t="shared" si="16"/>
        <v>82.005183686862722</v>
      </c>
      <c r="AE103" s="483">
        <f t="shared" si="16"/>
        <v>81.714126007099949</v>
      </c>
      <c r="AF103" s="483">
        <f t="shared" si="16"/>
        <v>81.423160188978741</v>
      </c>
      <c r="AG103" s="483">
        <f t="shared" si="16"/>
        <v>81.131314786114757</v>
      </c>
      <c r="AH103" s="483">
        <f t="shared" si="16"/>
        <v>80.840497833412343</v>
      </c>
      <c r="AI103" s="483">
        <f t="shared" si="16"/>
        <v>80.548986928309944</v>
      </c>
      <c r="AJ103" s="483">
        <f t="shared" si="16"/>
        <v>80.258358418959332</v>
      </c>
      <c r="AK103" s="483">
        <f t="shared" si="16"/>
        <v>79.967443126641484</v>
      </c>
      <c r="AL103" s="483">
        <f t="shared" si="16"/>
        <v>79.676528313431973</v>
      </c>
      <c r="AM103" s="483">
        <f t="shared" si="16"/>
        <v>79.388615803438867</v>
      </c>
      <c r="AN103" s="483">
        <f t="shared" si="16"/>
        <v>79.10070874877735</v>
      </c>
      <c r="AO103" s="483">
        <f t="shared" si="16"/>
        <v>78.812807156422508</v>
      </c>
      <c r="AP103" s="483">
        <f t="shared" si="16"/>
        <v>78.524911033358194</v>
      </c>
      <c r="AQ103" s="483">
        <f t="shared" si="16"/>
        <v>78.237020386577257</v>
      </c>
      <c r="AR103" s="483">
        <f t="shared" si="16"/>
        <v>77.949135223081484</v>
      </c>
      <c r="AS103" s="483">
        <f t="shared" si="16"/>
        <v>77.661255549881631</v>
      </c>
      <c r="AT103" s="483">
        <f t="shared" si="16"/>
        <v>77.373381373997375</v>
      </c>
      <c r="AU103" s="483">
        <f t="shared" si="16"/>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Processes!D117</f>
        <v>EXPGSB1</v>
      </c>
      <c r="C104" s="8" t="str">
        <f>Processes!E117</f>
        <v>Export technology - Bioethanol G1</v>
      </c>
      <c r="D104" s="216" t="str">
        <f t="shared" si="4"/>
        <v>GSB1</v>
      </c>
      <c r="F104" s="1119" t="str">
        <f t="shared" si="15"/>
        <v>MKr19</v>
      </c>
      <c r="G104" s="483">
        <f>G$82</f>
        <v>88.16</v>
      </c>
      <c r="H104" s="483">
        <f t="shared" ref="H104:AU106" si="17">H$82</f>
        <v>116.755</v>
      </c>
      <c r="I104" s="483">
        <f t="shared" si="17"/>
        <v>129.86499999999998</v>
      </c>
      <c r="J104" s="483">
        <f t="shared" si="17"/>
        <v>115.89999999999999</v>
      </c>
      <c r="K104" s="483">
        <f t="shared" si="17"/>
        <v>109.05999999999999</v>
      </c>
      <c r="L104" s="483">
        <f t="shared" si="17"/>
        <v>74.290000000000006</v>
      </c>
      <c r="M104" s="483">
        <f t="shared" si="17"/>
        <v>71.534999999999997</v>
      </c>
      <c r="N104" s="483">
        <f t="shared" si="17"/>
        <v>75.430000000000007</v>
      </c>
      <c r="O104" s="483">
        <f t="shared" si="17"/>
        <v>97.281022004987349</v>
      </c>
      <c r="P104" s="483">
        <f t="shared" si="17"/>
        <v>92.859615434698739</v>
      </c>
      <c r="Q104" s="483">
        <f t="shared" si="17"/>
        <v>91.453673832219465</v>
      </c>
      <c r="R104" s="483">
        <f t="shared" si="17"/>
        <v>70.56879269142425</v>
      </c>
      <c r="S104" s="483">
        <f t="shared" si="17"/>
        <v>73.806866618593077</v>
      </c>
      <c r="T104" s="483">
        <f t="shared" si="17"/>
        <v>76.013796318990643</v>
      </c>
      <c r="U104" s="483">
        <f t="shared" si="17"/>
        <v>77.627095006707535</v>
      </c>
      <c r="V104" s="483">
        <f t="shared" si="17"/>
        <v>78.80174894190931</v>
      </c>
      <c r="W104" s="483">
        <f t="shared" si="17"/>
        <v>80.09893911330299</v>
      </c>
      <c r="X104" s="483">
        <f t="shared" si="17"/>
        <v>81.370170941805384</v>
      </c>
      <c r="Y104" s="483">
        <f t="shared" si="17"/>
        <v>82.539736173993532</v>
      </c>
      <c r="Z104" s="483">
        <f t="shared" si="17"/>
        <v>83.767850466579958</v>
      </c>
      <c r="AA104" s="483">
        <f t="shared" si="17"/>
        <v>84.929880872470534</v>
      </c>
      <c r="AB104" s="483">
        <f t="shared" si="17"/>
        <v>84.639044298377826</v>
      </c>
      <c r="AC104" s="483">
        <f t="shared" si="17"/>
        <v>84.347512149203396</v>
      </c>
      <c r="AD104" s="483">
        <f t="shared" si="17"/>
        <v>84.057183686862714</v>
      </c>
      <c r="AE104" s="483">
        <f t="shared" si="17"/>
        <v>83.766126007099942</v>
      </c>
      <c r="AF104" s="483">
        <f t="shared" si="17"/>
        <v>83.475160188978734</v>
      </c>
      <c r="AG104" s="483">
        <f t="shared" si="17"/>
        <v>83.183314786114749</v>
      </c>
      <c r="AH104" s="483">
        <f t="shared" si="17"/>
        <v>82.892497833412349</v>
      </c>
      <c r="AI104" s="483">
        <f t="shared" si="17"/>
        <v>82.600986928309936</v>
      </c>
      <c r="AJ104" s="483">
        <f t="shared" si="17"/>
        <v>82.310358418959339</v>
      </c>
      <c r="AK104" s="483">
        <f t="shared" si="17"/>
        <v>82.019443126641477</v>
      </c>
      <c r="AL104" s="483">
        <f t="shared" si="17"/>
        <v>81.728528313431966</v>
      </c>
      <c r="AM104" s="483">
        <f t="shared" si="17"/>
        <v>81.44061580343886</v>
      </c>
      <c r="AN104" s="483">
        <f t="shared" si="17"/>
        <v>81.152708748777343</v>
      </c>
      <c r="AO104" s="483">
        <f t="shared" si="17"/>
        <v>80.864807156422501</v>
      </c>
      <c r="AP104" s="483">
        <f t="shared" si="17"/>
        <v>80.576911033358186</v>
      </c>
      <c r="AQ104" s="483">
        <f t="shared" si="17"/>
        <v>80.289020386577249</v>
      </c>
      <c r="AR104" s="483">
        <f t="shared" si="17"/>
        <v>80.001135223081477</v>
      </c>
      <c r="AS104" s="483">
        <f t="shared" si="17"/>
        <v>79.713255549881637</v>
      </c>
      <c r="AT104" s="483">
        <f t="shared" si="17"/>
        <v>79.425381373997368</v>
      </c>
      <c r="AU104" s="483">
        <f t="shared" si="17"/>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Processes!D118</f>
        <v>EXPGSB2</v>
      </c>
      <c r="C105" s="8" t="str">
        <f>Processes!E118</f>
        <v>Export technology - Bioethanol G2</v>
      </c>
      <c r="D105" s="216" t="str">
        <f t="shared" si="4"/>
        <v>GSB2</v>
      </c>
      <c r="F105" s="1119" t="str">
        <f t="shared" si="15"/>
        <v>MKr19</v>
      </c>
      <c r="G105" s="483">
        <f>G$82</f>
        <v>88.16</v>
      </c>
      <c r="H105" s="483">
        <f t="shared" si="17"/>
        <v>116.755</v>
      </c>
      <c r="I105" s="483">
        <f t="shared" si="17"/>
        <v>129.86499999999998</v>
      </c>
      <c r="J105" s="483">
        <f t="shared" si="17"/>
        <v>115.89999999999999</v>
      </c>
      <c r="K105" s="483">
        <f t="shared" si="17"/>
        <v>109.05999999999999</v>
      </c>
      <c r="L105" s="483">
        <f t="shared" si="17"/>
        <v>74.290000000000006</v>
      </c>
      <c r="M105" s="483">
        <f t="shared" si="17"/>
        <v>71.534999999999997</v>
      </c>
      <c r="N105" s="483">
        <f t="shared" si="17"/>
        <v>75.430000000000007</v>
      </c>
      <c r="O105" s="483">
        <f t="shared" si="17"/>
        <v>97.281022004987349</v>
      </c>
      <c r="P105" s="483">
        <f t="shared" si="17"/>
        <v>92.859615434698739</v>
      </c>
      <c r="Q105" s="483">
        <f t="shared" si="17"/>
        <v>91.453673832219465</v>
      </c>
      <c r="R105" s="483">
        <f t="shared" si="17"/>
        <v>70.56879269142425</v>
      </c>
      <c r="S105" s="483">
        <f t="shared" si="17"/>
        <v>73.806866618593077</v>
      </c>
      <c r="T105" s="483">
        <f t="shared" si="17"/>
        <v>76.013796318990643</v>
      </c>
      <c r="U105" s="483">
        <f t="shared" si="17"/>
        <v>77.627095006707535</v>
      </c>
      <c r="V105" s="483">
        <f t="shared" si="17"/>
        <v>78.80174894190931</v>
      </c>
      <c r="W105" s="483">
        <f t="shared" si="17"/>
        <v>80.09893911330299</v>
      </c>
      <c r="X105" s="483">
        <f t="shared" si="17"/>
        <v>81.370170941805384</v>
      </c>
      <c r="Y105" s="483">
        <f t="shared" si="17"/>
        <v>82.539736173993532</v>
      </c>
      <c r="Z105" s="483">
        <f t="shared" si="17"/>
        <v>83.767850466579958</v>
      </c>
      <c r="AA105" s="483">
        <f t="shared" si="17"/>
        <v>84.929880872470534</v>
      </c>
      <c r="AB105" s="483">
        <f t="shared" si="17"/>
        <v>84.639044298377826</v>
      </c>
      <c r="AC105" s="483">
        <f t="shared" si="17"/>
        <v>84.347512149203396</v>
      </c>
      <c r="AD105" s="483">
        <f t="shared" si="17"/>
        <v>84.057183686862714</v>
      </c>
      <c r="AE105" s="483">
        <f t="shared" si="17"/>
        <v>83.766126007099942</v>
      </c>
      <c r="AF105" s="483">
        <f t="shared" si="17"/>
        <v>83.475160188978734</v>
      </c>
      <c r="AG105" s="483">
        <f t="shared" si="17"/>
        <v>83.183314786114749</v>
      </c>
      <c r="AH105" s="483">
        <f t="shared" si="17"/>
        <v>82.892497833412349</v>
      </c>
      <c r="AI105" s="483">
        <f t="shared" si="17"/>
        <v>82.600986928309936</v>
      </c>
      <c r="AJ105" s="483">
        <f t="shared" si="17"/>
        <v>82.310358418959339</v>
      </c>
      <c r="AK105" s="483">
        <f t="shared" si="17"/>
        <v>82.019443126641477</v>
      </c>
      <c r="AL105" s="483">
        <f t="shared" si="17"/>
        <v>81.728528313431966</v>
      </c>
      <c r="AM105" s="483">
        <f t="shared" si="17"/>
        <v>81.44061580343886</v>
      </c>
      <c r="AN105" s="483">
        <f t="shared" si="17"/>
        <v>81.152708748777343</v>
      </c>
      <c r="AO105" s="483">
        <f t="shared" si="17"/>
        <v>80.864807156422501</v>
      </c>
      <c r="AP105" s="483">
        <f t="shared" si="17"/>
        <v>80.576911033358186</v>
      </c>
      <c r="AQ105" s="483">
        <f t="shared" si="17"/>
        <v>80.289020386577249</v>
      </c>
      <c r="AR105" s="483">
        <f t="shared" si="17"/>
        <v>80.001135223081477</v>
      </c>
      <c r="AS105" s="483">
        <f t="shared" si="17"/>
        <v>79.713255549881637</v>
      </c>
      <c r="AT105" s="483">
        <f t="shared" si="17"/>
        <v>79.425381373997368</v>
      </c>
      <c r="AU105" s="483">
        <f t="shared" si="17"/>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Processes!D119</f>
        <v>EXPGSE</v>
      </c>
      <c r="C106" s="8" t="str">
        <f>Processes!E119</f>
        <v>Export technology - Electro Gasoline</v>
      </c>
      <c r="D106" s="216" t="str">
        <f t="shared" si="4"/>
        <v>GSE</v>
      </c>
      <c r="F106" s="1119" t="str">
        <f t="shared" si="15"/>
        <v>MKr19</v>
      </c>
      <c r="G106" s="483">
        <f>G$82</f>
        <v>88.16</v>
      </c>
      <c r="H106" s="483">
        <f t="shared" si="17"/>
        <v>116.755</v>
      </c>
      <c r="I106" s="483">
        <f t="shared" si="17"/>
        <v>129.86499999999998</v>
      </c>
      <c r="J106" s="483">
        <f t="shared" si="17"/>
        <v>115.89999999999999</v>
      </c>
      <c r="K106" s="483">
        <f t="shared" si="17"/>
        <v>109.05999999999999</v>
      </c>
      <c r="L106" s="483">
        <f t="shared" si="17"/>
        <v>74.290000000000006</v>
      </c>
      <c r="M106" s="483">
        <f t="shared" si="17"/>
        <v>71.534999999999997</v>
      </c>
      <c r="N106" s="483">
        <f t="shared" si="17"/>
        <v>75.430000000000007</v>
      </c>
      <c r="O106" s="483">
        <f t="shared" si="17"/>
        <v>97.281022004987349</v>
      </c>
      <c r="P106" s="483">
        <f t="shared" si="17"/>
        <v>92.859615434698739</v>
      </c>
      <c r="Q106" s="483">
        <f t="shared" si="17"/>
        <v>91.453673832219465</v>
      </c>
      <c r="R106" s="483">
        <f t="shared" si="17"/>
        <v>70.56879269142425</v>
      </c>
      <c r="S106" s="483">
        <f t="shared" si="17"/>
        <v>73.806866618593077</v>
      </c>
      <c r="T106" s="483">
        <f t="shared" si="17"/>
        <v>76.013796318990643</v>
      </c>
      <c r="U106" s="483">
        <f t="shared" si="17"/>
        <v>77.627095006707535</v>
      </c>
      <c r="V106" s="483">
        <f t="shared" si="17"/>
        <v>78.80174894190931</v>
      </c>
      <c r="W106" s="483">
        <f t="shared" si="17"/>
        <v>80.09893911330299</v>
      </c>
      <c r="X106" s="483">
        <f t="shared" si="17"/>
        <v>81.370170941805384</v>
      </c>
      <c r="Y106" s="483">
        <f t="shared" si="17"/>
        <v>82.539736173993532</v>
      </c>
      <c r="Z106" s="483">
        <f t="shared" si="17"/>
        <v>83.767850466579958</v>
      </c>
      <c r="AA106" s="483">
        <f t="shared" si="17"/>
        <v>84.929880872470534</v>
      </c>
      <c r="AB106" s="483">
        <f t="shared" si="17"/>
        <v>84.639044298377826</v>
      </c>
      <c r="AC106" s="483">
        <f t="shared" si="17"/>
        <v>84.347512149203396</v>
      </c>
      <c r="AD106" s="483">
        <f t="shared" si="17"/>
        <v>84.057183686862714</v>
      </c>
      <c r="AE106" s="483">
        <f t="shared" si="17"/>
        <v>83.766126007099942</v>
      </c>
      <c r="AF106" s="483">
        <f t="shared" si="17"/>
        <v>83.475160188978734</v>
      </c>
      <c r="AG106" s="483">
        <f t="shared" si="17"/>
        <v>83.183314786114749</v>
      </c>
      <c r="AH106" s="483">
        <f t="shared" si="17"/>
        <v>82.892497833412349</v>
      </c>
      <c r="AI106" s="483">
        <f t="shared" si="17"/>
        <v>82.600986928309936</v>
      </c>
      <c r="AJ106" s="483">
        <f t="shared" si="17"/>
        <v>82.310358418959339</v>
      </c>
      <c r="AK106" s="483">
        <f t="shared" si="17"/>
        <v>82.019443126641477</v>
      </c>
      <c r="AL106" s="483">
        <f t="shared" si="17"/>
        <v>81.728528313431966</v>
      </c>
      <c r="AM106" s="483">
        <f t="shared" si="17"/>
        <v>81.44061580343886</v>
      </c>
      <c r="AN106" s="483">
        <f t="shared" si="17"/>
        <v>81.152708748777343</v>
      </c>
      <c r="AO106" s="483">
        <f t="shared" si="17"/>
        <v>80.864807156422501</v>
      </c>
      <c r="AP106" s="483">
        <f t="shared" si="17"/>
        <v>80.576911033358186</v>
      </c>
      <c r="AQ106" s="483">
        <f t="shared" si="17"/>
        <v>80.289020386577249</v>
      </c>
      <c r="AR106" s="483">
        <f t="shared" si="17"/>
        <v>80.001135223081477</v>
      </c>
      <c r="AS106" s="483">
        <f t="shared" si="17"/>
        <v>79.713255549881637</v>
      </c>
      <c r="AT106" s="483">
        <f t="shared" si="17"/>
        <v>79.425381373997368</v>
      </c>
      <c r="AU106" s="483">
        <f t="shared" si="17"/>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Processes!D120</f>
        <v>EXPMOB1</v>
      </c>
      <c r="C107" s="8" t="str">
        <f>Processes!E120</f>
        <v>Export technology - Bio Methanol G1</v>
      </c>
      <c r="D107" s="216" t="str">
        <f t="shared" si="4"/>
        <v>MOB1</v>
      </c>
      <c r="F107" s="1119" t="str">
        <f t="shared" si="15"/>
        <v>MKr14</v>
      </c>
      <c r="G107" s="483">
        <f>G104</f>
        <v>88.16</v>
      </c>
      <c r="H107" s="483">
        <f t="shared" ref="H107:AU107" si="18">H104</f>
        <v>116.755</v>
      </c>
      <c r="I107" s="483">
        <f t="shared" si="18"/>
        <v>129.86499999999998</v>
      </c>
      <c r="J107" s="483">
        <f t="shared" si="18"/>
        <v>115.89999999999999</v>
      </c>
      <c r="K107" s="483">
        <f t="shared" si="18"/>
        <v>109.05999999999999</v>
      </c>
      <c r="L107" s="483">
        <f t="shared" si="18"/>
        <v>74.290000000000006</v>
      </c>
      <c r="M107" s="483">
        <f t="shared" si="18"/>
        <v>71.534999999999997</v>
      </c>
      <c r="N107" s="483">
        <f t="shared" si="18"/>
        <v>75.430000000000007</v>
      </c>
      <c r="O107" s="483">
        <f t="shared" si="18"/>
        <v>97.281022004987349</v>
      </c>
      <c r="P107" s="483">
        <f t="shared" si="18"/>
        <v>92.859615434698739</v>
      </c>
      <c r="Q107" s="483">
        <f t="shared" si="18"/>
        <v>91.453673832219465</v>
      </c>
      <c r="R107" s="483">
        <f t="shared" si="18"/>
        <v>70.56879269142425</v>
      </c>
      <c r="S107" s="483">
        <f t="shared" si="18"/>
        <v>73.806866618593077</v>
      </c>
      <c r="T107" s="483">
        <f t="shared" si="18"/>
        <v>76.013796318990643</v>
      </c>
      <c r="U107" s="483">
        <f t="shared" si="18"/>
        <v>77.627095006707535</v>
      </c>
      <c r="V107" s="483">
        <f t="shared" si="18"/>
        <v>78.80174894190931</v>
      </c>
      <c r="W107" s="483">
        <f t="shared" si="18"/>
        <v>80.09893911330299</v>
      </c>
      <c r="X107" s="483">
        <f t="shared" si="18"/>
        <v>81.370170941805384</v>
      </c>
      <c r="Y107" s="483">
        <f t="shared" si="18"/>
        <v>82.539736173993532</v>
      </c>
      <c r="Z107" s="483">
        <f t="shared" si="18"/>
        <v>83.767850466579958</v>
      </c>
      <c r="AA107" s="483">
        <f t="shared" si="18"/>
        <v>84.929880872470534</v>
      </c>
      <c r="AB107" s="483">
        <f t="shared" si="18"/>
        <v>84.639044298377826</v>
      </c>
      <c r="AC107" s="483">
        <f t="shared" si="18"/>
        <v>84.347512149203396</v>
      </c>
      <c r="AD107" s="483">
        <f t="shared" si="18"/>
        <v>84.057183686862714</v>
      </c>
      <c r="AE107" s="483">
        <f t="shared" si="18"/>
        <v>83.766126007099942</v>
      </c>
      <c r="AF107" s="483">
        <f t="shared" si="18"/>
        <v>83.475160188978734</v>
      </c>
      <c r="AG107" s="483">
        <f t="shared" si="18"/>
        <v>83.183314786114749</v>
      </c>
      <c r="AH107" s="483">
        <f t="shared" si="18"/>
        <v>82.892497833412349</v>
      </c>
      <c r="AI107" s="483">
        <f t="shared" si="18"/>
        <v>82.600986928309936</v>
      </c>
      <c r="AJ107" s="483">
        <f t="shared" si="18"/>
        <v>82.310358418959339</v>
      </c>
      <c r="AK107" s="483">
        <f t="shared" si="18"/>
        <v>82.019443126641477</v>
      </c>
      <c r="AL107" s="483">
        <f t="shared" si="18"/>
        <v>81.728528313431966</v>
      </c>
      <c r="AM107" s="483">
        <f t="shared" si="18"/>
        <v>81.44061580343886</v>
      </c>
      <c r="AN107" s="483">
        <f t="shared" si="18"/>
        <v>81.152708748777343</v>
      </c>
      <c r="AO107" s="483">
        <f t="shared" si="18"/>
        <v>80.864807156422501</v>
      </c>
      <c r="AP107" s="483">
        <f t="shared" si="18"/>
        <v>80.576911033358186</v>
      </c>
      <c r="AQ107" s="483">
        <f t="shared" si="18"/>
        <v>80.289020386577249</v>
      </c>
      <c r="AR107" s="483">
        <f t="shared" si="18"/>
        <v>80.001135223081477</v>
      </c>
      <c r="AS107" s="483">
        <f t="shared" si="18"/>
        <v>79.713255549881637</v>
      </c>
      <c r="AT107" s="483">
        <f t="shared" si="18"/>
        <v>79.425381373997368</v>
      </c>
      <c r="AU107" s="483">
        <f t="shared" si="18"/>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Processes!D121</f>
        <v>EXPMOB2</v>
      </c>
      <c r="C108" s="8" t="str">
        <f>Processes!E121</f>
        <v>Export technology - Bio Methanol G2</v>
      </c>
      <c r="D108" s="216" t="str">
        <f t="shared" si="4"/>
        <v>MOB2</v>
      </c>
      <c r="F108" s="1119" t="str">
        <f t="shared" si="15"/>
        <v>MKr14</v>
      </c>
      <c r="G108" s="483">
        <f>G105</f>
        <v>88.16</v>
      </c>
      <c r="H108" s="483">
        <f t="shared" ref="H108:AU108" si="19">H105</f>
        <v>116.755</v>
      </c>
      <c r="I108" s="483">
        <f t="shared" si="19"/>
        <v>129.86499999999998</v>
      </c>
      <c r="J108" s="483">
        <f t="shared" si="19"/>
        <v>115.89999999999999</v>
      </c>
      <c r="K108" s="483">
        <f t="shared" si="19"/>
        <v>109.05999999999999</v>
      </c>
      <c r="L108" s="483">
        <f t="shared" si="19"/>
        <v>74.290000000000006</v>
      </c>
      <c r="M108" s="483">
        <f t="shared" si="19"/>
        <v>71.534999999999997</v>
      </c>
      <c r="N108" s="483">
        <f t="shared" si="19"/>
        <v>75.430000000000007</v>
      </c>
      <c r="O108" s="483">
        <f t="shared" si="19"/>
        <v>97.281022004987349</v>
      </c>
      <c r="P108" s="483">
        <f t="shared" si="19"/>
        <v>92.859615434698739</v>
      </c>
      <c r="Q108" s="483">
        <f t="shared" si="19"/>
        <v>91.453673832219465</v>
      </c>
      <c r="R108" s="483">
        <f t="shared" si="19"/>
        <v>70.56879269142425</v>
      </c>
      <c r="S108" s="483">
        <f t="shared" si="19"/>
        <v>73.806866618593077</v>
      </c>
      <c r="T108" s="483">
        <f t="shared" si="19"/>
        <v>76.013796318990643</v>
      </c>
      <c r="U108" s="483">
        <f t="shared" si="19"/>
        <v>77.627095006707535</v>
      </c>
      <c r="V108" s="483">
        <f t="shared" si="19"/>
        <v>78.80174894190931</v>
      </c>
      <c r="W108" s="483">
        <f t="shared" si="19"/>
        <v>80.09893911330299</v>
      </c>
      <c r="X108" s="483">
        <f t="shared" si="19"/>
        <v>81.370170941805384</v>
      </c>
      <c r="Y108" s="483">
        <f t="shared" si="19"/>
        <v>82.539736173993532</v>
      </c>
      <c r="Z108" s="483">
        <f t="shared" si="19"/>
        <v>83.767850466579958</v>
      </c>
      <c r="AA108" s="483">
        <f t="shared" si="19"/>
        <v>84.929880872470534</v>
      </c>
      <c r="AB108" s="483">
        <f t="shared" si="19"/>
        <v>84.639044298377826</v>
      </c>
      <c r="AC108" s="483">
        <f t="shared" si="19"/>
        <v>84.347512149203396</v>
      </c>
      <c r="AD108" s="483">
        <f t="shared" si="19"/>
        <v>84.057183686862714</v>
      </c>
      <c r="AE108" s="483">
        <f t="shared" si="19"/>
        <v>83.766126007099942</v>
      </c>
      <c r="AF108" s="483">
        <f t="shared" si="19"/>
        <v>83.475160188978734</v>
      </c>
      <c r="AG108" s="483">
        <f t="shared" si="19"/>
        <v>83.183314786114749</v>
      </c>
      <c r="AH108" s="483">
        <f t="shared" si="19"/>
        <v>82.892497833412349</v>
      </c>
      <c r="AI108" s="483">
        <f t="shared" si="19"/>
        <v>82.600986928309936</v>
      </c>
      <c r="AJ108" s="483">
        <f t="shared" si="19"/>
        <v>82.310358418959339</v>
      </c>
      <c r="AK108" s="483">
        <f t="shared" si="19"/>
        <v>82.019443126641477</v>
      </c>
      <c r="AL108" s="483">
        <f t="shared" si="19"/>
        <v>81.728528313431966</v>
      </c>
      <c r="AM108" s="483">
        <f t="shared" si="19"/>
        <v>81.44061580343886</v>
      </c>
      <c r="AN108" s="483">
        <f t="shared" si="19"/>
        <v>81.152708748777343</v>
      </c>
      <c r="AO108" s="483">
        <f t="shared" si="19"/>
        <v>80.864807156422501</v>
      </c>
      <c r="AP108" s="483">
        <f t="shared" si="19"/>
        <v>80.576911033358186</v>
      </c>
      <c r="AQ108" s="483">
        <f t="shared" si="19"/>
        <v>80.289020386577249</v>
      </c>
      <c r="AR108" s="483">
        <f t="shared" si="19"/>
        <v>80.001135223081477</v>
      </c>
      <c r="AS108" s="483">
        <f t="shared" si="19"/>
        <v>79.713255549881637</v>
      </c>
      <c r="AT108" s="483">
        <f t="shared" si="19"/>
        <v>79.425381373997368</v>
      </c>
      <c r="AU108" s="483">
        <f t="shared" si="19"/>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Processes!D122</f>
        <v>EXPMOE</v>
      </c>
      <c r="C109" s="8" t="str">
        <f>Processes!E122</f>
        <v>Export technology - Electro Methanol</v>
      </c>
      <c r="D109" s="216" t="str">
        <f t="shared" si="4"/>
        <v>MOE</v>
      </c>
      <c r="F109" s="1119" t="str">
        <f t="shared" si="15"/>
        <v>MKr14</v>
      </c>
      <c r="G109" s="483">
        <f>G106</f>
        <v>88.16</v>
      </c>
      <c r="H109" s="483">
        <f t="shared" ref="H109:AU109" si="20">H106</f>
        <v>116.755</v>
      </c>
      <c r="I109" s="483">
        <f t="shared" si="20"/>
        <v>129.86499999999998</v>
      </c>
      <c r="J109" s="483">
        <f t="shared" si="20"/>
        <v>115.89999999999999</v>
      </c>
      <c r="K109" s="483">
        <f t="shared" si="20"/>
        <v>109.05999999999999</v>
      </c>
      <c r="L109" s="483">
        <f t="shared" si="20"/>
        <v>74.290000000000006</v>
      </c>
      <c r="M109" s="483">
        <f t="shared" si="20"/>
        <v>71.534999999999997</v>
      </c>
      <c r="N109" s="483">
        <f t="shared" si="20"/>
        <v>75.430000000000007</v>
      </c>
      <c r="O109" s="483">
        <f t="shared" si="20"/>
        <v>97.281022004987349</v>
      </c>
      <c r="P109" s="483">
        <f t="shared" si="20"/>
        <v>92.859615434698739</v>
      </c>
      <c r="Q109" s="483">
        <f t="shared" si="20"/>
        <v>91.453673832219465</v>
      </c>
      <c r="R109" s="483">
        <f t="shared" si="20"/>
        <v>70.56879269142425</v>
      </c>
      <c r="S109" s="483">
        <f t="shared" si="20"/>
        <v>73.806866618593077</v>
      </c>
      <c r="T109" s="483">
        <f t="shared" si="20"/>
        <v>76.013796318990643</v>
      </c>
      <c r="U109" s="483">
        <f t="shared" si="20"/>
        <v>77.627095006707535</v>
      </c>
      <c r="V109" s="483">
        <f t="shared" si="20"/>
        <v>78.80174894190931</v>
      </c>
      <c r="W109" s="483">
        <f t="shared" si="20"/>
        <v>80.09893911330299</v>
      </c>
      <c r="X109" s="483">
        <f t="shared" si="20"/>
        <v>81.370170941805384</v>
      </c>
      <c r="Y109" s="483">
        <f t="shared" si="20"/>
        <v>82.539736173993532</v>
      </c>
      <c r="Z109" s="483">
        <f t="shared" si="20"/>
        <v>83.767850466579958</v>
      </c>
      <c r="AA109" s="483">
        <f t="shared" si="20"/>
        <v>84.929880872470534</v>
      </c>
      <c r="AB109" s="483">
        <f t="shared" si="20"/>
        <v>84.639044298377826</v>
      </c>
      <c r="AC109" s="483">
        <f t="shared" si="20"/>
        <v>84.347512149203396</v>
      </c>
      <c r="AD109" s="483">
        <f t="shared" si="20"/>
        <v>84.057183686862714</v>
      </c>
      <c r="AE109" s="483">
        <f t="shared" si="20"/>
        <v>83.766126007099942</v>
      </c>
      <c r="AF109" s="483">
        <f t="shared" si="20"/>
        <v>83.475160188978734</v>
      </c>
      <c r="AG109" s="483">
        <f t="shared" si="20"/>
        <v>83.183314786114749</v>
      </c>
      <c r="AH109" s="483">
        <f t="shared" si="20"/>
        <v>82.892497833412349</v>
      </c>
      <c r="AI109" s="483">
        <f t="shared" si="20"/>
        <v>82.600986928309936</v>
      </c>
      <c r="AJ109" s="483">
        <f t="shared" si="20"/>
        <v>82.310358418959339</v>
      </c>
      <c r="AK109" s="483">
        <f t="shared" si="20"/>
        <v>82.019443126641477</v>
      </c>
      <c r="AL109" s="483">
        <f t="shared" si="20"/>
        <v>81.728528313431966</v>
      </c>
      <c r="AM109" s="483">
        <f t="shared" si="20"/>
        <v>81.44061580343886</v>
      </c>
      <c r="AN109" s="483">
        <f t="shared" si="20"/>
        <v>81.152708748777343</v>
      </c>
      <c r="AO109" s="483">
        <f t="shared" si="20"/>
        <v>80.864807156422501</v>
      </c>
      <c r="AP109" s="483">
        <f t="shared" si="20"/>
        <v>80.576911033358186</v>
      </c>
      <c r="AQ109" s="483">
        <f t="shared" si="20"/>
        <v>80.289020386577249</v>
      </c>
      <c r="AR109" s="483">
        <f t="shared" si="20"/>
        <v>80.001135223081477</v>
      </c>
      <c r="AS109" s="483">
        <f t="shared" si="20"/>
        <v>79.713255549881637</v>
      </c>
      <c r="AT109" s="483">
        <f t="shared" si="20"/>
        <v>79.425381373997368</v>
      </c>
      <c r="AU109" s="483">
        <f t="shared" si="20"/>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Processes!D123</f>
        <v>EXPLNB</v>
      </c>
      <c r="C110" s="8" t="str">
        <f>Processes!E123</f>
        <v>Export technology - Bio Naphtha (Petroleoum)</v>
      </c>
      <c r="D110" s="216" t="str">
        <f>IF(LEN(B110)=6,RIGHT(B110,3),RIGHT(B110,4))</f>
        <v>LNB</v>
      </c>
      <c r="F110" s="1119" t="str">
        <f t="shared" si="15"/>
        <v>MKr19</v>
      </c>
      <c r="G110" s="483">
        <f>G$80</f>
        <v>84.36</v>
      </c>
      <c r="H110" s="483">
        <f t="shared" ref="H110:AU110" si="21">H$80</f>
        <v>87.59</v>
      </c>
      <c r="I110" s="483">
        <f t="shared" si="21"/>
        <v>104.69</v>
      </c>
      <c r="J110" s="483">
        <f t="shared" si="21"/>
        <v>102.98</v>
      </c>
      <c r="K110" s="483">
        <f t="shared" si="21"/>
        <v>86.83</v>
      </c>
      <c r="L110" s="483">
        <f t="shared" si="21"/>
        <v>83.6</v>
      </c>
      <c r="M110" s="483">
        <f t="shared" si="21"/>
        <v>69.919999999999987</v>
      </c>
      <c r="N110" s="483">
        <f t="shared" si="21"/>
        <v>70.11</v>
      </c>
      <c r="O110" s="483">
        <f t="shared" si="21"/>
        <v>101.50214842551547</v>
      </c>
      <c r="P110" s="483">
        <f t="shared" si="21"/>
        <v>65.095921357178881</v>
      </c>
      <c r="Q110" s="483">
        <f t="shared" si="21"/>
        <v>63.455914974316286</v>
      </c>
      <c r="R110" s="483">
        <f t="shared" si="21"/>
        <v>59.898051048332576</v>
      </c>
      <c r="S110" s="483">
        <f t="shared" si="21"/>
        <v>62.248842380929602</v>
      </c>
      <c r="T110" s="483">
        <f t="shared" si="21"/>
        <v>63.398607794463381</v>
      </c>
      <c r="U110" s="483">
        <f t="shared" si="21"/>
        <v>63.777535448687935</v>
      </c>
      <c r="V110" s="483">
        <f t="shared" si="21"/>
        <v>63.661558579535964</v>
      </c>
      <c r="W110" s="483">
        <f t="shared" si="21"/>
        <v>63.588514488177715</v>
      </c>
      <c r="X110" s="483">
        <f t="shared" si="21"/>
        <v>63.541599463840171</v>
      </c>
      <c r="Y110" s="483">
        <f t="shared" si="21"/>
        <v>63.501419221861575</v>
      </c>
      <c r="Z110" s="483">
        <f t="shared" si="21"/>
        <v>63.487018471242372</v>
      </c>
      <c r="AA110" s="483">
        <f t="shared" si="21"/>
        <v>63.483089959778773</v>
      </c>
      <c r="AB110" s="483">
        <f t="shared" si="21"/>
        <v>63.570652842481927</v>
      </c>
      <c r="AC110" s="483">
        <f t="shared" si="21"/>
        <v>63.658215725185073</v>
      </c>
      <c r="AD110" s="483">
        <f t="shared" si="21"/>
        <v>63.745778607888212</v>
      </c>
      <c r="AE110" s="483">
        <f t="shared" si="21"/>
        <v>63.833341490591351</v>
      </c>
      <c r="AF110" s="483">
        <f t="shared" si="21"/>
        <v>63.920904373294512</v>
      </c>
      <c r="AG110" s="483">
        <f t="shared" si="21"/>
        <v>64.008467255997658</v>
      </c>
      <c r="AH110" s="483">
        <f t="shared" si="21"/>
        <v>64.096030138700783</v>
      </c>
      <c r="AI110" s="483">
        <f t="shared" si="21"/>
        <v>64.183593021403937</v>
      </c>
      <c r="AJ110" s="483">
        <f t="shared" si="21"/>
        <v>64.271155904107061</v>
      </c>
      <c r="AK110" s="483">
        <f t="shared" si="21"/>
        <v>64.358718786810215</v>
      </c>
      <c r="AL110" s="483">
        <f t="shared" si="21"/>
        <v>64.446281669513368</v>
      </c>
      <c r="AM110" s="483">
        <f t="shared" si="21"/>
        <v>64.533844552216507</v>
      </c>
      <c r="AN110" s="483">
        <f t="shared" si="21"/>
        <v>64.621407434919632</v>
      </c>
      <c r="AO110" s="483">
        <f t="shared" si="21"/>
        <v>64.708970317622786</v>
      </c>
      <c r="AP110" s="483">
        <f t="shared" si="21"/>
        <v>64.796533200325939</v>
      </c>
      <c r="AQ110" s="483">
        <f t="shared" si="21"/>
        <v>64.884096083029092</v>
      </c>
      <c r="AR110" s="483">
        <f t="shared" si="21"/>
        <v>64.971658965732217</v>
      </c>
      <c r="AS110" s="483">
        <f t="shared" si="21"/>
        <v>65.059221848435371</v>
      </c>
      <c r="AT110" s="483">
        <f t="shared" si="21"/>
        <v>65.146784731138496</v>
      </c>
      <c r="AU110" s="483">
        <f t="shared" si="21"/>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Processes!D124</f>
        <v>EXPGLY</v>
      </c>
      <c r="C111" s="8" t="str">
        <f>Processes!E124</f>
        <v>Export technology - Glycerol</v>
      </c>
      <c r="D111" s="216" t="str">
        <f t="shared" si="4"/>
        <v>GLY</v>
      </c>
      <c r="F111" s="1119" t="str">
        <f t="shared" si="15"/>
        <v>MKr14</v>
      </c>
      <c r="G111" s="483">
        <f>IFERROR(INDEX($G$123:$AU$178,MATCH($D111,$E$123:$E$178,0),MATCH(G$6,$G$122:$AU$122,0)),0)*$E$195</f>
        <v>9.5</v>
      </c>
      <c r="H111" s="483">
        <f>IFERROR(INDEX($G$123:$AU$178,MATCH($D111,$E$123:$E$178,0),MATCH(H$6,$G$122:$AU$122,0)),0)*$E$195</f>
        <v>9.5</v>
      </c>
      <c r="I111" s="483">
        <f>IFERROR(INDEX($G$123:$AU$178,MATCH($D111,$E$123:$E$178,0),MATCH(I$6,$G$122:$AU$122,0)),0)*$E$195</f>
        <v>9.5</v>
      </c>
      <c r="J111" s="483">
        <f>IFERROR(INDEX($G$123:$AU$178,MATCH($D111,$E$123:$E$178,0),MATCH(J$6,$G$122:$AU$122,0)),0)*$E$195</f>
        <v>9.5</v>
      </c>
      <c r="K111" s="483">
        <f>IFERROR(INDEX($G$123:$AU$178,MATCH($D111,$E$123:$E$178,0),MATCH(K$6,$G$122:$AU$122,0)),0)*$E$195</f>
        <v>9.5</v>
      </c>
      <c r="L111" s="483">
        <f>IFERROR(INDEX($G$123:$AU$178,MATCH($D111,$E$123:$E$178,0),MATCH(L$6,$G$122:$AU$122,0)),0)*$E$195</f>
        <v>9.5</v>
      </c>
      <c r="M111" s="483">
        <f>IFERROR(INDEX($G$123:$AU$178,MATCH($D111,$E$123:$E$178,0),MATCH(M$6,$G$122:$AU$122,0)),0)*$E$195</f>
        <v>9.5</v>
      </c>
      <c r="N111" s="483">
        <f>IFERROR(INDEX($G$123:$AU$178,MATCH($D111,$E$123:$E$178,0),MATCH(N$6,$G$122:$AU$122,0)),0)*$E$195</f>
        <v>9.5</v>
      </c>
      <c r="O111" s="483">
        <f>IFERROR(INDEX($G$123:$AU$178,MATCH($D111,$E$123:$E$178,0),MATCH(O$6,$G$122:$AU$122,0)),0)*$E$195</f>
        <v>9.5</v>
      </c>
      <c r="P111" s="483">
        <f>IFERROR(INDEX($G$123:$AU$178,MATCH($D111,$E$123:$E$178,0),MATCH(P$6,$G$122:$AU$122,0)),0)*$E$195</f>
        <v>9.5</v>
      </c>
      <c r="Q111" s="483">
        <f>IFERROR(INDEX($G$123:$AU$178,MATCH($D111,$E$123:$E$178,0),MATCH(Q$6,$G$122:$AU$122,0)),0)*$E$195</f>
        <v>9.5</v>
      </c>
      <c r="R111" s="483">
        <f>IFERROR(INDEX($G$123:$AU$178,MATCH($D111,$E$123:$E$178,0),MATCH(R$6,$G$122:$AU$122,0)),0)*$E$195</f>
        <v>9.5</v>
      </c>
      <c r="S111" s="483">
        <f>IFERROR(INDEX($G$123:$AU$178,MATCH($D111,$E$123:$E$178,0),MATCH(S$6,$G$122:$AU$122,0)),0)*$E$195</f>
        <v>9.5</v>
      </c>
      <c r="T111" s="483">
        <f>IFERROR(INDEX($G$123:$AU$178,MATCH($D111,$E$123:$E$178,0),MATCH(T$6,$G$122:$AU$122,0)),0)*$E$195</f>
        <v>9.5</v>
      </c>
      <c r="U111" s="483">
        <f>IFERROR(INDEX($G$123:$AU$178,MATCH($D111,$E$123:$E$178,0),MATCH(U$6,$G$122:$AU$122,0)),0)*$E$195</f>
        <v>9.5</v>
      </c>
      <c r="V111" s="483">
        <f>IFERROR(INDEX($G$123:$AU$178,MATCH($D111,$E$123:$E$178,0),MATCH(V$6,$G$122:$AU$122,0)),0)*$E$195</f>
        <v>9.5</v>
      </c>
      <c r="W111" s="483">
        <f>IFERROR(INDEX($G$123:$AU$178,MATCH($D111,$E$123:$E$178,0),MATCH(W$6,$G$122:$AU$122,0)),0)*$E$195</f>
        <v>9.5</v>
      </c>
      <c r="X111" s="483">
        <f>IFERROR(INDEX($G$123:$AU$178,MATCH($D111,$E$123:$E$178,0),MATCH(X$6,$G$122:$AU$122,0)),0)*$E$195</f>
        <v>9.5</v>
      </c>
      <c r="Y111" s="483">
        <f>IFERROR(INDEX($G$123:$AU$178,MATCH($D111,$E$123:$E$178,0),MATCH(Y$6,$G$122:$AU$122,0)),0)*$E$195</f>
        <v>9.5</v>
      </c>
      <c r="Z111" s="483">
        <f>IFERROR(INDEX($G$123:$AU$178,MATCH($D111,$E$123:$E$178,0),MATCH(Z$6,$G$122:$AU$122,0)),0)*$E$195</f>
        <v>9.5</v>
      </c>
      <c r="AA111" s="483">
        <f>IFERROR(INDEX($G$123:$AU$178,MATCH($D111,$E$123:$E$178,0),MATCH(AA$6,$G$122:$AU$122,0)),0)*$E$195</f>
        <v>9.5</v>
      </c>
      <c r="AB111" s="483">
        <f>IFERROR(INDEX($G$123:$AU$178,MATCH($D111,$E$123:$E$178,0),MATCH(AB$6,$G$122:$AU$122,0)),0)*$E$195</f>
        <v>9.5</v>
      </c>
      <c r="AC111" s="483">
        <f>IFERROR(INDEX($G$123:$AU$178,MATCH($D111,$E$123:$E$178,0),MATCH(AC$6,$G$122:$AU$122,0)),0)*$E$195</f>
        <v>9.5</v>
      </c>
      <c r="AD111" s="483">
        <f>IFERROR(INDEX($G$123:$AU$178,MATCH($D111,$E$123:$E$178,0),MATCH(AD$6,$G$122:$AU$122,0)),0)*$E$195</f>
        <v>9.5</v>
      </c>
      <c r="AE111" s="483">
        <f>IFERROR(INDEX($G$123:$AU$178,MATCH($D111,$E$123:$E$178,0),MATCH(AE$6,$G$122:$AU$122,0)),0)*$E$195</f>
        <v>9.5</v>
      </c>
      <c r="AF111" s="483">
        <f>IFERROR(INDEX($G$123:$AU$178,MATCH($D111,$E$123:$E$178,0),MATCH(AF$6,$G$122:$AU$122,0)),0)*$E$195</f>
        <v>9.5</v>
      </c>
      <c r="AG111" s="483">
        <f>IFERROR(INDEX($G$123:$AU$178,MATCH($D111,$E$123:$E$178,0),MATCH(AG$6,$G$122:$AU$122,0)),0)*$E$195</f>
        <v>9.5</v>
      </c>
      <c r="AH111" s="483">
        <f>IFERROR(INDEX($G$123:$AU$178,MATCH($D111,$E$123:$E$178,0),MATCH(AH$6,$G$122:$AU$122,0)),0)*$E$195</f>
        <v>9.5</v>
      </c>
      <c r="AI111" s="483">
        <f>IFERROR(INDEX($G$123:$AU$178,MATCH($D111,$E$123:$E$178,0),MATCH(AI$6,$G$122:$AU$122,0)),0)*$E$195</f>
        <v>9.5</v>
      </c>
      <c r="AJ111" s="483">
        <f>IFERROR(INDEX($G$123:$AU$178,MATCH($D111,$E$123:$E$178,0),MATCH(AJ$6,$G$122:$AU$122,0)),0)*$E$195</f>
        <v>9.5</v>
      </c>
      <c r="AK111" s="483">
        <f>IFERROR(INDEX($G$123:$AU$178,MATCH($D111,$E$123:$E$178,0),MATCH(AK$6,$G$122:$AU$122,0)),0)*$E$195</f>
        <v>9.5</v>
      </c>
      <c r="AL111" s="483">
        <f>IFERROR(INDEX($G$123:$AU$178,MATCH($D111,$E$123:$E$178,0),MATCH(AL$6,$G$122:$AU$122,0)),0)*$E$195</f>
        <v>9.5</v>
      </c>
      <c r="AM111" s="483">
        <f>IFERROR(INDEX($G$123:$AU$178,MATCH($D111,$E$123:$E$178,0),MATCH(AM$6,$G$122:$AU$122,0)),0)*$E$195</f>
        <v>9.5</v>
      </c>
      <c r="AN111" s="483">
        <f>IFERROR(INDEX($G$123:$AU$178,MATCH($D111,$E$123:$E$178,0),MATCH(AN$6,$G$122:$AU$122,0)),0)*$E$195</f>
        <v>9.5</v>
      </c>
      <c r="AO111" s="483">
        <f>IFERROR(INDEX($G$123:$AU$178,MATCH($D111,$E$123:$E$178,0),MATCH(AO$6,$G$122:$AU$122,0)),0)*$E$195</f>
        <v>9.5</v>
      </c>
      <c r="AP111" s="483">
        <f>IFERROR(INDEX($G$123:$AU$178,MATCH($D111,$E$123:$E$178,0),MATCH(AP$6,$G$122:$AU$122,0)),0)*$E$195</f>
        <v>9.5</v>
      </c>
      <c r="AQ111" s="483">
        <f>IFERROR(INDEX($G$123:$AU$178,MATCH($D111,$E$123:$E$178,0),MATCH(AQ$6,$G$122:$AU$122,0)),0)*$E$195</f>
        <v>9.5</v>
      </c>
      <c r="AR111" s="483">
        <f>IFERROR(INDEX($G$123:$AU$178,MATCH($D111,$E$123:$E$178,0),MATCH(AR$6,$G$122:$AU$122,0)),0)*$E$195</f>
        <v>9.5</v>
      </c>
      <c r="AS111" s="483">
        <f>IFERROR(INDEX($G$123:$AU$178,MATCH($D111,$E$123:$E$178,0),MATCH(AS$6,$G$122:$AU$122,0)),0)*$E$195</f>
        <v>9.5</v>
      </c>
      <c r="AT111" s="483">
        <f>IFERROR(INDEX($G$123:$AU$178,MATCH($D111,$E$123:$E$178,0),MATCH(AT$6,$G$122:$AU$122,0)),0)*$E$195</f>
        <v>9.5</v>
      </c>
      <c r="AU111" s="483">
        <f>IFERROR(INDEX($G$123:$AU$178,MATCH($D111,$E$123:$E$178,0),MATCH(AU$6,$G$122:$AU$122,0)),0)*$E$195</f>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Processes!D125</f>
        <v>EXPRPC</v>
      </c>
      <c r="C112" s="8" t="str">
        <f>Processes!E125</f>
        <v>Export technology - Rape Cake</v>
      </c>
      <c r="D112" s="216" t="str">
        <f t="shared" si="4"/>
        <v>RPC</v>
      </c>
      <c r="F112" s="1119" t="str">
        <f t="shared" si="15"/>
        <v>MKr14</v>
      </c>
      <c r="G112" s="483">
        <f>IFERROR(INDEX($G$123:$AU$178,MATCH($D112,$E$123:$E$178,0),MATCH(G$6,$G$122:$AU$122,0)),0)*$E$195</f>
        <v>9.5</v>
      </c>
      <c r="H112" s="483">
        <f>IFERROR(INDEX($G$123:$AU$178,MATCH($D112,$E$123:$E$178,0),MATCH(H$6,$G$122:$AU$122,0)),0)*$E$195</f>
        <v>9.5</v>
      </c>
      <c r="I112" s="483">
        <f>IFERROR(INDEX($G$123:$AU$178,MATCH($D112,$E$123:$E$178,0),MATCH(I$6,$G$122:$AU$122,0)),0)*$E$195</f>
        <v>9.5</v>
      </c>
      <c r="J112" s="483">
        <f>IFERROR(INDEX($G$123:$AU$178,MATCH($D112,$E$123:$E$178,0),MATCH(J$6,$G$122:$AU$122,0)),0)*$E$195</f>
        <v>9.5</v>
      </c>
      <c r="K112" s="483">
        <f>IFERROR(INDEX($G$123:$AU$178,MATCH($D112,$E$123:$E$178,0),MATCH(K$6,$G$122:$AU$122,0)),0)*$E$195</f>
        <v>9.5</v>
      </c>
      <c r="L112" s="483">
        <f>IFERROR(INDEX($G$123:$AU$178,MATCH($D112,$E$123:$E$178,0),MATCH(L$6,$G$122:$AU$122,0)),0)*$E$195</f>
        <v>9.5</v>
      </c>
      <c r="M112" s="483">
        <f>IFERROR(INDEX($G$123:$AU$178,MATCH($D112,$E$123:$E$178,0),MATCH(M$6,$G$122:$AU$122,0)),0)*$E$195</f>
        <v>9.5</v>
      </c>
      <c r="N112" s="483">
        <f>IFERROR(INDEX($G$123:$AU$178,MATCH($D112,$E$123:$E$178,0),MATCH(N$6,$G$122:$AU$122,0)),0)*$E$195</f>
        <v>9.5</v>
      </c>
      <c r="O112" s="483">
        <f>IFERROR(INDEX($G$123:$AU$178,MATCH($D112,$E$123:$E$178,0),MATCH(O$6,$G$122:$AU$122,0)),0)*$E$195</f>
        <v>9.5</v>
      </c>
      <c r="P112" s="483">
        <f>IFERROR(INDEX($G$123:$AU$178,MATCH($D112,$E$123:$E$178,0),MATCH(P$6,$G$122:$AU$122,0)),0)*$E$195</f>
        <v>9.5</v>
      </c>
      <c r="Q112" s="483">
        <f>IFERROR(INDEX($G$123:$AU$178,MATCH($D112,$E$123:$E$178,0),MATCH(Q$6,$G$122:$AU$122,0)),0)*$E$195</f>
        <v>9.5</v>
      </c>
      <c r="R112" s="483">
        <f>IFERROR(INDEX($G$123:$AU$178,MATCH($D112,$E$123:$E$178,0),MATCH(R$6,$G$122:$AU$122,0)),0)*$E$195</f>
        <v>9.5</v>
      </c>
      <c r="S112" s="483">
        <f>IFERROR(INDEX($G$123:$AU$178,MATCH($D112,$E$123:$E$178,0),MATCH(S$6,$G$122:$AU$122,0)),0)*$E$195</f>
        <v>9.5</v>
      </c>
      <c r="T112" s="483">
        <f>IFERROR(INDEX($G$123:$AU$178,MATCH($D112,$E$123:$E$178,0),MATCH(T$6,$G$122:$AU$122,0)),0)*$E$195</f>
        <v>9.5</v>
      </c>
      <c r="U112" s="483">
        <f>IFERROR(INDEX($G$123:$AU$178,MATCH($D112,$E$123:$E$178,0),MATCH(U$6,$G$122:$AU$122,0)),0)*$E$195</f>
        <v>9.5</v>
      </c>
      <c r="V112" s="483">
        <f>IFERROR(INDEX($G$123:$AU$178,MATCH($D112,$E$123:$E$178,0),MATCH(V$6,$G$122:$AU$122,0)),0)*$E$195</f>
        <v>9.5</v>
      </c>
      <c r="W112" s="483">
        <f>IFERROR(INDEX($G$123:$AU$178,MATCH($D112,$E$123:$E$178,0),MATCH(W$6,$G$122:$AU$122,0)),0)*$E$195</f>
        <v>9.5</v>
      </c>
      <c r="X112" s="483">
        <f>IFERROR(INDEX($G$123:$AU$178,MATCH($D112,$E$123:$E$178,0),MATCH(X$6,$G$122:$AU$122,0)),0)*$E$195</f>
        <v>9.5</v>
      </c>
      <c r="Y112" s="483">
        <f>IFERROR(INDEX($G$123:$AU$178,MATCH($D112,$E$123:$E$178,0),MATCH(Y$6,$G$122:$AU$122,0)),0)*$E$195</f>
        <v>9.5</v>
      </c>
      <c r="Z112" s="483">
        <f>IFERROR(INDEX($G$123:$AU$178,MATCH($D112,$E$123:$E$178,0),MATCH(Z$6,$G$122:$AU$122,0)),0)*$E$195</f>
        <v>9.5</v>
      </c>
      <c r="AA112" s="483">
        <f>IFERROR(INDEX($G$123:$AU$178,MATCH($D112,$E$123:$E$178,0),MATCH(AA$6,$G$122:$AU$122,0)),0)*$E$195</f>
        <v>9.5</v>
      </c>
      <c r="AB112" s="483">
        <f>IFERROR(INDEX($G$123:$AU$178,MATCH($D112,$E$123:$E$178,0),MATCH(AB$6,$G$122:$AU$122,0)),0)*$E$195</f>
        <v>9.5</v>
      </c>
      <c r="AC112" s="483">
        <f>IFERROR(INDEX($G$123:$AU$178,MATCH($D112,$E$123:$E$178,0),MATCH(AC$6,$G$122:$AU$122,0)),0)*$E$195</f>
        <v>9.5</v>
      </c>
      <c r="AD112" s="483">
        <f>IFERROR(INDEX($G$123:$AU$178,MATCH($D112,$E$123:$E$178,0),MATCH(AD$6,$G$122:$AU$122,0)),0)*$E$195</f>
        <v>9.5</v>
      </c>
      <c r="AE112" s="483">
        <f>IFERROR(INDEX($G$123:$AU$178,MATCH($D112,$E$123:$E$178,0),MATCH(AE$6,$G$122:$AU$122,0)),0)*$E$195</f>
        <v>9.5</v>
      </c>
      <c r="AF112" s="483">
        <f>IFERROR(INDEX($G$123:$AU$178,MATCH($D112,$E$123:$E$178,0),MATCH(AF$6,$G$122:$AU$122,0)),0)*$E$195</f>
        <v>9.5</v>
      </c>
      <c r="AG112" s="483">
        <f>IFERROR(INDEX($G$123:$AU$178,MATCH($D112,$E$123:$E$178,0),MATCH(AG$6,$G$122:$AU$122,0)),0)*$E$195</f>
        <v>9.5</v>
      </c>
      <c r="AH112" s="483">
        <f>IFERROR(INDEX($G$123:$AU$178,MATCH($D112,$E$123:$E$178,0),MATCH(AH$6,$G$122:$AU$122,0)),0)*$E$195</f>
        <v>9.5</v>
      </c>
      <c r="AI112" s="483">
        <f>IFERROR(INDEX($G$123:$AU$178,MATCH($D112,$E$123:$E$178,0),MATCH(AI$6,$G$122:$AU$122,0)),0)*$E$195</f>
        <v>9.5</v>
      </c>
      <c r="AJ112" s="483">
        <f>IFERROR(INDEX($G$123:$AU$178,MATCH($D112,$E$123:$E$178,0),MATCH(AJ$6,$G$122:$AU$122,0)),0)*$E$195</f>
        <v>9.5</v>
      </c>
      <c r="AK112" s="483">
        <f>IFERROR(INDEX($G$123:$AU$178,MATCH($D112,$E$123:$E$178,0),MATCH(AK$6,$G$122:$AU$122,0)),0)*$E$195</f>
        <v>9.5</v>
      </c>
      <c r="AL112" s="483">
        <f>IFERROR(INDEX($G$123:$AU$178,MATCH($D112,$E$123:$E$178,0),MATCH(AL$6,$G$122:$AU$122,0)),0)*$E$195</f>
        <v>9.5</v>
      </c>
      <c r="AM112" s="483">
        <f>IFERROR(INDEX($G$123:$AU$178,MATCH($D112,$E$123:$E$178,0),MATCH(AM$6,$G$122:$AU$122,0)),0)*$E$195</f>
        <v>9.5</v>
      </c>
      <c r="AN112" s="483">
        <f>IFERROR(INDEX($G$123:$AU$178,MATCH($D112,$E$123:$E$178,0),MATCH(AN$6,$G$122:$AU$122,0)),0)*$E$195</f>
        <v>9.5</v>
      </c>
      <c r="AO112" s="483">
        <f>IFERROR(INDEX($G$123:$AU$178,MATCH($D112,$E$123:$E$178,0),MATCH(AO$6,$G$122:$AU$122,0)),0)*$E$195</f>
        <v>9.5</v>
      </c>
      <c r="AP112" s="483">
        <f>IFERROR(INDEX($G$123:$AU$178,MATCH($D112,$E$123:$E$178,0),MATCH(AP$6,$G$122:$AU$122,0)),0)*$E$195</f>
        <v>9.5</v>
      </c>
      <c r="AQ112" s="483">
        <f>IFERROR(INDEX($G$123:$AU$178,MATCH($D112,$E$123:$E$178,0),MATCH(AQ$6,$G$122:$AU$122,0)),0)*$E$195</f>
        <v>9.5</v>
      </c>
      <c r="AR112" s="483">
        <f>IFERROR(INDEX($G$123:$AU$178,MATCH($D112,$E$123:$E$178,0),MATCH(AR$6,$G$122:$AU$122,0)),0)*$E$195</f>
        <v>9.5</v>
      </c>
      <c r="AS112" s="483">
        <f>IFERROR(INDEX($G$123:$AU$178,MATCH($D112,$E$123:$E$178,0),MATCH(AS$6,$G$122:$AU$122,0)),0)*$E$195</f>
        <v>9.5</v>
      </c>
      <c r="AT112" s="483">
        <f>IFERROR(INDEX($G$123:$AU$178,MATCH($D112,$E$123:$E$178,0),MATCH(AT$6,$G$122:$AU$122,0)),0)*$E$195</f>
        <v>9.5</v>
      </c>
      <c r="AU112" s="483">
        <f>IFERROR(INDEX($G$123:$AU$178,MATCH($D112,$E$123:$E$178,0),MATCH(AU$6,$G$122:$AU$122,0)),0)*$E$195</f>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4">
      <c r="B113" s="8" t="str">
        <f>Processes!D126</f>
        <v>EXPSGP</v>
      </c>
      <c r="C113" s="8" t="str">
        <f>Processes!E126</f>
        <v>Export technology - Sugar Beet Pulp</v>
      </c>
      <c r="D113" s="216" t="str">
        <f t="shared" si="4"/>
        <v>SGP</v>
      </c>
      <c r="F113" s="1119" t="str">
        <f t="shared" si="15"/>
        <v>MKr14</v>
      </c>
      <c r="G113" s="483">
        <f>IFERROR(INDEX($G$123:$AU$178,MATCH($D113,$E$123:$E$178,0),MATCH(G$6,$G$122:$AU$122,0)),0)*$E$195</f>
        <v>9.5</v>
      </c>
      <c r="H113" s="483">
        <f>IFERROR(INDEX($G$123:$AU$178,MATCH($D113,$E$123:$E$178,0),MATCH(H$6,$G$122:$AU$122,0)),0)*$E$195</f>
        <v>9.5</v>
      </c>
      <c r="I113" s="483">
        <f>IFERROR(INDEX($G$123:$AU$178,MATCH($D113,$E$123:$E$178,0),MATCH(I$6,$G$122:$AU$122,0)),0)*$E$195</f>
        <v>9.5</v>
      </c>
      <c r="J113" s="483">
        <f>IFERROR(INDEX($G$123:$AU$178,MATCH($D113,$E$123:$E$178,0),MATCH(J$6,$G$122:$AU$122,0)),0)*$E$195</f>
        <v>9.5</v>
      </c>
      <c r="K113" s="483">
        <f>IFERROR(INDEX($G$123:$AU$178,MATCH($D113,$E$123:$E$178,0),MATCH(K$6,$G$122:$AU$122,0)),0)*$E$195</f>
        <v>9.5</v>
      </c>
      <c r="L113" s="483">
        <f>IFERROR(INDEX($G$123:$AU$178,MATCH($D113,$E$123:$E$178,0),MATCH(L$6,$G$122:$AU$122,0)),0)*$E$195</f>
        <v>9.5</v>
      </c>
      <c r="M113" s="483">
        <f>IFERROR(INDEX($G$123:$AU$178,MATCH($D113,$E$123:$E$178,0),MATCH(M$6,$G$122:$AU$122,0)),0)*$E$195</f>
        <v>9.5</v>
      </c>
      <c r="N113" s="483">
        <f>IFERROR(INDEX($G$123:$AU$178,MATCH($D113,$E$123:$E$178,0),MATCH(N$6,$G$122:$AU$122,0)),0)*$E$195</f>
        <v>9.5</v>
      </c>
      <c r="O113" s="483">
        <f>IFERROR(INDEX($G$123:$AU$178,MATCH($D113,$E$123:$E$178,0),MATCH(O$6,$G$122:$AU$122,0)),0)*$E$195</f>
        <v>9.5</v>
      </c>
      <c r="P113" s="483">
        <f>IFERROR(INDEX($G$123:$AU$178,MATCH($D113,$E$123:$E$178,0),MATCH(P$6,$G$122:$AU$122,0)),0)*$E$195</f>
        <v>9.5</v>
      </c>
      <c r="Q113" s="483">
        <f>IFERROR(INDEX($G$123:$AU$178,MATCH($D113,$E$123:$E$178,0),MATCH(Q$6,$G$122:$AU$122,0)),0)*$E$195</f>
        <v>9.5</v>
      </c>
      <c r="R113" s="483">
        <f>IFERROR(INDEX($G$123:$AU$178,MATCH($D113,$E$123:$E$178,0),MATCH(R$6,$G$122:$AU$122,0)),0)*$E$195</f>
        <v>9.5</v>
      </c>
      <c r="S113" s="483">
        <f>IFERROR(INDEX($G$123:$AU$178,MATCH($D113,$E$123:$E$178,0),MATCH(S$6,$G$122:$AU$122,0)),0)*$E$195</f>
        <v>9.5</v>
      </c>
      <c r="T113" s="483">
        <f>IFERROR(INDEX($G$123:$AU$178,MATCH($D113,$E$123:$E$178,0),MATCH(T$6,$G$122:$AU$122,0)),0)*$E$195</f>
        <v>9.5</v>
      </c>
      <c r="U113" s="483">
        <f>IFERROR(INDEX($G$123:$AU$178,MATCH($D113,$E$123:$E$178,0),MATCH(U$6,$G$122:$AU$122,0)),0)*$E$195</f>
        <v>9.5</v>
      </c>
      <c r="V113" s="483">
        <f>IFERROR(INDEX($G$123:$AU$178,MATCH($D113,$E$123:$E$178,0),MATCH(V$6,$G$122:$AU$122,0)),0)*$E$195</f>
        <v>9.5</v>
      </c>
      <c r="W113" s="483">
        <f>IFERROR(INDEX($G$123:$AU$178,MATCH($D113,$E$123:$E$178,0),MATCH(W$6,$G$122:$AU$122,0)),0)*$E$195</f>
        <v>9.5</v>
      </c>
      <c r="X113" s="483">
        <f>IFERROR(INDEX($G$123:$AU$178,MATCH($D113,$E$123:$E$178,0),MATCH(X$6,$G$122:$AU$122,0)),0)*$E$195</f>
        <v>9.5</v>
      </c>
      <c r="Y113" s="483">
        <f>IFERROR(INDEX($G$123:$AU$178,MATCH($D113,$E$123:$E$178,0),MATCH(Y$6,$G$122:$AU$122,0)),0)*$E$195</f>
        <v>9.5</v>
      </c>
      <c r="Z113" s="483">
        <f>IFERROR(INDEX($G$123:$AU$178,MATCH($D113,$E$123:$E$178,0),MATCH(Z$6,$G$122:$AU$122,0)),0)*$E$195</f>
        <v>9.5</v>
      </c>
      <c r="AA113" s="483">
        <f>IFERROR(INDEX($G$123:$AU$178,MATCH($D113,$E$123:$E$178,0),MATCH(AA$6,$G$122:$AU$122,0)),0)*$E$195</f>
        <v>9.5</v>
      </c>
      <c r="AB113" s="483">
        <f>IFERROR(INDEX($G$123:$AU$178,MATCH($D113,$E$123:$E$178,0),MATCH(AB$6,$G$122:$AU$122,0)),0)*$E$195</f>
        <v>9.5</v>
      </c>
      <c r="AC113" s="483">
        <f>IFERROR(INDEX($G$123:$AU$178,MATCH($D113,$E$123:$E$178,0),MATCH(AC$6,$G$122:$AU$122,0)),0)*$E$195</f>
        <v>9.5</v>
      </c>
      <c r="AD113" s="483">
        <f>IFERROR(INDEX($G$123:$AU$178,MATCH($D113,$E$123:$E$178,0),MATCH(AD$6,$G$122:$AU$122,0)),0)*$E$195</f>
        <v>9.5</v>
      </c>
      <c r="AE113" s="483">
        <f>IFERROR(INDEX($G$123:$AU$178,MATCH($D113,$E$123:$E$178,0),MATCH(AE$6,$G$122:$AU$122,0)),0)*$E$195</f>
        <v>9.5</v>
      </c>
      <c r="AF113" s="483">
        <f>IFERROR(INDEX($G$123:$AU$178,MATCH($D113,$E$123:$E$178,0),MATCH(AF$6,$G$122:$AU$122,0)),0)*$E$195</f>
        <v>9.5</v>
      </c>
      <c r="AG113" s="483">
        <f>IFERROR(INDEX($G$123:$AU$178,MATCH($D113,$E$123:$E$178,0),MATCH(AG$6,$G$122:$AU$122,0)),0)*$E$195</f>
        <v>9.5</v>
      </c>
      <c r="AH113" s="483">
        <f>IFERROR(INDEX($G$123:$AU$178,MATCH($D113,$E$123:$E$178,0),MATCH(AH$6,$G$122:$AU$122,0)),0)*$E$195</f>
        <v>9.5</v>
      </c>
      <c r="AI113" s="483">
        <f>IFERROR(INDEX($G$123:$AU$178,MATCH($D113,$E$123:$E$178,0),MATCH(AI$6,$G$122:$AU$122,0)),0)*$E$195</f>
        <v>9.5</v>
      </c>
      <c r="AJ113" s="483">
        <f>IFERROR(INDEX($G$123:$AU$178,MATCH($D113,$E$123:$E$178,0),MATCH(AJ$6,$G$122:$AU$122,0)),0)*$E$195</f>
        <v>9.5</v>
      </c>
      <c r="AK113" s="483">
        <f>IFERROR(INDEX($G$123:$AU$178,MATCH($D113,$E$123:$E$178,0),MATCH(AK$6,$G$122:$AU$122,0)),0)*$E$195</f>
        <v>9.5</v>
      </c>
      <c r="AL113" s="483">
        <f>IFERROR(INDEX($G$123:$AU$178,MATCH($D113,$E$123:$E$178,0),MATCH(AL$6,$G$122:$AU$122,0)),0)*$E$195</f>
        <v>9.5</v>
      </c>
      <c r="AM113" s="483">
        <f>IFERROR(INDEX($G$123:$AU$178,MATCH($D113,$E$123:$E$178,0),MATCH(AM$6,$G$122:$AU$122,0)),0)*$E$195</f>
        <v>9.5</v>
      </c>
      <c r="AN113" s="483">
        <f>IFERROR(INDEX($G$123:$AU$178,MATCH($D113,$E$123:$E$178,0),MATCH(AN$6,$G$122:$AU$122,0)),0)*$E$195</f>
        <v>9.5</v>
      </c>
      <c r="AO113" s="483">
        <f>IFERROR(INDEX($G$123:$AU$178,MATCH($D113,$E$123:$E$178,0),MATCH(AO$6,$G$122:$AU$122,0)),0)*$E$195</f>
        <v>9.5</v>
      </c>
      <c r="AP113" s="483">
        <f>IFERROR(INDEX($G$123:$AU$178,MATCH($D113,$E$123:$E$178,0),MATCH(AP$6,$G$122:$AU$122,0)),0)*$E$195</f>
        <v>9.5</v>
      </c>
      <c r="AQ113" s="483">
        <f>IFERROR(INDEX($G$123:$AU$178,MATCH($D113,$E$123:$E$178,0),MATCH(AQ$6,$G$122:$AU$122,0)),0)*$E$195</f>
        <v>9.5</v>
      </c>
      <c r="AR113" s="483">
        <f>IFERROR(INDEX($G$123:$AU$178,MATCH($D113,$E$123:$E$178,0),MATCH(AR$6,$G$122:$AU$122,0)),0)*$E$195</f>
        <v>9.5</v>
      </c>
      <c r="AS113" s="483">
        <f>IFERROR(INDEX($G$123:$AU$178,MATCH($D113,$E$123:$E$178,0),MATCH(AS$6,$G$122:$AU$122,0)),0)*$E$195</f>
        <v>9.5</v>
      </c>
      <c r="AT113" s="483">
        <f>IFERROR(INDEX($G$123:$AU$178,MATCH($D113,$E$123:$E$178,0),MATCH(AT$6,$G$122:$AU$122,0)),0)*$E$195</f>
        <v>9.5</v>
      </c>
      <c r="AU113" s="483">
        <f>IFERROR(INDEX($G$123:$AU$178,MATCH($D113,$E$123:$E$178,0),MATCH(AU$6,$G$122:$AU$122,0)),0)*$E$195</f>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s="602" customFormat="1" ht="14.4">
      <c r="B114" s="8" t="str">
        <f>Processes!D127</f>
        <v>EXPOTH</v>
      </c>
      <c r="C114" s="8" t="str">
        <f>Processes!E127</f>
        <v>Export technology - Other non energy related commodities</v>
      </c>
      <c r="D114" s="216" t="str">
        <f t="shared" ref="D114" si="22">IF(LEN(B114)=6,RIGHT(B114,3),RIGHT(B114,4))</f>
        <v>OTH</v>
      </c>
      <c r="E114" s="482"/>
      <c r="F114" s="1119" t="str">
        <f>IFERROR(VLOOKUP(D114,$E$123:$F$176,2,FALSE),"MKr19")</f>
        <v>MKr14</v>
      </c>
      <c r="G114" s="483">
        <f>IFERROR(INDEX($G$123:$AU$178,MATCH($D114,$E$123:$E$178,0),MATCH(G$6,$G$122:$AU$122,0)),0)*$E$195</f>
        <v>9.5</v>
      </c>
      <c r="H114" s="483">
        <f>IFERROR(INDEX($G$123:$AU$178,MATCH($D114,$E$123:$E$178,0),MATCH(H$6,$G$122:$AU$122,0)),0)*$E$195</f>
        <v>9.5</v>
      </c>
      <c r="I114" s="483">
        <f>IFERROR(INDEX($G$123:$AU$178,MATCH($D114,$E$123:$E$178,0),MATCH(I$6,$G$122:$AU$122,0)),0)*$E$195</f>
        <v>9.5</v>
      </c>
      <c r="J114" s="483">
        <f>IFERROR(INDEX($G$123:$AU$178,MATCH($D114,$E$123:$E$178,0),MATCH(J$6,$G$122:$AU$122,0)),0)*$E$195</f>
        <v>9.5</v>
      </c>
      <c r="K114" s="483">
        <f>IFERROR(INDEX($G$123:$AU$178,MATCH($D114,$E$123:$E$178,0),MATCH(K$6,$G$122:$AU$122,0)),0)*$E$195</f>
        <v>9.5</v>
      </c>
      <c r="L114" s="483">
        <f>IFERROR(INDEX($G$123:$AU$178,MATCH($D114,$E$123:$E$178,0),MATCH(L$6,$G$122:$AU$122,0)),0)*$E$195</f>
        <v>9.5</v>
      </c>
      <c r="M114" s="483">
        <f>IFERROR(INDEX($G$123:$AU$178,MATCH($D114,$E$123:$E$178,0),MATCH(M$6,$G$122:$AU$122,0)),0)*$E$195</f>
        <v>9.5</v>
      </c>
      <c r="N114" s="483">
        <f>IFERROR(INDEX($G$123:$AU$178,MATCH($D114,$E$123:$E$178,0),MATCH(N$6,$G$122:$AU$122,0)),0)*$E$195</f>
        <v>9.5</v>
      </c>
      <c r="O114" s="483">
        <f>IFERROR(INDEX($G$123:$AU$178,MATCH($D114,$E$123:$E$178,0),MATCH(O$6,$G$122:$AU$122,0)),0)*$E$195</f>
        <v>9.5</v>
      </c>
      <c r="P114" s="483">
        <f>IFERROR(INDEX($G$123:$AU$178,MATCH($D114,$E$123:$E$178,0),MATCH(P$6,$G$122:$AU$122,0)),0)*$E$195</f>
        <v>9.5</v>
      </c>
      <c r="Q114" s="483">
        <f>IFERROR(INDEX($G$123:$AU$178,MATCH($D114,$E$123:$E$178,0),MATCH(Q$6,$G$122:$AU$122,0)),0)*$E$195</f>
        <v>9.5</v>
      </c>
      <c r="R114" s="483">
        <f>IFERROR(INDEX($G$123:$AU$178,MATCH($D114,$E$123:$E$178,0),MATCH(R$6,$G$122:$AU$122,0)),0)*$E$195</f>
        <v>9.5</v>
      </c>
      <c r="S114" s="483">
        <f>IFERROR(INDEX($G$123:$AU$178,MATCH($D114,$E$123:$E$178,0),MATCH(S$6,$G$122:$AU$122,0)),0)*$E$195</f>
        <v>9.5</v>
      </c>
      <c r="T114" s="483">
        <f>IFERROR(INDEX($G$123:$AU$178,MATCH($D114,$E$123:$E$178,0),MATCH(T$6,$G$122:$AU$122,0)),0)*$E$195</f>
        <v>9.5</v>
      </c>
      <c r="U114" s="483">
        <f>IFERROR(INDEX($G$123:$AU$178,MATCH($D114,$E$123:$E$178,0),MATCH(U$6,$G$122:$AU$122,0)),0)*$E$195</f>
        <v>9.5</v>
      </c>
      <c r="V114" s="483">
        <f>IFERROR(INDEX($G$123:$AU$178,MATCH($D114,$E$123:$E$178,0),MATCH(V$6,$G$122:$AU$122,0)),0)*$E$195</f>
        <v>9.5</v>
      </c>
      <c r="W114" s="483">
        <f>IFERROR(INDEX($G$123:$AU$178,MATCH($D114,$E$123:$E$178,0),MATCH(W$6,$G$122:$AU$122,0)),0)*$E$195</f>
        <v>9.5</v>
      </c>
      <c r="X114" s="483">
        <f>IFERROR(INDEX($G$123:$AU$178,MATCH($D114,$E$123:$E$178,0),MATCH(X$6,$G$122:$AU$122,0)),0)*$E$195</f>
        <v>9.5</v>
      </c>
      <c r="Y114" s="483">
        <f>IFERROR(INDEX($G$123:$AU$178,MATCH($D114,$E$123:$E$178,0),MATCH(Y$6,$G$122:$AU$122,0)),0)*$E$195</f>
        <v>9.5</v>
      </c>
      <c r="Z114" s="483">
        <f>IFERROR(INDEX($G$123:$AU$178,MATCH($D114,$E$123:$E$178,0),MATCH(Z$6,$G$122:$AU$122,0)),0)*$E$195</f>
        <v>9.5</v>
      </c>
      <c r="AA114" s="483">
        <f>IFERROR(INDEX($G$123:$AU$178,MATCH($D114,$E$123:$E$178,0),MATCH(AA$6,$G$122:$AU$122,0)),0)*$E$195</f>
        <v>9.5</v>
      </c>
      <c r="AB114" s="483">
        <f>IFERROR(INDEX($G$123:$AU$178,MATCH($D114,$E$123:$E$178,0),MATCH(AB$6,$G$122:$AU$122,0)),0)*$E$195</f>
        <v>9.5</v>
      </c>
      <c r="AC114" s="483">
        <f>IFERROR(INDEX($G$123:$AU$178,MATCH($D114,$E$123:$E$178,0),MATCH(AC$6,$G$122:$AU$122,0)),0)*$E$195</f>
        <v>9.5</v>
      </c>
      <c r="AD114" s="483">
        <f>IFERROR(INDEX($G$123:$AU$178,MATCH($D114,$E$123:$E$178,0),MATCH(AD$6,$G$122:$AU$122,0)),0)*$E$195</f>
        <v>9.5</v>
      </c>
      <c r="AE114" s="483">
        <f>IFERROR(INDEX($G$123:$AU$178,MATCH($D114,$E$123:$E$178,0),MATCH(AE$6,$G$122:$AU$122,0)),0)*$E$195</f>
        <v>9.5</v>
      </c>
      <c r="AF114" s="483">
        <f>IFERROR(INDEX($G$123:$AU$178,MATCH($D114,$E$123:$E$178,0),MATCH(AF$6,$G$122:$AU$122,0)),0)*$E$195</f>
        <v>9.5</v>
      </c>
      <c r="AG114" s="483">
        <f>IFERROR(INDEX($G$123:$AU$178,MATCH($D114,$E$123:$E$178,0),MATCH(AG$6,$G$122:$AU$122,0)),0)*$E$195</f>
        <v>9.5</v>
      </c>
      <c r="AH114" s="483">
        <f>IFERROR(INDEX($G$123:$AU$178,MATCH($D114,$E$123:$E$178,0),MATCH(AH$6,$G$122:$AU$122,0)),0)*$E$195</f>
        <v>9.5</v>
      </c>
      <c r="AI114" s="483">
        <f>IFERROR(INDEX($G$123:$AU$178,MATCH($D114,$E$123:$E$178,0),MATCH(AI$6,$G$122:$AU$122,0)),0)*$E$195</f>
        <v>9.5</v>
      </c>
      <c r="AJ114" s="483">
        <f>IFERROR(INDEX($G$123:$AU$178,MATCH($D114,$E$123:$E$178,0),MATCH(AJ$6,$G$122:$AU$122,0)),0)*$E$195</f>
        <v>9.5</v>
      </c>
      <c r="AK114" s="483">
        <f>IFERROR(INDEX($G$123:$AU$178,MATCH($D114,$E$123:$E$178,0),MATCH(AK$6,$G$122:$AU$122,0)),0)*$E$195</f>
        <v>9.5</v>
      </c>
      <c r="AL114" s="483">
        <f>IFERROR(INDEX($G$123:$AU$178,MATCH($D114,$E$123:$E$178,0),MATCH(AL$6,$G$122:$AU$122,0)),0)*$E$195</f>
        <v>9.5</v>
      </c>
      <c r="AM114" s="483">
        <f>IFERROR(INDEX($G$123:$AU$178,MATCH($D114,$E$123:$E$178,0),MATCH(AM$6,$G$122:$AU$122,0)),0)*$E$195</f>
        <v>9.5</v>
      </c>
      <c r="AN114" s="483">
        <f>IFERROR(INDEX($G$123:$AU$178,MATCH($D114,$E$123:$E$178,0),MATCH(AN$6,$G$122:$AU$122,0)),0)*$E$195</f>
        <v>9.5</v>
      </c>
      <c r="AO114" s="483">
        <f>IFERROR(INDEX($G$123:$AU$178,MATCH($D114,$E$123:$E$178,0),MATCH(AO$6,$G$122:$AU$122,0)),0)*$E$195</f>
        <v>9.5</v>
      </c>
      <c r="AP114" s="483">
        <f>IFERROR(INDEX($G$123:$AU$178,MATCH($D114,$E$123:$E$178,0),MATCH(AP$6,$G$122:$AU$122,0)),0)*$E$195</f>
        <v>9.5</v>
      </c>
      <c r="AQ114" s="483">
        <f>IFERROR(INDEX($G$123:$AU$178,MATCH($D114,$E$123:$E$178,0),MATCH(AQ$6,$G$122:$AU$122,0)),0)*$E$195</f>
        <v>9.5</v>
      </c>
      <c r="AR114" s="483">
        <f>IFERROR(INDEX($G$123:$AU$178,MATCH($D114,$E$123:$E$178,0),MATCH(AR$6,$G$122:$AU$122,0)),0)*$E$195</f>
        <v>9.5</v>
      </c>
      <c r="AS114" s="483">
        <f>IFERROR(INDEX($G$123:$AU$178,MATCH($D114,$E$123:$E$178,0),MATCH(AS$6,$G$122:$AU$122,0)),0)*$E$195</f>
        <v>9.5</v>
      </c>
      <c r="AT114" s="483">
        <f>IFERROR(INDEX($G$123:$AU$178,MATCH($D114,$E$123:$E$178,0),MATCH(AT$6,$G$122:$AU$122,0)),0)*$E$195</f>
        <v>9.5</v>
      </c>
      <c r="AU114" s="483">
        <f>IFERROR(INDEX($G$123:$AU$178,MATCH($D114,$E$123:$E$178,0),MATCH(AU$6,$G$122:$AU$122,0)),0)*$E$195</f>
        <v>9.5</v>
      </c>
      <c r="AV114" s="602">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ht="14.4">
      <c r="B117" s="8"/>
      <c r="C117" s="8"/>
      <c r="D117" s="216"/>
      <c r="F117" s="100"/>
      <c r="G117" s="483"/>
      <c r="H117" s="483"/>
      <c r="I117" s="483"/>
      <c r="J117" s="483"/>
      <c r="K117" s="483"/>
      <c r="L117" s="483"/>
      <c r="M117" s="483"/>
      <c r="N117" s="483"/>
      <c r="O117" s="483"/>
      <c r="P117" s="483"/>
      <c r="Q117" s="483"/>
      <c r="R117" s="483"/>
      <c r="S117" s="483"/>
      <c r="T117" s="483"/>
      <c r="U117" s="483"/>
    </row>
    <row r="118" spans="2:68">
      <c r="B118" s="8"/>
      <c r="C118" s="1329" t="s">
        <v>838</v>
      </c>
      <c r="D118" s="1329"/>
      <c r="E118" s="1329"/>
      <c r="F118" s="1329"/>
      <c r="G118" s="1329"/>
      <c r="H118" s="1329"/>
      <c r="I118" s="1329"/>
      <c r="J118" s="1329"/>
      <c r="K118" s="1329"/>
      <c r="L118" s="1329"/>
    </row>
    <row r="119" spans="2:68">
      <c r="B119" s="8"/>
      <c r="C119" s="1329"/>
      <c r="D119" s="1329"/>
      <c r="E119" s="1329"/>
      <c r="F119" s="1329"/>
      <c r="G119" s="1329"/>
      <c r="H119" s="1329"/>
      <c r="I119" s="1329"/>
      <c r="J119" s="1329"/>
      <c r="K119" s="1329"/>
      <c r="L119" s="1329"/>
    </row>
    <row r="120" spans="2:68" s="602" customFormat="1" ht="20.399999999999999">
      <c r="B120" s="8"/>
      <c r="C120" s="1076"/>
      <c r="D120" s="1076"/>
      <c r="E120" s="1076"/>
      <c r="F120" s="1076"/>
      <c r="G120" s="1076"/>
      <c r="H120" s="1076"/>
      <c r="I120" s="1076"/>
      <c r="J120" s="1076"/>
      <c r="K120" s="1076"/>
      <c r="L120" s="1076"/>
    </row>
    <row r="121" spans="2:68">
      <c r="B121" s="8"/>
      <c r="C121" s="8"/>
      <c r="D121" s="216"/>
      <c r="E121" s="397"/>
      <c r="F121" s="100"/>
    </row>
    <row r="122" spans="2:68"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8">
      <c r="B123" s="602"/>
      <c r="C123" s="602"/>
      <c r="D123" s="1077"/>
      <c r="E123" s="1077" t="s">
        <v>40</v>
      </c>
      <c r="F123" s="1079" t="s">
        <v>1619</v>
      </c>
      <c r="G123" s="1080">
        <f>G218</f>
        <v>23.1</v>
      </c>
      <c r="H123" s="1080">
        <f t="shared" ref="H123:N124" si="23">H218</f>
        <v>27.7</v>
      </c>
      <c r="I123" s="1080">
        <f t="shared" si="23"/>
        <v>23.9</v>
      </c>
      <c r="J123" s="1080">
        <f t="shared" si="23"/>
        <v>20.3</v>
      </c>
      <c r="K123" s="1080">
        <f t="shared" si="23"/>
        <v>17.2</v>
      </c>
      <c r="L123" s="1080">
        <f t="shared" si="23"/>
        <v>15.7</v>
      </c>
      <c r="M123" s="1080">
        <f t="shared" si="23"/>
        <v>12.2</v>
      </c>
      <c r="N123" s="1080">
        <f t="shared" si="23"/>
        <v>11.7</v>
      </c>
      <c r="O123" s="1081">
        <f>VLOOKUP(O$122,$C$287:$O$319,4)</f>
        <v>22.935796128023767</v>
      </c>
      <c r="P123" s="1081">
        <f t="shared" ref="P123:AU123" si="24">VLOOKUP(P$122,$C$287:$O$319,4)</f>
        <v>15.532766006190153</v>
      </c>
      <c r="Q123" s="1081">
        <f t="shared" si="24"/>
        <v>12.929551889587877</v>
      </c>
      <c r="R123" s="1081">
        <f t="shared" si="24"/>
        <v>13.166058954324894</v>
      </c>
      <c r="S123" s="1081">
        <f t="shared" si="24"/>
        <v>13.673473481430243</v>
      </c>
      <c r="T123" s="1081">
        <f t="shared" si="24"/>
        <v>14.173926683886389</v>
      </c>
      <c r="U123" s="1081">
        <f t="shared" si="24"/>
        <v>14.64740072098045</v>
      </c>
      <c r="V123" s="1081">
        <f t="shared" si="24"/>
        <v>14.580898828103843</v>
      </c>
      <c r="W123" s="1081">
        <f t="shared" si="24"/>
        <v>14.5316584938834</v>
      </c>
      <c r="X123" s="1081">
        <f t="shared" si="24"/>
        <v>14.477230593088336</v>
      </c>
      <c r="Y123" s="1081">
        <f t="shared" si="24"/>
        <v>14.413190648189367</v>
      </c>
      <c r="Z123" s="1081">
        <f t="shared" si="24"/>
        <v>14.343963605486476</v>
      </c>
      <c r="AA123" s="1081">
        <f t="shared" si="24"/>
        <v>14.266503152082981</v>
      </c>
      <c r="AB123" s="1081">
        <f t="shared" si="24"/>
        <v>14.23069306413351</v>
      </c>
      <c r="AC123" s="1081">
        <f t="shared" si="24"/>
        <v>14.195037264254136</v>
      </c>
      <c r="AD123" s="1081">
        <f t="shared" si="24"/>
        <v>14.159114470166005</v>
      </c>
      <c r="AE123" s="1081">
        <f t="shared" si="24"/>
        <v>14.123353426479357</v>
      </c>
      <c r="AF123" s="1081">
        <f t="shared" si="24"/>
        <v>14.087572006623748</v>
      </c>
      <c r="AG123" s="1081">
        <f t="shared" si="24"/>
        <v>14.051985690698709</v>
      </c>
      <c r="AH123" s="1081">
        <f t="shared" si="24"/>
        <v>14.016171250456402</v>
      </c>
      <c r="AI123" s="1081">
        <f t="shared" si="24"/>
        <v>13.980510738351196</v>
      </c>
      <c r="AJ123" s="1081">
        <f t="shared" si="24"/>
        <v>13.944654498795146</v>
      </c>
      <c r="AK123" s="1081">
        <f t="shared" si="24"/>
        <v>13.908861871625055</v>
      </c>
      <c r="AL123" s="1081">
        <f t="shared" si="24"/>
        <v>13.873069138182171</v>
      </c>
      <c r="AM123" s="1081">
        <f t="shared" si="24"/>
        <v>13.836610452807903</v>
      </c>
      <c r="AN123" s="1081">
        <f t="shared" si="24"/>
        <v>13.800150557366436</v>
      </c>
      <c r="AO123" s="1081">
        <f t="shared" si="24"/>
        <v>13.763689450310618</v>
      </c>
      <c r="AP123" s="1081">
        <f t="shared" si="24"/>
        <v>13.727227130091334</v>
      </c>
      <c r="AQ123" s="1081">
        <f t="shared" si="24"/>
        <v>13.690763595157463</v>
      </c>
      <c r="AR123" s="1081">
        <f t="shared" si="24"/>
        <v>13.654298843955917</v>
      </c>
      <c r="AS123" s="1081">
        <f t="shared" si="24"/>
        <v>13.617832874931624</v>
      </c>
      <c r="AT123" s="1081">
        <f t="shared" si="24"/>
        <v>13.581365686527514</v>
      </c>
      <c r="AU123" s="1081">
        <f t="shared" si="24"/>
        <v>13.544897277184536</v>
      </c>
      <c r="AV123" s="1080"/>
      <c r="AW123" s="602"/>
      <c r="AX123" s="602"/>
      <c r="AY123" s="602"/>
      <c r="AZ123" s="602"/>
      <c r="BA123" s="602"/>
    </row>
    <row r="124" spans="2:68">
      <c r="B124" s="602"/>
      <c r="C124" s="602"/>
      <c r="D124" s="1077"/>
      <c r="E124" s="1077" t="s">
        <v>93</v>
      </c>
      <c r="F124" s="1079" t="s">
        <v>1619</v>
      </c>
      <c r="G124" s="1080">
        <f>G219</f>
        <v>76.2</v>
      </c>
      <c r="H124" s="1080">
        <f t="shared" si="23"/>
        <v>106.1</v>
      </c>
      <c r="I124" s="1080">
        <f t="shared" si="23"/>
        <v>112.9</v>
      </c>
      <c r="J124" s="1080">
        <f t="shared" si="23"/>
        <v>100.3</v>
      </c>
      <c r="K124" s="1080">
        <f t="shared" si="23"/>
        <v>97.3</v>
      </c>
      <c r="L124" s="1080">
        <f t="shared" si="23"/>
        <v>62.7</v>
      </c>
      <c r="M124" s="1080">
        <f t="shared" si="23"/>
        <v>59.9</v>
      </c>
      <c r="N124" s="1080">
        <f t="shared" si="23"/>
        <v>63.9</v>
      </c>
      <c r="O124" s="1081">
        <f>VLOOKUP(O$122,$C$287:$O$319,2)</f>
        <v>78.592912119302227</v>
      </c>
      <c r="P124" s="1081">
        <f t="shared" ref="P124:AU124" si="25">VLOOKUP(P$122,$C$287:$O$319,2)</f>
        <v>72.66780821917807</v>
      </c>
      <c r="Q124" s="1081">
        <f t="shared" si="25"/>
        <v>71.191547947610658</v>
      </c>
      <c r="R124" s="1081">
        <f t="shared" si="25"/>
        <v>49.181117057429148</v>
      </c>
      <c r="S124" s="1081">
        <f t="shared" si="25"/>
        <v>52.581323432074825</v>
      </c>
      <c r="T124" s="1081">
        <f t="shared" si="25"/>
        <v>54.889966476332738</v>
      </c>
      <c r="U124" s="1081">
        <f t="shared" si="25"/>
        <v>56.568388062461416</v>
      </c>
      <c r="V124" s="1081">
        <f t="shared" si="25"/>
        <v>57.786429057350325</v>
      </c>
      <c r="W124" s="1081">
        <f t="shared" si="25"/>
        <v>59.146270171698553</v>
      </c>
      <c r="X124" s="1081">
        <f t="shared" si="25"/>
        <v>60.478046986869018</v>
      </c>
      <c r="Y124" s="1081">
        <f t="shared" si="25"/>
        <v>61.703174257304624</v>
      </c>
      <c r="Z124" s="1081">
        <f t="shared" si="25"/>
        <v>62.989602327697277</v>
      </c>
      <c r="AA124" s="1081">
        <f t="shared" si="25"/>
        <v>64.209121548162642</v>
      </c>
      <c r="AB124" s="1081">
        <f t="shared" si="25"/>
        <v>63.901532941943884</v>
      </c>
      <c r="AC124" s="1081">
        <f t="shared" si="25"/>
        <v>63.593944335725141</v>
      </c>
      <c r="AD124" s="1081">
        <f t="shared" si="25"/>
        <v>63.286355729506404</v>
      </c>
      <c r="AE124" s="1081">
        <f t="shared" si="25"/>
        <v>62.978767123287653</v>
      </c>
      <c r="AF124" s="1081">
        <f t="shared" si="25"/>
        <v>62.671178517068917</v>
      </c>
      <c r="AG124" s="1081">
        <f t="shared" si="25"/>
        <v>62.363589910850173</v>
      </c>
      <c r="AH124" s="1081">
        <f t="shared" si="25"/>
        <v>62.056001304631437</v>
      </c>
      <c r="AI124" s="1081">
        <f t="shared" si="25"/>
        <v>61.7484126984127</v>
      </c>
      <c r="AJ124" s="1081">
        <f t="shared" si="25"/>
        <v>61.440824092193949</v>
      </c>
      <c r="AK124" s="1081">
        <f t="shared" si="25"/>
        <v>61.133235485975206</v>
      </c>
      <c r="AL124" s="1081">
        <f t="shared" si="25"/>
        <v>60.825646879756469</v>
      </c>
      <c r="AM124" s="1081">
        <f t="shared" si="25"/>
        <v>60.518058273537719</v>
      </c>
      <c r="AN124" s="1081">
        <f t="shared" si="25"/>
        <v>60.210469667318975</v>
      </c>
      <c r="AO124" s="1081">
        <f t="shared" si="25"/>
        <v>59.902881061100238</v>
      </c>
      <c r="AP124" s="1081">
        <f t="shared" si="25"/>
        <v>59.595292454881495</v>
      </c>
      <c r="AQ124" s="1081">
        <f t="shared" si="25"/>
        <v>59.287703848662751</v>
      </c>
      <c r="AR124" s="1081">
        <f t="shared" si="25"/>
        <v>58.980115242444008</v>
      </c>
      <c r="AS124" s="1081">
        <f t="shared" si="25"/>
        <v>58.672526636225271</v>
      </c>
      <c r="AT124" s="1081">
        <f t="shared" si="25"/>
        <v>58.364938030006527</v>
      </c>
      <c r="AU124" s="1081">
        <f t="shared" si="25"/>
        <v>58.057349423787784</v>
      </c>
      <c r="AV124" s="602"/>
      <c r="AW124" s="602"/>
      <c r="AX124" s="602"/>
      <c r="AY124" s="602"/>
      <c r="AZ124" s="602"/>
      <c r="BA124" s="602"/>
    </row>
    <row r="125" spans="2:68">
      <c r="B125" s="602"/>
      <c r="C125" s="602"/>
      <c r="D125" s="1077"/>
      <c r="E125" s="1077" t="s">
        <v>735</v>
      </c>
      <c r="F125" s="1079" t="s">
        <v>1619</v>
      </c>
      <c r="G125" s="1080">
        <f>G124</f>
        <v>76.2</v>
      </c>
      <c r="H125" s="1080">
        <f t="shared" ref="H125:AU125" si="26">H124</f>
        <v>106.1</v>
      </c>
      <c r="I125" s="1080">
        <f t="shared" si="26"/>
        <v>112.9</v>
      </c>
      <c r="J125" s="1080">
        <f t="shared" si="26"/>
        <v>100.3</v>
      </c>
      <c r="K125" s="1080">
        <f t="shared" si="26"/>
        <v>97.3</v>
      </c>
      <c r="L125" s="1080">
        <f t="shared" si="26"/>
        <v>62.7</v>
      </c>
      <c r="M125" s="1080">
        <f t="shared" si="26"/>
        <v>59.9</v>
      </c>
      <c r="N125" s="1080">
        <f t="shared" si="26"/>
        <v>63.9</v>
      </c>
      <c r="O125" s="1081">
        <f t="shared" si="26"/>
        <v>78.592912119302227</v>
      </c>
      <c r="P125" s="1081">
        <f t="shared" si="26"/>
        <v>72.66780821917807</v>
      </c>
      <c r="Q125" s="1081">
        <f t="shared" si="26"/>
        <v>71.191547947610658</v>
      </c>
      <c r="R125" s="1081">
        <f t="shared" si="26"/>
        <v>49.181117057429148</v>
      </c>
      <c r="S125" s="1081">
        <f t="shared" si="26"/>
        <v>52.581323432074825</v>
      </c>
      <c r="T125" s="1081">
        <f t="shared" si="26"/>
        <v>54.889966476332738</v>
      </c>
      <c r="U125" s="1081">
        <f t="shared" si="26"/>
        <v>56.568388062461416</v>
      </c>
      <c r="V125" s="1081">
        <f t="shared" si="26"/>
        <v>57.786429057350325</v>
      </c>
      <c r="W125" s="1081">
        <f t="shared" si="26"/>
        <v>59.146270171698553</v>
      </c>
      <c r="X125" s="1081">
        <f t="shared" si="26"/>
        <v>60.478046986869018</v>
      </c>
      <c r="Y125" s="1081">
        <f t="shared" si="26"/>
        <v>61.703174257304624</v>
      </c>
      <c r="Z125" s="1081">
        <f t="shared" si="26"/>
        <v>62.989602327697277</v>
      </c>
      <c r="AA125" s="1081">
        <f t="shared" si="26"/>
        <v>64.209121548162642</v>
      </c>
      <c r="AB125" s="1081">
        <f t="shared" si="26"/>
        <v>63.901532941943884</v>
      </c>
      <c r="AC125" s="1081">
        <f t="shared" si="26"/>
        <v>63.593944335725141</v>
      </c>
      <c r="AD125" s="1081">
        <f t="shared" si="26"/>
        <v>63.286355729506404</v>
      </c>
      <c r="AE125" s="1081">
        <f t="shared" si="26"/>
        <v>62.978767123287653</v>
      </c>
      <c r="AF125" s="1081">
        <f t="shared" si="26"/>
        <v>62.671178517068917</v>
      </c>
      <c r="AG125" s="1081">
        <f t="shared" si="26"/>
        <v>62.363589910850173</v>
      </c>
      <c r="AH125" s="1081">
        <f t="shared" si="26"/>
        <v>62.056001304631437</v>
      </c>
      <c r="AI125" s="1081">
        <f t="shared" si="26"/>
        <v>61.7484126984127</v>
      </c>
      <c r="AJ125" s="1081">
        <f t="shared" si="26"/>
        <v>61.440824092193949</v>
      </c>
      <c r="AK125" s="1081">
        <f t="shared" si="26"/>
        <v>61.133235485975206</v>
      </c>
      <c r="AL125" s="1081">
        <f t="shared" si="26"/>
        <v>60.825646879756469</v>
      </c>
      <c r="AM125" s="1081">
        <f t="shared" si="26"/>
        <v>60.518058273537719</v>
      </c>
      <c r="AN125" s="1081">
        <f t="shared" si="26"/>
        <v>60.210469667318975</v>
      </c>
      <c r="AO125" s="1081">
        <f t="shared" si="26"/>
        <v>59.902881061100238</v>
      </c>
      <c r="AP125" s="1081">
        <f t="shared" si="26"/>
        <v>59.595292454881495</v>
      </c>
      <c r="AQ125" s="1081">
        <f t="shared" si="26"/>
        <v>59.287703848662751</v>
      </c>
      <c r="AR125" s="1081">
        <f t="shared" si="26"/>
        <v>58.980115242444008</v>
      </c>
      <c r="AS125" s="1081">
        <f t="shared" si="26"/>
        <v>58.672526636225271</v>
      </c>
      <c r="AT125" s="1081">
        <f t="shared" si="26"/>
        <v>58.364938030006527</v>
      </c>
      <c r="AU125" s="1081">
        <f t="shared" si="26"/>
        <v>58.057349423787784</v>
      </c>
      <c r="AV125" s="602"/>
      <c r="AW125" s="602"/>
      <c r="AX125" s="602"/>
      <c r="AY125" s="602"/>
      <c r="AZ125" s="602"/>
      <c r="BA125" s="602"/>
    </row>
    <row r="126" spans="2:68">
      <c r="B126" s="602"/>
      <c r="C126" s="602"/>
      <c r="D126" s="1077"/>
      <c r="E126" s="1077" t="s">
        <v>76</v>
      </c>
      <c r="F126" s="1079" t="s">
        <v>1619</v>
      </c>
      <c r="G126" s="1080">
        <f>G220</f>
        <v>92.8</v>
      </c>
      <c r="H126" s="1080">
        <f t="shared" ref="H126:N126" si="27">H220</f>
        <v>122.9</v>
      </c>
      <c r="I126" s="1080">
        <f t="shared" si="27"/>
        <v>136.69999999999999</v>
      </c>
      <c r="J126" s="1080">
        <f t="shared" si="27"/>
        <v>122</v>
      </c>
      <c r="K126" s="1080">
        <f t="shared" si="27"/>
        <v>114.8</v>
      </c>
      <c r="L126" s="1080">
        <f t="shared" si="27"/>
        <v>78.2</v>
      </c>
      <c r="M126" s="1080">
        <f t="shared" si="27"/>
        <v>75.3</v>
      </c>
      <c r="N126" s="1080">
        <f t="shared" si="27"/>
        <v>79.400000000000006</v>
      </c>
      <c r="O126" s="1081">
        <f>VLOOKUP(O$122,$C$287:$O$319,8)</f>
        <v>102.40107579472352</v>
      </c>
      <c r="P126" s="1081">
        <f t="shared" ref="P126:AU126" si="28">VLOOKUP(P$122,$C$287:$O$319,8)</f>
        <v>97.746963615472367</v>
      </c>
      <c r="Q126" s="1081">
        <f t="shared" si="28"/>
        <v>96.267025086546809</v>
      </c>
      <c r="R126" s="1081">
        <f t="shared" si="28"/>
        <v>74.282939675183428</v>
      </c>
      <c r="S126" s="1081">
        <f t="shared" si="28"/>
        <v>77.691438545887451</v>
      </c>
      <c r="T126" s="1081">
        <f t="shared" si="28"/>
        <v>80.014522441042786</v>
      </c>
      <c r="U126" s="1081">
        <f t="shared" si="28"/>
        <v>81.712731586007934</v>
      </c>
      <c r="V126" s="1081">
        <f t="shared" si="28"/>
        <v>82.949209412536121</v>
      </c>
      <c r="W126" s="1081">
        <f t="shared" si="28"/>
        <v>84.314672750845261</v>
      </c>
      <c r="X126" s="1081">
        <f t="shared" si="28"/>
        <v>85.652811517689884</v>
      </c>
      <c r="Y126" s="1081">
        <f t="shared" si="28"/>
        <v>86.883932814730045</v>
      </c>
      <c r="Z126" s="1081">
        <f t="shared" si="28"/>
        <v>88.17668470166312</v>
      </c>
      <c r="AA126" s="1081">
        <f t="shared" si="28"/>
        <v>89.399874602600562</v>
      </c>
      <c r="AB126" s="1081">
        <f t="shared" si="28"/>
        <v>89.093730840397711</v>
      </c>
      <c r="AC126" s="1081">
        <f t="shared" si="28"/>
        <v>88.786854893898322</v>
      </c>
      <c r="AD126" s="1081">
        <f t="shared" si="28"/>
        <v>88.481245986171288</v>
      </c>
      <c r="AE126" s="1081">
        <f t="shared" si="28"/>
        <v>88.174869481157842</v>
      </c>
      <c r="AF126" s="1081">
        <f t="shared" si="28"/>
        <v>87.868589672609204</v>
      </c>
      <c r="AG126" s="1081">
        <f t="shared" si="28"/>
        <v>87.561383985383955</v>
      </c>
      <c r="AH126" s="1081">
        <f t="shared" si="28"/>
        <v>87.255260877276157</v>
      </c>
      <c r="AI126" s="1081">
        <f t="shared" si="28"/>
        <v>86.948407292957839</v>
      </c>
      <c r="AJ126" s="1081">
        <f t="shared" si="28"/>
        <v>86.642482546272987</v>
      </c>
      <c r="AK126" s="1081">
        <f t="shared" si="28"/>
        <v>86.336255922780509</v>
      </c>
      <c r="AL126" s="1081">
        <f t="shared" si="28"/>
        <v>86.030029803612607</v>
      </c>
      <c r="AM126" s="1081">
        <f t="shared" si="28"/>
        <v>85.726964003619855</v>
      </c>
      <c r="AN126" s="1081">
        <f t="shared" si="28"/>
        <v>85.423903946081424</v>
      </c>
      <c r="AO126" s="1081">
        <f t="shared" si="28"/>
        <v>85.120849638339479</v>
      </c>
      <c r="AP126" s="1081">
        <f t="shared" si="28"/>
        <v>84.817801087745465</v>
      </c>
      <c r="AQ126" s="1081">
        <f t="shared" si="28"/>
        <v>84.514758301660265</v>
      </c>
      <c r="AR126" s="1081">
        <f t="shared" si="28"/>
        <v>84.211721287454196</v>
      </c>
      <c r="AS126" s="1081">
        <f t="shared" si="28"/>
        <v>83.908690052506984</v>
      </c>
      <c r="AT126" s="1081">
        <f t="shared" si="28"/>
        <v>83.60566460420776</v>
      </c>
      <c r="AU126" s="1081">
        <f t="shared" si="28"/>
        <v>83.302644949955152</v>
      </c>
      <c r="AV126" s="602"/>
      <c r="AW126" s="602"/>
      <c r="AX126" s="602"/>
      <c r="AY126" s="602"/>
      <c r="AZ126" s="602"/>
      <c r="BA126" s="602"/>
    </row>
    <row r="127" spans="2:68">
      <c r="B127" s="602"/>
      <c r="C127" s="602"/>
      <c r="D127" s="1077"/>
      <c r="E127" s="1077" t="s">
        <v>590</v>
      </c>
      <c r="F127" s="1079" t="s">
        <v>1619</v>
      </c>
      <c r="G127" s="1080">
        <f t="shared" ref="G127:AU128" si="29">G126+$E$186</f>
        <v>191.9869989234187</v>
      </c>
      <c r="H127" s="1080">
        <f t="shared" si="29"/>
        <v>222.08699892341872</v>
      </c>
      <c r="I127" s="1080">
        <f t="shared" si="29"/>
        <v>235.88699892341867</v>
      </c>
      <c r="J127" s="1080">
        <f t="shared" si="29"/>
        <v>221.18699892341868</v>
      </c>
      <c r="K127" s="1080">
        <f t="shared" si="29"/>
        <v>213.9869989234187</v>
      </c>
      <c r="L127" s="1080">
        <f>L126+$E$186</f>
        <v>177.3869989234187</v>
      </c>
      <c r="M127" s="1080">
        <f t="shared" si="29"/>
        <v>174.4869989234187</v>
      </c>
      <c r="N127" s="1080">
        <f t="shared" si="29"/>
        <v>178.58699892341872</v>
      </c>
      <c r="O127" s="1081">
        <f t="shared" si="29"/>
        <v>201.58807471814222</v>
      </c>
      <c r="P127" s="1081">
        <f t="shared" si="29"/>
        <v>196.93396253889108</v>
      </c>
      <c r="Q127" s="1081">
        <f t="shared" si="29"/>
        <v>195.45402400996551</v>
      </c>
      <c r="R127" s="1081">
        <f t="shared" si="29"/>
        <v>173.46993859860214</v>
      </c>
      <c r="S127" s="1081">
        <f t="shared" si="29"/>
        <v>176.87843746930616</v>
      </c>
      <c r="T127" s="1081">
        <f t="shared" si="29"/>
        <v>179.20152136446148</v>
      </c>
      <c r="U127" s="1081">
        <f t="shared" si="29"/>
        <v>180.89973050942663</v>
      </c>
      <c r="V127" s="1081">
        <f t="shared" si="29"/>
        <v>182.13620833595482</v>
      </c>
      <c r="W127" s="1081">
        <f t="shared" si="29"/>
        <v>183.50167167426395</v>
      </c>
      <c r="X127" s="1081">
        <f t="shared" si="29"/>
        <v>184.83981044110857</v>
      </c>
      <c r="Y127" s="1081">
        <f t="shared" si="29"/>
        <v>186.07093173814874</v>
      </c>
      <c r="Z127" s="1081">
        <f t="shared" si="29"/>
        <v>187.36368362508182</v>
      </c>
      <c r="AA127" s="1081">
        <f t="shared" si="29"/>
        <v>188.58687352601925</v>
      </c>
      <c r="AB127" s="1081">
        <f t="shared" si="29"/>
        <v>188.2807297638164</v>
      </c>
      <c r="AC127" s="1081">
        <f t="shared" si="29"/>
        <v>187.97385381731704</v>
      </c>
      <c r="AD127" s="1081">
        <f t="shared" si="29"/>
        <v>187.66824490958999</v>
      </c>
      <c r="AE127" s="1081">
        <f t="shared" si="29"/>
        <v>187.36186840457654</v>
      </c>
      <c r="AF127" s="1081">
        <f t="shared" si="29"/>
        <v>187.05558859602792</v>
      </c>
      <c r="AG127" s="1081">
        <f t="shared" si="29"/>
        <v>186.74838290880265</v>
      </c>
      <c r="AH127" s="1081">
        <f t="shared" si="29"/>
        <v>186.44225980069484</v>
      </c>
      <c r="AI127" s="1081">
        <f t="shared" si="29"/>
        <v>186.13540621637654</v>
      </c>
      <c r="AJ127" s="1081">
        <f t="shared" si="29"/>
        <v>185.8294814696917</v>
      </c>
      <c r="AK127" s="1081">
        <f t="shared" si="29"/>
        <v>185.52325484619922</v>
      </c>
      <c r="AL127" s="1081">
        <f t="shared" si="29"/>
        <v>185.21702872703131</v>
      </c>
      <c r="AM127" s="1081">
        <f t="shared" si="29"/>
        <v>184.91396292703854</v>
      </c>
      <c r="AN127" s="1081">
        <f t="shared" si="29"/>
        <v>184.61090286950014</v>
      </c>
      <c r="AO127" s="1081">
        <f t="shared" si="29"/>
        <v>184.30784856175819</v>
      </c>
      <c r="AP127" s="1081">
        <f t="shared" si="29"/>
        <v>184.00480001116415</v>
      </c>
      <c r="AQ127" s="1081">
        <f t="shared" si="29"/>
        <v>183.70175722507895</v>
      </c>
      <c r="AR127" s="1081">
        <f t="shared" si="29"/>
        <v>183.39872021087291</v>
      </c>
      <c r="AS127" s="1081">
        <f t="shared" si="29"/>
        <v>183.09568897592567</v>
      </c>
      <c r="AT127" s="1081">
        <f t="shared" si="29"/>
        <v>182.79266352762647</v>
      </c>
      <c r="AU127" s="1081">
        <f t="shared" si="29"/>
        <v>182.48964387337384</v>
      </c>
      <c r="AV127" s="602"/>
      <c r="AW127" s="602"/>
      <c r="AX127" s="602"/>
      <c r="AY127" s="602"/>
      <c r="AZ127" s="602"/>
      <c r="BA127" s="602"/>
    </row>
    <row r="128" spans="2:68">
      <c r="B128" s="602"/>
      <c r="C128" s="602"/>
      <c r="D128" s="1077"/>
      <c r="E128" s="1077" t="s">
        <v>592</v>
      </c>
      <c r="F128" s="1079" t="s">
        <v>1619</v>
      </c>
      <c r="G128" s="1080">
        <f>G127*1.1</f>
        <v>211.18569881576059</v>
      </c>
      <c r="H128" s="1080">
        <f t="shared" si="29"/>
        <v>321.2739978468374</v>
      </c>
      <c r="I128" s="1080">
        <f t="shared" si="29"/>
        <v>335.07399784683736</v>
      </c>
      <c r="J128" s="1080">
        <f t="shared" si="29"/>
        <v>320.37399784683737</v>
      </c>
      <c r="K128" s="1080">
        <f t="shared" si="29"/>
        <v>313.17399784683738</v>
      </c>
      <c r="L128" s="1080">
        <f>L127+$E$186</f>
        <v>276.57399784683741</v>
      </c>
      <c r="M128" s="1080">
        <f t="shared" si="29"/>
        <v>273.67399784683738</v>
      </c>
      <c r="N128" s="1080">
        <f t="shared" si="29"/>
        <v>277.7739978468374</v>
      </c>
      <c r="O128" s="1081">
        <f t="shared" si="29"/>
        <v>300.77507364156094</v>
      </c>
      <c r="P128" s="1081">
        <f t="shared" si="29"/>
        <v>296.12096146230977</v>
      </c>
      <c r="Q128" s="1081">
        <f t="shared" si="29"/>
        <v>294.64102293338419</v>
      </c>
      <c r="R128" s="1081">
        <f t="shared" si="29"/>
        <v>272.65693752202083</v>
      </c>
      <c r="S128" s="1081">
        <f t="shared" si="29"/>
        <v>276.06543639272485</v>
      </c>
      <c r="T128" s="1081">
        <f t="shared" si="29"/>
        <v>278.38852028788017</v>
      </c>
      <c r="U128" s="1081">
        <f t="shared" si="29"/>
        <v>280.08672943284535</v>
      </c>
      <c r="V128" s="1081">
        <f t="shared" si="29"/>
        <v>281.32320725937353</v>
      </c>
      <c r="W128" s="1081">
        <f t="shared" si="29"/>
        <v>282.68867059768263</v>
      </c>
      <c r="X128" s="1081">
        <f t="shared" si="29"/>
        <v>284.02680936452725</v>
      </c>
      <c r="Y128" s="1081">
        <f t="shared" si="29"/>
        <v>285.25793066156746</v>
      </c>
      <c r="Z128" s="1081">
        <f t="shared" si="29"/>
        <v>286.5506825485005</v>
      </c>
      <c r="AA128" s="1081">
        <f t="shared" si="29"/>
        <v>287.77387244943793</v>
      </c>
      <c r="AB128" s="1081">
        <f t="shared" si="29"/>
        <v>287.46772868723508</v>
      </c>
      <c r="AC128" s="1081">
        <f t="shared" si="29"/>
        <v>287.16085274073572</v>
      </c>
      <c r="AD128" s="1081">
        <f t="shared" si="29"/>
        <v>286.85524383300867</v>
      </c>
      <c r="AE128" s="1081">
        <f t="shared" si="29"/>
        <v>286.54886732799525</v>
      </c>
      <c r="AF128" s="1081">
        <f t="shared" si="29"/>
        <v>286.2425875194466</v>
      </c>
      <c r="AG128" s="1081">
        <f t="shared" si="29"/>
        <v>285.93538183222137</v>
      </c>
      <c r="AH128" s="1081">
        <f t="shared" si="29"/>
        <v>285.62925872411353</v>
      </c>
      <c r="AI128" s="1081">
        <f t="shared" si="29"/>
        <v>285.32240513979525</v>
      </c>
      <c r="AJ128" s="1081">
        <f t="shared" si="29"/>
        <v>285.01648039311038</v>
      </c>
      <c r="AK128" s="1081">
        <f t="shared" si="29"/>
        <v>284.71025376961791</v>
      </c>
      <c r="AL128" s="1081">
        <f t="shared" si="29"/>
        <v>284.40402765045002</v>
      </c>
      <c r="AM128" s="1081">
        <f t="shared" si="29"/>
        <v>284.10096185045722</v>
      </c>
      <c r="AN128" s="1081">
        <f t="shared" si="29"/>
        <v>283.79790179291882</v>
      </c>
      <c r="AO128" s="1081">
        <f t="shared" si="29"/>
        <v>283.49484748517688</v>
      </c>
      <c r="AP128" s="1081">
        <f t="shared" si="29"/>
        <v>283.19179893458283</v>
      </c>
      <c r="AQ128" s="1081">
        <f t="shared" si="29"/>
        <v>282.88875614849763</v>
      </c>
      <c r="AR128" s="1081">
        <f t="shared" si="29"/>
        <v>282.58571913429159</v>
      </c>
      <c r="AS128" s="1081">
        <f t="shared" si="29"/>
        <v>282.28268789934435</v>
      </c>
      <c r="AT128" s="1081">
        <f t="shared" si="29"/>
        <v>281.97966245104516</v>
      </c>
      <c r="AU128" s="1081">
        <f t="shared" si="29"/>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30">H128*2</f>
        <v>642.54799569367481</v>
      </c>
      <c r="I129" s="1080">
        <f t="shared" si="30"/>
        <v>670.14799569367472</v>
      </c>
      <c r="J129" s="1080">
        <f t="shared" si="30"/>
        <v>640.74799569367474</v>
      </c>
      <c r="K129" s="1080">
        <f t="shared" si="30"/>
        <v>626.34799569367476</v>
      </c>
      <c r="L129" s="1080">
        <f>L128*2</f>
        <v>553.14799569367483</v>
      </c>
      <c r="M129" s="1080">
        <f t="shared" si="30"/>
        <v>547.34799569367476</v>
      </c>
      <c r="N129" s="1080">
        <f t="shared" si="30"/>
        <v>555.54799569367481</v>
      </c>
      <c r="O129" s="1081">
        <f>O128*2</f>
        <v>601.55014728312187</v>
      </c>
      <c r="P129" s="1081">
        <f t="shared" si="30"/>
        <v>592.24192292461953</v>
      </c>
      <c r="Q129" s="1081">
        <f t="shared" si="30"/>
        <v>589.28204586676839</v>
      </c>
      <c r="R129" s="1081">
        <f t="shared" si="30"/>
        <v>545.31387504404165</v>
      </c>
      <c r="S129" s="1081">
        <f t="shared" si="30"/>
        <v>552.1308727854497</v>
      </c>
      <c r="T129" s="1081">
        <f t="shared" si="30"/>
        <v>556.77704057576034</v>
      </c>
      <c r="U129" s="1081">
        <f t="shared" si="30"/>
        <v>560.17345886569069</v>
      </c>
      <c r="V129" s="1081">
        <f t="shared" si="30"/>
        <v>562.64641451874706</v>
      </c>
      <c r="W129" s="1081">
        <f t="shared" si="30"/>
        <v>565.37734119536526</v>
      </c>
      <c r="X129" s="1081">
        <f t="shared" si="30"/>
        <v>568.05361872905451</v>
      </c>
      <c r="Y129" s="1081">
        <f t="shared" si="30"/>
        <v>570.51586132313491</v>
      </c>
      <c r="Z129" s="1081">
        <f t="shared" si="30"/>
        <v>573.10136509700101</v>
      </c>
      <c r="AA129" s="1081">
        <f t="shared" si="30"/>
        <v>575.54774489887586</v>
      </c>
      <c r="AB129" s="1081">
        <f t="shared" si="30"/>
        <v>574.93545737447016</v>
      </c>
      <c r="AC129" s="1081">
        <f t="shared" si="30"/>
        <v>574.32170548147144</v>
      </c>
      <c r="AD129" s="1081">
        <f t="shared" si="30"/>
        <v>573.71048766601734</v>
      </c>
      <c r="AE129" s="1081">
        <f t="shared" si="30"/>
        <v>573.09773465599051</v>
      </c>
      <c r="AF129" s="1081">
        <f t="shared" si="30"/>
        <v>572.4851750388932</v>
      </c>
      <c r="AG129" s="1081">
        <f t="shared" si="30"/>
        <v>571.87076366444273</v>
      </c>
      <c r="AH129" s="1081">
        <f t="shared" si="30"/>
        <v>571.25851744822705</v>
      </c>
      <c r="AI129" s="1081">
        <f t="shared" si="30"/>
        <v>570.6448102795905</v>
      </c>
      <c r="AJ129" s="1081">
        <f t="shared" si="30"/>
        <v>570.03296078622077</v>
      </c>
      <c r="AK129" s="1081">
        <f t="shared" si="30"/>
        <v>569.42050753923581</v>
      </c>
      <c r="AL129" s="1081">
        <f t="shared" si="30"/>
        <v>568.80805530090004</v>
      </c>
      <c r="AM129" s="1081">
        <f t="shared" si="30"/>
        <v>568.20192370091445</v>
      </c>
      <c r="AN129" s="1081">
        <f t="shared" si="30"/>
        <v>567.59580358583764</v>
      </c>
      <c r="AO129" s="1081">
        <f t="shared" si="30"/>
        <v>566.98969497035375</v>
      </c>
      <c r="AP129" s="1081">
        <f t="shared" si="30"/>
        <v>566.38359786916567</v>
      </c>
      <c r="AQ129" s="1081">
        <f t="shared" si="30"/>
        <v>565.77751229699527</v>
      </c>
      <c r="AR129" s="1081">
        <f t="shared" si="30"/>
        <v>565.17143826858319</v>
      </c>
      <c r="AS129" s="1081">
        <f t="shared" si="30"/>
        <v>564.56537579868871</v>
      </c>
      <c r="AT129" s="1081">
        <f t="shared" si="30"/>
        <v>563.95932490209032</v>
      </c>
      <c r="AU129" s="1081">
        <f t="shared" si="30"/>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31">H221</f>
        <v>117.4</v>
      </c>
      <c r="I130" s="1080">
        <f t="shared" si="31"/>
        <v>134.19999999999999</v>
      </c>
      <c r="J130" s="1080">
        <f t="shared" si="31"/>
        <v>123.2</v>
      </c>
      <c r="K130" s="1080">
        <f t="shared" si="31"/>
        <v>113.5</v>
      </c>
      <c r="L130" s="1080">
        <f>L221</f>
        <v>77</v>
      </c>
      <c r="M130" s="1080">
        <f t="shared" si="31"/>
        <v>74</v>
      </c>
      <c r="N130" s="1080">
        <f t="shared" si="31"/>
        <v>78.2</v>
      </c>
      <c r="O130" s="1081">
        <f>VLOOKUP(O$122,$C$287:$O$319,7)</f>
        <v>101.50107579472352</v>
      </c>
      <c r="P130" s="1081">
        <f t="shared" ref="P130:AU130" si="32">VLOOKUP(P$122,$C$287:$O$319,7)</f>
        <v>95.586963615472371</v>
      </c>
      <c r="Q130" s="1081">
        <f t="shared" si="32"/>
        <v>94.107025086546813</v>
      </c>
      <c r="R130" s="1081">
        <f t="shared" si="32"/>
        <v>72.122939675183432</v>
      </c>
      <c r="S130" s="1081">
        <f t="shared" si="32"/>
        <v>75.531438545887454</v>
      </c>
      <c r="T130" s="1081">
        <f t="shared" si="32"/>
        <v>77.854522441042789</v>
      </c>
      <c r="U130" s="1081">
        <f t="shared" si="32"/>
        <v>79.552731586007937</v>
      </c>
      <c r="V130" s="1081">
        <f t="shared" si="32"/>
        <v>80.789209412536124</v>
      </c>
      <c r="W130" s="1081">
        <f t="shared" si="32"/>
        <v>82.154672750845265</v>
      </c>
      <c r="X130" s="1081">
        <f t="shared" si="32"/>
        <v>83.492811517689887</v>
      </c>
      <c r="Y130" s="1081">
        <f t="shared" si="32"/>
        <v>84.723932814730048</v>
      </c>
      <c r="Z130" s="1081">
        <f t="shared" si="32"/>
        <v>86.016684701663124</v>
      </c>
      <c r="AA130" s="1081">
        <f t="shared" si="32"/>
        <v>87.239874602600565</v>
      </c>
      <c r="AB130" s="1081">
        <f t="shared" si="32"/>
        <v>86.933730840397715</v>
      </c>
      <c r="AC130" s="1081">
        <f t="shared" si="32"/>
        <v>86.626854893898326</v>
      </c>
      <c r="AD130" s="1081">
        <f t="shared" si="32"/>
        <v>86.321245986171292</v>
      </c>
      <c r="AE130" s="1081">
        <f t="shared" si="32"/>
        <v>86.014869481157845</v>
      </c>
      <c r="AF130" s="1081">
        <f t="shared" si="32"/>
        <v>85.708589672609207</v>
      </c>
      <c r="AG130" s="1081">
        <f t="shared" si="32"/>
        <v>85.401383985383958</v>
      </c>
      <c r="AH130" s="1081">
        <f t="shared" si="32"/>
        <v>85.095260877276161</v>
      </c>
      <c r="AI130" s="1081">
        <f t="shared" si="32"/>
        <v>84.788407292957842</v>
      </c>
      <c r="AJ130" s="1081">
        <f t="shared" si="32"/>
        <v>84.48248254627299</v>
      </c>
      <c r="AK130" s="1081">
        <f t="shared" si="32"/>
        <v>84.176255922780513</v>
      </c>
      <c r="AL130" s="1081">
        <f t="shared" si="32"/>
        <v>83.87002980361261</v>
      </c>
      <c r="AM130" s="1081">
        <f t="shared" si="32"/>
        <v>83.566964003619859</v>
      </c>
      <c r="AN130" s="1081">
        <f t="shared" si="32"/>
        <v>83.263903946081427</v>
      </c>
      <c r="AO130" s="1081">
        <f t="shared" si="32"/>
        <v>82.960849638339482</v>
      </c>
      <c r="AP130" s="1081">
        <f t="shared" si="32"/>
        <v>82.657801087745469</v>
      </c>
      <c r="AQ130" s="1081">
        <f t="shared" si="32"/>
        <v>82.354758301660269</v>
      </c>
      <c r="AR130" s="1081">
        <f t="shared" si="32"/>
        <v>82.0517212874542</v>
      </c>
      <c r="AS130" s="1081">
        <f t="shared" si="32"/>
        <v>81.748690052506987</v>
      </c>
      <c r="AT130" s="1081">
        <f t="shared" si="32"/>
        <v>81.445664604207764</v>
      </c>
      <c r="AU130" s="1081">
        <f t="shared" si="32"/>
        <v>81.142644949955155</v>
      </c>
      <c r="AV130" s="602"/>
      <c r="AW130" s="602"/>
      <c r="AX130" s="602"/>
      <c r="AY130" s="602"/>
      <c r="AZ130" s="602"/>
      <c r="BA130" s="602"/>
    </row>
    <row r="131" spans="2:53">
      <c r="B131" s="602"/>
      <c r="C131" s="602"/>
      <c r="D131" s="1077"/>
      <c r="E131" s="1077" t="s">
        <v>586</v>
      </c>
      <c r="F131" s="1079" t="s">
        <v>1619</v>
      </c>
      <c r="G131" s="1080">
        <f t="shared" ref="G131:AU132" si="33">G130+$E$185</f>
        <v>169.073753033598</v>
      </c>
      <c r="H131" s="1080">
        <f t="shared" si="33"/>
        <v>181.073753033598</v>
      </c>
      <c r="I131" s="1080">
        <f t="shared" si="33"/>
        <v>197.87375303359798</v>
      </c>
      <c r="J131" s="1080">
        <f t="shared" si="33"/>
        <v>186.87375303359801</v>
      </c>
      <c r="K131" s="1080">
        <f t="shared" si="33"/>
        <v>177.17375303359799</v>
      </c>
      <c r="L131" s="1080">
        <f t="shared" si="33"/>
        <v>140.67375303359799</v>
      </c>
      <c r="M131" s="1080">
        <f t="shared" si="33"/>
        <v>137.67375303359799</v>
      </c>
      <c r="N131" s="1080">
        <f t="shared" si="33"/>
        <v>141.87375303359801</v>
      </c>
      <c r="O131" s="1081">
        <f t="shared" si="33"/>
        <v>165.17482882832152</v>
      </c>
      <c r="P131" s="1081">
        <f t="shared" si="33"/>
        <v>159.26071664907036</v>
      </c>
      <c r="Q131" s="1081">
        <f t="shared" si="33"/>
        <v>157.78077812014482</v>
      </c>
      <c r="R131" s="1081">
        <f t="shared" si="33"/>
        <v>135.79669270878142</v>
      </c>
      <c r="S131" s="1081">
        <f t="shared" si="33"/>
        <v>139.20519157948544</v>
      </c>
      <c r="T131" s="1081">
        <f t="shared" si="33"/>
        <v>141.52827547464079</v>
      </c>
      <c r="U131" s="1081">
        <f t="shared" si="33"/>
        <v>143.22648461960594</v>
      </c>
      <c r="V131" s="1081">
        <f t="shared" si="33"/>
        <v>144.46296244613413</v>
      </c>
      <c r="W131" s="1081">
        <f t="shared" si="33"/>
        <v>145.82842578444325</v>
      </c>
      <c r="X131" s="1081">
        <f t="shared" si="33"/>
        <v>147.16656455128788</v>
      </c>
      <c r="Y131" s="1081">
        <f t="shared" si="33"/>
        <v>148.39768584832805</v>
      </c>
      <c r="Z131" s="1081">
        <f t="shared" si="33"/>
        <v>149.69043773526113</v>
      </c>
      <c r="AA131" s="1081">
        <f t="shared" si="33"/>
        <v>150.91362763619856</v>
      </c>
      <c r="AB131" s="1081">
        <f t="shared" si="33"/>
        <v>150.6074838739957</v>
      </c>
      <c r="AC131" s="1081">
        <f t="shared" si="33"/>
        <v>150.30060792749632</v>
      </c>
      <c r="AD131" s="1081">
        <f t="shared" si="33"/>
        <v>149.9949990197693</v>
      </c>
      <c r="AE131" s="1081">
        <f t="shared" si="33"/>
        <v>149.68862251475585</v>
      </c>
      <c r="AF131" s="1081">
        <f t="shared" si="33"/>
        <v>149.3823427062072</v>
      </c>
      <c r="AG131" s="1081">
        <f t="shared" si="33"/>
        <v>149.07513701898196</v>
      </c>
      <c r="AH131" s="1081">
        <f t="shared" si="33"/>
        <v>148.76901391087415</v>
      </c>
      <c r="AI131" s="1081">
        <f t="shared" si="33"/>
        <v>148.46216032655585</v>
      </c>
      <c r="AJ131" s="1081">
        <f t="shared" si="33"/>
        <v>148.15623557987098</v>
      </c>
      <c r="AK131" s="1081">
        <f t="shared" si="33"/>
        <v>147.8500089563785</v>
      </c>
      <c r="AL131" s="1081">
        <f t="shared" si="33"/>
        <v>147.54378283721061</v>
      </c>
      <c r="AM131" s="1081">
        <f t="shared" si="33"/>
        <v>147.24071703721785</v>
      </c>
      <c r="AN131" s="1081">
        <f t="shared" si="33"/>
        <v>146.93765697967942</v>
      </c>
      <c r="AO131" s="1081">
        <f t="shared" si="33"/>
        <v>146.63460267193747</v>
      </c>
      <c r="AP131" s="1081">
        <f t="shared" si="33"/>
        <v>146.33155412134346</v>
      </c>
      <c r="AQ131" s="1081">
        <f t="shared" si="33"/>
        <v>146.02851133525826</v>
      </c>
      <c r="AR131" s="1081">
        <f t="shared" si="33"/>
        <v>145.72547432105219</v>
      </c>
      <c r="AS131" s="1081">
        <f t="shared" si="33"/>
        <v>145.42244308610498</v>
      </c>
      <c r="AT131" s="1081">
        <f t="shared" si="33"/>
        <v>145.11941763780575</v>
      </c>
      <c r="AU131" s="1081">
        <f t="shared" si="33"/>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33"/>
        <v>244.74750606719599</v>
      </c>
      <c r="I132" s="1080">
        <f t="shared" si="33"/>
        <v>261.54750606719597</v>
      </c>
      <c r="J132" s="1080">
        <f t="shared" si="33"/>
        <v>250.547506067196</v>
      </c>
      <c r="K132" s="1080">
        <f t="shared" si="33"/>
        <v>240.84750606719598</v>
      </c>
      <c r="L132" s="1080">
        <f t="shared" si="33"/>
        <v>204.34750606719598</v>
      </c>
      <c r="M132" s="1080">
        <f t="shared" si="33"/>
        <v>201.34750606719598</v>
      </c>
      <c r="N132" s="1080">
        <f t="shared" si="33"/>
        <v>205.547506067196</v>
      </c>
      <c r="O132" s="1081">
        <f t="shared" si="33"/>
        <v>228.84858186191951</v>
      </c>
      <c r="P132" s="1081">
        <f t="shared" si="33"/>
        <v>222.93446968266835</v>
      </c>
      <c r="Q132" s="1081">
        <f t="shared" si="33"/>
        <v>221.45453115374281</v>
      </c>
      <c r="R132" s="1081">
        <f t="shared" si="33"/>
        <v>199.47044574237941</v>
      </c>
      <c r="S132" s="1081">
        <f t="shared" si="33"/>
        <v>202.87894461308343</v>
      </c>
      <c r="T132" s="1081">
        <f t="shared" si="33"/>
        <v>205.20202850823878</v>
      </c>
      <c r="U132" s="1081">
        <f t="shared" si="33"/>
        <v>206.90023765320393</v>
      </c>
      <c r="V132" s="1081">
        <f t="shared" si="33"/>
        <v>208.13671547973212</v>
      </c>
      <c r="W132" s="1081">
        <f t="shared" si="33"/>
        <v>209.50217881804124</v>
      </c>
      <c r="X132" s="1081">
        <f t="shared" si="33"/>
        <v>210.84031758488587</v>
      </c>
      <c r="Y132" s="1081">
        <f t="shared" si="33"/>
        <v>212.07143888192604</v>
      </c>
      <c r="Z132" s="1081">
        <f t="shared" si="33"/>
        <v>213.36419076885912</v>
      </c>
      <c r="AA132" s="1081">
        <f t="shared" si="33"/>
        <v>214.58738066979654</v>
      </c>
      <c r="AB132" s="1081">
        <f t="shared" si="33"/>
        <v>214.28123690759369</v>
      </c>
      <c r="AC132" s="1081">
        <f t="shared" si="33"/>
        <v>213.97436096109431</v>
      </c>
      <c r="AD132" s="1081">
        <f t="shared" si="33"/>
        <v>213.66875205336729</v>
      </c>
      <c r="AE132" s="1081">
        <f t="shared" si="33"/>
        <v>213.36237554835384</v>
      </c>
      <c r="AF132" s="1081">
        <f t="shared" si="33"/>
        <v>213.05609573980519</v>
      </c>
      <c r="AG132" s="1081">
        <f t="shared" si="33"/>
        <v>212.74889005257995</v>
      </c>
      <c r="AH132" s="1081">
        <f t="shared" si="33"/>
        <v>212.44276694447214</v>
      </c>
      <c r="AI132" s="1081">
        <f t="shared" si="33"/>
        <v>212.13591336015384</v>
      </c>
      <c r="AJ132" s="1081">
        <f t="shared" si="33"/>
        <v>211.82998861346897</v>
      </c>
      <c r="AK132" s="1081">
        <f t="shared" si="33"/>
        <v>211.52376198997649</v>
      </c>
      <c r="AL132" s="1081">
        <f t="shared" si="33"/>
        <v>211.2175358708086</v>
      </c>
      <c r="AM132" s="1081">
        <f t="shared" si="33"/>
        <v>210.91447007081584</v>
      </c>
      <c r="AN132" s="1081">
        <f t="shared" si="33"/>
        <v>210.61141001327741</v>
      </c>
      <c r="AO132" s="1081">
        <f t="shared" si="33"/>
        <v>210.30835570553546</v>
      </c>
      <c r="AP132" s="1081">
        <f t="shared" si="33"/>
        <v>210.00530715494145</v>
      </c>
      <c r="AQ132" s="1081">
        <f t="shared" si="33"/>
        <v>209.70226436885625</v>
      </c>
      <c r="AR132" s="1081">
        <f t="shared" si="33"/>
        <v>209.39922735465018</v>
      </c>
      <c r="AS132" s="1081">
        <f t="shared" si="33"/>
        <v>209.09619611970297</v>
      </c>
      <c r="AT132" s="1081">
        <f t="shared" si="33"/>
        <v>208.79317067140374</v>
      </c>
      <c r="AU132" s="1081">
        <f t="shared" si="33"/>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34">H132</f>
        <v>244.74750606719599</v>
      </c>
      <c r="I133" s="1080">
        <f t="shared" si="34"/>
        <v>261.54750606719597</v>
      </c>
      <c r="J133" s="1080">
        <f t="shared" si="34"/>
        <v>250.547506067196</v>
      </c>
      <c r="K133" s="1080">
        <f t="shared" si="34"/>
        <v>240.84750606719598</v>
      </c>
      <c r="L133" s="1080">
        <f t="shared" si="34"/>
        <v>204.34750606719598</v>
      </c>
      <c r="M133" s="1080">
        <f t="shared" si="34"/>
        <v>201.34750606719598</v>
      </c>
      <c r="N133" s="1080">
        <f t="shared" si="34"/>
        <v>205.547506067196</v>
      </c>
      <c r="O133" s="1081">
        <f t="shared" si="34"/>
        <v>228.84858186191951</v>
      </c>
      <c r="P133" s="1081">
        <f t="shared" si="34"/>
        <v>222.93446968266835</v>
      </c>
      <c r="Q133" s="1081">
        <f t="shared" si="34"/>
        <v>221.45453115374281</v>
      </c>
      <c r="R133" s="1081">
        <f t="shared" si="34"/>
        <v>199.47044574237941</v>
      </c>
      <c r="S133" s="1081">
        <f t="shared" si="34"/>
        <v>202.87894461308343</v>
      </c>
      <c r="T133" s="1081">
        <f t="shared" si="34"/>
        <v>205.20202850823878</v>
      </c>
      <c r="U133" s="1081">
        <f t="shared" si="34"/>
        <v>206.90023765320393</v>
      </c>
      <c r="V133" s="1081">
        <f t="shared" si="34"/>
        <v>208.13671547973212</v>
      </c>
      <c r="W133" s="1081">
        <f t="shared" si="34"/>
        <v>209.50217881804124</v>
      </c>
      <c r="X133" s="1081">
        <f t="shared" si="34"/>
        <v>210.84031758488587</v>
      </c>
      <c r="Y133" s="1081">
        <f t="shared" si="34"/>
        <v>212.07143888192604</v>
      </c>
      <c r="Z133" s="1081">
        <f t="shared" si="34"/>
        <v>213.36419076885912</v>
      </c>
      <c r="AA133" s="1081">
        <f t="shared" si="34"/>
        <v>214.58738066979654</v>
      </c>
      <c r="AB133" s="1081">
        <f t="shared" si="34"/>
        <v>214.28123690759369</v>
      </c>
      <c r="AC133" s="1081">
        <f t="shared" si="34"/>
        <v>213.97436096109431</v>
      </c>
      <c r="AD133" s="1081">
        <f t="shared" si="34"/>
        <v>213.66875205336729</v>
      </c>
      <c r="AE133" s="1081">
        <f t="shared" si="34"/>
        <v>213.36237554835384</v>
      </c>
      <c r="AF133" s="1081">
        <f t="shared" si="34"/>
        <v>213.05609573980519</v>
      </c>
      <c r="AG133" s="1081">
        <f t="shared" si="34"/>
        <v>212.74889005257995</v>
      </c>
      <c r="AH133" s="1081">
        <f t="shared" si="34"/>
        <v>212.44276694447214</v>
      </c>
      <c r="AI133" s="1081">
        <f t="shared" si="34"/>
        <v>212.13591336015384</v>
      </c>
      <c r="AJ133" s="1081">
        <f t="shared" si="34"/>
        <v>211.82998861346897</v>
      </c>
      <c r="AK133" s="1081">
        <f t="shared" si="34"/>
        <v>211.52376198997649</v>
      </c>
      <c r="AL133" s="1081">
        <f t="shared" si="34"/>
        <v>211.2175358708086</v>
      </c>
      <c r="AM133" s="1081">
        <f t="shared" si="34"/>
        <v>210.91447007081584</v>
      </c>
      <c r="AN133" s="1081">
        <f t="shared" si="34"/>
        <v>210.61141001327741</v>
      </c>
      <c r="AO133" s="1081">
        <f t="shared" si="34"/>
        <v>210.30835570553546</v>
      </c>
      <c r="AP133" s="1081">
        <f t="shared" si="34"/>
        <v>210.00530715494145</v>
      </c>
      <c r="AQ133" s="1081">
        <f t="shared" si="34"/>
        <v>209.70226436885625</v>
      </c>
      <c r="AR133" s="1081">
        <f t="shared" si="34"/>
        <v>209.39922735465018</v>
      </c>
      <c r="AS133" s="1081">
        <f t="shared" si="34"/>
        <v>209.09619611970297</v>
      </c>
      <c r="AT133" s="1081">
        <f t="shared" si="34"/>
        <v>208.79317067140374</v>
      </c>
      <c r="AU133" s="1081">
        <f t="shared" si="34"/>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35">H132*2</f>
        <v>489.49501213439197</v>
      </c>
      <c r="I134" s="1080">
        <f t="shared" si="35"/>
        <v>523.09501213439194</v>
      </c>
      <c r="J134" s="1080">
        <f t="shared" si="35"/>
        <v>501.09501213439199</v>
      </c>
      <c r="K134" s="1080">
        <f t="shared" si="35"/>
        <v>481.69501213439196</v>
      </c>
      <c r="L134" s="1080">
        <f t="shared" si="35"/>
        <v>408.69501213439196</v>
      </c>
      <c r="M134" s="1080">
        <f t="shared" si="35"/>
        <v>402.69501213439196</v>
      </c>
      <c r="N134" s="1080">
        <f t="shared" si="35"/>
        <v>411.09501213439199</v>
      </c>
      <c r="O134" s="1081">
        <f t="shared" si="35"/>
        <v>457.69716372383903</v>
      </c>
      <c r="P134" s="1081">
        <f t="shared" si="35"/>
        <v>445.8689393653367</v>
      </c>
      <c r="Q134" s="1081">
        <f t="shared" si="35"/>
        <v>442.90906230748561</v>
      </c>
      <c r="R134" s="1081">
        <f t="shared" si="35"/>
        <v>398.94089148475882</v>
      </c>
      <c r="S134" s="1081">
        <f t="shared" si="35"/>
        <v>405.75788922616687</v>
      </c>
      <c r="T134" s="1081">
        <f t="shared" si="35"/>
        <v>410.40405701647757</v>
      </c>
      <c r="U134" s="1081">
        <f t="shared" si="35"/>
        <v>413.80047530640786</v>
      </c>
      <c r="V134" s="1081">
        <f t="shared" si="35"/>
        <v>416.27343095946424</v>
      </c>
      <c r="W134" s="1081">
        <f t="shared" si="35"/>
        <v>419.00435763608249</v>
      </c>
      <c r="X134" s="1081">
        <f t="shared" si="35"/>
        <v>421.68063516977173</v>
      </c>
      <c r="Y134" s="1081">
        <f t="shared" si="35"/>
        <v>424.14287776385208</v>
      </c>
      <c r="Z134" s="1081">
        <f t="shared" si="35"/>
        <v>426.72838153771823</v>
      </c>
      <c r="AA134" s="1081">
        <f t="shared" si="35"/>
        <v>429.17476133959309</v>
      </c>
      <c r="AB134" s="1081">
        <f t="shared" si="35"/>
        <v>428.56247381518739</v>
      </c>
      <c r="AC134" s="1081">
        <f t="shared" si="35"/>
        <v>427.94872192218861</v>
      </c>
      <c r="AD134" s="1081">
        <f t="shared" si="35"/>
        <v>427.33750410673457</v>
      </c>
      <c r="AE134" s="1081">
        <f t="shared" si="35"/>
        <v>426.72475109670768</v>
      </c>
      <c r="AF134" s="1081">
        <f t="shared" si="35"/>
        <v>426.11219147961037</v>
      </c>
      <c r="AG134" s="1081">
        <f t="shared" si="35"/>
        <v>425.4977801051599</v>
      </c>
      <c r="AH134" s="1081">
        <f t="shared" si="35"/>
        <v>424.88553388894428</v>
      </c>
      <c r="AI134" s="1081">
        <f t="shared" si="35"/>
        <v>424.27182672030767</v>
      </c>
      <c r="AJ134" s="1081">
        <f t="shared" si="35"/>
        <v>423.65997722693794</v>
      </c>
      <c r="AK134" s="1081">
        <f t="shared" si="35"/>
        <v>423.04752397995298</v>
      </c>
      <c r="AL134" s="1081">
        <f t="shared" si="35"/>
        <v>422.43507174161721</v>
      </c>
      <c r="AM134" s="1081">
        <f t="shared" si="35"/>
        <v>421.82894014163168</v>
      </c>
      <c r="AN134" s="1081">
        <f t="shared" si="35"/>
        <v>421.22282002655481</v>
      </c>
      <c r="AO134" s="1081">
        <f t="shared" si="35"/>
        <v>420.61671141107092</v>
      </c>
      <c r="AP134" s="1081">
        <f t="shared" si="35"/>
        <v>420.0106143098829</v>
      </c>
      <c r="AQ134" s="1081">
        <f t="shared" si="35"/>
        <v>419.4045287377125</v>
      </c>
      <c r="AR134" s="1081">
        <f t="shared" si="35"/>
        <v>418.79845470930036</v>
      </c>
      <c r="AS134" s="1081">
        <f t="shared" si="35"/>
        <v>418.19239223940593</v>
      </c>
      <c r="AT134" s="1081">
        <f t="shared" si="35"/>
        <v>417.58634134280749</v>
      </c>
      <c r="AU134" s="1081">
        <f t="shared" si="35"/>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36">H222</f>
        <v>112.4</v>
      </c>
      <c r="I135" s="1080">
        <f t="shared" si="36"/>
        <v>116.3</v>
      </c>
      <c r="J135" s="1080">
        <f t="shared" si="36"/>
        <v>118.6</v>
      </c>
      <c r="K135" s="1080">
        <f t="shared" si="36"/>
        <v>110.1</v>
      </c>
      <c r="L135" s="1080">
        <f t="shared" si="36"/>
        <v>73.5</v>
      </c>
      <c r="M135" s="1080">
        <f t="shared" si="36"/>
        <v>70.599999999999994</v>
      </c>
      <c r="N135" s="1080">
        <f t="shared" si="36"/>
        <v>74.7</v>
      </c>
      <c r="O135" s="1081">
        <f>VLOOKUP(O$122,$C$287:$O$319,9)</f>
        <v>99.501075794723519</v>
      </c>
      <c r="P135" s="1081">
        <f t="shared" ref="P135:AU135" si="37">VLOOKUP(P$122,$C$287:$O$319,9)</f>
        <v>92.996963615472367</v>
      </c>
      <c r="Q135" s="1081">
        <f t="shared" si="37"/>
        <v>91.517025086546809</v>
      </c>
      <c r="R135" s="1081">
        <f t="shared" si="37"/>
        <v>69.532939675183428</v>
      </c>
      <c r="S135" s="1081">
        <f t="shared" si="37"/>
        <v>72.941438545887451</v>
      </c>
      <c r="T135" s="1081">
        <f t="shared" si="37"/>
        <v>75.264522441042786</v>
      </c>
      <c r="U135" s="1081">
        <f t="shared" si="37"/>
        <v>76.962731586007934</v>
      </c>
      <c r="V135" s="1081">
        <f t="shared" si="37"/>
        <v>78.199209412536121</v>
      </c>
      <c r="W135" s="1081">
        <f t="shared" si="37"/>
        <v>79.564672750845261</v>
      </c>
      <c r="X135" s="1081">
        <f t="shared" si="37"/>
        <v>80.902811517689884</v>
      </c>
      <c r="Y135" s="1081">
        <f t="shared" si="37"/>
        <v>82.133932814730045</v>
      </c>
      <c r="Z135" s="1081">
        <f t="shared" si="37"/>
        <v>83.42668470166312</v>
      </c>
      <c r="AA135" s="1081">
        <f t="shared" si="37"/>
        <v>84.649874602600562</v>
      </c>
      <c r="AB135" s="1081">
        <f t="shared" si="37"/>
        <v>84.343730840397711</v>
      </c>
      <c r="AC135" s="1081">
        <f t="shared" si="37"/>
        <v>84.036854893898322</v>
      </c>
      <c r="AD135" s="1081">
        <f t="shared" si="37"/>
        <v>83.731245986171288</v>
      </c>
      <c r="AE135" s="1081">
        <f t="shared" si="37"/>
        <v>83.424869481157842</v>
      </c>
      <c r="AF135" s="1081">
        <f t="shared" si="37"/>
        <v>83.118589672609204</v>
      </c>
      <c r="AG135" s="1081">
        <f t="shared" si="37"/>
        <v>82.811383985383955</v>
      </c>
      <c r="AH135" s="1081">
        <f t="shared" si="37"/>
        <v>82.505260877276157</v>
      </c>
      <c r="AI135" s="1081">
        <f t="shared" si="37"/>
        <v>82.198407292957839</v>
      </c>
      <c r="AJ135" s="1081">
        <f t="shared" si="37"/>
        <v>81.892482546272987</v>
      </c>
      <c r="AK135" s="1081">
        <f t="shared" si="37"/>
        <v>81.586255922780509</v>
      </c>
      <c r="AL135" s="1081">
        <f t="shared" si="37"/>
        <v>81.280029803612607</v>
      </c>
      <c r="AM135" s="1081">
        <f t="shared" si="37"/>
        <v>80.976964003619855</v>
      </c>
      <c r="AN135" s="1081">
        <f t="shared" si="37"/>
        <v>80.673903946081424</v>
      </c>
      <c r="AO135" s="1081">
        <f t="shared" si="37"/>
        <v>80.370849638339479</v>
      </c>
      <c r="AP135" s="1081">
        <f t="shared" si="37"/>
        <v>80.067801087745465</v>
      </c>
      <c r="AQ135" s="1081">
        <f t="shared" si="37"/>
        <v>79.764758301660265</v>
      </c>
      <c r="AR135" s="1081">
        <f t="shared" si="37"/>
        <v>79.461721287454196</v>
      </c>
      <c r="AS135" s="1081">
        <f t="shared" si="37"/>
        <v>79.158690052506984</v>
      </c>
      <c r="AT135" s="1081">
        <f t="shared" si="37"/>
        <v>78.85566460420776</v>
      </c>
      <c r="AU135" s="1081">
        <f t="shared" si="37"/>
        <v>78.552644949955152</v>
      </c>
      <c r="AV135" s="602"/>
      <c r="AW135" s="602"/>
      <c r="AX135" s="602"/>
      <c r="AY135" s="602"/>
      <c r="AZ135" s="602"/>
      <c r="BA135" s="602"/>
    </row>
    <row r="136" spans="2:53">
      <c r="B136" s="602"/>
      <c r="C136" s="602"/>
      <c r="D136" s="1077"/>
      <c r="E136" s="1077" t="s">
        <v>578</v>
      </c>
      <c r="F136" s="1079" t="s">
        <v>1619</v>
      </c>
      <c r="G136" s="1080">
        <f t="shared" ref="G136:AU136" si="38">G135*$E$181</f>
        <v>229.5</v>
      </c>
      <c r="H136" s="1080">
        <f t="shared" si="38"/>
        <v>337.20000000000005</v>
      </c>
      <c r="I136" s="1080">
        <f t="shared" si="38"/>
        <v>348.9</v>
      </c>
      <c r="J136" s="1080">
        <f t="shared" si="38"/>
        <v>355.79999999999995</v>
      </c>
      <c r="K136" s="1080">
        <f t="shared" si="38"/>
        <v>330.29999999999995</v>
      </c>
      <c r="L136" s="1080">
        <f t="shared" si="38"/>
        <v>220.5</v>
      </c>
      <c r="M136" s="1080">
        <f t="shared" si="38"/>
        <v>211.79999999999998</v>
      </c>
      <c r="N136" s="1080">
        <f t="shared" si="38"/>
        <v>224.10000000000002</v>
      </c>
      <c r="O136" s="1081">
        <f t="shared" si="38"/>
        <v>298.50322738417054</v>
      </c>
      <c r="P136" s="1081">
        <f t="shared" si="38"/>
        <v>278.99089084641707</v>
      </c>
      <c r="Q136" s="1081">
        <f t="shared" si="38"/>
        <v>274.55107525964041</v>
      </c>
      <c r="R136" s="1081">
        <f t="shared" si="38"/>
        <v>208.59881902555028</v>
      </c>
      <c r="S136" s="1081">
        <f t="shared" si="38"/>
        <v>218.82431563766235</v>
      </c>
      <c r="T136" s="1081">
        <f t="shared" si="38"/>
        <v>225.79356732312834</v>
      </c>
      <c r="U136" s="1081">
        <f t="shared" si="38"/>
        <v>230.88819475802381</v>
      </c>
      <c r="V136" s="1081">
        <f t="shared" si="38"/>
        <v>234.59762823760838</v>
      </c>
      <c r="W136" s="1081">
        <f t="shared" si="38"/>
        <v>238.69401825253578</v>
      </c>
      <c r="X136" s="1081">
        <f t="shared" si="38"/>
        <v>242.70843455306965</v>
      </c>
      <c r="Y136" s="1081">
        <f t="shared" si="38"/>
        <v>246.40179844419015</v>
      </c>
      <c r="Z136" s="1081">
        <f t="shared" si="38"/>
        <v>250.28005410498935</v>
      </c>
      <c r="AA136" s="1081">
        <f t="shared" si="38"/>
        <v>253.94962380780169</v>
      </c>
      <c r="AB136" s="1081">
        <f t="shared" si="38"/>
        <v>253.03119252119313</v>
      </c>
      <c r="AC136" s="1081">
        <f t="shared" si="38"/>
        <v>252.11056468169497</v>
      </c>
      <c r="AD136" s="1081">
        <f t="shared" si="38"/>
        <v>251.19373795851385</v>
      </c>
      <c r="AE136" s="1081">
        <f t="shared" si="38"/>
        <v>250.27460844347354</v>
      </c>
      <c r="AF136" s="1081">
        <f t="shared" si="38"/>
        <v>249.35576901782761</v>
      </c>
      <c r="AG136" s="1081">
        <f t="shared" si="38"/>
        <v>248.43415195615188</v>
      </c>
      <c r="AH136" s="1081">
        <f t="shared" si="38"/>
        <v>247.51578263182847</v>
      </c>
      <c r="AI136" s="1081">
        <f t="shared" si="38"/>
        <v>246.59522187887353</v>
      </c>
      <c r="AJ136" s="1081">
        <f t="shared" si="38"/>
        <v>245.67744763881896</v>
      </c>
      <c r="AK136" s="1081">
        <f t="shared" si="38"/>
        <v>244.75876776834153</v>
      </c>
      <c r="AL136" s="1081">
        <f t="shared" si="38"/>
        <v>243.84008941083783</v>
      </c>
      <c r="AM136" s="1081">
        <f t="shared" si="38"/>
        <v>242.93089201085957</v>
      </c>
      <c r="AN136" s="1081">
        <f t="shared" si="38"/>
        <v>242.02171183824427</v>
      </c>
      <c r="AO136" s="1081">
        <f t="shared" si="38"/>
        <v>241.11254891501844</v>
      </c>
      <c r="AP136" s="1081">
        <f t="shared" si="38"/>
        <v>240.2034032632364</v>
      </c>
      <c r="AQ136" s="1081">
        <f t="shared" si="38"/>
        <v>239.2942749049808</v>
      </c>
      <c r="AR136" s="1081">
        <f t="shared" si="38"/>
        <v>238.38516386236259</v>
      </c>
      <c r="AS136" s="1081">
        <f t="shared" si="38"/>
        <v>237.47607015752095</v>
      </c>
      <c r="AT136" s="1081">
        <f t="shared" si="38"/>
        <v>236.56699381262328</v>
      </c>
      <c r="AU136" s="1081">
        <f t="shared" si="38"/>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39">H136+$E$185</f>
        <v>400.87375303359806</v>
      </c>
      <c r="I137" s="1080">
        <f t="shared" si="39"/>
        <v>412.573753033598</v>
      </c>
      <c r="J137" s="1080">
        <f t="shared" si="39"/>
        <v>419.47375303359797</v>
      </c>
      <c r="K137" s="1080">
        <f t="shared" si="39"/>
        <v>393.97375303359797</v>
      </c>
      <c r="L137" s="1080">
        <f t="shared" si="39"/>
        <v>284.17375303359802</v>
      </c>
      <c r="M137" s="1080">
        <f t="shared" si="39"/>
        <v>275.47375303359797</v>
      </c>
      <c r="N137" s="1080">
        <f t="shared" si="39"/>
        <v>287.77375303359804</v>
      </c>
      <c r="O137" s="1081">
        <f t="shared" si="39"/>
        <v>362.17698041776856</v>
      </c>
      <c r="P137" s="1081">
        <f t="shared" si="39"/>
        <v>342.66464388001509</v>
      </c>
      <c r="Q137" s="1081">
        <f t="shared" si="39"/>
        <v>338.22482829323843</v>
      </c>
      <c r="R137" s="1081">
        <f t="shared" si="39"/>
        <v>272.27257205914827</v>
      </c>
      <c r="S137" s="1081">
        <f t="shared" si="39"/>
        <v>282.49806867126034</v>
      </c>
      <c r="T137" s="1081">
        <f t="shared" si="39"/>
        <v>289.46732035672636</v>
      </c>
      <c r="U137" s="1081">
        <f t="shared" si="39"/>
        <v>294.56194779162183</v>
      </c>
      <c r="V137" s="1081">
        <f t="shared" si="39"/>
        <v>298.27138127120639</v>
      </c>
      <c r="W137" s="1081">
        <f t="shared" si="39"/>
        <v>302.3677712861338</v>
      </c>
      <c r="X137" s="1081">
        <f t="shared" si="39"/>
        <v>306.38218758666767</v>
      </c>
      <c r="Y137" s="1081">
        <f t="shared" si="39"/>
        <v>310.07555147778817</v>
      </c>
      <c r="Z137" s="1081">
        <f t="shared" si="39"/>
        <v>313.95380713858736</v>
      </c>
      <c r="AA137" s="1081">
        <f t="shared" si="39"/>
        <v>317.6233768413997</v>
      </c>
      <c r="AB137" s="1081">
        <f t="shared" si="39"/>
        <v>316.70494555479115</v>
      </c>
      <c r="AC137" s="1081">
        <f t="shared" si="39"/>
        <v>315.78431771529296</v>
      </c>
      <c r="AD137" s="1081">
        <f t="shared" si="39"/>
        <v>314.86749099211187</v>
      </c>
      <c r="AE137" s="1081">
        <f t="shared" si="39"/>
        <v>313.94836147707156</v>
      </c>
      <c r="AF137" s="1081">
        <f t="shared" si="39"/>
        <v>313.0295220514256</v>
      </c>
      <c r="AG137" s="1081">
        <f t="shared" si="39"/>
        <v>312.1079049897499</v>
      </c>
      <c r="AH137" s="1081">
        <f t="shared" si="39"/>
        <v>311.18953566542649</v>
      </c>
      <c r="AI137" s="1081">
        <f t="shared" si="39"/>
        <v>310.26897491247155</v>
      </c>
      <c r="AJ137" s="1081">
        <f t="shared" si="39"/>
        <v>309.35120067241695</v>
      </c>
      <c r="AK137" s="1081">
        <f t="shared" si="39"/>
        <v>308.43252080193952</v>
      </c>
      <c r="AL137" s="1081">
        <f t="shared" si="39"/>
        <v>307.51384244443585</v>
      </c>
      <c r="AM137" s="1081">
        <f t="shared" si="39"/>
        <v>306.60464504445758</v>
      </c>
      <c r="AN137" s="1081">
        <f t="shared" si="39"/>
        <v>305.69546487184226</v>
      </c>
      <c r="AO137" s="1081">
        <f t="shared" si="39"/>
        <v>304.78630194861643</v>
      </c>
      <c r="AP137" s="1081">
        <f t="shared" si="39"/>
        <v>303.87715629683441</v>
      </c>
      <c r="AQ137" s="1081">
        <f t="shared" si="39"/>
        <v>302.96802793857881</v>
      </c>
      <c r="AR137" s="1081">
        <f t="shared" si="39"/>
        <v>302.05891689596058</v>
      </c>
      <c r="AS137" s="1081">
        <f t="shared" si="39"/>
        <v>301.14982319111897</v>
      </c>
      <c r="AT137" s="1081">
        <f t="shared" si="39"/>
        <v>300.24074684622127</v>
      </c>
      <c r="AU137" s="1081">
        <f t="shared" si="39"/>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40">H137*2</f>
        <v>801.74750606719613</v>
      </c>
      <c r="I138" s="1080">
        <f t="shared" si="40"/>
        <v>825.14750606719599</v>
      </c>
      <c r="J138" s="1080">
        <f t="shared" si="40"/>
        <v>838.94750606719595</v>
      </c>
      <c r="K138" s="1080">
        <f t="shared" si="40"/>
        <v>787.94750606719595</v>
      </c>
      <c r="L138" s="1080">
        <f t="shared" si="40"/>
        <v>568.34750606719604</v>
      </c>
      <c r="M138" s="1080">
        <f t="shared" si="40"/>
        <v>550.94750606719595</v>
      </c>
      <c r="N138" s="1080">
        <f t="shared" si="40"/>
        <v>575.54750606719608</v>
      </c>
      <c r="O138" s="1081">
        <f t="shared" si="40"/>
        <v>724.35396083553712</v>
      </c>
      <c r="P138" s="1081">
        <f t="shared" si="40"/>
        <v>685.32928776003018</v>
      </c>
      <c r="Q138" s="1081">
        <f t="shared" si="40"/>
        <v>676.44965658647686</v>
      </c>
      <c r="R138" s="1081">
        <f t="shared" si="40"/>
        <v>544.54514411829655</v>
      </c>
      <c r="S138" s="1081">
        <f t="shared" si="40"/>
        <v>564.99613734252068</v>
      </c>
      <c r="T138" s="1081">
        <f t="shared" si="40"/>
        <v>578.93464071345272</v>
      </c>
      <c r="U138" s="1081">
        <f t="shared" si="40"/>
        <v>589.12389558324367</v>
      </c>
      <c r="V138" s="1081">
        <f t="shared" si="40"/>
        <v>596.54276254241279</v>
      </c>
      <c r="W138" s="1081">
        <f t="shared" si="40"/>
        <v>604.7355425722676</v>
      </c>
      <c r="X138" s="1081">
        <f t="shared" si="40"/>
        <v>612.76437517333534</v>
      </c>
      <c r="Y138" s="1081">
        <f t="shared" si="40"/>
        <v>620.15110295557633</v>
      </c>
      <c r="Z138" s="1081">
        <f t="shared" si="40"/>
        <v>627.90761427717473</v>
      </c>
      <c r="AA138" s="1081">
        <f t="shared" si="40"/>
        <v>635.24675368279941</v>
      </c>
      <c r="AB138" s="1081">
        <f t="shared" si="40"/>
        <v>633.4098911095823</v>
      </c>
      <c r="AC138" s="1081">
        <f t="shared" si="40"/>
        <v>631.56863543058591</v>
      </c>
      <c r="AD138" s="1081">
        <f t="shared" si="40"/>
        <v>629.73498198422374</v>
      </c>
      <c r="AE138" s="1081">
        <f t="shared" si="40"/>
        <v>627.89672295414312</v>
      </c>
      <c r="AF138" s="1081">
        <f t="shared" si="40"/>
        <v>626.0590441028512</v>
      </c>
      <c r="AG138" s="1081">
        <f t="shared" si="40"/>
        <v>624.2158099794998</v>
      </c>
      <c r="AH138" s="1081">
        <f t="shared" si="40"/>
        <v>622.37907133085298</v>
      </c>
      <c r="AI138" s="1081">
        <f t="shared" si="40"/>
        <v>620.5379498249431</v>
      </c>
      <c r="AJ138" s="1081">
        <f t="shared" si="40"/>
        <v>618.7024013448339</v>
      </c>
      <c r="AK138" s="1081">
        <f t="shared" si="40"/>
        <v>616.86504160387904</v>
      </c>
      <c r="AL138" s="1081">
        <f t="shared" si="40"/>
        <v>615.0276848888717</v>
      </c>
      <c r="AM138" s="1081">
        <f t="shared" si="40"/>
        <v>613.20929008891517</v>
      </c>
      <c r="AN138" s="1081">
        <f t="shared" si="40"/>
        <v>611.39092974368452</v>
      </c>
      <c r="AO138" s="1081">
        <f t="shared" si="40"/>
        <v>609.57260389723285</v>
      </c>
      <c r="AP138" s="1081">
        <f t="shared" si="40"/>
        <v>607.75431259366883</v>
      </c>
      <c r="AQ138" s="1081">
        <f t="shared" si="40"/>
        <v>605.93605587715763</v>
      </c>
      <c r="AR138" s="1081">
        <f t="shared" si="40"/>
        <v>604.11783379192116</v>
      </c>
      <c r="AS138" s="1081">
        <f t="shared" si="40"/>
        <v>602.29964638223794</v>
      </c>
      <c r="AT138" s="1081">
        <f t="shared" si="40"/>
        <v>600.48149369244254</v>
      </c>
      <c r="AU138" s="1081">
        <f t="shared" si="40"/>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41">H135</f>
        <v>112.4</v>
      </c>
      <c r="I139" s="1080">
        <f t="shared" si="41"/>
        <v>116.3</v>
      </c>
      <c r="J139" s="1080">
        <f t="shared" si="41"/>
        <v>118.6</v>
      </c>
      <c r="K139" s="1080">
        <f t="shared" si="41"/>
        <v>110.1</v>
      </c>
      <c r="L139" s="1080">
        <f t="shared" si="41"/>
        <v>73.5</v>
      </c>
      <c r="M139" s="1080">
        <f t="shared" si="41"/>
        <v>70.599999999999994</v>
      </c>
      <c r="N139" s="1080">
        <f t="shared" si="41"/>
        <v>74.7</v>
      </c>
      <c r="O139" s="1080">
        <f t="shared" si="41"/>
        <v>99.501075794723519</v>
      </c>
      <c r="P139" s="1080">
        <f t="shared" si="41"/>
        <v>92.996963615472367</v>
      </c>
      <c r="Q139" s="1080">
        <f t="shared" si="41"/>
        <v>91.517025086546809</v>
      </c>
      <c r="R139" s="1080">
        <f t="shared" si="41"/>
        <v>69.532939675183428</v>
      </c>
      <c r="S139" s="1080">
        <f t="shared" si="41"/>
        <v>72.941438545887451</v>
      </c>
      <c r="T139" s="1080">
        <f t="shared" si="41"/>
        <v>75.264522441042786</v>
      </c>
      <c r="U139" s="1080">
        <f t="shared" si="41"/>
        <v>76.962731586007934</v>
      </c>
      <c r="V139" s="1080">
        <f t="shared" si="41"/>
        <v>78.199209412536121</v>
      </c>
      <c r="W139" s="1080">
        <f t="shared" si="41"/>
        <v>79.564672750845261</v>
      </c>
      <c r="X139" s="1080">
        <f t="shared" si="41"/>
        <v>80.902811517689884</v>
      </c>
      <c r="Y139" s="1080">
        <f t="shared" si="41"/>
        <v>82.133932814730045</v>
      </c>
      <c r="Z139" s="1080">
        <f t="shared" si="41"/>
        <v>83.42668470166312</v>
      </c>
      <c r="AA139" s="1080">
        <f t="shared" si="41"/>
        <v>84.649874602600562</v>
      </c>
      <c r="AB139" s="1080">
        <f t="shared" si="41"/>
        <v>84.343730840397711</v>
      </c>
      <c r="AC139" s="1080">
        <f t="shared" si="41"/>
        <v>84.036854893898322</v>
      </c>
      <c r="AD139" s="1080">
        <f t="shared" si="41"/>
        <v>83.731245986171288</v>
      </c>
      <c r="AE139" s="1080">
        <f t="shared" si="41"/>
        <v>83.424869481157842</v>
      </c>
      <c r="AF139" s="1080">
        <f t="shared" si="41"/>
        <v>83.118589672609204</v>
      </c>
      <c r="AG139" s="1080">
        <f t="shared" si="41"/>
        <v>82.811383985383955</v>
      </c>
      <c r="AH139" s="1080">
        <f t="shared" si="41"/>
        <v>82.505260877276157</v>
      </c>
      <c r="AI139" s="1080">
        <f t="shared" si="41"/>
        <v>82.198407292957839</v>
      </c>
      <c r="AJ139" s="1080">
        <f t="shared" si="41"/>
        <v>81.892482546272987</v>
      </c>
      <c r="AK139" s="1080">
        <f t="shared" si="41"/>
        <v>81.586255922780509</v>
      </c>
      <c r="AL139" s="1080">
        <f t="shared" si="41"/>
        <v>81.280029803612607</v>
      </c>
      <c r="AM139" s="1080">
        <f t="shared" si="41"/>
        <v>80.976964003619855</v>
      </c>
      <c r="AN139" s="1080">
        <f t="shared" si="41"/>
        <v>80.673903946081424</v>
      </c>
      <c r="AO139" s="1080">
        <f t="shared" si="41"/>
        <v>80.370849638339479</v>
      </c>
      <c r="AP139" s="1080">
        <f t="shared" si="41"/>
        <v>80.067801087745465</v>
      </c>
      <c r="AQ139" s="1080">
        <f t="shared" si="41"/>
        <v>79.764758301660265</v>
      </c>
      <c r="AR139" s="1080">
        <f t="shared" si="41"/>
        <v>79.461721287454196</v>
      </c>
      <c r="AS139" s="1080">
        <f t="shared" si="41"/>
        <v>79.158690052506984</v>
      </c>
      <c r="AT139" s="1080">
        <f t="shared" si="41"/>
        <v>78.85566460420776</v>
      </c>
      <c r="AU139" s="1080">
        <f t="shared" si="41"/>
        <v>78.552644949955152</v>
      </c>
      <c r="AV139" s="602"/>
      <c r="AW139" s="602"/>
      <c r="AX139" s="602"/>
      <c r="AY139" s="602"/>
      <c r="AZ139" s="602"/>
      <c r="BA139" s="602"/>
    </row>
    <row r="140" spans="2:53">
      <c r="B140" s="602"/>
      <c r="C140" s="602"/>
      <c r="D140" s="1077"/>
      <c r="E140" s="1077" t="s">
        <v>44</v>
      </c>
      <c r="F140" s="1079" t="s">
        <v>1619</v>
      </c>
      <c r="G140" s="1080">
        <f t="shared" ref="G140:N140" si="42">G225</f>
        <v>68.2</v>
      </c>
      <c r="H140" s="1080">
        <f t="shared" si="42"/>
        <v>102</v>
      </c>
      <c r="I140" s="1080">
        <f t="shared" si="42"/>
        <v>96.2</v>
      </c>
      <c r="J140" s="1080">
        <f t="shared" si="42"/>
        <v>91.7</v>
      </c>
      <c r="K140" s="1080">
        <f t="shared" si="42"/>
        <v>84</v>
      </c>
      <c r="L140" s="1080">
        <f t="shared" si="42"/>
        <v>47.5</v>
      </c>
      <c r="M140" s="1080">
        <f t="shared" si="42"/>
        <v>44.5</v>
      </c>
      <c r="N140" s="1080">
        <f t="shared" si="42"/>
        <v>48.7</v>
      </c>
      <c r="O140" s="1081">
        <f>VLOOKUP(O$122,$C$287:$O$319,5)</f>
        <v>67.735141438725293</v>
      </c>
      <c r="P140" s="1081">
        <f t="shared" ref="P140:AU140" si="43">VLOOKUP(P$122,$C$287:$O$319,5)</f>
        <v>61.821029259474152</v>
      </c>
      <c r="Q140" s="1081">
        <f t="shared" si="43"/>
        <v>60.341090730548601</v>
      </c>
      <c r="R140" s="1081">
        <f t="shared" si="43"/>
        <v>38.35700531918522</v>
      </c>
      <c r="S140" s="1081">
        <f t="shared" si="43"/>
        <v>41.765504189889249</v>
      </c>
      <c r="T140" s="1081">
        <f t="shared" si="43"/>
        <v>44.088588085044584</v>
      </c>
      <c r="U140" s="1081">
        <f t="shared" si="43"/>
        <v>45.786797230009718</v>
      </c>
      <c r="V140" s="1081">
        <f t="shared" si="43"/>
        <v>47.023275056537912</v>
      </c>
      <c r="W140" s="1081">
        <f t="shared" si="43"/>
        <v>48.388738394847046</v>
      </c>
      <c r="X140" s="1081">
        <f t="shared" si="43"/>
        <v>49.726877161691675</v>
      </c>
      <c r="Y140" s="1081">
        <f t="shared" si="43"/>
        <v>50.957998458731836</v>
      </c>
      <c r="Z140" s="1081">
        <f t="shared" si="43"/>
        <v>52.250750345664912</v>
      </c>
      <c r="AA140" s="1081">
        <f t="shared" si="43"/>
        <v>53.473940246602353</v>
      </c>
      <c r="AB140" s="1081">
        <f t="shared" si="43"/>
        <v>53.16779648439951</v>
      </c>
      <c r="AC140" s="1081">
        <f t="shared" si="43"/>
        <v>52.860920537900107</v>
      </c>
      <c r="AD140" s="1081">
        <f t="shared" si="43"/>
        <v>52.55531163017308</v>
      </c>
      <c r="AE140" s="1081">
        <f t="shared" si="43"/>
        <v>52.248935125159633</v>
      </c>
      <c r="AF140" s="1081">
        <f t="shared" si="43"/>
        <v>51.942655316610988</v>
      </c>
      <c r="AG140" s="1081">
        <f t="shared" si="43"/>
        <v>51.635449629385747</v>
      </c>
      <c r="AH140" s="1081">
        <f t="shared" si="43"/>
        <v>51.329326521277956</v>
      </c>
      <c r="AI140" s="1081">
        <f t="shared" si="43"/>
        <v>51.022472936959623</v>
      </c>
      <c r="AJ140" s="1081">
        <f t="shared" si="43"/>
        <v>50.716548190274779</v>
      </c>
      <c r="AK140" s="1081">
        <f t="shared" si="43"/>
        <v>50.410321566782294</v>
      </c>
      <c r="AL140" s="1081">
        <f t="shared" si="43"/>
        <v>50.104095447614391</v>
      </c>
      <c r="AM140" s="1081">
        <f t="shared" si="43"/>
        <v>49.801029647621633</v>
      </c>
      <c r="AN140" s="1081">
        <f t="shared" si="43"/>
        <v>49.497969590083216</v>
      </c>
      <c r="AO140" s="1081">
        <f t="shared" si="43"/>
        <v>49.19491528234127</v>
      </c>
      <c r="AP140" s="1081">
        <f t="shared" si="43"/>
        <v>48.89186673174725</v>
      </c>
      <c r="AQ140" s="1081">
        <f t="shared" si="43"/>
        <v>48.588823945662064</v>
      </c>
      <c r="AR140" s="1081">
        <f t="shared" si="43"/>
        <v>48.285786931455988</v>
      </c>
      <c r="AS140" s="1081">
        <f t="shared" si="43"/>
        <v>47.982755696508768</v>
      </c>
      <c r="AT140" s="1081">
        <f t="shared" si="43"/>
        <v>47.679730248209545</v>
      </c>
      <c r="AU140" s="1081">
        <f t="shared" si="43"/>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44">H140+$E$185</f>
        <v>165.67375303359799</v>
      </c>
      <c r="I141" s="1080">
        <f t="shared" si="44"/>
        <v>159.87375303359801</v>
      </c>
      <c r="J141" s="1080">
        <f t="shared" si="44"/>
        <v>155.37375303359801</v>
      </c>
      <c r="K141" s="1080">
        <f t="shared" si="44"/>
        <v>147.67375303359799</v>
      </c>
      <c r="L141" s="1080">
        <f t="shared" si="44"/>
        <v>111.17375303359799</v>
      </c>
      <c r="M141" s="1080">
        <f t="shared" si="44"/>
        <v>108.17375303359799</v>
      </c>
      <c r="N141" s="1080">
        <f t="shared" si="44"/>
        <v>112.37375303359801</v>
      </c>
      <c r="O141" s="1080">
        <f t="shared" si="44"/>
        <v>131.40889447232328</v>
      </c>
      <c r="P141" s="1080">
        <f t="shared" si="44"/>
        <v>125.49478229307215</v>
      </c>
      <c r="Q141" s="1080">
        <f t="shared" si="44"/>
        <v>124.0148437641466</v>
      </c>
      <c r="R141" s="1080">
        <f t="shared" si="44"/>
        <v>102.03075835278321</v>
      </c>
      <c r="S141" s="1080">
        <f t="shared" si="44"/>
        <v>105.43925722348725</v>
      </c>
      <c r="T141" s="1080">
        <f t="shared" si="44"/>
        <v>107.76234111864258</v>
      </c>
      <c r="U141" s="1080">
        <f t="shared" si="44"/>
        <v>109.46055026360771</v>
      </c>
      <c r="V141" s="1080">
        <f t="shared" si="44"/>
        <v>110.69702809013592</v>
      </c>
      <c r="W141" s="1080">
        <f t="shared" si="44"/>
        <v>112.06249142844504</v>
      </c>
      <c r="X141" s="1080">
        <f t="shared" si="44"/>
        <v>113.40063019528966</v>
      </c>
      <c r="Y141" s="1080">
        <f t="shared" si="44"/>
        <v>114.63175149232984</v>
      </c>
      <c r="Z141" s="1080">
        <f t="shared" si="44"/>
        <v>115.92450337926292</v>
      </c>
      <c r="AA141" s="1080">
        <f t="shared" si="44"/>
        <v>117.14769328020034</v>
      </c>
      <c r="AB141" s="1080">
        <f t="shared" si="44"/>
        <v>116.84154951799751</v>
      </c>
      <c r="AC141" s="1080">
        <f t="shared" si="44"/>
        <v>116.5346735714981</v>
      </c>
      <c r="AD141" s="1080">
        <f t="shared" si="44"/>
        <v>116.22906466377108</v>
      </c>
      <c r="AE141" s="1080">
        <f t="shared" si="44"/>
        <v>115.92268815875764</v>
      </c>
      <c r="AF141" s="1080">
        <f t="shared" si="44"/>
        <v>115.61640835020899</v>
      </c>
      <c r="AG141" s="1080">
        <f t="shared" si="44"/>
        <v>115.30920266298375</v>
      </c>
      <c r="AH141" s="1080">
        <f t="shared" si="44"/>
        <v>115.00307955487595</v>
      </c>
      <c r="AI141" s="1080">
        <f t="shared" si="44"/>
        <v>114.69622597055762</v>
      </c>
      <c r="AJ141" s="1080">
        <f t="shared" si="44"/>
        <v>114.39030122387277</v>
      </c>
      <c r="AK141" s="1080">
        <f t="shared" si="44"/>
        <v>114.08407460038029</v>
      </c>
      <c r="AL141" s="1080">
        <f t="shared" si="44"/>
        <v>113.77784848121239</v>
      </c>
      <c r="AM141" s="1080">
        <f t="shared" si="44"/>
        <v>113.47478268121964</v>
      </c>
      <c r="AN141" s="1080">
        <f t="shared" si="44"/>
        <v>113.17172262368121</v>
      </c>
      <c r="AO141" s="1080">
        <f t="shared" si="44"/>
        <v>112.86866831593926</v>
      </c>
      <c r="AP141" s="1080">
        <f t="shared" si="44"/>
        <v>112.56561976534525</v>
      </c>
      <c r="AQ141" s="1080">
        <f t="shared" si="44"/>
        <v>112.26257697926006</v>
      </c>
      <c r="AR141" s="1080">
        <f t="shared" si="44"/>
        <v>111.95953996505398</v>
      </c>
      <c r="AS141" s="1080">
        <f t="shared" si="44"/>
        <v>111.65650873010676</v>
      </c>
      <c r="AT141" s="1080">
        <f t="shared" si="44"/>
        <v>111.35348328180754</v>
      </c>
      <c r="AU141" s="1080">
        <f t="shared" si="44"/>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45">H141*2</f>
        <v>331.34750606719598</v>
      </c>
      <c r="I142" s="1080">
        <f t="shared" si="45"/>
        <v>319.74750606719601</v>
      </c>
      <c r="J142" s="1080">
        <f t="shared" si="45"/>
        <v>310.74750606719601</v>
      </c>
      <c r="K142" s="1080">
        <f t="shared" si="45"/>
        <v>295.34750606719598</v>
      </c>
      <c r="L142" s="1080">
        <f t="shared" si="45"/>
        <v>222.34750606719598</v>
      </c>
      <c r="M142" s="1080">
        <f t="shared" si="45"/>
        <v>216.34750606719598</v>
      </c>
      <c r="N142" s="1080">
        <f t="shared" si="45"/>
        <v>224.74750606719601</v>
      </c>
      <c r="O142" s="1080">
        <f t="shared" si="45"/>
        <v>262.81778894464657</v>
      </c>
      <c r="P142" s="1080">
        <f t="shared" si="45"/>
        <v>250.9895645861443</v>
      </c>
      <c r="Q142" s="1080">
        <f t="shared" si="45"/>
        <v>248.02968752829321</v>
      </c>
      <c r="R142" s="1080">
        <f t="shared" si="45"/>
        <v>204.06151670556642</v>
      </c>
      <c r="S142" s="1080">
        <f t="shared" si="45"/>
        <v>210.87851444697449</v>
      </c>
      <c r="T142" s="1080">
        <f t="shared" si="45"/>
        <v>215.52468223728516</v>
      </c>
      <c r="U142" s="1080">
        <f t="shared" si="45"/>
        <v>218.92110052721543</v>
      </c>
      <c r="V142" s="1080">
        <f t="shared" si="45"/>
        <v>221.39405618027183</v>
      </c>
      <c r="W142" s="1080">
        <f t="shared" si="45"/>
        <v>224.12498285689009</v>
      </c>
      <c r="X142" s="1080">
        <f t="shared" si="45"/>
        <v>226.80126039057933</v>
      </c>
      <c r="Y142" s="1080">
        <f t="shared" si="45"/>
        <v>229.26350298465968</v>
      </c>
      <c r="Z142" s="1080">
        <f t="shared" si="45"/>
        <v>231.84900675852583</v>
      </c>
      <c r="AA142" s="1080">
        <f t="shared" si="45"/>
        <v>234.29538656040069</v>
      </c>
      <c r="AB142" s="1080">
        <f t="shared" si="45"/>
        <v>233.68309903599501</v>
      </c>
      <c r="AC142" s="1080">
        <f t="shared" si="45"/>
        <v>233.06934714299621</v>
      </c>
      <c r="AD142" s="1080">
        <f t="shared" si="45"/>
        <v>232.45812932754217</v>
      </c>
      <c r="AE142" s="1080">
        <f t="shared" si="45"/>
        <v>231.84537631751527</v>
      </c>
      <c r="AF142" s="1080">
        <f t="shared" si="45"/>
        <v>231.23281670041797</v>
      </c>
      <c r="AG142" s="1080">
        <f t="shared" si="45"/>
        <v>230.6184053259675</v>
      </c>
      <c r="AH142" s="1080">
        <f t="shared" si="45"/>
        <v>230.00615910975191</v>
      </c>
      <c r="AI142" s="1080">
        <f t="shared" si="45"/>
        <v>229.39245194111524</v>
      </c>
      <c r="AJ142" s="1080">
        <f t="shared" si="45"/>
        <v>228.78060244774554</v>
      </c>
      <c r="AK142" s="1080">
        <f t="shared" si="45"/>
        <v>228.16814920076058</v>
      </c>
      <c r="AL142" s="1080">
        <f t="shared" si="45"/>
        <v>227.55569696242478</v>
      </c>
      <c r="AM142" s="1080">
        <f t="shared" si="45"/>
        <v>226.94956536243927</v>
      </c>
      <c r="AN142" s="1080">
        <f t="shared" si="45"/>
        <v>226.34344524736241</v>
      </c>
      <c r="AO142" s="1080">
        <f t="shared" si="45"/>
        <v>225.73733663187852</v>
      </c>
      <c r="AP142" s="1080">
        <f t="shared" si="45"/>
        <v>225.13123953069049</v>
      </c>
      <c r="AQ142" s="1080">
        <f t="shared" si="45"/>
        <v>224.52515395852012</v>
      </c>
      <c r="AR142" s="1080">
        <f t="shared" si="45"/>
        <v>223.91907993010796</v>
      </c>
      <c r="AS142" s="1080">
        <f t="shared" si="45"/>
        <v>223.31301746021353</v>
      </c>
      <c r="AT142" s="1080">
        <f t="shared" si="45"/>
        <v>222.70696656361508</v>
      </c>
      <c r="AU142" s="1080">
        <f t="shared" si="45"/>
        <v>222.10092725510987</v>
      </c>
      <c r="AV142" s="602"/>
      <c r="AW142" s="602"/>
      <c r="AX142" s="602"/>
      <c r="AY142" s="602"/>
      <c r="AZ142" s="602"/>
      <c r="BA142" s="602"/>
    </row>
    <row r="143" spans="2:53">
      <c r="B143" s="602"/>
      <c r="C143" s="602"/>
      <c r="D143" s="1077"/>
      <c r="E143" s="1077" t="s">
        <v>759</v>
      </c>
      <c r="F143" s="1046" t="str">
        <f>F141</f>
        <v>MKr19</v>
      </c>
      <c r="G143" s="1080">
        <f t="shared" ref="G143:N143" si="46">G140</f>
        <v>68.2</v>
      </c>
      <c r="H143" s="1080">
        <f t="shared" si="46"/>
        <v>102</v>
      </c>
      <c r="I143" s="1080">
        <f t="shared" si="46"/>
        <v>96.2</v>
      </c>
      <c r="J143" s="1080">
        <f t="shared" si="46"/>
        <v>91.7</v>
      </c>
      <c r="K143" s="1080">
        <f t="shared" si="46"/>
        <v>84</v>
      </c>
      <c r="L143" s="1080">
        <f t="shared" si="46"/>
        <v>47.5</v>
      </c>
      <c r="M143" s="1080">
        <f t="shared" si="46"/>
        <v>44.5</v>
      </c>
      <c r="N143" s="1080">
        <f t="shared" si="46"/>
        <v>48.7</v>
      </c>
      <c r="O143" s="1080">
        <f>O140</f>
        <v>67.735141438725293</v>
      </c>
      <c r="P143" s="1080">
        <f t="shared" ref="P143:AU143" si="47">P140</f>
        <v>61.821029259474152</v>
      </c>
      <c r="Q143" s="1080">
        <f t="shared" si="47"/>
        <v>60.341090730548601</v>
      </c>
      <c r="R143" s="1080">
        <f t="shared" si="47"/>
        <v>38.35700531918522</v>
      </c>
      <c r="S143" s="1080">
        <f t="shared" si="47"/>
        <v>41.765504189889249</v>
      </c>
      <c r="T143" s="1080">
        <f t="shared" si="47"/>
        <v>44.088588085044584</v>
      </c>
      <c r="U143" s="1080">
        <f t="shared" si="47"/>
        <v>45.786797230009718</v>
      </c>
      <c r="V143" s="1080">
        <f t="shared" si="47"/>
        <v>47.023275056537912</v>
      </c>
      <c r="W143" s="1080">
        <f t="shared" si="47"/>
        <v>48.388738394847046</v>
      </c>
      <c r="X143" s="1080">
        <f t="shared" si="47"/>
        <v>49.726877161691675</v>
      </c>
      <c r="Y143" s="1080">
        <f t="shared" si="47"/>
        <v>50.957998458731836</v>
      </c>
      <c r="Z143" s="1080">
        <f t="shared" si="47"/>
        <v>52.250750345664912</v>
      </c>
      <c r="AA143" s="1080">
        <f t="shared" si="47"/>
        <v>53.473940246602353</v>
      </c>
      <c r="AB143" s="1080">
        <f t="shared" si="47"/>
        <v>53.16779648439951</v>
      </c>
      <c r="AC143" s="1080">
        <f t="shared" si="47"/>
        <v>52.860920537900107</v>
      </c>
      <c r="AD143" s="1080">
        <f t="shared" si="47"/>
        <v>52.55531163017308</v>
      </c>
      <c r="AE143" s="1080">
        <f t="shared" si="47"/>
        <v>52.248935125159633</v>
      </c>
      <c r="AF143" s="1080">
        <f t="shared" si="47"/>
        <v>51.942655316610988</v>
      </c>
      <c r="AG143" s="1080">
        <f t="shared" si="47"/>
        <v>51.635449629385747</v>
      </c>
      <c r="AH143" s="1080">
        <f t="shared" si="47"/>
        <v>51.329326521277956</v>
      </c>
      <c r="AI143" s="1080">
        <f t="shared" si="47"/>
        <v>51.022472936959623</v>
      </c>
      <c r="AJ143" s="1080">
        <f t="shared" si="47"/>
        <v>50.716548190274779</v>
      </c>
      <c r="AK143" s="1080">
        <f t="shared" si="47"/>
        <v>50.410321566782294</v>
      </c>
      <c r="AL143" s="1080">
        <f t="shared" si="47"/>
        <v>50.104095447614391</v>
      </c>
      <c r="AM143" s="1080">
        <f t="shared" si="47"/>
        <v>49.801029647621633</v>
      </c>
      <c r="AN143" s="1080">
        <f t="shared" si="47"/>
        <v>49.497969590083216</v>
      </c>
      <c r="AO143" s="1080">
        <f t="shared" si="47"/>
        <v>49.19491528234127</v>
      </c>
      <c r="AP143" s="1080">
        <f t="shared" si="47"/>
        <v>48.89186673174725</v>
      </c>
      <c r="AQ143" s="1080">
        <f t="shared" si="47"/>
        <v>48.588823945662064</v>
      </c>
      <c r="AR143" s="1080">
        <f t="shared" si="47"/>
        <v>48.285786931455988</v>
      </c>
      <c r="AS143" s="1080">
        <f t="shared" si="47"/>
        <v>47.982755696508768</v>
      </c>
      <c r="AT143" s="1080">
        <f t="shared" si="47"/>
        <v>47.679730248209545</v>
      </c>
      <c r="AU143" s="1080">
        <f t="shared" si="47"/>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48">H226</f>
        <v>46.1</v>
      </c>
      <c r="I144" s="1080">
        <f t="shared" si="48"/>
        <v>55.1</v>
      </c>
      <c r="J144" s="1080">
        <f t="shared" si="48"/>
        <v>54.2</v>
      </c>
      <c r="K144" s="1080">
        <f t="shared" si="48"/>
        <v>45.7</v>
      </c>
      <c r="L144" s="1080">
        <f t="shared" si="48"/>
        <v>44</v>
      </c>
      <c r="M144" s="1080">
        <f t="shared" si="48"/>
        <v>36.799999999999997</v>
      </c>
      <c r="N144" s="1080">
        <f t="shared" si="48"/>
        <v>36.9</v>
      </c>
      <c r="O144" s="1081">
        <f>VLOOKUP(O$122,$C$287:$O$319,3)</f>
        <v>53.422183381850253</v>
      </c>
      <c r="P144" s="1081">
        <f t="shared" ref="P144:AU144" si="49">VLOOKUP(P$122,$C$287:$O$319,3)</f>
        <v>34.261011240620462</v>
      </c>
      <c r="Q144" s="1081">
        <f t="shared" si="49"/>
        <v>33.397849986482257</v>
      </c>
      <c r="R144" s="1081">
        <f t="shared" si="49"/>
        <v>31.525290025438199</v>
      </c>
      <c r="S144" s="1081">
        <f t="shared" si="49"/>
        <v>32.762548621541896</v>
      </c>
      <c r="T144" s="1081">
        <f t="shared" si="49"/>
        <v>33.367688312875465</v>
      </c>
      <c r="U144" s="1081">
        <f t="shared" si="49"/>
        <v>33.567123920362071</v>
      </c>
      <c r="V144" s="1081">
        <f t="shared" si="49"/>
        <v>33.506083462913665</v>
      </c>
      <c r="W144" s="1081">
        <f t="shared" si="49"/>
        <v>33.467639204304064</v>
      </c>
      <c r="X144" s="1081">
        <f t="shared" si="49"/>
        <v>33.442947086231669</v>
      </c>
      <c r="Y144" s="1081">
        <f t="shared" si="49"/>
        <v>33.42179959045346</v>
      </c>
      <c r="Z144" s="1081">
        <f t="shared" si="49"/>
        <v>33.414220248022303</v>
      </c>
      <c r="AA144" s="1081">
        <f t="shared" si="49"/>
        <v>33.412152610409883</v>
      </c>
      <c r="AB144" s="1081">
        <f t="shared" si="49"/>
        <v>33.458238338148384</v>
      </c>
      <c r="AC144" s="1081">
        <f t="shared" si="49"/>
        <v>33.504324065886884</v>
      </c>
      <c r="AD144" s="1081">
        <f t="shared" si="49"/>
        <v>33.550409793625377</v>
      </c>
      <c r="AE144" s="1081">
        <f t="shared" si="49"/>
        <v>33.59649552136387</v>
      </c>
      <c r="AF144" s="1081">
        <f t="shared" si="49"/>
        <v>33.642581249102378</v>
      </c>
      <c r="AG144" s="1081">
        <f t="shared" si="49"/>
        <v>33.688666976840878</v>
      </c>
      <c r="AH144" s="1081">
        <f t="shared" si="49"/>
        <v>33.734752704579364</v>
      </c>
      <c r="AI144" s="1081">
        <f t="shared" si="49"/>
        <v>33.780838432317864</v>
      </c>
      <c r="AJ144" s="1081">
        <f t="shared" si="49"/>
        <v>33.82692416005635</v>
      </c>
      <c r="AK144" s="1081">
        <f t="shared" si="49"/>
        <v>33.873009887794851</v>
      </c>
      <c r="AL144" s="1081">
        <f t="shared" si="49"/>
        <v>33.919095615533351</v>
      </c>
      <c r="AM144" s="1081">
        <f t="shared" si="49"/>
        <v>33.965181343271844</v>
      </c>
      <c r="AN144" s="1081">
        <f t="shared" si="49"/>
        <v>34.011267071010337</v>
      </c>
      <c r="AO144" s="1081">
        <f t="shared" si="49"/>
        <v>34.057352798748838</v>
      </c>
      <c r="AP144" s="1081">
        <f t="shared" si="49"/>
        <v>34.103438526487338</v>
      </c>
      <c r="AQ144" s="1081">
        <f t="shared" si="49"/>
        <v>34.149524254225838</v>
      </c>
      <c r="AR144" s="1081">
        <f t="shared" si="49"/>
        <v>34.195609981964324</v>
      </c>
      <c r="AS144" s="1081">
        <f t="shared" si="49"/>
        <v>34.241695709702832</v>
      </c>
      <c r="AT144" s="1081">
        <f t="shared" si="49"/>
        <v>34.287781437441318</v>
      </c>
      <c r="AU144" s="1081">
        <f t="shared" si="49"/>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50">H144*$E$182</f>
        <v>138.30000000000001</v>
      </c>
      <c r="I145" s="1080">
        <f t="shared" si="50"/>
        <v>165.3</v>
      </c>
      <c r="J145" s="1080">
        <f t="shared" si="50"/>
        <v>162.60000000000002</v>
      </c>
      <c r="K145" s="1080">
        <f t="shared" si="50"/>
        <v>137.10000000000002</v>
      </c>
      <c r="L145" s="1080">
        <f t="shared" si="50"/>
        <v>132</v>
      </c>
      <c r="M145" s="1080">
        <f t="shared" si="50"/>
        <v>110.39999999999999</v>
      </c>
      <c r="N145" s="1080">
        <f t="shared" si="50"/>
        <v>110.69999999999999</v>
      </c>
      <c r="O145" s="1080">
        <f>O144*$E$182</f>
        <v>160.26655014555075</v>
      </c>
      <c r="P145" s="1080">
        <f t="shared" si="50"/>
        <v>102.78303372186139</v>
      </c>
      <c r="Q145" s="1080">
        <f t="shared" si="50"/>
        <v>100.19354995944677</v>
      </c>
      <c r="R145" s="1080">
        <f t="shared" si="50"/>
        <v>94.575870076314601</v>
      </c>
      <c r="S145" s="1080">
        <f t="shared" si="50"/>
        <v>98.287645864625688</v>
      </c>
      <c r="T145" s="1080">
        <f t="shared" si="50"/>
        <v>100.1030649386264</v>
      </c>
      <c r="U145" s="1080">
        <f t="shared" si="50"/>
        <v>100.70137176108622</v>
      </c>
      <c r="V145" s="1080">
        <f t="shared" si="50"/>
        <v>100.518250388741</v>
      </c>
      <c r="W145" s="1080">
        <f t="shared" si="50"/>
        <v>100.40291761291219</v>
      </c>
      <c r="X145" s="1080">
        <f t="shared" si="50"/>
        <v>100.32884125869501</v>
      </c>
      <c r="Y145" s="1080">
        <f t="shared" si="50"/>
        <v>100.26539877136038</v>
      </c>
      <c r="Z145" s="1080">
        <f t="shared" si="50"/>
        <v>100.24266074406691</v>
      </c>
      <c r="AA145" s="1080">
        <f t="shared" si="50"/>
        <v>100.23645783122964</v>
      </c>
      <c r="AB145" s="1080">
        <f t="shared" si="50"/>
        <v>100.37471501444514</v>
      </c>
      <c r="AC145" s="1080">
        <f t="shared" si="50"/>
        <v>100.51297219766064</v>
      </c>
      <c r="AD145" s="1080">
        <f t="shared" si="50"/>
        <v>100.65122938087613</v>
      </c>
      <c r="AE145" s="1080">
        <f t="shared" si="50"/>
        <v>100.78948656409162</v>
      </c>
      <c r="AF145" s="1080">
        <f t="shared" si="50"/>
        <v>100.92774374730713</v>
      </c>
      <c r="AG145" s="1080">
        <f t="shared" si="50"/>
        <v>101.06600093052263</v>
      </c>
      <c r="AH145" s="1080">
        <f t="shared" si="50"/>
        <v>101.20425811373809</v>
      </c>
      <c r="AI145" s="1080">
        <f t="shared" si="50"/>
        <v>101.34251529695359</v>
      </c>
      <c r="AJ145" s="1080">
        <f t="shared" si="50"/>
        <v>101.48077248016905</v>
      </c>
      <c r="AK145" s="1080">
        <f t="shared" si="50"/>
        <v>101.61902966338455</v>
      </c>
      <c r="AL145" s="1080">
        <f t="shared" si="50"/>
        <v>101.75728684660005</v>
      </c>
      <c r="AM145" s="1080">
        <f t="shared" si="50"/>
        <v>101.89554402981554</v>
      </c>
      <c r="AN145" s="1080">
        <f t="shared" si="50"/>
        <v>102.03380121303101</v>
      </c>
      <c r="AO145" s="1080">
        <f t="shared" si="50"/>
        <v>102.17205839624651</v>
      </c>
      <c r="AP145" s="1080">
        <f t="shared" si="50"/>
        <v>102.31031557946201</v>
      </c>
      <c r="AQ145" s="1080">
        <f t="shared" si="50"/>
        <v>102.44857276267751</v>
      </c>
      <c r="AR145" s="1080">
        <f t="shared" si="50"/>
        <v>102.58682994589297</v>
      </c>
      <c r="AS145" s="1080">
        <f t="shared" si="50"/>
        <v>102.72508712910849</v>
      </c>
      <c r="AT145" s="1080">
        <f t="shared" si="50"/>
        <v>102.86334431232396</v>
      </c>
      <c r="AU145" s="1080">
        <f t="shared" si="50"/>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51">H145+$E$185</f>
        <v>201.973753033598</v>
      </c>
      <c r="I146" s="1080">
        <f t="shared" si="51"/>
        <v>228.973753033598</v>
      </c>
      <c r="J146" s="1080">
        <f t="shared" si="51"/>
        <v>226.27375303359801</v>
      </c>
      <c r="K146" s="1080">
        <f t="shared" si="51"/>
        <v>200.77375303359801</v>
      </c>
      <c r="L146" s="1080">
        <f t="shared" si="51"/>
        <v>195.67375303359799</v>
      </c>
      <c r="M146" s="1080">
        <f t="shared" si="51"/>
        <v>174.073753033598</v>
      </c>
      <c r="N146" s="1080">
        <f t="shared" si="51"/>
        <v>174.37375303359798</v>
      </c>
      <c r="O146" s="1080">
        <f>O145+$E$185</f>
        <v>223.94030317914874</v>
      </c>
      <c r="P146" s="1080">
        <f t="shared" si="51"/>
        <v>166.45678675545938</v>
      </c>
      <c r="Q146" s="1080">
        <f t="shared" si="51"/>
        <v>163.86730299304477</v>
      </c>
      <c r="R146" s="1080">
        <f t="shared" si="51"/>
        <v>158.24962310991259</v>
      </c>
      <c r="S146" s="1080">
        <f t="shared" si="51"/>
        <v>161.96139889822368</v>
      </c>
      <c r="T146" s="1080">
        <f t="shared" si="51"/>
        <v>163.77681797222439</v>
      </c>
      <c r="U146" s="1080">
        <f t="shared" si="51"/>
        <v>164.37512479468421</v>
      </c>
      <c r="V146" s="1080">
        <f t="shared" si="51"/>
        <v>164.19200342233898</v>
      </c>
      <c r="W146" s="1080">
        <f t="shared" si="51"/>
        <v>164.07667064651019</v>
      </c>
      <c r="X146" s="1080">
        <f t="shared" si="51"/>
        <v>164.002594292293</v>
      </c>
      <c r="Y146" s="1080">
        <f t="shared" si="51"/>
        <v>163.93915180495839</v>
      </c>
      <c r="Z146" s="1080">
        <f t="shared" si="51"/>
        <v>163.9164137776649</v>
      </c>
      <c r="AA146" s="1080">
        <f t="shared" si="51"/>
        <v>163.91021086482763</v>
      </c>
      <c r="AB146" s="1080">
        <f t="shared" si="51"/>
        <v>164.04846804804313</v>
      </c>
      <c r="AC146" s="1080">
        <f t="shared" si="51"/>
        <v>164.18672523125863</v>
      </c>
      <c r="AD146" s="1080">
        <f t="shared" si="51"/>
        <v>164.32498241447414</v>
      </c>
      <c r="AE146" s="1080">
        <f t="shared" si="51"/>
        <v>164.46323959768961</v>
      </c>
      <c r="AF146" s="1080">
        <f t="shared" si="51"/>
        <v>164.60149678090514</v>
      </c>
      <c r="AG146" s="1080">
        <f t="shared" si="51"/>
        <v>164.73975396412064</v>
      </c>
      <c r="AH146" s="1080">
        <f t="shared" si="51"/>
        <v>164.87801114733608</v>
      </c>
      <c r="AI146" s="1080">
        <f t="shared" si="51"/>
        <v>165.01626833055158</v>
      </c>
      <c r="AJ146" s="1080">
        <f t="shared" si="51"/>
        <v>165.15452551376706</v>
      </c>
      <c r="AK146" s="1080">
        <f t="shared" si="51"/>
        <v>165.29278269698256</v>
      </c>
      <c r="AL146" s="1080">
        <f t="shared" si="51"/>
        <v>165.43103988019806</v>
      </c>
      <c r="AM146" s="1080">
        <f t="shared" si="51"/>
        <v>165.56929706341353</v>
      </c>
      <c r="AN146" s="1080">
        <f t="shared" si="51"/>
        <v>165.707554246629</v>
      </c>
      <c r="AO146" s="1080">
        <f t="shared" si="51"/>
        <v>165.8458114298445</v>
      </c>
      <c r="AP146" s="1080">
        <f t="shared" si="51"/>
        <v>165.98406861306</v>
      </c>
      <c r="AQ146" s="1080">
        <f t="shared" si="51"/>
        <v>166.1223257962755</v>
      </c>
      <c r="AR146" s="1080">
        <f t="shared" si="51"/>
        <v>166.26058297949098</v>
      </c>
      <c r="AS146" s="1080">
        <f t="shared" si="51"/>
        <v>166.39884016270648</v>
      </c>
      <c r="AT146" s="1080">
        <f t="shared" si="51"/>
        <v>166.53709734592195</v>
      </c>
      <c r="AU146" s="1080">
        <f t="shared" si="51"/>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52">H146*2</f>
        <v>403.947506067196</v>
      </c>
      <c r="I147" s="1080">
        <f t="shared" si="52"/>
        <v>457.947506067196</v>
      </c>
      <c r="J147" s="1080">
        <f t="shared" si="52"/>
        <v>452.54750606719603</v>
      </c>
      <c r="K147" s="1080">
        <f t="shared" si="52"/>
        <v>401.54750606719603</v>
      </c>
      <c r="L147" s="1080">
        <f t="shared" si="52"/>
        <v>391.34750606719598</v>
      </c>
      <c r="M147" s="1080">
        <f t="shared" si="52"/>
        <v>348.14750606719599</v>
      </c>
      <c r="N147" s="1080">
        <f t="shared" si="52"/>
        <v>348.74750606719596</v>
      </c>
      <c r="O147" s="1080">
        <f t="shared" si="52"/>
        <v>447.88060635829748</v>
      </c>
      <c r="P147" s="1080">
        <f t="shared" si="52"/>
        <v>332.91357351091875</v>
      </c>
      <c r="Q147" s="1080">
        <f t="shared" si="52"/>
        <v>327.73460598608955</v>
      </c>
      <c r="R147" s="1080">
        <f t="shared" si="52"/>
        <v>316.49924621982518</v>
      </c>
      <c r="S147" s="1080">
        <f t="shared" si="52"/>
        <v>323.92279779644736</v>
      </c>
      <c r="T147" s="1080">
        <f t="shared" si="52"/>
        <v>327.55363594444879</v>
      </c>
      <c r="U147" s="1080">
        <f t="shared" si="52"/>
        <v>328.75024958936842</v>
      </c>
      <c r="V147" s="1080">
        <f t="shared" si="52"/>
        <v>328.38400684467797</v>
      </c>
      <c r="W147" s="1080">
        <f t="shared" si="52"/>
        <v>328.15334129302039</v>
      </c>
      <c r="X147" s="1080">
        <f t="shared" si="52"/>
        <v>328.00518858458599</v>
      </c>
      <c r="Y147" s="1080">
        <f t="shared" si="52"/>
        <v>327.87830360991677</v>
      </c>
      <c r="Z147" s="1080">
        <f t="shared" si="52"/>
        <v>327.8328275553298</v>
      </c>
      <c r="AA147" s="1080">
        <f t="shared" si="52"/>
        <v>327.82042172965527</v>
      </c>
      <c r="AB147" s="1080">
        <f t="shared" si="52"/>
        <v>328.09693609608627</v>
      </c>
      <c r="AC147" s="1080">
        <f t="shared" si="52"/>
        <v>328.37345046251727</v>
      </c>
      <c r="AD147" s="1080">
        <f t="shared" si="52"/>
        <v>328.64996482894827</v>
      </c>
      <c r="AE147" s="1080">
        <f t="shared" si="52"/>
        <v>328.92647919537922</v>
      </c>
      <c r="AF147" s="1080">
        <f t="shared" si="52"/>
        <v>329.20299356181027</v>
      </c>
      <c r="AG147" s="1080">
        <f t="shared" si="52"/>
        <v>329.47950792824128</v>
      </c>
      <c r="AH147" s="1080">
        <f t="shared" si="52"/>
        <v>329.75602229467216</v>
      </c>
      <c r="AI147" s="1080">
        <f t="shared" si="52"/>
        <v>330.03253666110317</v>
      </c>
      <c r="AJ147" s="1080">
        <f t="shared" si="52"/>
        <v>330.30905102753411</v>
      </c>
      <c r="AK147" s="1080">
        <f t="shared" si="52"/>
        <v>330.58556539396511</v>
      </c>
      <c r="AL147" s="1080">
        <f t="shared" si="52"/>
        <v>330.86207976039611</v>
      </c>
      <c r="AM147" s="1080">
        <f t="shared" si="52"/>
        <v>331.13859412682706</v>
      </c>
      <c r="AN147" s="1080">
        <f t="shared" si="52"/>
        <v>331.415108493258</v>
      </c>
      <c r="AO147" s="1080">
        <f t="shared" si="52"/>
        <v>331.69162285968901</v>
      </c>
      <c r="AP147" s="1080">
        <f t="shared" si="52"/>
        <v>331.96813722612001</v>
      </c>
      <c r="AQ147" s="1080">
        <f t="shared" si="52"/>
        <v>332.24465159255101</v>
      </c>
      <c r="AR147" s="1080">
        <f t="shared" si="52"/>
        <v>332.52116595898195</v>
      </c>
      <c r="AS147" s="1080">
        <f t="shared" si="52"/>
        <v>332.79768032541295</v>
      </c>
      <c r="AT147" s="1080">
        <f t="shared" si="52"/>
        <v>333.0741946918439</v>
      </c>
      <c r="AU147" s="1080">
        <f t="shared" si="52"/>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52"/>
        <v>915.895012134392</v>
      </c>
      <c r="J148" s="1080">
        <f t="shared" si="52"/>
        <v>905.09501213439205</v>
      </c>
      <c r="K148" s="1080">
        <f t="shared" si="52"/>
        <v>803.09501213439205</v>
      </c>
      <c r="L148" s="1080">
        <f t="shared" si="52"/>
        <v>782.69501213439196</v>
      </c>
      <c r="M148" s="1080">
        <f t="shared" si="52"/>
        <v>696.29501213439198</v>
      </c>
      <c r="N148" s="1080">
        <f t="shared" si="52"/>
        <v>697.49501213439191</v>
      </c>
      <c r="O148" s="1080">
        <f t="shared" si="52"/>
        <v>895.76121271659497</v>
      </c>
      <c r="P148" s="1080">
        <f t="shared" si="52"/>
        <v>665.8271470218375</v>
      </c>
      <c r="Q148" s="1080">
        <f t="shared" si="52"/>
        <v>655.4692119721791</v>
      </c>
      <c r="R148" s="1080">
        <f t="shared" si="52"/>
        <v>632.99849243965036</v>
      </c>
      <c r="S148" s="1080">
        <f t="shared" si="52"/>
        <v>647.84559559289471</v>
      </c>
      <c r="T148" s="1080">
        <f t="shared" si="52"/>
        <v>655.10727188889757</v>
      </c>
      <c r="U148" s="1080">
        <f t="shared" si="52"/>
        <v>657.50049917873685</v>
      </c>
      <c r="V148" s="1080">
        <f t="shared" si="52"/>
        <v>656.76801368935594</v>
      </c>
      <c r="W148" s="1080">
        <f t="shared" si="52"/>
        <v>656.30668258604078</v>
      </c>
      <c r="X148" s="1080">
        <f t="shared" si="52"/>
        <v>656.01037716917199</v>
      </c>
      <c r="Y148" s="1080">
        <f t="shared" si="52"/>
        <v>655.75660721983354</v>
      </c>
      <c r="Z148" s="1080">
        <f t="shared" si="52"/>
        <v>655.6656551106596</v>
      </c>
      <c r="AA148" s="1080">
        <f t="shared" si="52"/>
        <v>655.64084345931053</v>
      </c>
      <c r="AB148" s="1080">
        <f t="shared" si="52"/>
        <v>656.19387219217253</v>
      </c>
      <c r="AC148" s="1080">
        <f t="shared" si="52"/>
        <v>656.74690092503454</v>
      </c>
      <c r="AD148" s="1080">
        <f t="shared" si="52"/>
        <v>657.29992965789654</v>
      </c>
      <c r="AE148" s="1080">
        <f t="shared" si="52"/>
        <v>657.85295839075843</v>
      </c>
      <c r="AF148" s="1080">
        <f t="shared" si="52"/>
        <v>658.40598712362055</v>
      </c>
      <c r="AG148" s="1080">
        <f t="shared" si="52"/>
        <v>658.95901585648255</v>
      </c>
      <c r="AH148" s="1080">
        <f t="shared" si="52"/>
        <v>659.51204458934433</v>
      </c>
      <c r="AI148" s="1080">
        <f t="shared" si="52"/>
        <v>660.06507332220633</v>
      </c>
      <c r="AJ148" s="1080">
        <f t="shared" si="52"/>
        <v>660.61810205506822</v>
      </c>
      <c r="AK148" s="1080">
        <f t="shared" si="52"/>
        <v>661.17113078793022</v>
      </c>
      <c r="AL148" s="1080">
        <f t="shared" si="52"/>
        <v>661.72415952079223</v>
      </c>
      <c r="AM148" s="1080">
        <f t="shared" si="52"/>
        <v>662.27718825365412</v>
      </c>
      <c r="AN148" s="1080">
        <f t="shared" si="52"/>
        <v>662.83021698651601</v>
      </c>
      <c r="AO148" s="1080">
        <f t="shared" si="52"/>
        <v>663.38324571937801</v>
      </c>
      <c r="AP148" s="1080">
        <f t="shared" si="52"/>
        <v>663.93627445224001</v>
      </c>
      <c r="AQ148" s="1080">
        <f t="shared" si="52"/>
        <v>664.48930318510202</v>
      </c>
      <c r="AR148" s="1080">
        <f t="shared" si="52"/>
        <v>665.04233191796391</v>
      </c>
      <c r="AS148" s="1080">
        <f t="shared" si="52"/>
        <v>665.59536065082591</v>
      </c>
      <c r="AT148" s="1080">
        <f t="shared" si="52"/>
        <v>666.1483893836878</v>
      </c>
      <c r="AU148" s="1080">
        <f t="shared" si="52"/>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53">H148</f>
        <v>807.895012134392</v>
      </c>
      <c r="I149" s="1080">
        <f t="shared" si="53"/>
        <v>915.895012134392</v>
      </c>
      <c r="J149" s="1080">
        <f t="shared" si="53"/>
        <v>905.09501213439205</v>
      </c>
      <c r="K149" s="1080">
        <f t="shared" si="53"/>
        <v>803.09501213439205</v>
      </c>
      <c r="L149" s="1080">
        <f t="shared" si="53"/>
        <v>782.69501213439196</v>
      </c>
      <c r="M149" s="1080">
        <f t="shared" si="53"/>
        <v>696.29501213439198</v>
      </c>
      <c r="N149" s="1080">
        <f t="shared" si="53"/>
        <v>697.49501213439191</v>
      </c>
      <c r="O149" s="1080">
        <f t="shared" si="53"/>
        <v>895.76121271659497</v>
      </c>
      <c r="P149" s="1080">
        <f t="shared" si="53"/>
        <v>665.8271470218375</v>
      </c>
      <c r="Q149" s="1080">
        <f t="shared" si="53"/>
        <v>655.4692119721791</v>
      </c>
      <c r="R149" s="1080">
        <f t="shared" si="53"/>
        <v>632.99849243965036</v>
      </c>
      <c r="S149" s="1080">
        <f t="shared" si="53"/>
        <v>647.84559559289471</v>
      </c>
      <c r="T149" s="1080">
        <f t="shared" si="53"/>
        <v>655.10727188889757</v>
      </c>
      <c r="U149" s="1080">
        <f t="shared" si="53"/>
        <v>657.50049917873685</v>
      </c>
      <c r="V149" s="1080">
        <f t="shared" si="53"/>
        <v>656.76801368935594</v>
      </c>
      <c r="W149" s="1080">
        <f t="shared" si="53"/>
        <v>656.30668258604078</v>
      </c>
      <c r="X149" s="1080">
        <f t="shared" si="53"/>
        <v>656.01037716917199</v>
      </c>
      <c r="Y149" s="1080">
        <f t="shared" si="53"/>
        <v>655.75660721983354</v>
      </c>
      <c r="Z149" s="1080">
        <f t="shared" si="53"/>
        <v>655.6656551106596</v>
      </c>
      <c r="AA149" s="1080">
        <f t="shared" si="53"/>
        <v>655.64084345931053</v>
      </c>
      <c r="AB149" s="1080">
        <f t="shared" si="53"/>
        <v>656.19387219217253</v>
      </c>
      <c r="AC149" s="1080">
        <f t="shared" si="53"/>
        <v>656.74690092503454</v>
      </c>
      <c r="AD149" s="1080">
        <f t="shared" si="53"/>
        <v>657.29992965789654</v>
      </c>
      <c r="AE149" s="1080">
        <f t="shared" si="53"/>
        <v>657.85295839075843</v>
      </c>
      <c r="AF149" s="1080">
        <f t="shared" si="53"/>
        <v>658.40598712362055</v>
      </c>
      <c r="AG149" s="1080">
        <f t="shared" si="53"/>
        <v>658.95901585648255</v>
      </c>
      <c r="AH149" s="1080">
        <f t="shared" si="53"/>
        <v>659.51204458934433</v>
      </c>
      <c r="AI149" s="1080">
        <f t="shared" si="53"/>
        <v>660.06507332220633</v>
      </c>
      <c r="AJ149" s="1080">
        <f t="shared" si="53"/>
        <v>660.61810205506822</v>
      </c>
      <c r="AK149" s="1080">
        <f t="shared" si="53"/>
        <v>661.17113078793022</v>
      </c>
      <c r="AL149" s="1080">
        <f t="shared" si="53"/>
        <v>661.72415952079223</v>
      </c>
      <c r="AM149" s="1080">
        <f t="shared" si="53"/>
        <v>662.27718825365412</v>
      </c>
      <c r="AN149" s="1080">
        <f t="shared" si="53"/>
        <v>662.83021698651601</v>
      </c>
      <c r="AO149" s="1080">
        <f t="shared" si="53"/>
        <v>663.38324571937801</v>
      </c>
      <c r="AP149" s="1080">
        <f t="shared" si="53"/>
        <v>663.93627445224001</v>
      </c>
      <c r="AQ149" s="1080">
        <f t="shared" si="53"/>
        <v>664.48930318510202</v>
      </c>
      <c r="AR149" s="1080">
        <f t="shared" si="53"/>
        <v>665.04233191796391</v>
      </c>
      <c r="AS149" s="1080">
        <f t="shared" si="53"/>
        <v>665.59536065082591</v>
      </c>
      <c r="AT149" s="1080">
        <f t="shared" si="53"/>
        <v>666.1483893836878</v>
      </c>
      <c r="AU149" s="1080">
        <f t="shared" si="53"/>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54">H145</f>
        <v>138.30000000000001</v>
      </c>
      <c r="I150" s="1080">
        <f t="shared" si="54"/>
        <v>165.3</v>
      </c>
      <c r="J150" s="1080">
        <f t="shared" si="54"/>
        <v>162.60000000000002</v>
      </c>
      <c r="K150" s="1080">
        <f t="shared" si="54"/>
        <v>137.10000000000002</v>
      </c>
      <c r="L150" s="1080">
        <f t="shared" si="54"/>
        <v>132</v>
      </c>
      <c r="M150" s="1080">
        <f t="shared" si="54"/>
        <v>110.39999999999999</v>
      </c>
      <c r="N150" s="1080">
        <f t="shared" si="54"/>
        <v>110.69999999999999</v>
      </c>
      <c r="O150" s="1080">
        <f t="shared" si="54"/>
        <v>160.26655014555075</v>
      </c>
      <c r="P150" s="1080">
        <f t="shared" si="54"/>
        <v>102.78303372186139</v>
      </c>
      <c r="Q150" s="1080">
        <f t="shared" si="54"/>
        <v>100.19354995944677</v>
      </c>
      <c r="R150" s="1080">
        <f t="shared" si="54"/>
        <v>94.575870076314601</v>
      </c>
      <c r="S150" s="1080">
        <f t="shared" si="54"/>
        <v>98.287645864625688</v>
      </c>
      <c r="T150" s="1080">
        <f t="shared" si="54"/>
        <v>100.1030649386264</v>
      </c>
      <c r="U150" s="1080">
        <f t="shared" si="54"/>
        <v>100.70137176108622</v>
      </c>
      <c r="V150" s="1080">
        <f t="shared" si="54"/>
        <v>100.518250388741</v>
      </c>
      <c r="W150" s="1080">
        <f t="shared" si="54"/>
        <v>100.40291761291219</v>
      </c>
      <c r="X150" s="1080">
        <f t="shared" si="54"/>
        <v>100.32884125869501</v>
      </c>
      <c r="Y150" s="1080">
        <f t="shared" si="54"/>
        <v>100.26539877136038</v>
      </c>
      <c r="Z150" s="1080">
        <f t="shared" si="54"/>
        <v>100.24266074406691</v>
      </c>
      <c r="AA150" s="1080">
        <f t="shared" si="54"/>
        <v>100.23645783122964</v>
      </c>
      <c r="AB150" s="1080">
        <f t="shared" si="54"/>
        <v>100.37471501444514</v>
      </c>
      <c r="AC150" s="1080">
        <f t="shared" si="54"/>
        <v>100.51297219766064</v>
      </c>
      <c r="AD150" s="1080">
        <f t="shared" si="54"/>
        <v>100.65122938087613</v>
      </c>
      <c r="AE150" s="1080">
        <f t="shared" si="54"/>
        <v>100.78948656409162</v>
      </c>
      <c r="AF150" s="1080">
        <f t="shared" si="54"/>
        <v>100.92774374730713</v>
      </c>
      <c r="AG150" s="1080">
        <f t="shared" si="54"/>
        <v>101.06600093052263</v>
      </c>
      <c r="AH150" s="1080">
        <f t="shared" si="54"/>
        <v>101.20425811373809</v>
      </c>
      <c r="AI150" s="1080">
        <f t="shared" si="54"/>
        <v>101.34251529695359</v>
      </c>
      <c r="AJ150" s="1080">
        <f t="shared" si="54"/>
        <v>101.48077248016905</v>
      </c>
      <c r="AK150" s="1080">
        <f t="shared" si="54"/>
        <v>101.61902966338455</v>
      </c>
      <c r="AL150" s="1080">
        <f t="shared" si="54"/>
        <v>101.75728684660005</v>
      </c>
      <c r="AM150" s="1080">
        <f t="shared" si="54"/>
        <v>101.89554402981554</v>
      </c>
      <c r="AN150" s="1080">
        <f t="shared" si="54"/>
        <v>102.03380121303101</v>
      </c>
      <c r="AO150" s="1080">
        <f t="shared" si="54"/>
        <v>102.17205839624651</v>
      </c>
      <c r="AP150" s="1080">
        <f t="shared" si="54"/>
        <v>102.31031557946201</v>
      </c>
      <c r="AQ150" s="1080">
        <f t="shared" si="54"/>
        <v>102.44857276267751</v>
      </c>
      <c r="AR150" s="1080">
        <f t="shared" si="54"/>
        <v>102.58682994589297</v>
      </c>
      <c r="AS150" s="1080">
        <f t="shared" si="54"/>
        <v>102.72508712910849</v>
      </c>
      <c r="AT150" s="1080">
        <f t="shared" si="54"/>
        <v>102.86334431232396</v>
      </c>
      <c r="AU150" s="1080">
        <f t="shared" si="54"/>
        <v>103.00160149553948</v>
      </c>
      <c r="AV150" s="602"/>
      <c r="AW150" s="602"/>
      <c r="AX150" s="602"/>
      <c r="AY150" s="602"/>
      <c r="AZ150" s="602"/>
      <c r="BA150" s="602"/>
    </row>
    <row r="151" spans="2:53">
      <c r="B151" s="602"/>
      <c r="C151" s="602"/>
      <c r="D151" s="1077"/>
      <c r="E151" s="1077" t="s">
        <v>736</v>
      </c>
      <c r="F151" s="1046" t="str">
        <f>F146</f>
        <v>MKr19</v>
      </c>
      <c r="G151" s="1080">
        <f t="shared" ref="G151:AU151" si="55">G144</f>
        <v>44.4</v>
      </c>
      <c r="H151" s="1080">
        <f t="shared" si="55"/>
        <v>46.1</v>
      </c>
      <c r="I151" s="1080">
        <f t="shared" si="55"/>
        <v>55.1</v>
      </c>
      <c r="J151" s="1080">
        <f t="shared" si="55"/>
        <v>54.2</v>
      </c>
      <c r="K151" s="1080">
        <f t="shared" si="55"/>
        <v>45.7</v>
      </c>
      <c r="L151" s="1080">
        <f t="shared" si="55"/>
        <v>44</v>
      </c>
      <c r="M151" s="1080">
        <f t="shared" si="55"/>
        <v>36.799999999999997</v>
      </c>
      <c r="N151" s="1080">
        <f t="shared" si="55"/>
        <v>36.9</v>
      </c>
      <c r="O151" s="1080">
        <f>O144</f>
        <v>53.422183381850253</v>
      </c>
      <c r="P151" s="1080">
        <f t="shared" si="55"/>
        <v>34.261011240620462</v>
      </c>
      <c r="Q151" s="1080">
        <f t="shared" si="55"/>
        <v>33.397849986482257</v>
      </c>
      <c r="R151" s="1080">
        <f t="shared" si="55"/>
        <v>31.525290025438199</v>
      </c>
      <c r="S151" s="1080">
        <f t="shared" si="55"/>
        <v>32.762548621541896</v>
      </c>
      <c r="T151" s="1080">
        <f t="shared" si="55"/>
        <v>33.367688312875465</v>
      </c>
      <c r="U151" s="1080">
        <f t="shared" si="55"/>
        <v>33.567123920362071</v>
      </c>
      <c r="V151" s="1080">
        <f t="shared" si="55"/>
        <v>33.506083462913665</v>
      </c>
      <c r="W151" s="1080">
        <f t="shared" si="55"/>
        <v>33.467639204304064</v>
      </c>
      <c r="X151" s="1080">
        <f t="shared" si="55"/>
        <v>33.442947086231669</v>
      </c>
      <c r="Y151" s="1080">
        <f t="shared" si="55"/>
        <v>33.42179959045346</v>
      </c>
      <c r="Z151" s="1080">
        <f t="shared" si="55"/>
        <v>33.414220248022303</v>
      </c>
      <c r="AA151" s="1080">
        <f t="shared" si="55"/>
        <v>33.412152610409883</v>
      </c>
      <c r="AB151" s="1080">
        <f t="shared" si="55"/>
        <v>33.458238338148384</v>
      </c>
      <c r="AC151" s="1080">
        <f t="shared" si="55"/>
        <v>33.504324065886884</v>
      </c>
      <c r="AD151" s="1080">
        <f t="shared" si="55"/>
        <v>33.550409793625377</v>
      </c>
      <c r="AE151" s="1080">
        <f t="shared" si="55"/>
        <v>33.59649552136387</v>
      </c>
      <c r="AF151" s="1080">
        <f t="shared" si="55"/>
        <v>33.642581249102378</v>
      </c>
      <c r="AG151" s="1080">
        <f t="shared" si="55"/>
        <v>33.688666976840878</v>
      </c>
      <c r="AH151" s="1080">
        <f t="shared" si="55"/>
        <v>33.734752704579364</v>
      </c>
      <c r="AI151" s="1080">
        <f t="shared" si="55"/>
        <v>33.780838432317864</v>
      </c>
      <c r="AJ151" s="1080">
        <f t="shared" si="55"/>
        <v>33.82692416005635</v>
      </c>
      <c r="AK151" s="1080">
        <f t="shared" si="55"/>
        <v>33.873009887794851</v>
      </c>
      <c r="AL151" s="1080">
        <f t="shared" si="55"/>
        <v>33.919095615533351</v>
      </c>
      <c r="AM151" s="1080">
        <f t="shared" si="55"/>
        <v>33.965181343271844</v>
      </c>
      <c r="AN151" s="1080">
        <f t="shared" si="55"/>
        <v>34.011267071010337</v>
      </c>
      <c r="AO151" s="1080">
        <f t="shared" si="55"/>
        <v>34.057352798748838</v>
      </c>
      <c r="AP151" s="1080">
        <f t="shared" si="55"/>
        <v>34.103438526487338</v>
      </c>
      <c r="AQ151" s="1080">
        <f t="shared" si="55"/>
        <v>34.149524254225838</v>
      </c>
      <c r="AR151" s="1080">
        <f t="shared" si="55"/>
        <v>34.195609981964324</v>
      </c>
      <c r="AS151" s="1080">
        <f t="shared" si="55"/>
        <v>34.241695709702832</v>
      </c>
      <c r="AT151" s="1080">
        <f t="shared" si="55"/>
        <v>34.287781437441318</v>
      </c>
      <c r="AU151" s="1080">
        <f t="shared" si="55"/>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56">H234</f>
        <v>46</v>
      </c>
      <c r="I152" s="565">
        <f t="shared" si="56"/>
        <v>46</v>
      </c>
      <c r="J152" s="565">
        <f t="shared" si="56"/>
        <v>45.7</v>
      </c>
      <c r="K152" s="565">
        <f t="shared" si="56"/>
        <v>45.3</v>
      </c>
      <c r="L152" s="565">
        <f t="shared" si="56"/>
        <v>44.9</v>
      </c>
      <c r="M152" s="565">
        <f t="shared" si="56"/>
        <v>45.4</v>
      </c>
      <c r="N152" s="565">
        <f t="shared" si="56"/>
        <v>45.9</v>
      </c>
      <c r="O152" s="1081">
        <f>VLOOKUP(O$122,$C$287:$O$319,12)</f>
        <v>45.179472202489855</v>
      </c>
      <c r="P152" s="1081">
        <f t="shared" ref="P152:AU152" si="57">VLOOKUP(P$122,$C$287:$O$319,12)</f>
        <v>45.117600562980392</v>
      </c>
      <c r="Q152" s="1081">
        <f t="shared" si="57"/>
        <v>45.248389703133633</v>
      </c>
      <c r="R152" s="1081">
        <f t="shared" si="57"/>
        <v>45.190250127598674</v>
      </c>
      <c r="S152" s="1081">
        <f t="shared" si="57"/>
        <v>45.392121473736516</v>
      </c>
      <c r="T152" s="1081">
        <f t="shared" si="57"/>
        <v>45.644433925671841</v>
      </c>
      <c r="U152" s="1081">
        <f t="shared" si="57"/>
        <v>45.923015098100862</v>
      </c>
      <c r="V152" s="1081">
        <f t="shared" si="57"/>
        <v>46.207001444406053</v>
      </c>
      <c r="W152" s="1081">
        <f t="shared" si="57"/>
        <v>46.419730980267232</v>
      </c>
      <c r="X152" s="1081">
        <f t="shared" si="57"/>
        <v>46.631059323825987</v>
      </c>
      <c r="Y152" s="1081">
        <f t="shared" si="57"/>
        <v>46.839924523073165</v>
      </c>
      <c r="Z152" s="1081">
        <f t="shared" si="57"/>
        <v>47.054043906757286</v>
      </c>
      <c r="AA152" s="1081">
        <f t="shared" si="57"/>
        <v>47.263106384197172</v>
      </c>
      <c r="AB152" s="1081">
        <f t="shared" si="57"/>
        <v>47.363169268373781</v>
      </c>
      <c r="AC152" s="1081">
        <f t="shared" si="57"/>
        <v>47.463048827686151</v>
      </c>
      <c r="AD152" s="1081">
        <f t="shared" si="57"/>
        <v>47.562746231205452</v>
      </c>
      <c r="AE152" s="1081">
        <f t="shared" si="57"/>
        <v>47.662262629564232</v>
      </c>
      <c r="AF152" s="1081">
        <f t="shared" si="57"/>
        <v>47.761599155151828</v>
      </c>
      <c r="AG152" s="1081">
        <f t="shared" si="57"/>
        <v>47.861557709026719</v>
      </c>
      <c r="AH152" s="1081">
        <f t="shared" si="57"/>
        <v>47.961224086497161</v>
      </c>
      <c r="AI152" s="1081">
        <f t="shared" si="57"/>
        <v>48.06060022028862</v>
      </c>
      <c r="AJ152" s="1081">
        <f t="shared" si="57"/>
        <v>48.159688016832391</v>
      </c>
      <c r="AK152" s="1081">
        <f t="shared" si="57"/>
        <v>48.258489356547372</v>
      </c>
      <c r="AL152" s="1081">
        <f t="shared" si="57"/>
        <v>48.37762671431922</v>
      </c>
      <c r="AM152" s="1081">
        <f t="shared" si="57"/>
        <v>48.496315696545963</v>
      </c>
      <c r="AN152" s="1081">
        <f t="shared" si="57"/>
        <v>48.614559135690349</v>
      </c>
      <c r="AO152" s="1081">
        <f t="shared" si="57"/>
        <v>48.73235982855357</v>
      </c>
      <c r="AP152" s="1081">
        <f t="shared" si="57"/>
        <v>48.849720536660548</v>
      </c>
      <c r="AQ152" s="1081">
        <f t="shared" si="57"/>
        <v>49.024574818868821</v>
      </c>
      <c r="AR152" s="1081">
        <f t="shared" si="57"/>
        <v>49.198719487894593</v>
      </c>
      <c r="AS152" s="1081">
        <f t="shared" si="57"/>
        <v>49.372158440659689</v>
      </c>
      <c r="AT152" s="1081">
        <f t="shared" si="57"/>
        <v>49.544895527221009</v>
      </c>
      <c r="AU152" s="1081">
        <f t="shared" si="57"/>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58">H243</f>
        <v>73.7</v>
      </c>
      <c r="I153" s="565">
        <f t="shared" si="58"/>
        <v>73.7</v>
      </c>
      <c r="J153" s="565">
        <f t="shared" si="58"/>
        <v>72.7</v>
      </c>
      <c r="K153" s="565">
        <f t="shared" si="58"/>
        <v>71.8</v>
      </c>
      <c r="L153" s="565">
        <f t="shared" si="58"/>
        <v>70.8</v>
      </c>
      <c r="M153" s="565">
        <f t="shared" si="58"/>
        <v>71.2</v>
      </c>
      <c r="N153" s="565">
        <f t="shared" si="58"/>
        <v>71.599999999999994</v>
      </c>
      <c r="O153" s="1081">
        <f>VLOOKUP(O$122,$C$287:$O$319,10)</f>
        <v>69.494890781791952</v>
      </c>
      <c r="P153" s="1081">
        <f t="shared" ref="P153:AU153" si="59">VLOOKUP(P$122,$C$287:$O$319,10)</f>
        <v>69.433019142282461</v>
      </c>
      <c r="Q153" s="1081">
        <f t="shared" si="59"/>
        <v>59.910194122791161</v>
      </c>
      <c r="R153" s="1081">
        <f t="shared" si="59"/>
        <v>62.854344413402906</v>
      </c>
      <c r="S153" s="1081">
        <f t="shared" si="59"/>
        <v>63.172513966646889</v>
      </c>
      <c r="T153" s="1081">
        <f t="shared" si="59"/>
        <v>62.478874618815077</v>
      </c>
      <c r="U153" s="1081">
        <f t="shared" si="59"/>
        <v>62.142339464339834</v>
      </c>
      <c r="V153" s="1081">
        <f t="shared" si="59"/>
        <v>61.840436911371611</v>
      </c>
      <c r="W153" s="1081">
        <f t="shared" si="59"/>
        <v>61.559038676176264</v>
      </c>
      <c r="X153" s="1081">
        <f t="shared" si="59"/>
        <v>61.304552221855602</v>
      </c>
      <c r="Y153" s="1081">
        <f t="shared" si="59"/>
        <v>61.075127920444082</v>
      </c>
      <c r="Z153" s="1081">
        <f t="shared" si="59"/>
        <v>60.879811326662022</v>
      </c>
      <c r="AA153" s="1081">
        <f t="shared" si="59"/>
        <v>60.705878120268423</v>
      </c>
      <c r="AB153" s="1081">
        <f t="shared" si="59"/>
        <v>60.70433047636952</v>
      </c>
      <c r="AC153" s="1081">
        <f t="shared" si="59"/>
        <v>60.702548817291905</v>
      </c>
      <c r="AD153" s="1081">
        <f t="shared" si="59"/>
        <v>60.700536499539886</v>
      </c>
      <c r="AE153" s="1081">
        <f t="shared" si="59"/>
        <v>60.698296822060883</v>
      </c>
      <c r="AF153" s="1081">
        <f t="shared" si="59"/>
        <v>60.695833026853684</v>
      </c>
      <c r="AG153" s="1081">
        <f t="shared" si="59"/>
        <v>60.689945389690699</v>
      </c>
      <c r="AH153" s="1081">
        <f t="shared" si="59"/>
        <v>60.683892039969457</v>
      </c>
      <c r="AI153" s="1081">
        <f t="shared" si="59"/>
        <v>60.677675969854107</v>
      </c>
      <c r="AJ153" s="1081">
        <f t="shared" si="59"/>
        <v>60.671300113152753</v>
      </c>
      <c r="AK153" s="1081">
        <f t="shared" si="59"/>
        <v>60.664767346129707</v>
      </c>
      <c r="AL153" s="1081">
        <f t="shared" si="59"/>
        <v>60.675957923099851</v>
      </c>
      <c r="AM153" s="1081">
        <f t="shared" si="59"/>
        <v>60.68702193291076</v>
      </c>
      <c r="AN153" s="1081">
        <f t="shared" si="59"/>
        <v>60.697960969252613</v>
      </c>
      <c r="AO153" s="1081">
        <f t="shared" si="59"/>
        <v>60.70877659234629</v>
      </c>
      <c r="AP153" s="1081">
        <f t="shared" si="59"/>
        <v>60.719470329291362</v>
      </c>
      <c r="AQ153" s="1081">
        <f t="shared" si="59"/>
        <v>60.774302670903623</v>
      </c>
      <c r="AR153" s="1081">
        <f t="shared" si="59"/>
        <v>60.828784329157571</v>
      </c>
      <c r="AS153" s="1081">
        <f t="shared" si="59"/>
        <v>60.882916997101603</v>
      </c>
      <c r="AT153" s="1081">
        <f t="shared" si="59"/>
        <v>60.936702331670006</v>
      </c>
      <c r="AU153" s="1081">
        <f t="shared" si="59"/>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60">H246</f>
        <v>41.5</v>
      </c>
      <c r="I154" s="1080">
        <f t="shared" si="60"/>
        <v>41.5</v>
      </c>
      <c r="J154" s="1080">
        <f t="shared" si="60"/>
        <v>41.2</v>
      </c>
      <c r="K154" s="1080">
        <f t="shared" si="60"/>
        <v>40.799999999999997</v>
      </c>
      <c r="L154" s="1080">
        <f t="shared" si="60"/>
        <v>40.5</v>
      </c>
      <c r="M154" s="1080">
        <f t="shared" si="60"/>
        <v>40.9</v>
      </c>
      <c r="N154" s="1080">
        <f t="shared" si="60"/>
        <v>41.4</v>
      </c>
      <c r="O154" s="1081">
        <f>VLOOKUP(O$122,$C$287:$O$319,13)</f>
        <v>41.634898055339931</v>
      </c>
      <c r="P154" s="1081">
        <f t="shared" ref="P154:AU154" si="61">VLOOKUP(P$122,$C$287:$O$319,13)</f>
        <v>41.634898055339931</v>
      </c>
      <c r="Q154" s="1081">
        <f t="shared" si="61"/>
        <v>41.962449107096752</v>
      </c>
      <c r="R154" s="1081">
        <f t="shared" si="61"/>
        <v>42.37591413450582</v>
      </c>
      <c r="S154" s="1081">
        <f t="shared" si="61"/>
        <v>42.791201303703261</v>
      </c>
      <c r="T154" s="1081">
        <f t="shared" si="61"/>
        <v>43.208184541451871</v>
      </c>
      <c r="U154" s="1081">
        <f t="shared" si="61"/>
        <v>43.626739530646304</v>
      </c>
      <c r="V154" s="1081">
        <f t="shared" si="61"/>
        <v>44.046743692103149</v>
      </c>
      <c r="W154" s="1081">
        <f t="shared" si="61"/>
        <v>44.303492323512977</v>
      </c>
      <c r="X154" s="1081">
        <f t="shared" si="61"/>
        <v>44.56044844066794</v>
      </c>
      <c r="Y154" s="1081">
        <f t="shared" si="61"/>
        <v>44.817607952103295</v>
      </c>
      <c r="Z154" s="1081">
        <f t="shared" si="61"/>
        <v>45.074966809344929</v>
      </c>
      <c r="AA154" s="1081">
        <f t="shared" si="61"/>
        <v>45.332521006394593</v>
      </c>
      <c r="AB154" s="1081">
        <f t="shared" si="61"/>
        <v>45.549544275390517</v>
      </c>
      <c r="AC154" s="1081">
        <f t="shared" si="61"/>
        <v>45.766845997017583</v>
      </c>
      <c r="AD154" s="1081">
        <f t="shared" si="61"/>
        <v>45.93621057509371</v>
      </c>
      <c r="AE154" s="1081">
        <f t="shared" si="61"/>
        <v>46.091987325464736</v>
      </c>
      <c r="AF154" s="1081">
        <f t="shared" si="61"/>
        <v>46.247727566987081</v>
      </c>
      <c r="AG154" s="1081">
        <f t="shared" si="61"/>
        <v>46.390503884981669</v>
      </c>
      <c r="AH154" s="1081">
        <f t="shared" si="61"/>
        <v>46.533237561648519</v>
      </c>
      <c r="AI154" s="1081">
        <f t="shared" si="61"/>
        <v>46.675927978934773</v>
      </c>
      <c r="AJ154" s="1081">
        <f t="shared" si="61"/>
        <v>46.818574524689666</v>
      </c>
      <c r="AK154" s="1081">
        <f t="shared" si="61"/>
        <v>46.961176592602918</v>
      </c>
      <c r="AL154" s="1081">
        <f t="shared" si="61"/>
        <v>46.961176592602918</v>
      </c>
      <c r="AM154" s="1081">
        <f t="shared" si="61"/>
        <v>46.961176592602918</v>
      </c>
      <c r="AN154" s="1081">
        <f t="shared" si="61"/>
        <v>46.961176592602918</v>
      </c>
      <c r="AO154" s="1081">
        <f t="shared" si="61"/>
        <v>46.961176592602918</v>
      </c>
      <c r="AP154" s="1081">
        <f t="shared" si="61"/>
        <v>46.961176592602918</v>
      </c>
      <c r="AQ154" s="1081">
        <f t="shared" si="61"/>
        <v>46.961176592602918</v>
      </c>
      <c r="AR154" s="1081">
        <f t="shared" si="61"/>
        <v>46.961176592602918</v>
      </c>
      <c r="AS154" s="1081">
        <f t="shared" si="61"/>
        <v>46.961176592602918</v>
      </c>
      <c r="AT154" s="1081">
        <f t="shared" si="61"/>
        <v>46.961176592602918</v>
      </c>
      <c r="AU154" s="1081">
        <f t="shared" si="61"/>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62">H154</f>
        <v>41.5</v>
      </c>
      <c r="I155" s="1080">
        <f t="shared" si="62"/>
        <v>41.5</v>
      </c>
      <c r="J155" s="1080">
        <f t="shared" si="62"/>
        <v>41.2</v>
      </c>
      <c r="K155" s="1080">
        <f t="shared" si="62"/>
        <v>40.799999999999997</v>
      </c>
      <c r="L155" s="1080">
        <f t="shared" si="62"/>
        <v>40.5</v>
      </c>
      <c r="M155" s="1080">
        <f t="shared" si="62"/>
        <v>40.9</v>
      </c>
      <c r="N155" s="1080">
        <f t="shared" si="62"/>
        <v>41.4</v>
      </c>
      <c r="O155" s="1080">
        <f t="shared" si="62"/>
        <v>41.634898055339931</v>
      </c>
      <c r="P155" s="1080">
        <f t="shared" si="62"/>
        <v>41.634898055339931</v>
      </c>
      <c r="Q155" s="1080">
        <f t="shared" si="62"/>
        <v>41.962449107096752</v>
      </c>
      <c r="R155" s="1080">
        <f t="shared" si="62"/>
        <v>42.37591413450582</v>
      </c>
      <c r="S155" s="1080">
        <f t="shared" si="62"/>
        <v>42.791201303703261</v>
      </c>
      <c r="T155" s="1080">
        <f t="shared" si="62"/>
        <v>43.208184541451871</v>
      </c>
      <c r="U155" s="1080">
        <f t="shared" si="62"/>
        <v>43.626739530646304</v>
      </c>
      <c r="V155" s="1080">
        <f t="shared" si="62"/>
        <v>44.046743692103149</v>
      </c>
      <c r="W155" s="1080">
        <f t="shared" si="62"/>
        <v>44.303492323512977</v>
      </c>
      <c r="X155" s="1080">
        <f t="shared" si="62"/>
        <v>44.56044844066794</v>
      </c>
      <c r="Y155" s="1080">
        <f t="shared" si="62"/>
        <v>44.817607952103295</v>
      </c>
      <c r="Z155" s="1080">
        <f t="shared" si="62"/>
        <v>45.074966809344929</v>
      </c>
      <c r="AA155" s="1080">
        <f t="shared" si="62"/>
        <v>45.332521006394593</v>
      </c>
      <c r="AB155" s="1080">
        <f t="shared" si="62"/>
        <v>45.549544275390517</v>
      </c>
      <c r="AC155" s="1080">
        <f t="shared" si="62"/>
        <v>45.766845997017583</v>
      </c>
      <c r="AD155" s="1080">
        <f t="shared" si="62"/>
        <v>45.93621057509371</v>
      </c>
      <c r="AE155" s="1080">
        <f t="shared" si="62"/>
        <v>46.091987325464736</v>
      </c>
      <c r="AF155" s="1080">
        <f t="shared" si="62"/>
        <v>46.247727566987081</v>
      </c>
      <c r="AG155" s="1080">
        <f t="shared" si="62"/>
        <v>46.390503884981669</v>
      </c>
      <c r="AH155" s="1080">
        <f t="shared" si="62"/>
        <v>46.533237561648519</v>
      </c>
      <c r="AI155" s="1080">
        <f t="shared" si="62"/>
        <v>46.675927978934773</v>
      </c>
      <c r="AJ155" s="1080">
        <f t="shared" si="62"/>
        <v>46.818574524689666</v>
      </c>
      <c r="AK155" s="1080">
        <f t="shared" si="62"/>
        <v>46.961176592602918</v>
      </c>
      <c r="AL155" s="1080">
        <f t="shared" si="62"/>
        <v>46.961176592602918</v>
      </c>
      <c r="AM155" s="1080">
        <f t="shared" si="62"/>
        <v>46.961176592602918</v>
      </c>
      <c r="AN155" s="1080">
        <f t="shared" si="62"/>
        <v>46.961176592602918</v>
      </c>
      <c r="AO155" s="1080">
        <f t="shared" si="62"/>
        <v>46.961176592602918</v>
      </c>
      <c r="AP155" s="1080">
        <f t="shared" si="62"/>
        <v>46.961176592602918</v>
      </c>
      <c r="AQ155" s="1080">
        <f t="shared" si="62"/>
        <v>46.961176592602918</v>
      </c>
      <c r="AR155" s="1080">
        <f t="shared" si="62"/>
        <v>46.961176592602918</v>
      </c>
      <c r="AS155" s="1080">
        <f t="shared" si="62"/>
        <v>46.961176592602918</v>
      </c>
      <c r="AT155" s="1080">
        <f t="shared" si="62"/>
        <v>46.961176592602918</v>
      </c>
      <c r="AU155" s="1080">
        <f t="shared" si="62"/>
        <v>46.961176592602918</v>
      </c>
      <c r="AV155" s="602"/>
      <c r="AW155" s="602"/>
      <c r="AX155" s="602"/>
      <c r="AY155" s="602"/>
      <c r="AZ155" s="602"/>
      <c r="BA155" s="602"/>
    </row>
    <row r="156" spans="2:53">
      <c r="B156" s="602"/>
      <c r="C156" s="602"/>
      <c r="D156" s="1077"/>
      <c r="E156" s="1077" t="s">
        <v>347</v>
      </c>
      <c r="F156" s="1046" t="s">
        <v>206</v>
      </c>
      <c r="G156" s="1080">
        <f t="shared" ref="G156:AU160" si="63">$E205</f>
        <v>72.400000000000006</v>
      </c>
      <c r="H156" s="1080">
        <f t="shared" si="63"/>
        <v>72.400000000000006</v>
      </c>
      <c r="I156" s="1080">
        <f t="shared" si="63"/>
        <v>72.400000000000006</v>
      </c>
      <c r="J156" s="1080">
        <f t="shared" si="63"/>
        <v>72.400000000000006</v>
      </c>
      <c r="K156" s="1080">
        <f t="shared" si="63"/>
        <v>72.400000000000006</v>
      </c>
      <c r="L156" s="1080">
        <f t="shared" si="63"/>
        <v>72.400000000000006</v>
      </c>
      <c r="M156" s="1080">
        <f t="shared" si="63"/>
        <v>72.400000000000006</v>
      </c>
      <c r="N156" s="1080">
        <f t="shared" si="63"/>
        <v>72.400000000000006</v>
      </c>
      <c r="O156" s="1080">
        <f t="shared" si="63"/>
        <v>72.400000000000006</v>
      </c>
      <c r="P156" s="1080">
        <f t="shared" si="63"/>
        <v>72.400000000000006</v>
      </c>
      <c r="Q156" s="1080">
        <f t="shared" si="63"/>
        <v>72.400000000000006</v>
      </c>
      <c r="R156" s="1080">
        <f t="shared" si="63"/>
        <v>72.400000000000006</v>
      </c>
      <c r="S156" s="1080">
        <f t="shared" si="63"/>
        <v>72.400000000000006</v>
      </c>
      <c r="T156" s="1080">
        <f t="shared" si="63"/>
        <v>72.400000000000006</v>
      </c>
      <c r="U156" s="1080">
        <f t="shared" si="63"/>
        <v>72.400000000000006</v>
      </c>
      <c r="V156" s="1080">
        <f t="shared" si="63"/>
        <v>72.400000000000006</v>
      </c>
      <c r="W156" s="1080">
        <f t="shared" si="63"/>
        <v>72.400000000000006</v>
      </c>
      <c r="X156" s="1080">
        <f t="shared" si="63"/>
        <v>72.400000000000006</v>
      </c>
      <c r="Y156" s="1080">
        <f t="shared" si="63"/>
        <v>72.400000000000006</v>
      </c>
      <c r="Z156" s="1080">
        <f t="shared" si="63"/>
        <v>72.400000000000006</v>
      </c>
      <c r="AA156" s="1080">
        <f t="shared" si="63"/>
        <v>72.400000000000006</v>
      </c>
      <c r="AB156" s="1080">
        <f t="shared" si="63"/>
        <v>72.400000000000006</v>
      </c>
      <c r="AC156" s="1080">
        <f t="shared" si="63"/>
        <v>72.400000000000006</v>
      </c>
      <c r="AD156" s="1080">
        <f t="shared" si="63"/>
        <v>72.400000000000006</v>
      </c>
      <c r="AE156" s="1080">
        <f t="shared" si="63"/>
        <v>72.400000000000006</v>
      </c>
      <c r="AF156" s="1080">
        <f t="shared" si="63"/>
        <v>72.400000000000006</v>
      </c>
      <c r="AG156" s="1080">
        <f t="shared" si="63"/>
        <v>72.400000000000006</v>
      </c>
      <c r="AH156" s="1080">
        <f t="shared" si="63"/>
        <v>72.400000000000006</v>
      </c>
      <c r="AI156" s="1080">
        <f t="shared" si="63"/>
        <v>72.400000000000006</v>
      </c>
      <c r="AJ156" s="1080">
        <f t="shared" si="63"/>
        <v>72.400000000000006</v>
      </c>
      <c r="AK156" s="1080">
        <f t="shared" si="63"/>
        <v>72.400000000000006</v>
      </c>
      <c r="AL156" s="1080">
        <f t="shared" si="63"/>
        <v>72.400000000000006</v>
      </c>
      <c r="AM156" s="1080">
        <f t="shared" si="63"/>
        <v>72.400000000000006</v>
      </c>
      <c r="AN156" s="1080">
        <f t="shared" si="63"/>
        <v>72.400000000000006</v>
      </c>
      <c r="AO156" s="1080">
        <f t="shared" si="63"/>
        <v>72.400000000000006</v>
      </c>
      <c r="AP156" s="1080">
        <f t="shared" si="63"/>
        <v>72.400000000000006</v>
      </c>
      <c r="AQ156" s="1080">
        <f t="shared" si="63"/>
        <v>72.400000000000006</v>
      </c>
      <c r="AR156" s="1080">
        <f t="shared" si="63"/>
        <v>72.400000000000006</v>
      </c>
      <c r="AS156" s="1080">
        <f t="shared" si="63"/>
        <v>72.400000000000006</v>
      </c>
      <c r="AT156" s="1080">
        <f t="shared" si="63"/>
        <v>72.400000000000006</v>
      </c>
      <c r="AU156" s="1080">
        <f t="shared" si="63"/>
        <v>72.400000000000006</v>
      </c>
      <c r="AV156" s="602"/>
      <c r="AW156" s="602"/>
      <c r="AX156" s="602"/>
      <c r="AY156" s="602"/>
      <c r="AZ156" s="602"/>
      <c r="BA156" s="602"/>
    </row>
    <row r="157" spans="2:53">
      <c r="B157" s="602"/>
      <c r="C157" s="602"/>
      <c r="D157" s="1077"/>
      <c r="E157" s="1077" t="s">
        <v>349</v>
      </c>
      <c r="F157" s="1046" t="s">
        <v>206</v>
      </c>
      <c r="G157" s="1080">
        <f t="shared" si="63"/>
        <v>101.7</v>
      </c>
      <c r="H157" s="1080">
        <f t="shared" si="63"/>
        <v>101.7</v>
      </c>
      <c r="I157" s="1080">
        <f t="shared" si="63"/>
        <v>101.7</v>
      </c>
      <c r="J157" s="1080">
        <f t="shared" si="63"/>
        <v>101.7</v>
      </c>
      <c r="K157" s="1080">
        <f t="shared" si="63"/>
        <v>101.7</v>
      </c>
      <c r="L157" s="1080">
        <f t="shared" si="63"/>
        <v>101.7</v>
      </c>
      <c r="M157" s="1080">
        <f t="shared" si="63"/>
        <v>101.7</v>
      </c>
      <c r="N157" s="1080">
        <f t="shared" si="63"/>
        <v>101.7</v>
      </c>
      <c r="O157" s="1080">
        <f t="shared" si="63"/>
        <v>101.7</v>
      </c>
      <c r="P157" s="1080">
        <f t="shared" si="63"/>
        <v>101.7</v>
      </c>
      <c r="Q157" s="1080">
        <f t="shared" si="63"/>
        <v>101.7</v>
      </c>
      <c r="R157" s="1080">
        <f t="shared" si="63"/>
        <v>101.7</v>
      </c>
      <c r="S157" s="1080">
        <f t="shared" si="63"/>
        <v>101.7</v>
      </c>
      <c r="T157" s="1080">
        <f t="shared" si="63"/>
        <v>101.7</v>
      </c>
      <c r="U157" s="1080">
        <f t="shared" si="63"/>
        <v>101.7</v>
      </c>
      <c r="V157" s="1080">
        <f t="shared" si="63"/>
        <v>101.7</v>
      </c>
      <c r="W157" s="1080">
        <f t="shared" si="63"/>
        <v>101.7</v>
      </c>
      <c r="X157" s="1080">
        <f t="shared" si="63"/>
        <v>101.7</v>
      </c>
      <c r="Y157" s="1080">
        <f t="shared" si="63"/>
        <v>101.7</v>
      </c>
      <c r="Z157" s="1080">
        <f t="shared" si="63"/>
        <v>101.7</v>
      </c>
      <c r="AA157" s="1080">
        <f t="shared" si="63"/>
        <v>101.7</v>
      </c>
      <c r="AB157" s="1080">
        <f t="shared" si="63"/>
        <v>101.7</v>
      </c>
      <c r="AC157" s="1080">
        <f t="shared" si="63"/>
        <v>101.7</v>
      </c>
      <c r="AD157" s="1080">
        <f t="shared" si="63"/>
        <v>101.7</v>
      </c>
      <c r="AE157" s="1080">
        <f t="shared" si="63"/>
        <v>101.7</v>
      </c>
      <c r="AF157" s="1080">
        <f t="shared" si="63"/>
        <v>101.7</v>
      </c>
      <c r="AG157" s="1080">
        <f t="shared" si="63"/>
        <v>101.7</v>
      </c>
      <c r="AH157" s="1080">
        <f t="shared" si="63"/>
        <v>101.7</v>
      </c>
      <c r="AI157" s="1080">
        <f t="shared" si="63"/>
        <v>101.7</v>
      </c>
      <c r="AJ157" s="1080">
        <f t="shared" si="63"/>
        <v>101.7</v>
      </c>
      <c r="AK157" s="1080">
        <f t="shared" si="63"/>
        <v>101.7</v>
      </c>
      <c r="AL157" s="1080">
        <f t="shared" si="63"/>
        <v>101.7</v>
      </c>
      <c r="AM157" s="1080">
        <f t="shared" si="63"/>
        <v>101.7</v>
      </c>
      <c r="AN157" s="1080">
        <f t="shared" si="63"/>
        <v>101.7</v>
      </c>
      <c r="AO157" s="1080">
        <f t="shared" si="63"/>
        <v>101.7</v>
      </c>
      <c r="AP157" s="1080">
        <f t="shared" si="63"/>
        <v>101.7</v>
      </c>
      <c r="AQ157" s="1080">
        <f t="shared" si="63"/>
        <v>101.7</v>
      </c>
      <c r="AR157" s="1080">
        <f t="shared" si="63"/>
        <v>101.7</v>
      </c>
      <c r="AS157" s="1080">
        <f t="shared" si="63"/>
        <v>101.7</v>
      </c>
      <c r="AT157" s="1080">
        <f t="shared" si="63"/>
        <v>101.7</v>
      </c>
      <c r="AU157" s="1080">
        <f t="shared" si="63"/>
        <v>101.7</v>
      </c>
      <c r="AV157" s="602"/>
      <c r="AW157" s="602"/>
      <c r="AX157" s="602"/>
      <c r="AY157" s="602"/>
      <c r="AZ157" s="602"/>
      <c r="BA157" s="602"/>
    </row>
    <row r="158" spans="2:53">
      <c r="B158" s="602"/>
      <c r="C158" s="602"/>
      <c r="D158" s="1077"/>
      <c r="E158" s="1077" t="s">
        <v>359</v>
      </c>
      <c r="F158" s="1046" t="s">
        <v>206</v>
      </c>
      <c r="G158" s="1080">
        <f t="shared" si="63"/>
        <v>10.6</v>
      </c>
      <c r="H158" s="1080">
        <f t="shared" si="63"/>
        <v>10.6</v>
      </c>
      <c r="I158" s="1080">
        <f t="shared" si="63"/>
        <v>10.6</v>
      </c>
      <c r="J158" s="1080">
        <f t="shared" si="63"/>
        <v>10.6</v>
      </c>
      <c r="K158" s="1080">
        <f t="shared" si="63"/>
        <v>10.6</v>
      </c>
      <c r="L158" s="1080">
        <f t="shared" si="63"/>
        <v>10.6</v>
      </c>
      <c r="M158" s="1080">
        <f t="shared" si="63"/>
        <v>10.6</v>
      </c>
      <c r="N158" s="1080">
        <f t="shared" si="63"/>
        <v>10.6</v>
      </c>
      <c r="O158" s="1080">
        <f t="shared" si="63"/>
        <v>10.6</v>
      </c>
      <c r="P158" s="1080">
        <f t="shared" si="63"/>
        <v>10.6</v>
      </c>
      <c r="Q158" s="1080">
        <f t="shared" si="63"/>
        <v>10.6</v>
      </c>
      <c r="R158" s="1080">
        <f t="shared" si="63"/>
        <v>10.6</v>
      </c>
      <c r="S158" s="1080">
        <f t="shared" si="63"/>
        <v>10.6</v>
      </c>
      <c r="T158" s="1080">
        <f t="shared" si="63"/>
        <v>10.6</v>
      </c>
      <c r="U158" s="1080">
        <f t="shared" si="63"/>
        <v>10.6</v>
      </c>
      <c r="V158" s="1080">
        <f t="shared" si="63"/>
        <v>10.6</v>
      </c>
      <c r="W158" s="1080">
        <f t="shared" si="63"/>
        <v>10.6</v>
      </c>
      <c r="X158" s="1080">
        <f t="shared" si="63"/>
        <v>10.6</v>
      </c>
      <c r="Y158" s="1080">
        <f t="shared" si="63"/>
        <v>10.6</v>
      </c>
      <c r="Z158" s="1080">
        <f t="shared" si="63"/>
        <v>10.6</v>
      </c>
      <c r="AA158" s="1080">
        <f t="shared" si="63"/>
        <v>10.6</v>
      </c>
      <c r="AB158" s="1080">
        <f t="shared" si="63"/>
        <v>10.6</v>
      </c>
      <c r="AC158" s="1080">
        <f t="shared" si="63"/>
        <v>10.6</v>
      </c>
      <c r="AD158" s="1080">
        <f t="shared" si="63"/>
        <v>10.6</v>
      </c>
      <c r="AE158" s="1080">
        <f t="shared" si="63"/>
        <v>10.6</v>
      </c>
      <c r="AF158" s="1080">
        <f t="shared" si="63"/>
        <v>10.6</v>
      </c>
      <c r="AG158" s="1080">
        <f t="shared" si="63"/>
        <v>10.6</v>
      </c>
      <c r="AH158" s="1080">
        <f t="shared" si="63"/>
        <v>10.6</v>
      </c>
      <c r="AI158" s="1080">
        <f t="shared" si="63"/>
        <v>10.6</v>
      </c>
      <c r="AJ158" s="1080">
        <f t="shared" si="63"/>
        <v>10.6</v>
      </c>
      <c r="AK158" s="1080">
        <f t="shared" si="63"/>
        <v>10.6</v>
      </c>
      <c r="AL158" s="1080">
        <f t="shared" si="63"/>
        <v>10.6</v>
      </c>
      <c r="AM158" s="1080">
        <f t="shared" si="63"/>
        <v>10.6</v>
      </c>
      <c r="AN158" s="1080">
        <f t="shared" si="63"/>
        <v>10.6</v>
      </c>
      <c r="AO158" s="1080">
        <f t="shared" si="63"/>
        <v>10.6</v>
      </c>
      <c r="AP158" s="1080">
        <f t="shared" si="63"/>
        <v>10.6</v>
      </c>
      <c r="AQ158" s="1080">
        <f t="shared" si="63"/>
        <v>10.6</v>
      </c>
      <c r="AR158" s="1080">
        <f t="shared" si="63"/>
        <v>10.6</v>
      </c>
      <c r="AS158" s="1080">
        <f t="shared" si="63"/>
        <v>10.6</v>
      </c>
      <c r="AT158" s="1080">
        <f t="shared" si="63"/>
        <v>10.6</v>
      </c>
      <c r="AU158" s="1080">
        <f t="shared" si="63"/>
        <v>10.6</v>
      </c>
      <c r="AV158" s="602"/>
      <c r="AW158" s="602"/>
      <c r="AX158" s="602"/>
      <c r="AY158" s="602"/>
      <c r="AZ158" s="602"/>
      <c r="BA158" s="602"/>
    </row>
    <row r="159" spans="2:53">
      <c r="B159" s="602"/>
      <c r="C159" s="602"/>
      <c r="D159" s="1077"/>
      <c r="E159" s="1077" t="s">
        <v>351</v>
      </c>
      <c r="F159" s="1046" t="s">
        <v>206</v>
      </c>
      <c r="G159" s="1080">
        <f>$E208</f>
        <v>207.6</v>
      </c>
      <c r="H159" s="1080">
        <f t="shared" si="63"/>
        <v>207.6</v>
      </c>
      <c r="I159" s="1080">
        <f t="shared" si="63"/>
        <v>207.6</v>
      </c>
      <c r="J159" s="1080">
        <f t="shared" si="63"/>
        <v>207.6</v>
      </c>
      <c r="K159" s="1080">
        <f t="shared" si="63"/>
        <v>207.6</v>
      </c>
      <c r="L159" s="1080">
        <f t="shared" si="63"/>
        <v>207.6</v>
      </c>
      <c r="M159" s="1080">
        <f t="shared" si="63"/>
        <v>207.6</v>
      </c>
      <c r="N159" s="1080">
        <f t="shared" si="63"/>
        <v>207.6</v>
      </c>
      <c r="O159" s="1080">
        <f t="shared" si="63"/>
        <v>207.6</v>
      </c>
      <c r="P159" s="1080">
        <f t="shared" si="63"/>
        <v>207.6</v>
      </c>
      <c r="Q159" s="1080">
        <f t="shared" si="63"/>
        <v>207.6</v>
      </c>
      <c r="R159" s="1080">
        <f t="shared" si="63"/>
        <v>207.6</v>
      </c>
      <c r="S159" s="1080">
        <f t="shared" si="63"/>
        <v>207.6</v>
      </c>
      <c r="T159" s="1080">
        <f t="shared" si="63"/>
        <v>207.6</v>
      </c>
      <c r="U159" s="1080">
        <f t="shared" si="63"/>
        <v>207.6</v>
      </c>
      <c r="V159" s="1080">
        <f t="shared" si="63"/>
        <v>207.6</v>
      </c>
      <c r="W159" s="1080">
        <f t="shared" si="63"/>
        <v>207.6</v>
      </c>
      <c r="X159" s="1080">
        <f t="shared" si="63"/>
        <v>207.6</v>
      </c>
      <c r="Y159" s="1080">
        <f t="shared" si="63"/>
        <v>207.6</v>
      </c>
      <c r="Z159" s="1080">
        <f t="shared" si="63"/>
        <v>207.6</v>
      </c>
      <c r="AA159" s="1080">
        <f t="shared" si="63"/>
        <v>207.6</v>
      </c>
      <c r="AB159" s="1080">
        <f t="shared" si="63"/>
        <v>207.6</v>
      </c>
      <c r="AC159" s="1080">
        <f t="shared" si="63"/>
        <v>207.6</v>
      </c>
      <c r="AD159" s="1080">
        <f t="shared" si="63"/>
        <v>207.6</v>
      </c>
      <c r="AE159" s="1080">
        <f t="shared" si="63"/>
        <v>207.6</v>
      </c>
      <c r="AF159" s="1080">
        <f t="shared" si="63"/>
        <v>207.6</v>
      </c>
      <c r="AG159" s="1080">
        <f t="shared" si="63"/>
        <v>207.6</v>
      </c>
      <c r="AH159" s="1080">
        <f t="shared" si="63"/>
        <v>207.6</v>
      </c>
      <c r="AI159" s="1080">
        <f t="shared" si="63"/>
        <v>207.6</v>
      </c>
      <c r="AJ159" s="1080">
        <f t="shared" si="63"/>
        <v>207.6</v>
      </c>
      <c r="AK159" s="1080">
        <f t="shared" si="63"/>
        <v>207.6</v>
      </c>
      <c r="AL159" s="1080">
        <f t="shared" si="63"/>
        <v>207.6</v>
      </c>
      <c r="AM159" s="1080">
        <f t="shared" si="63"/>
        <v>207.6</v>
      </c>
      <c r="AN159" s="1080">
        <f t="shared" si="63"/>
        <v>207.6</v>
      </c>
      <c r="AO159" s="1080">
        <f t="shared" si="63"/>
        <v>207.6</v>
      </c>
      <c r="AP159" s="1080">
        <f t="shared" si="63"/>
        <v>207.6</v>
      </c>
      <c r="AQ159" s="1080">
        <f t="shared" si="63"/>
        <v>207.6</v>
      </c>
      <c r="AR159" s="1080">
        <f t="shared" si="63"/>
        <v>207.6</v>
      </c>
      <c r="AS159" s="1080">
        <f t="shared" si="63"/>
        <v>207.6</v>
      </c>
      <c r="AT159" s="1080">
        <f t="shared" si="63"/>
        <v>207.6</v>
      </c>
      <c r="AU159" s="1080">
        <f t="shared" si="63"/>
        <v>207.6</v>
      </c>
      <c r="AV159" s="602"/>
      <c r="AW159" s="602"/>
      <c r="AX159" s="602"/>
      <c r="AY159" s="602"/>
      <c r="AZ159" s="602"/>
      <c r="BA159" s="602"/>
    </row>
    <row r="160" spans="2:53">
      <c r="B160" s="602"/>
      <c r="C160" s="602"/>
      <c r="D160" s="1077"/>
      <c r="E160" s="1077" t="s">
        <v>352</v>
      </c>
      <c r="F160" s="1046" t="s">
        <v>206</v>
      </c>
      <c r="G160" s="1080">
        <f>$E209</f>
        <v>207.6</v>
      </c>
      <c r="H160" s="1080">
        <f t="shared" si="63"/>
        <v>207.6</v>
      </c>
      <c r="I160" s="1080">
        <f t="shared" si="63"/>
        <v>207.6</v>
      </c>
      <c r="J160" s="1080">
        <f t="shared" si="63"/>
        <v>207.6</v>
      </c>
      <c r="K160" s="1080">
        <f t="shared" si="63"/>
        <v>207.6</v>
      </c>
      <c r="L160" s="1080">
        <f t="shared" si="63"/>
        <v>207.6</v>
      </c>
      <c r="M160" s="1080">
        <f t="shared" si="63"/>
        <v>207.6</v>
      </c>
      <c r="N160" s="1080">
        <f t="shared" si="63"/>
        <v>207.6</v>
      </c>
      <c r="O160" s="1080">
        <f t="shared" si="63"/>
        <v>207.6</v>
      </c>
      <c r="P160" s="1080">
        <f t="shared" si="63"/>
        <v>207.6</v>
      </c>
      <c r="Q160" s="1080">
        <f t="shared" si="63"/>
        <v>207.6</v>
      </c>
      <c r="R160" s="1080">
        <f t="shared" si="63"/>
        <v>207.6</v>
      </c>
      <c r="S160" s="1080">
        <f t="shared" si="63"/>
        <v>207.6</v>
      </c>
      <c r="T160" s="1080">
        <f t="shared" si="63"/>
        <v>207.6</v>
      </c>
      <c r="U160" s="1080">
        <f t="shared" si="63"/>
        <v>207.6</v>
      </c>
      <c r="V160" s="1080">
        <f t="shared" si="63"/>
        <v>207.6</v>
      </c>
      <c r="W160" s="1080">
        <f t="shared" si="63"/>
        <v>207.6</v>
      </c>
      <c r="X160" s="1080">
        <f t="shared" si="63"/>
        <v>207.6</v>
      </c>
      <c r="Y160" s="1080">
        <f t="shared" si="63"/>
        <v>207.6</v>
      </c>
      <c r="Z160" s="1080">
        <f t="shared" si="63"/>
        <v>207.6</v>
      </c>
      <c r="AA160" s="1080">
        <f t="shared" si="63"/>
        <v>207.6</v>
      </c>
      <c r="AB160" s="1080">
        <f t="shared" si="63"/>
        <v>207.6</v>
      </c>
      <c r="AC160" s="1080">
        <f t="shared" si="63"/>
        <v>207.6</v>
      </c>
      <c r="AD160" s="1080">
        <f t="shared" si="63"/>
        <v>207.6</v>
      </c>
      <c r="AE160" s="1080">
        <f t="shared" si="63"/>
        <v>207.6</v>
      </c>
      <c r="AF160" s="1080">
        <f t="shared" si="63"/>
        <v>207.6</v>
      </c>
      <c r="AG160" s="1080">
        <f t="shared" si="63"/>
        <v>207.6</v>
      </c>
      <c r="AH160" s="1080">
        <f t="shared" si="63"/>
        <v>207.6</v>
      </c>
      <c r="AI160" s="1080">
        <f t="shared" si="63"/>
        <v>207.6</v>
      </c>
      <c r="AJ160" s="1080">
        <f t="shared" si="63"/>
        <v>207.6</v>
      </c>
      <c r="AK160" s="1080">
        <f t="shared" si="63"/>
        <v>207.6</v>
      </c>
      <c r="AL160" s="1080">
        <f t="shared" si="63"/>
        <v>207.6</v>
      </c>
      <c r="AM160" s="1080">
        <f t="shared" si="63"/>
        <v>207.6</v>
      </c>
      <c r="AN160" s="1080">
        <f t="shared" si="63"/>
        <v>207.6</v>
      </c>
      <c r="AO160" s="1080">
        <f t="shared" si="63"/>
        <v>207.6</v>
      </c>
      <c r="AP160" s="1080">
        <f t="shared" si="63"/>
        <v>207.6</v>
      </c>
      <c r="AQ160" s="1080">
        <f t="shared" si="63"/>
        <v>207.6</v>
      </c>
      <c r="AR160" s="1080">
        <f t="shared" si="63"/>
        <v>207.6</v>
      </c>
      <c r="AS160" s="1080">
        <f t="shared" si="63"/>
        <v>207.6</v>
      </c>
      <c r="AT160" s="1080">
        <f t="shared" si="63"/>
        <v>207.6</v>
      </c>
      <c r="AU160" s="1080">
        <f t="shared" si="63"/>
        <v>207.6</v>
      </c>
      <c r="AV160" s="602"/>
      <c r="AW160" s="602"/>
      <c r="AX160" s="602"/>
      <c r="AY160" s="602"/>
      <c r="AZ160" s="602"/>
      <c r="BA160" s="602"/>
    </row>
    <row r="161" spans="2:53">
      <c r="B161" s="602"/>
      <c r="C161" s="602"/>
      <c r="D161" s="1077"/>
      <c r="E161" s="1077" t="s">
        <v>771</v>
      </c>
      <c r="F161" s="1046" t="s">
        <v>206</v>
      </c>
      <c r="G161" s="1080">
        <f>G160*2</f>
        <v>415.2</v>
      </c>
      <c r="H161" s="1080">
        <f t="shared" ref="H161:AU161" si="64">H160*2</f>
        <v>415.2</v>
      </c>
      <c r="I161" s="1080">
        <f t="shared" si="64"/>
        <v>415.2</v>
      </c>
      <c r="J161" s="1080">
        <f t="shared" si="64"/>
        <v>415.2</v>
      </c>
      <c r="K161" s="1080">
        <f t="shared" si="64"/>
        <v>415.2</v>
      </c>
      <c r="L161" s="1080">
        <f t="shared" si="64"/>
        <v>415.2</v>
      </c>
      <c r="M161" s="1080">
        <f t="shared" si="64"/>
        <v>415.2</v>
      </c>
      <c r="N161" s="1080">
        <f t="shared" si="64"/>
        <v>415.2</v>
      </c>
      <c r="O161" s="1080">
        <f t="shared" si="64"/>
        <v>415.2</v>
      </c>
      <c r="P161" s="1080">
        <f t="shared" si="64"/>
        <v>415.2</v>
      </c>
      <c r="Q161" s="1080">
        <f t="shared" si="64"/>
        <v>415.2</v>
      </c>
      <c r="R161" s="1080">
        <f t="shared" si="64"/>
        <v>415.2</v>
      </c>
      <c r="S161" s="1080">
        <f t="shared" si="64"/>
        <v>415.2</v>
      </c>
      <c r="T161" s="1080">
        <f t="shared" si="64"/>
        <v>415.2</v>
      </c>
      <c r="U161" s="1080">
        <f t="shared" si="64"/>
        <v>415.2</v>
      </c>
      <c r="V161" s="1080">
        <f t="shared" si="64"/>
        <v>415.2</v>
      </c>
      <c r="W161" s="1080">
        <f t="shared" si="64"/>
        <v>415.2</v>
      </c>
      <c r="X161" s="1080">
        <f t="shared" si="64"/>
        <v>415.2</v>
      </c>
      <c r="Y161" s="1080">
        <f t="shared" si="64"/>
        <v>415.2</v>
      </c>
      <c r="Z161" s="1080">
        <f t="shared" si="64"/>
        <v>415.2</v>
      </c>
      <c r="AA161" s="1080">
        <f t="shared" si="64"/>
        <v>415.2</v>
      </c>
      <c r="AB161" s="1080">
        <f t="shared" si="64"/>
        <v>415.2</v>
      </c>
      <c r="AC161" s="1080">
        <f t="shared" si="64"/>
        <v>415.2</v>
      </c>
      <c r="AD161" s="1080">
        <f t="shared" si="64"/>
        <v>415.2</v>
      </c>
      <c r="AE161" s="1080">
        <f t="shared" si="64"/>
        <v>415.2</v>
      </c>
      <c r="AF161" s="1080">
        <f t="shared" si="64"/>
        <v>415.2</v>
      </c>
      <c r="AG161" s="1080">
        <f t="shared" si="64"/>
        <v>415.2</v>
      </c>
      <c r="AH161" s="1080">
        <f t="shared" si="64"/>
        <v>415.2</v>
      </c>
      <c r="AI161" s="1080">
        <f t="shared" si="64"/>
        <v>415.2</v>
      </c>
      <c r="AJ161" s="1080">
        <f t="shared" si="64"/>
        <v>415.2</v>
      </c>
      <c r="AK161" s="1080">
        <f t="shared" si="64"/>
        <v>415.2</v>
      </c>
      <c r="AL161" s="1080">
        <f t="shared" si="64"/>
        <v>415.2</v>
      </c>
      <c r="AM161" s="1080">
        <f t="shared" si="64"/>
        <v>415.2</v>
      </c>
      <c r="AN161" s="1080">
        <f t="shared" si="64"/>
        <v>415.2</v>
      </c>
      <c r="AO161" s="1080">
        <f t="shared" si="64"/>
        <v>415.2</v>
      </c>
      <c r="AP161" s="1080">
        <f t="shared" si="64"/>
        <v>415.2</v>
      </c>
      <c r="AQ161" s="1080">
        <f t="shared" si="64"/>
        <v>415.2</v>
      </c>
      <c r="AR161" s="1080">
        <f t="shared" si="64"/>
        <v>415.2</v>
      </c>
      <c r="AS161" s="1080">
        <f t="shared" si="64"/>
        <v>415.2</v>
      </c>
      <c r="AT161" s="1080">
        <f t="shared" si="64"/>
        <v>415.2</v>
      </c>
      <c r="AU161" s="1080">
        <f t="shared" si="64"/>
        <v>415.2</v>
      </c>
      <c r="AV161" s="602"/>
      <c r="AW161" s="602"/>
      <c r="AX161" s="602"/>
      <c r="AY161" s="602"/>
      <c r="AZ161" s="602"/>
      <c r="BA161" s="602"/>
    </row>
    <row r="162" spans="2:53">
      <c r="B162" s="602"/>
      <c r="C162" s="602"/>
      <c r="D162" s="1077"/>
      <c r="E162" s="1077" t="s">
        <v>357</v>
      </c>
      <c r="F162" s="1046" t="s">
        <v>206</v>
      </c>
      <c r="G162" s="1080">
        <f>$E210</f>
        <v>10</v>
      </c>
      <c r="H162" s="1080">
        <f t="shared" ref="H162:AU165" si="65">$E210</f>
        <v>10</v>
      </c>
      <c r="I162" s="1080">
        <f t="shared" si="65"/>
        <v>10</v>
      </c>
      <c r="J162" s="1080">
        <f t="shared" si="65"/>
        <v>10</v>
      </c>
      <c r="K162" s="1080">
        <f t="shared" si="65"/>
        <v>10</v>
      </c>
      <c r="L162" s="1080">
        <f t="shared" si="65"/>
        <v>10</v>
      </c>
      <c r="M162" s="1080">
        <f t="shared" si="65"/>
        <v>10</v>
      </c>
      <c r="N162" s="1080">
        <f t="shared" si="65"/>
        <v>10</v>
      </c>
      <c r="O162" s="1080">
        <f t="shared" si="65"/>
        <v>10</v>
      </c>
      <c r="P162" s="1080">
        <f t="shared" si="65"/>
        <v>10</v>
      </c>
      <c r="Q162" s="1080">
        <f t="shared" si="65"/>
        <v>10</v>
      </c>
      <c r="R162" s="1080">
        <f t="shared" si="65"/>
        <v>10</v>
      </c>
      <c r="S162" s="1080">
        <f t="shared" si="65"/>
        <v>10</v>
      </c>
      <c r="T162" s="1080">
        <f t="shared" si="65"/>
        <v>10</v>
      </c>
      <c r="U162" s="1080">
        <f t="shared" si="65"/>
        <v>10</v>
      </c>
      <c r="V162" s="1080">
        <f t="shared" si="65"/>
        <v>10</v>
      </c>
      <c r="W162" s="1080">
        <f t="shared" si="65"/>
        <v>10</v>
      </c>
      <c r="X162" s="1080">
        <f t="shared" si="65"/>
        <v>10</v>
      </c>
      <c r="Y162" s="1080">
        <f t="shared" si="65"/>
        <v>10</v>
      </c>
      <c r="Z162" s="1080">
        <f t="shared" si="65"/>
        <v>10</v>
      </c>
      <c r="AA162" s="1080">
        <f t="shared" si="65"/>
        <v>10</v>
      </c>
      <c r="AB162" s="1080">
        <f t="shared" si="65"/>
        <v>10</v>
      </c>
      <c r="AC162" s="1080">
        <f t="shared" si="65"/>
        <v>10</v>
      </c>
      <c r="AD162" s="1080">
        <f t="shared" si="65"/>
        <v>10</v>
      </c>
      <c r="AE162" s="1080">
        <f t="shared" si="65"/>
        <v>10</v>
      </c>
      <c r="AF162" s="1080">
        <f t="shared" si="65"/>
        <v>10</v>
      </c>
      <c r="AG162" s="1080">
        <f t="shared" si="65"/>
        <v>10</v>
      </c>
      <c r="AH162" s="1080">
        <f t="shared" si="65"/>
        <v>10</v>
      </c>
      <c r="AI162" s="1080">
        <f t="shared" si="65"/>
        <v>10</v>
      </c>
      <c r="AJ162" s="1080">
        <f t="shared" si="65"/>
        <v>10</v>
      </c>
      <c r="AK162" s="1080">
        <f t="shared" si="65"/>
        <v>10</v>
      </c>
      <c r="AL162" s="1080">
        <f t="shared" si="65"/>
        <v>10</v>
      </c>
      <c r="AM162" s="1080">
        <f t="shared" si="65"/>
        <v>10</v>
      </c>
      <c r="AN162" s="1080">
        <f t="shared" si="65"/>
        <v>10</v>
      </c>
      <c r="AO162" s="1080">
        <f t="shared" si="65"/>
        <v>10</v>
      </c>
      <c r="AP162" s="1080">
        <f t="shared" si="65"/>
        <v>10</v>
      </c>
      <c r="AQ162" s="1080">
        <f t="shared" si="65"/>
        <v>10</v>
      </c>
      <c r="AR162" s="1080">
        <f t="shared" si="65"/>
        <v>10</v>
      </c>
      <c r="AS162" s="1080">
        <f t="shared" si="65"/>
        <v>10</v>
      </c>
      <c r="AT162" s="1080">
        <f t="shared" si="65"/>
        <v>10</v>
      </c>
      <c r="AU162" s="1080">
        <f t="shared" si="65"/>
        <v>10</v>
      </c>
      <c r="AV162" s="602"/>
      <c r="AW162" s="602"/>
      <c r="AX162" s="602"/>
      <c r="AY162" s="602"/>
      <c r="AZ162" s="602"/>
      <c r="BA162" s="602"/>
    </row>
    <row r="163" spans="2:53">
      <c r="B163" s="602"/>
      <c r="C163" s="602"/>
      <c r="D163" s="1077"/>
      <c r="E163" s="1077" t="s">
        <v>363</v>
      </c>
      <c r="F163" s="1046" t="s">
        <v>206</v>
      </c>
      <c r="G163" s="1080">
        <f>$E211</f>
        <v>10</v>
      </c>
      <c r="H163" s="1080">
        <f t="shared" si="65"/>
        <v>10</v>
      </c>
      <c r="I163" s="1080">
        <f t="shared" si="65"/>
        <v>10</v>
      </c>
      <c r="J163" s="1080">
        <f t="shared" si="65"/>
        <v>10</v>
      </c>
      <c r="K163" s="1080">
        <f t="shared" si="65"/>
        <v>10</v>
      </c>
      <c r="L163" s="1080">
        <f t="shared" si="65"/>
        <v>10</v>
      </c>
      <c r="M163" s="1080">
        <f t="shared" si="65"/>
        <v>10</v>
      </c>
      <c r="N163" s="1080">
        <f t="shared" si="65"/>
        <v>10</v>
      </c>
      <c r="O163" s="1080">
        <f t="shared" si="65"/>
        <v>10</v>
      </c>
      <c r="P163" s="1080">
        <f t="shared" si="65"/>
        <v>10</v>
      </c>
      <c r="Q163" s="1080">
        <f t="shared" si="65"/>
        <v>10</v>
      </c>
      <c r="R163" s="1080">
        <f t="shared" si="65"/>
        <v>10</v>
      </c>
      <c r="S163" s="1080">
        <f t="shared" si="65"/>
        <v>10</v>
      </c>
      <c r="T163" s="1080">
        <f t="shared" si="65"/>
        <v>10</v>
      </c>
      <c r="U163" s="1080">
        <f t="shared" si="65"/>
        <v>10</v>
      </c>
      <c r="V163" s="1080">
        <f t="shared" si="65"/>
        <v>10</v>
      </c>
      <c r="W163" s="1080">
        <f t="shared" si="65"/>
        <v>10</v>
      </c>
      <c r="X163" s="1080">
        <f t="shared" si="65"/>
        <v>10</v>
      </c>
      <c r="Y163" s="1080">
        <f t="shared" si="65"/>
        <v>10</v>
      </c>
      <c r="Z163" s="1080">
        <f t="shared" si="65"/>
        <v>10</v>
      </c>
      <c r="AA163" s="1080">
        <f t="shared" si="65"/>
        <v>10</v>
      </c>
      <c r="AB163" s="1080">
        <f t="shared" si="65"/>
        <v>10</v>
      </c>
      <c r="AC163" s="1080">
        <f t="shared" si="65"/>
        <v>10</v>
      </c>
      <c r="AD163" s="1080">
        <f t="shared" si="65"/>
        <v>10</v>
      </c>
      <c r="AE163" s="1080">
        <f t="shared" si="65"/>
        <v>10</v>
      </c>
      <c r="AF163" s="1080">
        <f t="shared" si="65"/>
        <v>10</v>
      </c>
      <c r="AG163" s="1080">
        <f t="shared" si="65"/>
        <v>10</v>
      </c>
      <c r="AH163" s="1080">
        <f t="shared" si="65"/>
        <v>10</v>
      </c>
      <c r="AI163" s="1080">
        <f t="shared" si="65"/>
        <v>10</v>
      </c>
      <c r="AJ163" s="1080">
        <f t="shared" si="65"/>
        <v>10</v>
      </c>
      <c r="AK163" s="1080">
        <f t="shared" si="65"/>
        <v>10</v>
      </c>
      <c r="AL163" s="1080">
        <f t="shared" si="65"/>
        <v>10</v>
      </c>
      <c r="AM163" s="1080">
        <f t="shared" si="65"/>
        <v>10</v>
      </c>
      <c r="AN163" s="1080">
        <f t="shared" si="65"/>
        <v>10</v>
      </c>
      <c r="AO163" s="1080">
        <f t="shared" si="65"/>
        <v>10</v>
      </c>
      <c r="AP163" s="1080">
        <f t="shared" si="65"/>
        <v>10</v>
      </c>
      <c r="AQ163" s="1080">
        <f t="shared" si="65"/>
        <v>10</v>
      </c>
      <c r="AR163" s="1080">
        <f t="shared" si="65"/>
        <v>10</v>
      </c>
      <c r="AS163" s="1080">
        <f t="shared" si="65"/>
        <v>10</v>
      </c>
      <c r="AT163" s="1080">
        <f t="shared" si="65"/>
        <v>10</v>
      </c>
      <c r="AU163" s="1080">
        <f t="shared" si="65"/>
        <v>10</v>
      </c>
      <c r="AV163" s="602"/>
      <c r="AW163" s="602"/>
      <c r="AX163" s="602"/>
      <c r="AY163" s="602"/>
      <c r="AZ163" s="602"/>
      <c r="BA163" s="602"/>
    </row>
    <row r="164" spans="2:53">
      <c r="B164" s="602"/>
      <c r="C164" s="602"/>
      <c r="D164" s="1077"/>
      <c r="E164" s="1077" t="s">
        <v>365</v>
      </c>
      <c r="F164" s="1046" t="s">
        <v>206</v>
      </c>
      <c r="G164" s="1080">
        <f>$E212</f>
        <v>10</v>
      </c>
      <c r="H164" s="1080">
        <f t="shared" si="65"/>
        <v>10</v>
      </c>
      <c r="I164" s="1080">
        <f t="shared" si="65"/>
        <v>10</v>
      </c>
      <c r="J164" s="1080">
        <f t="shared" si="65"/>
        <v>10</v>
      </c>
      <c r="K164" s="1080">
        <f t="shared" si="65"/>
        <v>10</v>
      </c>
      <c r="L164" s="1080">
        <f t="shared" si="65"/>
        <v>10</v>
      </c>
      <c r="M164" s="1080">
        <f t="shared" si="65"/>
        <v>10</v>
      </c>
      <c r="N164" s="1080">
        <f t="shared" si="65"/>
        <v>10</v>
      </c>
      <c r="O164" s="1080">
        <f t="shared" si="65"/>
        <v>10</v>
      </c>
      <c r="P164" s="1080">
        <f t="shared" si="65"/>
        <v>10</v>
      </c>
      <c r="Q164" s="1080">
        <f t="shared" si="65"/>
        <v>10</v>
      </c>
      <c r="R164" s="1080">
        <f t="shared" si="65"/>
        <v>10</v>
      </c>
      <c r="S164" s="1080">
        <f t="shared" si="65"/>
        <v>10</v>
      </c>
      <c r="T164" s="1080">
        <f t="shared" si="65"/>
        <v>10</v>
      </c>
      <c r="U164" s="1080">
        <f t="shared" si="65"/>
        <v>10</v>
      </c>
      <c r="V164" s="1080">
        <f t="shared" si="65"/>
        <v>10</v>
      </c>
      <c r="W164" s="1080">
        <f t="shared" si="65"/>
        <v>10</v>
      </c>
      <c r="X164" s="1080">
        <f t="shared" si="65"/>
        <v>10</v>
      </c>
      <c r="Y164" s="1080">
        <f t="shared" si="65"/>
        <v>10</v>
      </c>
      <c r="Z164" s="1080">
        <f t="shared" si="65"/>
        <v>10</v>
      </c>
      <c r="AA164" s="1080">
        <f t="shared" si="65"/>
        <v>10</v>
      </c>
      <c r="AB164" s="1080">
        <f t="shared" si="65"/>
        <v>10</v>
      </c>
      <c r="AC164" s="1080">
        <f t="shared" si="65"/>
        <v>10</v>
      </c>
      <c r="AD164" s="1080">
        <f t="shared" si="65"/>
        <v>10</v>
      </c>
      <c r="AE164" s="1080">
        <f t="shared" si="65"/>
        <v>10</v>
      </c>
      <c r="AF164" s="1080">
        <f t="shared" si="65"/>
        <v>10</v>
      </c>
      <c r="AG164" s="1080">
        <f t="shared" si="65"/>
        <v>10</v>
      </c>
      <c r="AH164" s="1080">
        <f t="shared" si="65"/>
        <v>10</v>
      </c>
      <c r="AI164" s="1080">
        <f t="shared" si="65"/>
        <v>10</v>
      </c>
      <c r="AJ164" s="1080">
        <f t="shared" si="65"/>
        <v>10</v>
      </c>
      <c r="AK164" s="1080">
        <f t="shared" si="65"/>
        <v>10</v>
      </c>
      <c r="AL164" s="1080">
        <f t="shared" si="65"/>
        <v>10</v>
      </c>
      <c r="AM164" s="1080">
        <f t="shared" si="65"/>
        <v>10</v>
      </c>
      <c r="AN164" s="1080">
        <f t="shared" si="65"/>
        <v>10</v>
      </c>
      <c r="AO164" s="1080">
        <f t="shared" si="65"/>
        <v>10</v>
      </c>
      <c r="AP164" s="1080">
        <f t="shared" si="65"/>
        <v>10</v>
      </c>
      <c r="AQ164" s="1080">
        <f t="shared" si="65"/>
        <v>10</v>
      </c>
      <c r="AR164" s="1080">
        <f t="shared" si="65"/>
        <v>10</v>
      </c>
      <c r="AS164" s="1080">
        <f t="shared" si="65"/>
        <v>10</v>
      </c>
      <c r="AT164" s="1080">
        <f t="shared" si="65"/>
        <v>10</v>
      </c>
      <c r="AU164" s="1080">
        <f t="shared" si="65"/>
        <v>10</v>
      </c>
      <c r="AV164" s="602"/>
      <c r="AW164" s="602"/>
      <c r="AX164" s="602"/>
      <c r="AY164" s="602"/>
      <c r="AZ164" s="602"/>
      <c r="BA164" s="602"/>
    </row>
    <row r="165" spans="2:53">
      <c r="B165" s="602"/>
      <c r="C165" s="602"/>
      <c r="D165" s="1077"/>
      <c r="E165" s="1077" t="s">
        <v>361</v>
      </c>
      <c r="F165" s="1046" t="s">
        <v>206</v>
      </c>
      <c r="G165" s="1080">
        <f>$E213</f>
        <v>10</v>
      </c>
      <c r="H165" s="1080">
        <f t="shared" si="65"/>
        <v>10</v>
      </c>
      <c r="I165" s="1080">
        <f t="shared" si="65"/>
        <v>10</v>
      </c>
      <c r="J165" s="1080">
        <f t="shared" si="65"/>
        <v>10</v>
      </c>
      <c r="K165" s="1080">
        <f t="shared" si="65"/>
        <v>10</v>
      </c>
      <c r="L165" s="1080">
        <f t="shared" si="65"/>
        <v>10</v>
      </c>
      <c r="M165" s="1080">
        <f t="shared" si="65"/>
        <v>10</v>
      </c>
      <c r="N165" s="1080">
        <f t="shared" si="65"/>
        <v>10</v>
      </c>
      <c r="O165" s="1080">
        <f t="shared" si="65"/>
        <v>10</v>
      </c>
      <c r="P165" s="1080">
        <f t="shared" si="65"/>
        <v>10</v>
      </c>
      <c r="Q165" s="1080">
        <f t="shared" si="65"/>
        <v>10</v>
      </c>
      <c r="R165" s="1080">
        <f t="shared" si="65"/>
        <v>10</v>
      </c>
      <c r="S165" s="1080">
        <f t="shared" si="65"/>
        <v>10</v>
      </c>
      <c r="T165" s="1080">
        <f t="shared" si="65"/>
        <v>10</v>
      </c>
      <c r="U165" s="1080">
        <f t="shared" si="65"/>
        <v>10</v>
      </c>
      <c r="V165" s="1080">
        <f t="shared" si="65"/>
        <v>10</v>
      </c>
      <c r="W165" s="1080">
        <f t="shared" si="65"/>
        <v>10</v>
      </c>
      <c r="X165" s="1080">
        <f t="shared" si="65"/>
        <v>10</v>
      </c>
      <c r="Y165" s="1080">
        <f t="shared" si="65"/>
        <v>10</v>
      </c>
      <c r="Z165" s="1080">
        <f t="shared" si="65"/>
        <v>10</v>
      </c>
      <c r="AA165" s="1080">
        <f t="shared" si="65"/>
        <v>10</v>
      </c>
      <c r="AB165" s="1080">
        <f t="shared" si="65"/>
        <v>10</v>
      </c>
      <c r="AC165" s="1080">
        <f t="shared" si="65"/>
        <v>10</v>
      </c>
      <c r="AD165" s="1080">
        <f t="shared" si="65"/>
        <v>10</v>
      </c>
      <c r="AE165" s="1080">
        <f t="shared" si="65"/>
        <v>10</v>
      </c>
      <c r="AF165" s="1080">
        <f t="shared" si="65"/>
        <v>10</v>
      </c>
      <c r="AG165" s="1080">
        <f t="shared" si="65"/>
        <v>10</v>
      </c>
      <c r="AH165" s="1080">
        <f t="shared" si="65"/>
        <v>10</v>
      </c>
      <c r="AI165" s="1080">
        <f t="shared" si="65"/>
        <v>10</v>
      </c>
      <c r="AJ165" s="1080">
        <f t="shared" si="65"/>
        <v>10</v>
      </c>
      <c r="AK165" s="1080">
        <f t="shared" si="65"/>
        <v>10</v>
      </c>
      <c r="AL165" s="1080">
        <f t="shared" si="65"/>
        <v>10</v>
      </c>
      <c r="AM165" s="1080">
        <f t="shared" si="65"/>
        <v>10</v>
      </c>
      <c r="AN165" s="1080">
        <f t="shared" si="65"/>
        <v>10</v>
      </c>
      <c r="AO165" s="1080">
        <f t="shared" si="65"/>
        <v>10</v>
      </c>
      <c r="AP165" s="1080">
        <f t="shared" si="65"/>
        <v>10</v>
      </c>
      <c r="AQ165" s="1080">
        <f t="shared" si="65"/>
        <v>10</v>
      </c>
      <c r="AR165" s="1080">
        <f t="shared" si="65"/>
        <v>10</v>
      </c>
      <c r="AS165" s="1080">
        <f t="shared" si="65"/>
        <v>10</v>
      </c>
      <c r="AT165" s="1080">
        <f t="shared" si="65"/>
        <v>10</v>
      </c>
      <c r="AU165" s="1080">
        <f t="shared" si="65"/>
        <v>10</v>
      </c>
      <c r="AV165" s="602"/>
      <c r="AW165" s="602"/>
      <c r="AX165" s="602"/>
      <c r="AY165" s="602"/>
      <c r="AZ165" s="602"/>
      <c r="BA165" s="602"/>
    </row>
    <row r="166" spans="2:53">
      <c r="B166" s="602"/>
      <c r="C166" s="602"/>
      <c r="D166" s="1077"/>
      <c r="E166" s="1077" t="s">
        <v>42</v>
      </c>
      <c r="F166" s="1046" t="s">
        <v>206</v>
      </c>
      <c r="G166" s="1080">
        <f>$E$180</f>
        <v>0.1</v>
      </c>
      <c r="H166" s="1080">
        <f t="shared" ref="H166:AU166" si="66">$E$180</f>
        <v>0.1</v>
      </c>
      <c r="I166" s="1080">
        <f t="shared" si="66"/>
        <v>0.1</v>
      </c>
      <c r="J166" s="1080">
        <f t="shared" si="66"/>
        <v>0.1</v>
      </c>
      <c r="K166" s="1080">
        <f t="shared" si="66"/>
        <v>0.1</v>
      </c>
      <c r="L166" s="1080">
        <f t="shared" si="66"/>
        <v>0.1</v>
      </c>
      <c r="M166" s="1080">
        <f t="shared" si="66"/>
        <v>0.1</v>
      </c>
      <c r="N166" s="1080">
        <f t="shared" si="66"/>
        <v>0.1</v>
      </c>
      <c r="O166" s="1080">
        <f t="shared" si="66"/>
        <v>0.1</v>
      </c>
      <c r="P166" s="1080">
        <f t="shared" si="66"/>
        <v>0.1</v>
      </c>
      <c r="Q166" s="1080">
        <f t="shared" si="66"/>
        <v>0.1</v>
      </c>
      <c r="R166" s="1080">
        <f t="shared" si="66"/>
        <v>0.1</v>
      </c>
      <c r="S166" s="1080">
        <f t="shared" si="66"/>
        <v>0.1</v>
      </c>
      <c r="T166" s="1080">
        <f t="shared" si="66"/>
        <v>0.1</v>
      </c>
      <c r="U166" s="1080">
        <f t="shared" si="66"/>
        <v>0.1</v>
      </c>
      <c r="V166" s="1080">
        <f t="shared" si="66"/>
        <v>0.1</v>
      </c>
      <c r="W166" s="1080">
        <f t="shared" si="66"/>
        <v>0.1</v>
      </c>
      <c r="X166" s="1080">
        <f t="shared" si="66"/>
        <v>0.1</v>
      </c>
      <c r="Y166" s="1080">
        <f t="shared" si="66"/>
        <v>0.1</v>
      </c>
      <c r="Z166" s="1080">
        <f t="shared" si="66"/>
        <v>0.1</v>
      </c>
      <c r="AA166" s="1080">
        <f t="shared" si="66"/>
        <v>0.1</v>
      </c>
      <c r="AB166" s="1080">
        <f t="shared" si="66"/>
        <v>0.1</v>
      </c>
      <c r="AC166" s="1080">
        <f t="shared" si="66"/>
        <v>0.1</v>
      </c>
      <c r="AD166" s="1080">
        <f t="shared" si="66"/>
        <v>0.1</v>
      </c>
      <c r="AE166" s="1080">
        <f t="shared" si="66"/>
        <v>0.1</v>
      </c>
      <c r="AF166" s="1080">
        <f t="shared" si="66"/>
        <v>0.1</v>
      </c>
      <c r="AG166" s="1080">
        <f t="shared" si="66"/>
        <v>0.1</v>
      </c>
      <c r="AH166" s="1080">
        <f t="shared" si="66"/>
        <v>0.1</v>
      </c>
      <c r="AI166" s="1080">
        <f t="shared" si="66"/>
        <v>0.1</v>
      </c>
      <c r="AJ166" s="1080">
        <f t="shared" si="66"/>
        <v>0.1</v>
      </c>
      <c r="AK166" s="1080">
        <f t="shared" si="66"/>
        <v>0.1</v>
      </c>
      <c r="AL166" s="1080">
        <f t="shared" si="66"/>
        <v>0.1</v>
      </c>
      <c r="AM166" s="1080">
        <f t="shared" si="66"/>
        <v>0.1</v>
      </c>
      <c r="AN166" s="1080">
        <f t="shared" si="66"/>
        <v>0.1</v>
      </c>
      <c r="AO166" s="1080">
        <f t="shared" si="66"/>
        <v>0.1</v>
      </c>
      <c r="AP166" s="1080">
        <f t="shared" si="66"/>
        <v>0.1</v>
      </c>
      <c r="AQ166" s="1080">
        <f t="shared" si="66"/>
        <v>0.1</v>
      </c>
      <c r="AR166" s="1080">
        <f t="shared" si="66"/>
        <v>0.1</v>
      </c>
      <c r="AS166" s="1080">
        <f t="shared" si="66"/>
        <v>0.1</v>
      </c>
      <c r="AT166" s="1080">
        <f t="shared" si="66"/>
        <v>0.1</v>
      </c>
      <c r="AU166" s="1080">
        <f t="shared" si="66"/>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67">H144*2</f>
        <v>92.2</v>
      </c>
      <c r="I167" s="1082">
        <f t="shared" si="67"/>
        <v>110.2</v>
      </c>
      <c r="J167" s="1082">
        <f t="shared" si="67"/>
        <v>108.4</v>
      </c>
      <c r="K167" s="1082">
        <f t="shared" si="67"/>
        <v>91.4</v>
      </c>
      <c r="L167" s="1082">
        <f t="shared" si="67"/>
        <v>88</v>
      </c>
      <c r="M167" s="1082">
        <f t="shared" si="67"/>
        <v>73.599999999999994</v>
      </c>
      <c r="N167" s="1082">
        <f t="shared" si="67"/>
        <v>73.8</v>
      </c>
      <c r="O167" s="1082">
        <f t="shared" si="67"/>
        <v>106.84436676370051</v>
      </c>
      <c r="P167" s="1082">
        <f t="shared" si="67"/>
        <v>68.522022481240924</v>
      </c>
      <c r="Q167" s="1082">
        <f t="shared" si="67"/>
        <v>66.795699972964513</v>
      </c>
      <c r="R167" s="1082">
        <f t="shared" si="67"/>
        <v>63.050580050876398</v>
      </c>
      <c r="S167" s="1082">
        <f t="shared" si="67"/>
        <v>65.525097243083792</v>
      </c>
      <c r="T167" s="1082">
        <f t="shared" si="67"/>
        <v>66.735376625750931</v>
      </c>
      <c r="U167" s="1082">
        <f t="shared" si="67"/>
        <v>67.134247840724143</v>
      </c>
      <c r="V167" s="1082">
        <f t="shared" si="67"/>
        <v>67.01216692582733</v>
      </c>
      <c r="W167" s="1082">
        <f t="shared" si="67"/>
        <v>66.935278408608127</v>
      </c>
      <c r="X167" s="1082">
        <f t="shared" si="67"/>
        <v>66.885894172463338</v>
      </c>
      <c r="Y167" s="1082">
        <f t="shared" si="67"/>
        <v>66.843599180906921</v>
      </c>
      <c r="Z167" s="1082">
        <f t="shared" si="67"/>
        <v>66.828440496044607</v>
      </c>
      <c r="AA167" s="1082">
        <f t="shared" si="67"/>
        <v>66.824305220819767</v>
      </c>
      <c r="AB167" s="1082">
        <f t="shared" si="67"/>
        <v>66.916476676296767</v>
      </c>
      <c r="AC167" s="1082">
        <f t="shared" si="67"/>
        <v>67.008648131773768</v>
      </c>
      <c r="AD167" s="1082">
        <f t="shared" si="67"/>
        <v>67.100819587250754</v>
      </c>
      <c r="AE167" s="1082">
        <f t="shared" si="67"/>
        <v>67.192991042727741</v>
      </c>
      <c r="AF167" s="1082">
        <f t="shared" si="67"/>
        <v>67.285162498204755</v>
      </c>
      <c r="AG167" s="1082">
        <f t="shared" si="67"/>
        <v>67.377333953681756</v>
      </c>
      <c r="AH167" s="1082">
        <f t="shared" si="67"/>
        <v>67.469505409158728</v>
      </c>
      <c r="AI167" s="1082">
        <f t="shared" si="67"/>
        <v>67.561676864635729</v>
      </c>
      <c r="AJ167" s="1082">
        <f t="shared" si="67"/>
        <v>67.653848320112701</v>
      </c>
      <c r="AK167" s="1082">
        <f t="shared" si="67"/>
        <v>67.746019775589701</v>
      </c>
      <c r="AL167" s="1082">
        <f t="shared" si="67"/>
        <v>67.838191231066702</v>
      </c>
      <c r="AM167" s="1082">
        <f t="shared" si="67"/>
        <v>67.930362686543688</v>
      </c>
      <c r="AN167" s="1082">
        <f t="shared" si="67"/>
        <v>68.022534142020675</v>
      </c>
      <c r="AO167" s="1082">
        <f t="shared" si="67"/>
        <v>68.114705597497675</v>
      </c>
      <c r="AP167" s="1082">
        <f t="shared" si="67"/>
        <v>68.206877052974676</v>
      </c>
      <c r="AQ167" s="1082">
        <f t="shared" si="67"/>
        <v>68.299048508451676</v>
      </c>
      <c r="AR167" s="1082">
        <f t="shared" si="67"/>
        <v>68.391219963928648</v>
      </c>
      <c r="AS167" s="1082">
        <f t="shared" si="67"/>
        <v>68.483391419405663</v>
      </c>
      <c r="AT167" s="1082">
        <f>AT144*2</f>
        <v>68.575562874882635</v>
      </c>
      <c r="AU167" s="1082">
        <f t="shared" ref="AU167" si="68">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69">H144*2</f>
        <v>92.2</v>
      </c>
      <c r="I168" s="1082">
        <f t="shared" si="69"/>
        <v>110.2</v>
      </c>
      <c r="J168" s="1082">
        <f t="shared" si="69"/>
        <v>108.4</v>
      </c>
      <c r="K168" s="1082">
        <f t="shared" si="69"/>
        <v>91.4</v>
      </c>
      <c r="L168" s="1082">
        <f t="shared" si="69"/>
        <v>88</v>
      </c>
      <c r="M168" s="1082">
        <f t="shared" si="69"/>
        <v>73.599999999999994</v>
      </c>
      <c r="N168" s="1082">
        <f t="shared" si="69"/>
        <v>73.8</v>
      </c>
      <c r="O168" s="1082">
        <f t="shared" si="69"/>
        <v>106.84436676370051</v>
      </c>
      <c r="P168" s="1082">
        <f t="shared" si="69"/>
        <v>68.522022481240924</v>
      </c>
      <c r="Q168" s="1082">
        <f t="shared" si="69"/>
        <v>66.795699972964513</v>
      </c>
      <c r="R168" s="1082">
        <f t="shared" si="69"/>
        <v>63.050580050876398</v>
      </c>
      <c r="S168" s="1082">
        <f t="shared" si="69"/>
        <v>65.525097243083792</v>
      </c>
      <c r="T168" s="1082">
        <f t="shared" si="69"/>
        <v>66.735376625750931</v>
      </c>
      <c r="U168" s="1082">
        <f t="shared" si="69"/>
        <v>67.134247840724143</v>
      </c>
      <c r="V168" s="1082">
        <f t="shared" si="69"/>
        <v>67.01216692582733</v>
      </c>
      <c r="W168" s="1082">
        <f t="shared" si="69"/>
        <v>66.935278408608127</v>
      </c>
      <c r="X168" s="1082">
        <f t="shared" si="69"/>
        <v>66.885894172463338</v>
      </c>
      <c r="Y168" s="1082">
        <f t="shared" si="69"/>
        <v>66.843599180906921</v>
      </c>
      <c r="Z168" s="1082">
        <f t="shared" si="69"/>
        <v>66.828440496044607</v>
      </c>
      <c r="AA168" s="1082">
        <f t="shared" si="69"/>
        <v>66.824305220819767</v>
      </c>
      <c r="AB168" s="1082">
        <f t="shared" si="69"/>
        <v>66.916476676296767</v>
      </c>
      <c r="AC168" s="1082">
        <f t="shared" si="69"/>
        <v>67.008648131773768</v>
      </c>
      <c r="AD168" s="1082">
        <f t="shared" si="69"/>
        <v>67.100819587250754</v>
      </c>
      <c r="AE168" s="1082">
        <f t="shared" si="69"/>
        <v>67.192991042727741</v>
      </c>
      <c r="AF168" s="1082">
        <f t="shared" si="69"/>
        <v>67.285162498204755</v>
      </c>
      <c r="AG168" s="1082">
        <f t="shared" si="69"/>
        <v>67.377333953681756</v>
      </c>
      <c r="AH168" s="1082">
        <f t="shared" si="69"/>
        <v>67.469505409158728</v>
      </c>
      <c r="AI168" s="1082">
        <f t="shared" si="69"/>
        <v>67.561676864635729</v>
      </c>
      <c r="AJ168" s="1082">
        <f t="shared" si="69"/>
        <v>67.653848320112701</v>
      </c>
      <c r="AK168" s="1082">
        <f t="shared" si="69"/>
        <v>67.746019775589701</v>
      </c>
      <c r="AL168" s="1082">
        <f t="shared" si="69"/>
        <v>67.838191231066702</v>
      </c>
      <c r="AM168" s="1082">
        <f t="shared" si="69"/>
        <v>67.930362686543688</v>
      </c>
      <c r="AN168" s="1082">
        <f t="shared" si="69"/>
        <v>68.022534142020675</v>
      </c>
      <c r="AO168" s="1082">
        <f t="shared" si="69"/>
        <v>68.114705597497675</v>
      </c>
      <c r="AP168" s="1082">
        <f t="shared" si="69"/>
        <v>68.206877052974676</v>
      </c>
      <c r="AQ168" s="1082">
        <f t="shared" si="69"/>
        <v>68.299048508451676</v>
      </c>
      <c r="AR168" s="1082">
        <f t="shared" si="69"/>
        <v>68.391219963928648</v>
      </c>
      <c r="AS168" s="1082">
        <f t="shared" si="69"/>
        <v>68.483391419405663</v>
      </c>
      <c r="AT168" s="1082">
        <f>AT144*2</f>
        <v>68.575562874882635</v>
      </c>
      <c r="AU168" s="1082">
        <f t="shared" ref="AU168" si="70">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71">G152*0.25</f>
        <v>11.5</v>
      </c>
      <c r="H171" s="1080">
        <f t="shared" si="71"/>
        <v>11.5</v>
      </c>
      <c r="I171" s="1080">
        <f t="shared" si="71"/>
        <v>11.5</v>
      </c>
      <c r="J171" s="1080">
        <f t="shared" si="71"/>
        <v>11.425000000000001</v>
      </c>
      <c r="K171" s="1080">
        <f t="shared" si="71"/>
        <v>11.324999999999999</v>
      </c>
      <c r="L171" s="1080">
        <f t="shared" si="71"/>
        <v>11.225</v>
      </c>
      <c r="M171" s="1080">
        <f t="shared" si="71"/>
        <v>11.35</v>
      </c>
      <c r="N171" s="1080">
        <f t="shared" si="71"/>
        <v>11.475</v>
      </c>
      <c r="O171" s="1080">
        <f t="shared" si="71"/>
        <v>11.294868050622464</v>
      </c>
      <c r="P171" s="1080">
        <f t="shared" si="71"/>
        <v>11.279400140745098</v>
      </c>
      <c r="Q171" s="1080">
        <f t="shared" si="71"/>
        <v>11.312097425783408</v>
      </c>
      <c r="R171" s="1080">
        <f t="shared" si="71"/>
        <v>11.297562531899668</v>
      </c>
      <c r="S171" s="1080">
        <f t="shared" si="71"/>
        <v>11.348030368434129</v>
      </c>
      <c r="T171" s="1080">
        <f t="shared" si="71"/>
        <v>11.41110848141796</v>
      </c>
      <c r="U171" s="1080">
        <f t="shared" si="71"/>
        <v>11.480753774525216</v>
      </c>
      <c r="V171" s="1080">
        <f t="shared" si="71"/>
        <v>11.551750361101513</v>
      </c>
      <c r="W171" s="1080">
        <f t="shared" si="71"/>
        <v>11.604932745066808</v>
      </c>
      <c r="X171" s="1080">
        <f t="shared" si="71"/>
        <v>11.657764830956497</v>
      </c>
      <c r="Y171" s="1080">
        <f t="shared" si="71"/>
        <v>11.709981130768291</v>
      </c>
      <c r="Z171" s="1080">
        <f t="shared" si="71"/>
        <v>11.763510976689322</v>
      </c>
      <c r="AA171" s="1080">
        <f t="shared" si="71"/>
        <v>11.815776596049293</v>
      </c>
      <c r="AB171" s="1080">
        <f t="shared" si="71"/>
        <v>11.840792317093445</v>
      </c>
      <c r="AC171" s="1080">
        <f t="shared" si="71"/>
        <v>11.865762206921538</v>
      </c>
      <c r="AD171" s="1080">
        <f t="shared" si="71"/>
        <v>11.890686557801363</v>
      </c>
      <c r="AE171" s="1080">
        <f t="shared" si="71"/>
        <v>11.915565657391058</v>
      </c>
      <c r="AF171" s="1080">
        <f t="shared" si="71"/>
        <v>11.940399788787957</v>
      </c>
      <c r="AG171" s="1080">
        <f t="shared" si="71"/>
        <v>11.96538942725668</v>
      </c>
      <c r="AH171" s="1080">
        <f t="shared" si="71"/>
        <v>11.99030602162429</v>
      </c>
      <c r="AI171" s="1080">
        <f t="shared" si="71"/>
        <v>12.015150055072155</v>
      </c>
      <c r="AJ171" s="1080">
        <f t="shared" si="71"/>
        <v>12.039922004208098</v>
      </c>
      <c r="AK171" s="1080">
        <f t="shared" si="71"/>
        <v>12.064622339136843</v>
      </c>
      <c r="AL171" s="1080">
        <f t="shared" si="71"/>
        <v>12.094406678579805</v>
      </c>
      <c r="AM171" s="1080">
        <f t="shared" si="71"/>
        <v>12.124078924136491</v>
      </c>
      <c r="AN171" s="1080">
        <f t="shared" si="71"/>
        <v>12.153639783922587</v>
      </c>
      <c r="AO171" s="1080">
        <f t="shared" si="71"/>
        <v>12.183089957138392</v>
      </c>
      <c r="AP171" s="1080">
        <f t="shared" si="71"/>
        <v>12.212430134165137</v>
      </c>
      <c r="AQ171" s="1080">
        <f t="shared" si="71"/>
        <v>12.256143704717205</v>
      </c>
      <c r="AR171" s="1080">
        <f t="shared" si="71"/>
        <v>12.299679871973648</v>
      </c>
      <c r="AS171" s="1080">
        <f t="shared" si="71"/>
        <v>12.343039610164922</v>
      </c>
      <c r="AT171" s="1080">
        <f t="shared" si="71"/>
        <v>12.386223881805252</v>
      </c>
      <c r="AU171" s="1080">
        <f t="shared" si="71"/>
        <v>12.429233637820181</v>
      </c>
      <c r="AV171" s="602"/>
      <c r="AW171" s="602"/>
      <c r="AX171" s="602"/>
      <c r="AY171" s="602"/>
      <c r="AZ171" s="602"/>
      <c r="BA171" s="602"/>
    </row>
    <row r="172" spans="2:53">
      <c r="B172" s="602"/>
      <c r="C172" s="602"/>
      <c r="D172" s="1077" t="s">
        <v>869</v>
      </c>
      <c r="E172" s="1077" t="s">
        <v>779</v>
      </c>
      <c r="F172" s="1046" t="s">
        <v>868</v>
      </c>
      <c r="G172" s="1080">
        <f t="shared" ref="G172:AU172" si="72">G152</f>
        <v>46</v>
      </c>
      <c r="H172" s="1080">
        <f t="shared" si="72"/>
        <v>46</v>
      </c>
      <c r="I172" s="1080">
        <f t="shared" si="72"/>
        <v>46</v>
      </c>
      <c r="J172" s="1080">
        <f t="shared" si="72"/>
        <v>45.7</v>
      </c>
      <c r="K172" s="1080">
        <f t="shared" si="72"/>
        <v>45.3</v>
      </c>
      <c r="L172" s="1080">
        <f t="shared" si="72"/>
        <v>44.9</v>
      </c>
      <c r="M172" s="1080">
        <f t="shared" si="72"/>
        <v>45.4</v>
      </c>
      <c r="N172" s="1080">
        <f t="shared" si="72"/>
        <v>45.9</v>
      </c>
      <c r="O172" s="1080">
        <f t="shared" si="72"/>
        <v>45.179472202489855</v>
      </c>
      <c r="P172" s="1080">
        <f t="shared" si="72"/>
        <v>45.117600562980392</v>
      </c>
      <c r="Q172" s="1080">
        <f t="shared" si="72"/>
        <v>45.248389703133633</v>
      </c>
      <c r="R172" s="1080">
        <f t="shared" si="72"/>
        <v>45.190250127598674</v>
      </c>
      <c r="S172" s="1080">
        <f t="shared" si="72"/>
        <v>45.392121473736516</v>
      </c>
      <c r="T172" s="1080">
        <f t="shared" si="72"/>
        <v>45.644433925671841</v>
      </c>
      <c r="U172" s="1080">
        <f t="shared" si="72"/>
        <v>45.923015098100862</v>
      </c>
      <c r="V172" s="1080">
        <f t="shared" si="72"/>
        <v>46.207001444406053</v>
      </c>
      <c r="W172" s="1080">
        <f t="shared" si="72"/>
        <v>46.419730980267232</v>
      </c>
      <c r="X172" s="1080">
        <f t="shared" si="72"/>
        <v>46.631059323825987</v>
      </c>
      <c r="Y172" s="1080">
        <f t="shared" si="72"/>
        <v>46.839924523073165</v>
      </c>
      <c r="Z172" s="1080">
        <f t="shared" si="72"/>
        <v>47.054043906757286</v>
      </c>
      <c r="AA172" s="1080">
        <f t="shared" si="72"/>
        <v>47.263106384197172</v>
      </c>
      <c r="AB172" s="1080">
        <f t="shared" si="72"/>
        <v>47.363169268373781</v>
      </c>
      <c r="AC172" s="1080">
        <f t="shared" si="72"/>
        <v>47.463048827686151</v>
      </c>
      <c r="AD172" s="1080">
        <f t="shared" si="72"/>
        <v>47.562746231205452</v>
      </c>
      <c r="AE172" s="1080">
        <f t="shared" si="72"/>
        <v>47.662262629564232</v>
      </c>
      <c r="AF172" s="1080">
        <f t="shared" si="72"/>
        <v>47.761599155151828</v>
      </c>
      <c r="AG172" s="1080">
        <f t="shared" si="72"/>
        <v>47.861557709026719</v>
      </c>
      <c r="AH172" s="1080">
        <f t="shared" si="72"/>
        <v>47.961224086497161</v>
      </c>
      <c r="AI172" s="1080">
        <f t="shared" si="72"/>
        <v>48.06060022028862</v>
      </c>
      <c r="AJ172" s="1080">
        <f t="shared" si="72"/>
        <v>48.159688016832391</v>
      </c>
      <c r="AK172" s="1080">
        <f t="shared" si="72"/>
        <v>48.258489356547372</v>
      </c>
      <c r="AL172" s="1080">
        <f t="shared" si="72"/>
        <v>48.37762671431922</v>
      </c>
      <c r="AM172" s="1080">
        <f t="shared" si="72"/>
        <v>48.496315696545963</v>
      </c>
      <c r="AN172" s="1080">
        <f t="shared" si="72"/>
        <v>48.614559135690349</v>
      </c>
      <c r="AO172" s="1080">
        <f t="shared" si="72"/>
        <v>48.73235982855357</v>
      </c>
      <c r="AP172" s="1080">
        <f t="shared" si="72"/>
        <v>48.849720536660548</v>
      </c>
      <c r="AQ172" s="1080">
        <f t="shared" si="72"/>
        <v>49.024574818868821</v>
      </c>
      <c r="AR172" s="1080">
        <f t="shared" si="72"/>
        <v>49.198719487894593</v>
      </c>
      <c r="AS172" s="1080">
        <f t="shared" si="72"/>
        <v>49.372158440659689</v>
      </c>
      <c r="AT172" s="1080">
        <f t="shared" si="72"/>
        <v>49.544895527221009</v>
      </c>
      <c r="AU172" s="1080">
        <f t="shared" si="72"/>
        <v>49.716934551280723</v>
      </c>
      <c r="AV172" s="602"/>
      <c r="AW172" s="602"/>
      <c r="AX172" s="602"/>
      <c r="AY172" s="602"/>
      <c r="AZ172" s="602"/>
      <c r="BA172" s="602"/>
    </row>
    <row r="173" spans="2:53">
      <c r="B173" s="602"/>
      <c r="C173" s="602"/>
      <c r="D173" s="1077"/>
      <c r="E173" s="1077" t="s">
        <v>784</v>
      </c>
      <c r="F173" s="1046" t="s">
        <v>868</v>
      </c>
      <c r="G173" s="1080">
        <f t="shared" ref="G173:AU173" si="73">$E$198*G123</f>
        <v>11.55</v>
      </c>
      <c r="H173" s="1080">
        <f t="shared" si="73"/>
        <v>13.85</v>
      </c>
      <c r="I173" s="1080">
        <f t="shared" si="73"/>
        <v>11.95</v>
      </c>
      <c r="J173" s="1080">
        <f t="shared" si="73"/>
        <v>10.15</v>
      </c>
      <c r="K173" s="1080">
        <f t="shared" si="73"/>
        <v>8.6</v>
      </c>
      <c r="L173" s="1080">
        <f t="shared" si="73"/>
        <v>7.85</v>
      </c>
      <c r="M173" s="1080">
        <f t="shared" si="73"/>
        <v>6.1</v>
      </c>
      <c r="N173" s="1080">
        <f t="shared" si="73"/>
        <v>5.85</v>
      </c>
      <c r="O173" s="1080">
        <f t="shared" si="73"/>
        <v>11.467898064011884</v>
      </c>
      <c r="P173" s="1080">
        <f t="shared" si="73"/>
        <v>7.7663830030950765</v>
      </c>
      <c r="Q173" s="1080">
        <f t="shared" si="73"/>
        <v>6.4647759447939386</v>
      </c>
      <c r="R173" s="1080">
        <f t="shared" si="73"/>
        <v>6.5830294771624471</v>
      </c>
      <c r="S173" s="1080">
        <f t="shared" si="73"/>
        <v>6.8367367407151214</v>
      </c>
      <c r="T173" s="1080">
        <f t="shared" si="73"/>
        <v>7.0869633419431945</v>
      </c>
      <c r="U173" s="1080">
        <f t="shared" si="73"/>
        <v>7.3237003604902249</v>
      </c>
      <c r="V173" s="1080">
        <f t="shared" si="73"/>
        <v>7.2904494140519214</v>
      </c>
      <c r="W173" s="1080">
        <f t="shared" si="73"/>
        <v>7.2658292469417001</v>
      </c>
      <c r="X173" s="1080">
        <f t="shared" si="73"/>
        <v>7.2386152965441681</v>
      </c>
      <c r="Y173" s="1080">
        <f t="shared" si="73"/>
        <v>7.2065953240946836</v>
      </c>
      <c r="Z173" s="1080">
        <f t="shared" si="73"/>
        <v>7.1719818027432378</v>
      </c>
      <c r="AA173" s="1080">
        <f t="shared" si="73"/>
        <v>7.1332515760414905</v>
      </c>
      <c r="AB173" s="1080">
        <f t="shared" si="73"/>
        <v>7.1153465320667548</v>
      </c>
      <c r="AC173" s="1080">
        <f t="shared" si="73"/>
        <v>7.097518632127068</v>
      </c>
      <c r="AD173" s="1080">
        <f t="shared" si="73"/>
        <v>7.0795572350830023</v>
      </c>
      <c r="AE173" s="1080">
        <f t="shared" si="73"/>
        <v>7.0616767132396783</v>
      </c>
      <c r="AF173" s="1080">
        <f t="shared" si="73"/>
        <v>7.0437860033118742</v>
      </c>
      <c r="AG173" s="1080">
        <f t="shared" si="73"/>
        <v>7.0259928453493545</v>
      </c>
      <c r="AH173" s="1080">
        <f t="shared" si="73"/>
        <v>7.0080856252282011</v>
      </c>
      <c r="AI173" s="1080">
        <f t="shared" si="73"/>
        <v>6.990255369175598</v>
      </c>
      <c r="AJ173" s="1080">
        <f t="shared" si="73"/>
        <v>6.9723272493975728</v>
      </c>
      <c r="AK173" s="1080">
        <f t="shared" si="73"/>
        <v>6.9544309358125274</v>
      </c>
      <c r="AL173" s="1080">
        <f t="shared" si="73"/>
        <v>6.9365345690910853</v>
      </c>
      <c r="AM173" s="1080">
        <f t="shared" si="73"/>
        <v>6.9183052264039517</v>
      </c>
      <c r="AN173" s="1080">
        <f t="shared" si="73"/>
        <v>6.900075278683218</v>
      </c>
      <c r="AO173" s="1080">
        <f t="shared" si="73"/>
        <v>6.8818447251553092</v>
      </c>
      <c r="AP173" s="1080">
        <f t="shared" si="73"/>
        <v>6.8636135650456671</v>
      </c>
      <c r="AQ173" s="1080">
        <f t="shared" si="73"/>
        <v>6.8453817975787317</v>
      </c>
      <c r="AR173" s="1080">
        <f t="shared" si="73"/>
        <v>6.8271494219779587</v>
      </c>
      <c r="AS173" s="1080">
        <f t="shared" si="73"/>
        <v>6.808916437465812</v>
      </c>
      <c r="AT173" s="1080">
        <f t="shared" si="73"/>
        <v>6.7906828432637569</v>
      </c>
      <c r="AU173" s="1080">
        <f t="shared" si="73"/>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74">$E$200</f>
        <v>4.1805555555555554</v>
      </c>
      <c r="I174" s="1080">
        <f t="shared" si="74"/>
        <v>4.1805555555555554</v>
      </c>
      <c r="J174" s="1080">
        <f t="shared" si="74"/>
        <v>4.1805555555555554</v>
      </c>
      <c r="K174" s="1080">
        <f t="shared" si="74"/>
        <v>4.1805555555555554</v>
      </c>
      <c r="L174" s="1080">
        <f t="shared" si="74"/>
        <v>4.1805555555555554</v>
      </c>
      <c r="M174" s="1080">
        <f t="shared" si="74"/>
        <v>4.1805555555555554</v>
      </c>
      <c r="N174" s="1080">
        <f t="shared" si="74"/>
        <v>4.1805555555555554</v>
      </c>
      <c r="O174" s="1080">
        <f t="shared" si="74"/>
        <v>4.1805555555555554</v>
      </c>
      <c r="P174" s="1080">
        <f t="shared" si="74"/>
        <v>4.1805555555555554</v>
      </c>
      <c r="Q174" s="1080">
        <f t="shared" si="74"/>
        <v>4.1805555555555554</v>
      </c>
      <c r="R174" s="1080">
        <f t="shared" si="74"/>
        <v>4.1805555555555554</v>
      </c>
      <c r="S174" s="1080">
        <f t="shared" si="74"/>
        <v>4.1805555555555554</v>
      </c>
      <c r="T174" s="1080">
        <f t="shared" si="74"/>
        <v>4.1805555555555554</v>
      </c>
      <c r="U174" s="1080">
        <f t="shared" si="74"/>
        <v>4.1805555555555554</v>
      </c>
      <c r="V174" s="1080">
        <f t="shared" si="74"/>
        <v>4.1805555555555554</v>
      </c>
      <c r="W174" s="1080">
        <f t="shared" si="74"/>
        <v>4.1805555555555554</v>
      </c>
      <c r="X174" s="1080">
        <f t="shared" si="74"/>
        <v>4.1805555555555554</v>
      </c>
      <c r="Y174" s="1080">
        <f t="shared" si="74"/>
        <v>4.1805555555555554</v>
      </c>
      <c r="Z174" s="1080">
        <f t="shared" si="74"/>
        <v>4.1805555555555554</v>
      </c>
      <c r="AA174" s="1080">
        <f t="shared" si="74"/>
        <v>4.1805555555555554</v>
      </c>
      <c r="AB174" s="1080">
        <f t="shared" si="74"/>
        <v>4.1805555555555554</v>
      </c>
      <c r="AC174" s="1080">
        <f t="shared" si="74"/>
        <v>4.1805555555555554</v>
      </c>
      <c r="AD174" s="1080">
        <f t="shared" si="74"/>
        <v>4.1805555555555554</v>
      </c>
      <c r="AE174" s="1080">
        <f t="shared" si="74"/>
        <v>4.1805555555555554</v>
      </c>
      <c r="AF174" s="1080">
        <f t="shared" si="74"/>
        <v>4.1805555555555554</v>
      </c>
      <c r="AG174" s="1080">
        <f t="shared" si="74"/>
        <v>4.1805555555555554</v>
      </c>
      <c r="AH174" s="1080">
        <f t="shared" si="74"/>
        <v>4.1805555555555554</v>
      </c>
      <c r="AI174" s="1080">
        <f t="shared" si="74"/>
        <v>4.1805555555555554</v>
      </c>
      <c r="AJ174" s="1080">
        <f t="shared" si="74"/>
        <v>4.1805555555555554</v>
      </c>
      <c r="AK174" s="1080">
        <f t="shared" si="74"/>
        <v>4.1805555555555554</v>
      </c>
      <c r="AL174" s="1080">
        <f t="shared" si="74"/>
        <v>4.1805555555555554</v>
      </c>
      <c r="AM174" s="1080">
        <f t="shared" si="74"/>
        <v>4.1805555555555554</v>
      </c>
      <c r="AN174" s="1080">
        <f t="shared" si="74"/>
        <v>4.1805555555555554</v>
      </c>
      <c r="AO174" s="1080">
        <f t="shared" si="74"/>
        <v>4.1805555555555554</v>
      </c>
      <c r="AP174" s="1080">
        <f t="shared" si="74"/>
        <v>4.1805555555555554</v>
      </c>
      <c r="AQ174" s="1080">
        <f t="shared" si="74"/>
        <v>4.1805555555555554</v>
      </c>
      <c r="AR174" s="1080">
        <f t="shared" si="74"/>
        <v>4.1805555555555554</v>
      </c>
      <c r="AS174" s="1080">
        <f t="shared" si="74"/>
        <v>4.1805555555555554</v>
      </c>
      <c r="AT174" s="1080">
        <f t="shared" si="74"/>
        <v>4.1805555555555554</v>
      </c>
      <c r="AU174" s="1080">
        <f t="shared" si="74"/>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75">$E$180</f>
        <v>0.1</v>
      </c>
      <c r="I175" s="1080">
        <f t="shared" si="75"/>
        <v>0.1</v>
      </c>
      <c r="J175" s="1080">
        <f t="shared" si="75"/>
        <v>0.1</v>
      </c>
      <c r="K175" s="1080">
        <f t="shared" si="75"/>
        <v>0.1</v>
      </c>
      <c r="L175" s="1080">
        <f t="shared" si="75"/>
        <v>0.1</v>
      </c>
      <c r="M175" s="1080">
        <f t="shared" si="75"/>
        <v>0.1</v>
      </c>
      <c r="N175" s="1080">
        <f t="shared" si="75"/>
        <v>0.1</v>
      </c>
      <c r="O175" s="1080">
        <f t="shared" si="75"/>
        <v>0.1</v>
      </c>
      <c r="P175" s="1080">
        <f t="shared" si="75"/>
        <v>0.1</v>
      </c>
      <c r="Q175" s="1080">
        <f t="shared" si="75"/>
        <v>0.1</v>
      </c>
      <c r="R175" s="1080">
        <f t="shared" si="75"/>
        <v>0.1</v>
      </c>
      <c r="S175" s="1080">
        <f t="shared" si="75"/>
        <v>0.1</v>
      </c>
      <c r="T175" s="1080">
        <f t="shared" si="75"/>
        <v>0.1</v>
      </c>
      <c r="U175" s="1080">
        <f t="shared" si="75"/>
        <v>0.1</v>
      </c>
      <c r="V175" s="1080">
        <f t="shared" si="75"/>
        <v>0.1</v>
      </c>
      <c r="W175" s="1080">
        <f t="shared" si="75"/>
        <v>0.1</v>
      </c>
      <c r="X175" s="1080">
        <f t="shared" si="75"/>
        <v>0.1</v>
      </c>
      <c r="Y175" s="1080">
        <f t="shared" si="75"/>
        <v>0.1</v>
      </c>
      <c r="Z175" s="1080">
        <f t="shared" si="75"/>
        <v>0.1</v>
      </c>
      <c r="AA175" s="1080">
        <f t="shared" si="75"/>
        <v>0.1</v>
      </c>
      <c r="AB175" s="1080">
        <f t="shared" si="75"/>
        <v>0.1</v>
      </c>
      <c r="AC175" s="1080">
        <f t="shared" si="75"/>
        <v>0.1</v>
      </c>
      <c r="AD175" s="1080">
        <f t="shared" si="75"/>
        <v>0.1</v>
      </c>
      <c r="AE175" s="1080">
        <f t="shared" si="75"/>
        <v>0.1</v>
      </c>
      <c r="AF175" s="1080">
        <f t="shared" si="75"/>
        <v>0.1</v>
      </c>
      <c r="AG175" s="1080">
        <f t="shared" si="75"/>
        <v>0.1</v>
      </c>
      <c r="AH175" s="1080">
        <f t="shared" si="75"/>
        <v>0.1</v>
      </c>
      <c r="AI175" s="1080">
        <f t="shared" si="75"/>
        <v>0.1</v>
      </c>
      <c r="AJ175" s="1080">
        <f t="shared" si="75"/>
        <v>0.1</v>
      </c>
      <c r="AK175" s="1080">
        <f t="shared" si="75"/>
        <v>0.1</v>
      </c>
      <c r="AL175" s="1080">
        <f t="shared" si="75"/>
        <v>0.1</v>
      </c>
      <c r="AM175" s="1080">
        <f t="shared" si="75"/>
        <v>0.1</v>
      </c>
      <c r="AN175" s="1080">
        <f t="shared" si="75"/>
        <v>0.1</v>
      </c>
      <c r="AO175" s="1080">
        <f t="shared" si="75"/>
        <v>0.1</v>
      </c>
      <c r="AP175" s="1080">
        <f t="shared" si="75"/>
        <v>0.1</v>
      </c>
      <c r="AQ175" s="1080">
        <f t="shared" si="75"/>
        <v>0.1</v>
      </c>
      <c r="AR175" s="1080">
        <f t="shared" si="75"/>
        <v>0.1</v>
      </c>
      <c r="AS175" s="1080">
        <f t="shared" si="75"/>
        <v>0.1</v>
      </c>
      <c r="AT175" s="1080">
        <f t="shared" si="75"/>
        <v>0.1</v>
      </c>
      <c r="AU175" s="1080">
        <f t="shared" si="75"/>
        <v>0.1</v>
      </c>
      <c r="AV175" s="602"/>
      <c r="AW175" s="602"/>
      <c r="AX175" s="602"/>
      <c r="AY175" s="602"/>
      <c r="AZ175" s="602"/>
      <c r="BA175" s="602"/>
    </row>
    <row r="176" spans="2:53">
      <c r="B176" s="602"/>
      <c r="C176" s="602"/>
      <c r="D176" s="1077"/>
      <c r="E176" s="1077" t="s">
        <v>1607</v>
      </c>
      <c r="F176" s="1046" t="s">
        <v>206</v>
      </c>
      <c r="G176" s="1080">
        <f>G165</f>
        <v>10</v>
      </c>
      <c r="H176" s="1080">
        <f t="shared" ref="H176:AU176" si="76">H165</f>
        <v>10</v>
      </c>
      <c r="I176" s="1080">
        <f t="shared" si="76"/>
        <v>10</v>
      </c>
      <c r="J176" s="1080">
        <f t="shared" si="76"/>
        <v>10</v>
      </c>
      <c r="K176" s="1080">
        <f t="shared" si="76"/>
        <v>10</v>
      </c>
      <c r="L176" s="1080">
        <f t="shared" si="76"/>
        <v>10</v>
      </c>
      <c r="M176" s="1080">
        <f t="shared" si="76"/>
        <v>10</v>
      </c>
      <c r="N176" s="1080">
        <f t="shared" si="76"/>
        <v>10</v>
      </c>
      <c r="O176" s="1080">
        <f t="shared" si="76"/>
        <v>10</v>
      </c>
      <c r="P176" s="1080">
        <f t="shared" si="76"/>
        <v>10</v>
      </c>
      <c r="Q176" s="1080">
        <f t="shared" si="76"/>
        <v>10</v>
      </c>
      <c r="R176" s="1080">
        <f t="shared" si="76"/>
        <v>10</v>
      </c>
      <c r="S176" s="1080">
        <f t="shared" si="76"/>
        <v>10</v>
      </c>
      <c r="T176" s="1080">
        <f t="shared" si="76"/>
        <v>10</v>
      </c>
      <c r="U176" s="1080">
        <f t="shared" si="76"/>
        <v>10</v>
      </c>
      <c r="V176" s="1080">
        <f t="shared" si="76"/>
        <v>10</v>
      </c>
      <c r="W176" s="1080">
        <f t="shared" si="76"/>
        <v>10</v>
      </c>
      <c r="X176" s="1080">
        <f t="shared" si="76"/>
        <v>10</v>
      </c>
      <c r="Y176" s="1080">
        <f t="shared" si="76"/>
        <v>10</v>
      </c>
      <c r="Z176" s="1080">
        <f t="shared" si="76"/>
        <v>10</v>
      </c>
      <c r="AA176" s="1080">
        <f t="shared" si="76"/>
        <v>10</v>
      </c>
      <c r="AB176" s="1080">
        <f t="shared" si="76"/>
        <v>10</v>
      </c>
      <c r="AC176" s="1080">
        <f t="shared" si="76"/>
        <v>10</v>
      </c>
      <c r="AD176" s="1080">
        <f t="shared" si="76"/>
        <v>10</v>
      </c>
      <c r="AE176" s="1080">
        <f t="shared" si="76"/>
        <v>10</v>
      </c>
      <c r="AF176" s="1080">
        <f t="shared" si="76"/>
        <v>10</v>
      </c>
      <c r="AG176" s="1080">
        <f t="shared" si="76"/>
        <v>10</v>
      </c>
      <c r="AH176" s="1080">
        <f t="shared" si="76"/>
        <v>10</v>
      </c>
      <c r="AI176" s="1080">
        <f t="shared" si="76"/>
        <v>10</v>
      </c>
      <c r="AJ176" s="1080">
        <f t="shared" si="76"/>
        <v>10</v>
      </c>
      <c r="AK176" s="1080">
        <f t="shared" si="76"/>
        <v>10</v>
      </c>
      <c r="AL176" s="1080">
        <f t="shared" si="76"/>
        <v>10</v>
      </c>
      <c r="AM176" s="1080">
        <f t="shared" si="76"/>
        <v>10</v>
      </c>
      <c r="AN176" s="1080">
        <f t="shared" si="76"/>
        <v>10</v>
      </c>
      <c r="AO176" s="1080">
        <f t="shared" si="76"/>
        <v>10</v>
      </c>
      <c r="AP176" s="1080">
        <f t="shared" si="76"/>
        <v>10</v>
      </c>
      <c r="AQ176" s="1080">
        <f t="shared" si="76"/>
        <v>10</v>
      </c>
      <c r="AR176" s="1080">
        <f t="shared" si="76"/>
        <v>10</v>
      </c>
      <c r="AS176" s="1080">
        <f t="shared" si="76"/>
        <v>10</v>
      </c>
      <c r="AT176" s="1080">
        <f t="shared" si="76"/>
        <v>10</v>
      </c>
      <c r="AU176" s="1080">
        <f t="shared" si="76"/>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77">C213</f>
        <v>Export technology - Rape Cake</v>
      </c>
      <c r="E197" s="588">
        <f>E180</f>
        <v>0.1</v>
      </c>
      <c r="G197" s="588" t="s">
        <v>864</v>
      </c>
    </row>
    <row r="198" spans="2:53" s="588" customFormat="1">
      <c r="C198" s="588" t="str">
        <f t="shared" si="77"/>
        <v>Export technology - Sugar Beet Pulp</v>
      </c>
      <c r="D198" s="588" t="s">
        <v>865</v>
      </c>
      <c r="E198" s="591">
        <v>0.5</v>
      </c>
      <c r="G198" s="588" t="s">
        <v>320</v>
      </c>
    </row>
    <row r="199" spans="2:53" s="588" customFormat="1">
      <c r="C199" s="588">
        <f t="shared" si="77"/>
        <v>0</v>
      </c>
      <c r="E199" s="588">
        <v>0</v>
      </c>
      <c r="G199" s="588" t="s">
        <v>866</v>
      </c>
      <c r="Z199" s="592"/>
      <c r="AB199" s="592"/>
    </row>
    <row r="200" spans="2:53" s="588" customFormat="1">
      <c r="C200" s="588" t="str">
        <f t="shared" si="77"/>
        <v>Fossile fuel prices (CIF import price)</v>
      </c>
      <c r="E200" s="588">
        <f>43*0.35/3.6</f>
        <v>4.1805555555555554</v>
      </c>
      <c r="G200" s="588" t="s">
        <v>867</v>
      </c>
    </row>
    <row r="201" spans="2:53" s="588" customFormat="1">
      <c r="C201" s="588">
        <f t="shared" si="77"/>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[21]BiomassCost!G30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[21]BiomassCost!G33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[21]BiomassCost!G31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78">($AK$218-$AB$218)/10+AL218</f>
        <v>22.336179387404918</v>
      </c>
      <c r="AN218" s="575">
        <f t="shared" si="78"/>
        <v>22.383594412442541</v>
      </c>
      <c r="AO218" s="575">
        <f t="shared" si="78"/>
        <v>22.431009437480164</v>
      </c>
      <c r="AP218" s="575">
        <f t="shared" si="78"/>
        <v>22.478424462517786</v>
      </c>
      <c r="AQ218" s="575">
        <f t="shared" si="78"/>
        <v>22.525839487555409</v>
      </c>
      <c r="AR218" s="575">
        <f t="shared" si="78"/>
        <v>22.573254512593032</v>
      </c>
      <c r="AS218" s="575">
        <f t="shared" si="78"/>
        <v>22.620669537630654</v>
      </c>
      <c r="AT218" s="575">
        <f t="shared" si="78"/>
        <v>22.668084562668277</v>
      </c>
      <c r="AU218" s="575">
        <f t="shared" si="78"/>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78"/>
        <v>107.39985699001332</v>
      </c>
      <c r="AN219" s="1100">
        <f t="shared" si="78"/>
        <v>107.44727201505094</v>
      </c>
      <c r="AO219" s="1100">
        <f t="shared" si="78"/>
        <v>107.49468704008856</v>
      </c>
      <c r="AP219" s="1100">
        <f t="shared" si="78"/>
        <v>107.54210206512619</v>
      </c>
      <c r="AQ219" s="1100">
        <f t="shared" si="78"/>
        <v>107.58951709016381</v>
      </c>
      <c r="AR219" s="1100">
        <f t="shared" si="78"/>
        <v>107.63693211520143</v>
      </c>
      <c r="AS219" s="1100">
        <f t="shared" si="78"/>
        <v>107.68434714023905</v>
      </c>
      <c r="AT219" s="1100">
        <f t="shared" si="78"/>
        <v>107.73176216527668</v>
      </c>
      <c r="AU219" s="1100">
        <f t="shared" si="78"/>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78"/>
        <v>129.10308743306285</v>
      </c>
      <c r="AN220" s="576">
        <f t="shared" si="78"/>
        <v>129.15050245810048</v>
      </c>
      <c r="AO220" s="576">
        <f t="shared" si="78"/>
        <v>129.1979174831381</v>
      </c>
      <c r="AP220" s="576">
        <f t="shared" si="78"/>
        <v>129.24533250817572</v>
      </c>
      <c r="AQ220" s="576">
        <f t="shared" si="78"/>
        <v>129.29274753321334</v>
      </c>
      <c r="AR220" s="576">
        <f t="shared" si="78"/>
        <v>129.34016255825097</v>
      </c>
      <c r="AS220" s="576">
        <f t="shared" si="78"/>
        <v>129.38757758328859</v>
      </c>
      <c r="AT220" s="576">
        <f t="shared" si="78"/>
        <v>129.43499260832621</v>
      </c>
      <c r="AU220" s="576">
        <f t="shared" si="78"/>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78"/>
        <v>126.93967491723086</v>
      </c>
      <c r="AN221" s="576">
        <f t="shared" si="78"/>
        <v>126.98708994226848</v>
      </c>
      <c r="AO221" s="576">
        <f t="shared" si="78"/>
        <v>127.03450496730611</v>
      </c>
      <c r="AP221" s="576">
        <f t="shared" si="78"/>
        <v>127.08191999234373</v>
      </c>
      <c r="AQ221" s="576">
        <f t="shared" si="78"/>
        <v>127.12933501738135</v>
      </c>
      <c r="AR221" s="576">
        <f t="shared" si="78"/>
        <v>127.17675004241897</v>
      </c>
      <c r="AS221" s="576">
        <f t="shared" si="78"/>
        <v>127.2241650674566</v>
      </c>
      <c r="AT221" s="576">
        <f t="shared" si="78"/>
        <v>127.27158009249422</v>
      </c>
      <c r="AU221" s="576">
        <f t="shared" si="78"/>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78"/>
        <v>124.35134391532958</v>
      </c>
      <c r="AN222" s="576">
        <f t="shared" si="78"/>
        <v>124.3987589403672</v>
      </c>
      <c r="AO222" s="576">
        <f t="shared" si="78"/>
        <v>124.44617396540482</v>
      </c>
      <c r="AP222" s="576">
        <f t="shared" si="78"/>
        <v>124.49358899044245</v>
      </c>
      <c r="AQ222" s="576">
        <f t="shared" si="78"/>
        <v>124.54100401548007</v>
      </c>
      <c r="AR222" s="576">
        <f t="shared" si="78"/>
        <v>124.58841904051769</v>
      </c>
      <c r="AS222" s="576">
        <f t="shared" si="78"/>
        <v>124.63583406555531</v>
      </c>
      <c r="AT222" s="576">
        <f t="shared" si="78"/>
        <v>124.68324909059294</v>
      </c>
      <c r="AU222" s="576">
        <f t="shared" si="78"/>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79">($AK$218-$AB$218)/10+AL226</f>
        <v>58.321060603822609</v>
      </c>
      <c r="AN226" s="577">
        <f t="shared" si="79"/>
        <v>58.368475628860232</v>
      </c>
      <c r="AO226" s="577">
        <f t="shared" si="79"/>
        <v>58.415890653897854</v>
      </c>
      <c r="AP226" s="577">
        <f t="shared" si="79"/>
        <v>58.463305678935477</v>
      </c>
      <c r="AQ226" s="577">
        <f t="shared" si="79"/>
        <v>58.510720703973099</v>
      </c>
      <c r="AR226" s="577">
        <f t="shared" si="79"/>
        <v>58.558135729010722</v>
      </c>
      <c r="AS226" s="577">
        <f t="shared" si="79"/>
        <v>58.605550754048345</v>
      </c>
      <c r="AT226" s="577">
        <f t="shared" si="79"/>
        <v>58.652965779085967</v>
      </c>
      <c r="AU226" s="577">
        <f t="shared" si="79"/>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80">($AK$218-$AB$218)/10+AL234</f>
        <v>47.850523814727893</v>
      </c>
      <c r="AN234" s="576">
        <f t="shared" si="80"/>
        <v>47.897938839765516</v>
      </c>
      <c r="AO234" s="576">
        <f t="shared" si="80"/>
        <v>47.945353864803138</v>
      </c>
      <c r="AP234" s="576">
        <f t="shared" si="80"/>
        <v>47.992768889840761</v>
      </c>
      <c r="AQ234" s="576">
        <f t="shared" si="80"/>
        <v>48.040183914878384</v>
      </c>
      <c r="AR234" s="576">
        <f t="shared" si="80"/>
        <v>48.087598939916006</v>
      </c>
      <c r="AS234" s="576">
        <f t="shared" si="80"/>
        <v>48.135013964953629</v>
      </c>
      <c r="AT234" s="576">
        <f t="shared" si="80"/>
        <v>48.182428989991251</v>
      </c>
      <c r="AU234" s="576">
        <f t="shared" si="80"/>
        <v>48.229844015028874</v>
      </c>
      <c r="AV234" s="602"/>
      <c r="AW234" s="602"/>
      <c r="AX234" s="602"/>
      <c r="AY234" s="602"/>
      <c r="AZ234" s="602"/>
      <c r="BA234" s="602"/>
    </row>
    <row r="235" spans="2:53" ht="14.4">
      <c r="B235" s="602"/>
      <c r="C235" s="602"/>
      <c r="D235" s="602" t="s">
        <v>308</v>
      </c>
      <c r="E235" s="201">
        <v>2014</v>
      </c>
      <c r="F235" s="485" t="s">
        <v>379</v>
      </c>
      <c r="G235" s="564">
        <f t="shared" ref="G235:G247" si="81">I235</f>
        <v>41</v>
      </c>
      <c r="H235" s="564">
        <f t="shared" ref="H235:H247" si="82">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81"/>
        <v>48.5</v>
      </c>
      <c r="H236" s="564">
        <f t="shared" si="82"/>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81"/>
        <v>47.6</v>
      </c>
      <c r="H237" s="564">
        <f t="shared" si="82"/>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81"/>
        <v>0</v>
      </c>
      <c r="H238" s="564">
        <f t="shared" si="82"/>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81"/>
        <v>64.099999999999994</v>
      </c>
      <c r="H239" s="564">
        <f t="shared" si="82"/>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83">($AK$218-$AB$218)/10+AL239</f>
        <v>67.571774847356096</v>
      </c>
      <c r="AN239" s="576">
        <f t="shared" si="83"/>
        <v>67.619189872393719</v>
      </c>
      <c r="AO239" s="576">
        <f t="shared" si="83"/>
        <v>67.666604897431341</v>
      </c>
      <c r="AP239" s="576">
        <f t="shared" si="83"/>
        <v>67.714019922468964</v>
      </c>
      <c r="AQ239" s="576">
        <f t="shared" si="83"/>
        <v>67.761434947506586</v>
      </c>
      <c r="AR239" s="576">
        <f t="shared" si="83"/>
        <v>67.808849972544209</v>
      </c>
      <c r="AS239" s="576">
        <f t="shared" si="83"/>
        <v>67.856264997581832</v>
      </c>
      <c r="AT239" s="576">
        <f t="shared" si="83"/>
        <v>67.903680022619454</v>
      </c>
      <c r="AU239" s="576">
        <f t="shared" si="83"/>
        <v>67.951095047657077</v>
      </c>
      <c r="AV239" s="602"/>
      <c r="AW239" s="602"/>
      <c r="AX239" s="602"/>
      <c r="AY239" s="602"/>
      <c r="AZ239" s="602"/>
      <c r="BA239" s="602"/>
    </row>
    <row r="240" spans="2:53" ht="14.4">
      <c r="B240" s="602"/>
      <c r="C240" s="602"/>
      <c r="D240" s="602" t="s">
        <v>266</v>
      </c>
      <c r="E240" s="201">
        <v>2014</v>
      </c>
      <c r="F240" s="485" t="s">
        <v>379</v>
      </c>
      <c r="G240" s="564">
        <f t="shared" si="81"/>
        <v>66.3</v>
      </c>
      <c r="H240" s="564">
        <f t="shared" si="82"/>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81"/>
        <v>70.900000000000006</v>
      </c>
      <c r="H241" s="564">
        <f t="shared" si="82"/>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81"/>
        <v>0</v>
      </c>
      <c r="H242" s="564">
        <f t="shared" si="82"/>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81"/>
        <v>73.7</v>
      </c>
      <c r="H243" s="564">
        <f t="shared" si="82"/>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84">($AK$218-$AB$218)/10+AL243</f>
        <v>78.09941542366704</v>
      </c>
      <c r="AN243" s="576">
        <f t="shared" si="84"/>
        <v>78.146830448704662</v>
      </c>
      <c r="AO243" s="576">
        <f t="shared" si="84"/>
        <v>78.194245473742285</v>
      </c>
      <c r="AP243" s="576">
        <f t="shared" si="84"/>
        <v>78.241660498779908</v>
      </c>
      <c r="AQ243" s="576">
        <f t="shared" si="84"/>
        <v>78.28907552381753</v>
      </c>
      <c r="AR243" s="576">
        <f t="shared" si="84"/>
        <v>78.336490548855153</v>
      </c>
      <c r="AS243" s="576">
        <f t="shared" si="84"/>
        <v>78.383905573892775</v>
      </c>
      <c r="AT243" s="576">
        <f t="shared" si="84"/>
        <v>78.431320598930398</v>
      </c>
      <c r="AU243" s="576">
        <f t="shared" si="84"/>
        <v>78.478735623968021</v>
      </c>
      <c r="AV243" s="602"/>
      <c r="AW243" s="602"/>
      <c r="AX243" s="602"/>
      <c r="AY243" s="602"/>
      <c r="AZ243" s="602"/>
      <c r="BA243" s="602"/>
    </row>
    <row r="244" spans="2:53" ht="14.4">
      <c r="B244" s="602"/>
      <c r="C244" s="602"/>
      <c r="D244" s="602" t="s">
        <v>269</v>
      </c>
      <c r="E244" s="201">
        <v>2014</v>
      </c>
      <c r="F244" s="485" t="s">
        <v>379</v>
      </c>
      <c r="G244" s="564">
        <f t="shared" si="81"/>
        <v>106.1</v>
      </c>
      <c r="H244" s="564">
        <f t="shared" si="82"/>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81"/>
        <v>0</v>
      </c>
      <c r="H245" s="564">
        <f t="shared" si="82"/>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81"/>
        <v>41.5</v>
      </c>
      <c r="H246" s="564">
        <f t="shared" si="82"/>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81"/>
        <v>39.9</v>
      </c>
      <c r="H247" s="564">
        <f t="shared" si="82"/>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24" t="s">
        <v>827</v>
      </c>
      <c r="D256" s="1326" t="s">
        <v>828</v>
      </c>
      <c r="E256" s="1327"/>
      <c r="F256" s="1327"/>
      <c r="G256" s="1327"/>
      <c r="H256" s="1327"/>
      <c r="I256" s="1327"/>
      <c r="J256" s="1327"/>
      <c r="K256" s="1327"/>
      <c r="L256" s="1327"/>
      <c r="M256" s="1327"/>
      <c r="N256" s="1328"/>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25"/>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8" customWidth="1"/>
    <col min="2" max="2" width="41.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4" spans="1:21" ht="11.25" customHeight="1">
      <c r="R4" s="1323">
        <f>T79-R79</f>
        <v>117601.19999999998</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4">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2" t="s">
        <v>101</v>
      </c>
      <c r="B1" s="1373" t="s">
        <v>102</v>
      </c>
      <c r="C1" s="1375" t="s">
        <v>103</v>
      </c>
      <c r="D1" s="1375" t="s">
        <v>104</v>
      </c>
      <c r="E1" s="1365" t="s">
        <v>105</v>
      </c>
      <c r="F1" s="1377"/>
      <c r="G1" s="1378" t="s">
        <v>106</v>
      </c>
      <c r="H1" s="1378"/>
      <c r="I1" s="1365" t="s">
        <v>107</v>
      </c>
      <c r="J1" s="1367" t="s">
        <v>108</v>
      </c>
    </row>
    <row r="2" spans="1:51" ht="14.4" thickBot="1">
      <c r="A2" s="1372"/>
      <c r="B2" s="1374"/>
      <c r="C2" s="1376"/>
      <c r="D2" s="1376"/>
      <c r="E2" s="56" t="s">
        <v>110</v>
      </c>
      <c r="F2" s="25" t="s">
        <v>111</v>
      </c>
      <c r="G2" s="26" t="s">
        <v>110</v>
      </c>
      <c r="H2" s="26" t="s">
        <v>111</v>
      </c>
      <c r="I2" s="1366"/>
      <c r="J2" s="1368"/>
      <c r="L2" s="57" t="s">
        <v>161</v>
      </c>
      <c r="M2" s="1369" t="s">
        <v>162</v>
      </c>
      <c r="N2" s="1370"/>
      <c r="O2" s="1370"/>
      <c r="P2" s="1371"/>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4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0"/>
      <c r="B1" s="1379"/>
      <c r="C1" s="1379"/>
      <c r="D1" s="1379"/>
      <c r="E1" s="1379"/>
      <c r="F1" s="1379"/>
      <c r="G1" s="1379"/>
      <c r="H1" s="1379"/>
      <c r="I1" s="1379"/>
      <c r="J1" s="1379"/>
      <c r="K1" s="113"/>
      <c r="L1" s="114"/>
      <c r="M1" s="115"/>
      <c r="N1" s="115"/>
    </row>
    <row r="2" spans="1:49" ht="14.4">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2022-04-29T10:20:27Z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