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8" yWindow="-108" windowWidth="17016" windowHeight="10416" tabRatio="853" activeTab="2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E36" i="23" a="1"/>
  <c r="E36" i="23" s="1"/>
  <c r="E30" i="23" a="1"/>
  <c r="E30" i="23" s="1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E19" i="23" s="1" a="1"/>
  <c r="E19" i="23" s="1"/>
  <c r="O15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7" i="23"/>
  <c r="U16" i="23"/>
  <c r="T17" i="23"/>
  <c r="S17" i="23"/>
  <c r="R17" i="23"/>
  <c r="Q17" i="23"/>
  <c r="P17" i="23"/>
  <c r="T16" i="23"/>
  <c r="S16" i="23"/>
  <c r="R16" i="23"/>
  <c r="Q16" i="23"/>
  <c r="P16" i="23"/>
  <c r="O17" i="23"/>
  <c r="O16" i="23"/>
  <c r="J18" i="23"/>
  <c r="J17" i="23"/>
  <c r="J16" i="23"/>
  <c r="J15" i="23"/>
  <c r="J14" i="23"/>
  <c r="J13" i="23"/>
  <c r="J12" i="23"/>
  <c r="J11" i="23"/>
  <c r="J10" i="23"/>
  <c r="J9" i="23"/>
  <c r="J8" i="23"/>
  <c r="K40" i="23" s="1"/>
  <c r="P11" i="23"/>
  <c r="P29" i="23" s="1"/>
  <c r="Y13" i="23"/>
  <c r="Y31" i="23" s="1"/>
  <c r="AB31" i="23"/>
  <c r="Z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O39" i="23"/>
  <c r="O40" i="23" s="1"/>
  <c r="E8" i="23" s="1"/>
  <c r="F1" i="17"/>
  <c r="B1" i="17" s="1"/>
  <c r="C18" i="14"/>
  <c r="C9" i="22"/>
  <c r="C11" i="22" s="1"/>
  <c r="N32" i="23"/>
  <c r="AA31" i="23"/>
  <c r="X31" i="23"/>
  <c r="W31" i="23"/>
  <c r="V31" i="23"/>
  <c r="U31" i="23"/>
  <c r="T31" i="23"/>
  <c r="S31" i="23"/>
  <c r="R31" i="23"/>
  <c r="Q31" i="23"/>
  <c r="P31" i="23"/>
  <c r="O31" i="23"/>
  <c r="N31" i="23"/>
  <c r="N30" i="23"/>
  <c r="O29" i="23"/>
  <c r="N29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K12" i="23" l="1"/>
  <c r="K26" i="23"/>
  <c r="K39" i="23"/>
  <c r="K15" i="23"/>
  <c r="K27" i="23"/>
  <c r="K41" i="23"/>
  <c r="K17" i="23"/>
  <c r="K28" i="23"/>
  <c r="K18" i="23"/>
  <c r="K31" i="23"/>
  <c r="K19" i="23"/>
  <c r="K33" i="23"/>
  <c r="K9" i="23"/>
  <c r="K20" i="23"/>
  <c r="K34" i="23"/>
  <c r="K10" i="23"/>
  <c r="K23" i="23"/>
  <c r="K35" i="23"/>
  <c r="K11" i="23"/>
  <c r="K25" i="23"/>
  <c r="K36" i="23"/>
  <c r="K13" i="23"/>
  <c r="K21" i="23"/>
  <c r="K29" i="23"/>
  <c r="K37" i="23"/>
  <c r="K14" i="23"/>
  <c r="K22" i="23"/>
  <c r="K30" i="23"/>
  <c r="K38" i="23"/>
  <c r="K16" i="23"/>
  <c r="K24" i="23"/>
  <c r="K32" i="23"/>
  <c r="Q11" i="23"/>
  <c r="R11" i="23" s="1"/>
  <c r="R29" i="23" s="1"/>
  <c r="S11" i="23"/>
  <c r="Q29" i="23"/>
  <c r="I11" i="22"/>
  <c r="E10" i="22"/>
  <c r="H11" i="22"/>
  <c r="H10" i="22"/>
  <c r="C10" i="22"/>
  <c r="C1" i="17"/>
  <c r="S29" i="23" l="1"/>
  <c r="T11" i="23"/>
  <c r="AC31" i="23"/>
  <c r="E6" i="14"/>
  <c r="B5" i="14"/>
  <c r="B10" i="18"/>
  <c r="D26" i="14"/>
  <c r="U11" i="23" l="1"/>
  <c r="V11" i="23" s="1"/>
  <c r="W11" i="23" s="1"/>
  <c r="X11" i="23" s="1"/>
  <c r="Y11" i="23" s="1"/>
  <c r="T29" i="23"/>
  <c r="AD31" i="23"/>
  <c r="Z11" i="23" l="1"/>
  <c r="AA11" i="23" s="1"/>
  <c r="AB11" i="23" s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O12" i="23"/>
  <c r="AE31" i="23"/>
  <c r="O14" i="23" l="1"/>
  <c r="O32" i="23" s="1"/>
  <c r="AF31" i="23"/>
  <c r="AG31" i="23" l="1"/>
  <c r="AH31" i="23" l="1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C31" i="23" l="1"/>
  <c r="BB31" i="23"/>
  <c r="W29" i="23"/>
  <c r="X29" i="23"/>
  <c r="U29" i="23"/>
  <c r="P12" i="23"/>
  <c r="Q12" i="23"/>
  <c r="Y29" i="23"/>
  <c r="V29" i="23"/>
  <c r="R12" i="23"/>
  <c r="Q30" i="23" l="1"/>
  <c r="Q14" i="23"/>
  <c r="Q32" i="23" s="1"/>
  <c r="S12" i="23"/>
  <c r="S14" i="23" s="1"/>
  <c r="S32" i="23" s="1"/>
  <c r="R14" i="23"/>
  <c r="R32" i="23" s="1"/>
  <c r="P30" i="23"/>
  <c r="P14" i="23"/>
  <c r="P32" i="23" s="1"/>
  <c r="R30" i="23"/>
  <c r="T12" i="23"/>
  <c r="T14" i="23" s="1"/>
  <c r="T32" i="23" s="1"/>
  <c r="O30" i="23"/>
  <c r="S30" i="23" l="1"/>
  <c r="U12" i="23"/>
  <c r="T30" i="23"/>
  <c r="U14" i="23" l="1"/>
  <c r="U32" i="23" s="1"/>
  <c r="V12" i="23"/>
  <c r="V14" i="23" s="1"/>
  <c r="V32" i="23" s="1"/>
  <c r="U30" i="23"/>
  <c r="V30" i="23" l="1"/>
  <c r="W12" i="23"/>
  <c r="W14" i="23" l="1"/>
  <c r="W32" i="23" s="1"/>
  <c r="E9" i="23" a="1"/>
  <c r="E9" i="23" s="1"/>
  <c r="X12" i="23"/>
  <c r="W30" i="23"/>
  <c r="Y12" i="23" l="1"/>
  <c r="X14" i="23"/>
  <c r="X32" i="23" s="1"/>
  <c r="X30" i="23"/>
  <c r="Y14" i="23" l="1"/>
  <c r="Y32" i="23" s="1"/>
  <c r="Z12" i="23"/>
  <c r="Z14" i="23" s="1"/>
  <c r="Z32" i="23" s="1"/>
  <c r="Y30" i="23"/>
  <c r="AA12" i="23" l="1"/>
  <c r="AA14" i="23" s="1"/>
  <c r="AA32" i="23" s="1"/>
  <c r="Z29" i="23"/>
  <c r="Z30" i="23"/>
  <c r="AB12" i="23" l="1"/>
  <c r="AB14" i="23" s="1"/>
  <c r="AB32" i="23" s="1"/>
  <c r="AA30" i="23"/>
  <c r="AA29" i="23"/>
  <c r="AC12" i="23" l="1"/>
  <c r="AC14" i="23" s="1"/>
  <c r="AC32" i="23" s="1"/>
  <c r="AB29" i="23"/>
  <c r="AB30" i="23"/>
  <c r="AC30" i="23" l="1"/>
  <c r="AC29" i="23"/>
  <c r="AD12" i="23"/>
  <c r="AD14" i="23" s="1"/>
  <c r="AD32" i="23" s="1"/>
  <c r="AD30" i="23" l="1"/>
  <c r="AE12" i="23"/>
  <c r="AE14" i="23" s="1"/>
  <c r="AE32" i="23" s="1"/>
  <c r="AD29" i="23"/>
  <c r="AE30" i="23" l="1"/>
  <c r="AF12" i="23"/>
  <c r="AF14" i="23" s="1"/>
  <c r="AF32" i="23" s="1"/>
  <c r="AE29" i="23"/>
  <c r="AG12" i="23" l="1"/>
  <c r="AG14" i="23" s="1"/>
  <c r="AG32" i="23" s="1"/>
  <c r="AF30" i="23"/>
  <c r="AF29" i="23"/>
  <c r="AH12" i="23" l="1"/>
  <c r="AH14" i="23" s="1"/>
  <c r="AH32" i="23" s="1"/>
  <c r="AG29" i="23"/>
  <c r="AG30" i="23"/>
  <c r="AI12" i="23" l="1"/>
  <c r="AI14" i="23" s="1"/>
  <c r="AI32" i="23" s="1"/>
  <c r="AH29" i="23"/>
  <c r="AH30" i="23"/>
  <c r="AI30" i="23" l="1"/>
  <c r="AI29" i="23"/>
  <c r="AJ12" i="23"/>
  <c r="AJ14" i="23" s="1"/>
  <c r="AJ32" i="23" s="1"/>
  <c r="AJ30" i="23" l="1"/>
  <c r="AK12" i="23"/>
  <c r="AK14" i="23" s="1"/>
  <c r="AK32" i="23" s="1"/>
  <c r="AJ29" i="23"/>
  <c r="AK29" i="23" l="1"/>
  <c r="AK30" i="23"/>
  <c r="AL12" i="23"/>
  <c r="AL14" i="23" s="1"/>
  <c r="AL32" i="23" s="1"/>
  <c r="AL29" i="23" l="1"/>
  <c r="AL30" i="23"/>
  <c r="AM12" i="23"/>
  <c r="AM14" i="23" s="1"/>
  <c r="AM32" i="23" s="1"/>
  <c r="AM30" i="23" l="1"/>
  <c r="AM29" i="23"/>
  <c r="AN12" i="23"/>
  <c r="AN14" i="23" s="1"/>
  <c r="AN32" i="23" s="1"/>
  <c r="AO12" i="23" l="1"/>
  <c r="AO14" i="23" s="1"/>
  <c r="AO32" i="23" s="1"/>
  <c r="AN30" i="23"/>
  <c r="AN29" i="23"/>
  <c r="AP12" i="23" l="1"/>
  <c r="AP14" i="23" s="1"/>
  <c r="AP32" i="23" s="1"/>
  <c r="AO30" i="23"/>
  <c r="AO29" i="23"/>
  <c r="AQ12" i="23" l="1"/>
  <c r="AQ14" i="23" s="1"/>
  <c r="AQ32" i="23" s="1"/>
  <c r="AP29" i="23"/>
  <c r="AP30" i="23"/>
  <c r="AQ30" i="23" l="1"/>
  <c r="AR12" i="23"/>
  <c r="AR14" i="23" s="1"/>
  <c r="AR32" i="23" s="1"/>
  <c r="AQ29" i="23"/>
  <c r="AR30" i="23" l="1"/>
  <c r="AS12" i="23"/>
  <c r="AS14" i="23" s="1"/>
  <c r="AS32" i="23" s="1"/>
  <c r="AR29" i="23"/>
  <c r="AS29" i="23" l="1"/>
  <c r="AT12" i="23"/>
  <c r="AT14" i="23" s="1"/>
  <c r="AT32" i="23" s="1"/>
  <c r="AS30" i="23"/>
  <c r="AU12" i="23" l="1"/>
  <c r="AU14" i="23" s="1"/>
  <c r="AU32" i="23" s="1"/>
  <c r="AT30" i="23"/>
  <c r="AT29" i="23"/>
  <c r="AV12" i="23" l="1"/>
  <c r="AV14" i="23" s="1"/>
  <c r="AV32" i="23" s="1"/>
  <c r="AU30" i="23"/>
  <c r="AU29" i="23"/>
  <c r="AV30" i="23" l="1"/>
  <c r="AW12" i="23"/>
  <c r="AW14" i="23" s="1"/>
  <c r="AW32" i="23" s="1"/>
  <c r="AV29" i="23"/>
  <c r="AW29" i="23" l="1"/>
  <c r="AW30" i="23"/>
  <c r="AX12" i="23"/>
  <c r="AX14" i="23" s="1"/>
  <c r="AX32" i="23" s="1"/>
  <c r="AY12" i="23" l="1"/>
  <c r="AY14" i="23" s="1"/>
  <c r="AY32" i="23" s="1"/>
  <c r="AX29" i="23"/>
  <c r="AX30" i="23"/>
  <c r="AZ12" i="23" l="1"/>
  <c r="AZ14" i="23" s="1"/>
  <c r="AZ32" i="23" s="1"/>
  <c r="AY29" i="23"/>
  <c r="AY30" i="23"/>
  <c r="BA12" i="23" l="1"/>
  <c r="BA14" i="23" s="1"/>
  <c r="BA32" i="23" s="1"/>
  <c r="AZ30" i="23"/>
  <c r="AZ29" i="23"/>
  <c r="BB12" i="23" l="1"/>
  <c r="BB14" i="23" s="1"/>
  <c r="BB32" i="23" s="1"/>
  <c r="BA30" i="23"/>
  <c r="BA29" i="23"/>
  <c r="BB30" i="23" l="1"/>
  <c r="BC12" i="23"/>
  <c r="BC14" i="23" s="1"/>
  <c r="BC32" i="23" s="1"/>
  <c r="BB29" i="23"/>
  <c r="BC29" i="23" l="1"/>
  <c r="BC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<sst xmlns="http://schemas.openxmlformats.org/spreadsheetml/2006/main" count="1368" uniqueCount="1020">
  <si>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</si>
  <si>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</si>
  <si>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</si>
  <si>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</si>
  <si>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</si>
  <si>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</si>
  <si>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</si>
  <si>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</si>
  <si>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</si>
  <si>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</si>
  <si>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</si>
  <si>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</si>
  <si>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</si>
  <si>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</si>
  <si>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</si>
  <si>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</si>
  <si>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</si>
  <si>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</si>
  <si>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</si>
  <si>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</si>
  <si>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</si>
  <si>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</si>
  <si>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</si>
  <si>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</si>
  <si>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</si>
  <si>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</si>
  <si>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</si>
  <si>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</si>
  <si>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</si>
  <si>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</si>
  <si>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</si>
  <si>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</si>
  <si>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</si>
  <si>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</si>
  <si>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</si>
  <si>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</si>
  <si>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</si>
  <si>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</si>
  <si>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</si>
  <si>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</si>
  <si>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</si>
  <si>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</si>
  <si>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</si>
  <si>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</si>
  <si>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</si>
  <si>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</si>
  <si>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</si>
  <si>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</si>
  <si>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</si>
  <si>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</si>
  <si>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</si>
  <si>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</si>
  <si>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</si>
  <si>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</si>
  <si>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</si>
  <si>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</si>
  <si>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</si>
  <si>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</si>
  <si>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</si>
  <si>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</si>
  <si>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</si>
  <si>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</si>
  <si>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</si>
  <si>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</si>
  <si>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</si>
  <si>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</si>
  <si>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</si>
  <si>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</si>
  <si>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</si>
  <si>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</si>
  <si>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</si>
  <si>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</si>
  <si>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</si>
  <si>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</si>
  <si>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</si>
  <si>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</si>
  <si>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</si>
  <si>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</si>
  <si>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</si>
  <si>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</si>
  <si>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</si>
  <si>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</si>
  <si>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</si>
  <si>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</si>
  <si>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</si>
  <si>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</si>
  <si>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</si>
  <si>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</si>
  <si>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</si>
  <si>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</si>
  <si>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</si>
  <si>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</si>
  <si>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</si>
  <si>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</si>
  <si>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</si>
  <si>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</si>
  <si>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</si>
  <si>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</si>
  <si>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</si>
  <si>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</si>
  <si>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</si>
  <si>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</si>
  <si>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</si>
  <si>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</si>
  <si>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</si>
  <si>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</si>
  <si>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</si>
  <si>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</si>
  <si>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</si>
  <si>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</si>
  <si>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</si>
  <si>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</si>
  <si>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</si>
  <si>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</si>
  <si>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</si>
  <si>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</si>
  <si>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</si>
  <si>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</si>
  <si>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</si>
  <si>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</si>
  <si>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</si>
  <si>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</si>
  <si>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</si>
  <si>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</si>
  <si>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</si>
  <si>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</si>
  <si>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</si>
  <si>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</si>
  <si>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</si>
  <si>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</si>
  <si>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</si>
  <si>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</si>
  <si>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</si>
  <si>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</si>
  <si>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</si>
  <si>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</si>
  <si>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</si>
  <si>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</si>
  <si>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</si>
  <si>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</si>
  <si>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</si>
  <si>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</si>
  <si>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</si>
  <si>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</si>
  <si>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</si>
  <si>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</si>
  <si>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</si>
  <si>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</si>
  <si>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</si>
  <si>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</si>
  <si>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</si>
  <si>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</si>
  <si>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</si>
  <si>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</si>
  <si>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</si>
  <si>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</si>
  <si>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</si>
  <si>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</si>
  <si>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</si>
  <si>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</si>
  <si>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</si>
  <si>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</si>
  <si>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</si>
  <si>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</si>
  <si>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</si>
  <si>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</si>
  <si>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</si>
  <si>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</si>
  <si>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</si>
  <si>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</si>
  <si>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</si>
  <si>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</si>
  <si>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</si>
  <si>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</si>
  <si>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</si>
  <si>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</si>
  <si>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</si>
  <si>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</si>
  <si>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</si>
  <si>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</si>
  <si>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</si>
  <si>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</si>
  <si>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</si>
  <si>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</si>
  <si>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</si>
  <si>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</si>
  <si>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</si>
  <si>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</si>
  <si>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</si>
  <si>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</si>
  <si>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</si>
  <si>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</si>
  <si>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</si>
  <si>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</si>
  <si>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</si>
  <si>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</si>
  <si>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</si>
  <si>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</si>
  <si>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</si>
  <si>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</si>
  <si>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</si>
  <si>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</si>
  <si>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</si>
  <si>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</si>
  <si>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</si>
  <si>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</si>
  <si>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</si>
  <si>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</si>
  <si>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</si>
  <si>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</si>
  <si>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</si>
  <si>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</si>
  <si>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</si>
  <si>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</si>
  <si>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</si>
  <si>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</si>
  <si>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</si>
  <si>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</si>
  <si>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</si>
  <si>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</si>
  <si>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</si>
  <si>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</si>
  <si>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</si>
  <si>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</si>
  <si>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</si>
  <si>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</si>
  <si>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</si>
  <si>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</si>
  <si>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</si>
  <si>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</si>
  <si>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</si>
  <si>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</si>
  <si>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</si>
  <si>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</si>
  <si>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</si>
  <si>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</si>
  <si>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</si>
  <si>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</si>
  <si>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</si>
  <si>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</si>
  <si>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</si>
  <si>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</si>
  <si>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</si>
  <si>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</si>
  <si>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</si>
  <si>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</si>
  <si>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</si>
  <si>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</si>
  <si>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</si>
  <si>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</si>
  <si>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</si>
  <si>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</si>
  <si>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</si>
  <si>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</si>
  <si>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</si>
  <si>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</si>
  <si>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</si>
  <si>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</si>
  <si>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</si>
  <si>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</si>
  <si>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</si>
  <si>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</si>
  <si>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</si>
  <si>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</si>
  <si>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</si>
  <si>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</si>
  <si>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</si>
  <si>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</si>
  <si>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</si>
  <si>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</si>
  <si>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</si>
  <si>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</si>
  <si>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</si>
  <si>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</si>
  <si>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</si>
  <si>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</si>
  <si>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</si>
  <si>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</si>
  <si>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</si>
  <si>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</si>
  <si>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</si>
  <si>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</si>
  <si>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</si>
  <si>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</si>
  <si>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</si>
  <si>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</si>
  <si>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</si>
  <si>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</si>
  <si>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</si>
  <si>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</si>
  <si>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</si>
  <si>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</si>
  <si>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</si>
  <si>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</si>
  <si>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</si>
  <si>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</si>
  <si>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</si>
  <si>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</si>
  <si>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</si>
  <si>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</si>
  <si>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</si>
  <si>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</si>
  <si>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</si>
  <si>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</si>
  <si>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</si>
  <si>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</si>
  <si>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</si>
  <si>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</si>
  <si>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</si>
  <si>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</si>
  <si>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</si>
  <si>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</si>
  <si>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</si>
  <si>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</si>
  <si>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</si>
  <si>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</si>
  <si>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</si>
  <si>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</si>
  <si>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</si>
  <si>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</si>
  <si>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</si>
  <si>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</si>
  <si>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</si>
  <si>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</si>
  <si>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</si>
  <si>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</si>
  <si>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</si>
  <si>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</si>
  <si>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</si>
  <si>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</si>
  <si>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</si>
  <si>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</si>
  <si>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</si>
  <si>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</si>
  <si>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</si>
  <si>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</si>
  <si>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</si>
  <si>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</si>
  <si>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</si>
  <si>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</si>
  <si>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</si>
  <si>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</si>
  <si>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</si>
  <si>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</si>
  <si>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</si>
  <si>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</si>
  <si>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</si>
  <si>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</si>
  <si>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</si>
  <si>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</si>
  <si>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</si>
  <si>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</si>
  <si>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</si>
  <si>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</si>
  <si>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</si>
  <si>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</si>
  <si>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</si>
  <si>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</si>
  <si>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</si>
  <si>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</si>
  <si>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</si>
  <si>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</si>
  <si>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</si>
  <si>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</si>
  <si>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</si>
  <si>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</si>
  <si>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</si>
  <si>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</si>
  <si>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</si>
  <si>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</si>
  <si>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</si>
  <si>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</si>
  <si>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</si>
  <si>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</si>
  <si>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</si>
  <si>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</si>
  <si>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</si>
  <si>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</si>
  <si>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</si>
  <si>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</si>
  <si>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</si>
  <si>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</si>
  <si>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</si>
  <si>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</si>
  <si>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</si>
  <si>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</si>
  <si>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</si>
  <si>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</si>
  <si>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</si>
  <si>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</si>
  <si>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</si>
  <si>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</si>
  <si>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</si>
  <si>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</si>
  <si>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</si>
  <si>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</si>
  <si>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</si>
  <si>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</si>
  <si>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</si>
  <si>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</si>
  <si>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</si>
  <si>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</si>
  <si>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</si>
  <si>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</si>
  <si>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</si>
  <si>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</si>
  <si>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</si>
  <si>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</si>
  <si>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</si>
  <si>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</si>
  <si>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</si>
  <si>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</si>
  <si>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</si>
  <si>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</si>
  <si>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</si>
  <si>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</si>
  <si>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</si>
  <si>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</si>
  <si>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</si>
  <si>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</si>
  <si>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</si>
  <si>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</si>
  <si>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</si>
  <si>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</si>
  <si>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</si>
  <si>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</si>
  <si>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</si>
  <si>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</si>
  <si>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</si>
  <si>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</si>
  <si>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</si>
  <si>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</si>
  <si>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</si>
  <si>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</si>
  <si>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</si>
  <si>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</si>
  <si>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</si>
  <si>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</si>
  <si>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</si>
  <si>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</si>
  <si>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</si>
  <si>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</si>
  <si>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</si>
  <si>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</si>
  <si>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</si>
  <si>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</si>
  <si>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</si>
  <si>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</si>
  <si>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</si>
  <si>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</si>
  <si>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</si>
  <si>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</si>
  <si>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</si>
  <si>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</si>
  <si>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</si>
  <si>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</si>
  <si>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</si>
  <si>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</si>
  <si>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</si>
  <si>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</si>
  <si>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</si>
  <si>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</si>
  <si>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</si>
  <si>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</si>
  <si>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</si>
  <si>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</si>
  <si>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</si>
  <si>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</si>
  <si>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</si>
  <si>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</si>
  <si>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</si>
  <si>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</si>
  <si>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</si>
  <si>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</si>
  <si>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</si>
  <si>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</si>
  <si>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</si>
  <si>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</si>
  <si>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</si>
  <si>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</si>
  <si>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</si>
  <si>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</si>
  <si>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</si>
  <si>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</si>
  <si>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</si>
  <si>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</si>
  <si>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</si>
  <si>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</si>
  <si>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</si>
  <si>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</si>
  <si>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</si>
  <si>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</si>
  <si>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</si>
  <si>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</si>
  <si>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</si>
  <si>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</si>
  <si>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</si>
  <si>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</si>
  <si>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</si>
  <si>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</si>
  <si>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</si>
  <si>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</si>
  <si>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</si>
  <si>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</si>
  <si>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</si>
  <si>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</si>
  <si>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</si>
  <si>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</si>
  <si>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</si>
  <si>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</si>
  <si>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</si>
  <si>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</si>
  <si>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</si>
  <si>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</si>
  <si>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</si>
  <si>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</si>
  <si>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</si>
  <si>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</si>
  <si>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</si>
  <si>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</si>
  <si>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</si>
  <si>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</si>
  <si>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</si>
  <si>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</si>
  <si>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</si>
  <si>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</si>
  <si>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</si>
  <si>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</si>
  <si>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</si>
  <si>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</si>
  <si>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</si>
  <si>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</si>
  <si>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</si>
  <si>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</si>
  <si>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</si>
  <si>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</si>
  <si>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</si>
  <si>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</si>
  <si>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</si>
  <si>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</si>
  <si>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</si>
  <si>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</si>
  <si>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</si>
  <si>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</si>
  <si>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</si>
  <si>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</si>
  <si>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</si>
  <si>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</si>
  <si>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</si>
  <si>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</si>
  <si>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</si>
  <si>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</si>
  <si>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</si>
  <si>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</si>
  <si>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</si>
  <si>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</si>
  <si>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</si>
  <si>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</si>
  <si>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</si>
  <si>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</si>
  <si>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</si>
  <si>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</si>
  <si>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</si>
  <si>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</si>
  <si>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</si>
  <si>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</si>
  <si>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</si>
  <si>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</si>
  <si>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</si>
  <si>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</si>
  <si>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</si>
  <si>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</si>
  <si>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</si>
  <si>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</si>
  <si>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</si>
  <si>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</si>
  <si>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</si>
  <si>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</si>
  <si>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</si>
  <si>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</si>
  <si>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</si>
  <si>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</si>
  <si>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</si>
  <si>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</si>
  <si>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</si>
  <si>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</si>
  <si>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</si>
  <si>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</si>
  <si>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</si>
  <si>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</si>
  <si>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</si>
  <si>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</si>
  <si>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</si>
  <si>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</si>
  <si>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</si>
  <si>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</si>
  <si>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</si>
  <si>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</si>
  <si>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</si>
  <si>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</si>
  <si>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</si>
  <si>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</si>
  <si>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</si>
  <si>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</si>
  <si>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</si>
  <si>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</si>
  <si>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</si>
  <si>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</si>
  <si>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</si>
  <si>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</si>
  <si>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</si>
  <si>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</si>
  <si>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</si>
  <si>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</si>
  <si>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</si>
  <si>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</si>
  <si>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</si>
  <si>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</si>
  <si>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</si>
  <si>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</si>
  <si>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</si>
  <si>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</si>
  <si>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</si>
  <si>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</si>
  <si>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</si>
  <si>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</si>
  <si>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</si>
  <si>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</si>
  <si>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</si>
  <si>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</si>
  <si>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</si>
  <si>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</si>
  <si>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</si>
  <si>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</si>
  <si>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</si>
  <si>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</si>
  <si>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</si>
  <si>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</si>
  <si>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</si>
  <si>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</si>
  <si>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</si>
  <si>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</si>
  <si>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</si>
  <si>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</si>
  <si>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</si>
  <si>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</si>
  <si>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</si>
  <si>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</si>
  <si>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</si>
  <si>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</si>
  <si>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</si>
  <si>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</si>
  <si>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</si>
  <si>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</si>
  <si>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</si>
  <si>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</si>
  <si>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</si>
  <si>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</si>
  <si>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</si>
  <si>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</si>
  <si>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</si>
  <si>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</si>
  <si>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</si>
  <si>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</si>
  <si>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</si>
  <si>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</si>
  <si>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</si>
  <si>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</si>
  <si>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</si>
  <si>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</si>
  <si>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</si>
  <si>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</si>
  <si>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</si>
  <si>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</si>
  <si>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</si>
  <si>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</si>
  <si>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</si>
  <si>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</si>
  <si>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</si>
  <si>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</si>
  <si>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</si>
  <si>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</si>
  <si>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</si>
  <si>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</si>
  <si>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</si>
  <si>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</si>
  <si>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</si>
  <si>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</si>
  <si>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</si>
  <si>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</si>
  <si>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</si>
  <si>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</si>
  <si>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</si>
  <si>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</si>
  <si>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</si>
  <si>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</si>
  <si>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</si>
  <si>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</si>
  <si>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</si>
  <si>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</si>
  <si>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</si>
  <si>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</si>
  <si>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</si>
  <si>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</si>
  <si>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</si>
  <si>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</si>
  <si>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</si>
  <si>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</si>
  <si>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</si>
  <si>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</si>
  <si>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</si>
  <si>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</si>
  <si>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</si>
  <si>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</si>
  <si>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</si>
  <si>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</si>
  <si>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</si>
  <si>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</si>
  <si>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</si>
  <si>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</si>
  <si>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</si>
  <si>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</si>
  <si>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</si>
  <si>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</si>
  <si>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</si>
  <si>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</si>
  <si>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</si>
  <si>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</si>
  <si>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</si>
  <si>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</si>
  <si>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</si>
  <si>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</si>
  <si>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</si>
  <si>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</si>
  <si>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</si>
  <si>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</si>
  <si>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</si>
  <si>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</si>
  <si>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</si>
  <si>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</si>
  <si>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</si>
  <si>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</si>
  <si>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</si>
  <si>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</si>
  <si>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</si>
  <si>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</si>
  <si>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</si>
  <si>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</si>
  <si>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</si>
  <si>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</si>
  <si>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</si>
  <si>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</si>
  <si>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</si>
  <si>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</si>
  <si>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</si>
  <si>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</si>
  <si>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</si>
  <si>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</si>
  <si>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</si>
  <si>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</si>
  <si>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</si>
  <si>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</si>
  <si>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</si>
  <si>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</si>
  <si>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</si>
  <si>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</si>
  <si>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</si>
  <si>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</si>
  <si>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</si>
  <si>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</si>
  <si>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</si>
  <si>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</si>
  <si>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</si>
  <si>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</si>
  <si>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</si>
  <si>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</si>
  <si>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</si>
  <si>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</si>
  <si>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</si>
  <si>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</si>
  <si>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</si>
  <si>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</si>
  <si>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</si>
  <si>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</si>
  <si>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</si>
  <si>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</si>
  <si>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</si>
  <si>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</si>
  <si>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</si>
  <si>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</si>
  <si>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</si>
  <si>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</si>
  <si>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</si>
  <si>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</si>
  <si>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</si>
  <si>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</si>
  <si>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</si>
  <si>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</si>
  <si>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</si>
  <si>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</si>
  <si>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</si>
  <si>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</si>
  <si>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</si>
  <si>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</si>
  <si>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</si>
  <si>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</si>
  <si>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</si>
  <si>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</si>
  <si>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</si>
  <si>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</si>
  <si>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</si>
  <si>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</si>
  <si>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</si>
  <si>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</si>
  <si>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</si>
  <si>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</si>
  <si>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</si>
  <si>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</si>
  <si>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</si>
  <si>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</si>
  <si>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</si>
  <si>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</si>
  <si>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</si>
  <si>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</si>
  <si>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</si>
  <si>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</si>
  <si>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</si>
  <si>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</si>
  <si>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</si>
  <si>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</si>
  <si>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</si>
  <si>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</si>
  <si>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</si>
  <si>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</si>
  <si>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</si>
  <si>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</si>
  <si>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</si>
  <si>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</si>
  <si>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</si>
  <si>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</si>
  <si>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</si>
  <si>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</si>
  <si>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</si>
  <si>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</si>
  <si>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</si>
  <si>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</si>
  <si>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</si>
  <si>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</si>
  <si>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</si>
  <si>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</si>
  <si>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</si>
  <si>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</si>
  <si>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</si>
  <si>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</si>
  <si>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</si>
  <si>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</si>
  <si>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</si>
  <si>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</si>
  <si>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</si>
  <si>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</si>
  <si>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</si>
  <si>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</si>
  <si>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</si>
  <si>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</si>
  <si>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</si>
  <si>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</si>
  <si>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</si>
  <si>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</si>
  <si>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</si>
  <si>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</si>
  <si>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</si>
  <si>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</si>
  <si>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</si>
  <si>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</si>
  <si>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</si>
  <si>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</si>
  <si>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</si>
  <si>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</si>
  <si>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</si>
  <si>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</si>
  <si>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</si>
  <si>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</si>
  <si>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</si>
  <si>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</si>
  <si>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</si>
  <si>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</si>
  <si>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</si>
  <si>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</si>
  <si>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</si>
  <si>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</si>
  <si>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</si>
  <si>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</si>
  <si>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</si>
  <si>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</si>
  <si>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</si>
  <si>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</si>
  <si>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</si>
  <si>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</si>
  <si>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</si>
  <si>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</si>
  <si>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</si>
  <si>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</si>
  <si>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</si>
  <si>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</si>
  <si>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</si>
  <si>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</si>
  <si>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</si>
  <si>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</si>
  <si>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</si>
  <si>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</si>
  <si>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</si>
  <si>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</si>
  <si>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</si>
  <si>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</si>
  <si>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</si>
  <si>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</si>
  <si>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</si>
  <si>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</si>
  <si>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</si>
  <si>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</si>
  <si>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</si>
  <si>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</si>
  <si>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</si>
  <si>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</si>
  <si>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</si>
  <si>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</si>
  <si>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</si>
  <si>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</si>
  <si>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</si>
  <si>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</si>
  <si>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</si>
  <si>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</si>
  <si>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</si>
  <si>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</si>
  <si>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</si>
  <si>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</si>
  <si>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</si>
  <si>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</si>
  <si>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</si>
  <si>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</si>
  <si>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</si>
  <si>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</si>
  <si>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</si>
  <si>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</si>
  <si>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</si>
  <si>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</si>
  <si>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</si>
  <si>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</si>
  <si>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</si>
  <si>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</si>
  <si>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</si>
  <si>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</si>
  <si>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</si>
  <si>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</si>
  <si>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</si>
  <si>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</si>
  <si>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</si>
  <si>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</si>
  <si>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</si>
  <si>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</si>
  <si>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</si>
  <si>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</si>
  <si>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</si>
  <si>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</si>
  <si>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</si>
  <si>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AZ1</t>
  </si>
  <si>
    <t>AZ2</t>
  </si>
  <si>
    <t>AZ3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</si>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</sst>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1014</v>
      </c>
      <c r="C5" s="68" t="s">
        <v>1015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1006</v>
      </c>
    </row>
    <row r="6" spans="1:18" s="3" customFormat="1" x14ac:dyDescent="0.25">
      <c r="B6" s="67"/>
      <c r="C6" s="68" t="s">
        <v>1016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1005</v>
      </c>
    </row>
    <row r="7" spans="1:18" x14ac:dyDescent="0.25">
      <c r="A7" s="3"/>
      <c r="B7" s="67"/>
      <c r="C7" s="68" t="s">
        <v>1017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1007</v>
      </c>
    </row>
    <row r="8" spans="1:18" x14ac:dyDescent="0.25">
      <c r="A8" s="3"/>
      <c r="B8" s="67"/>
      <c r="C8" s="68" t="s">
        <v>1018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1008</v>
      </c>
    </row>
    <row r="9" spans="1:18" x14ac:dyDescent="0.25">
      <c r="A9" s="3"/>
      <c r="B9" s="68"/>
      <c r="C9" s="68" t="s">
        <v>1019</v>
      </c>
      <c r="E9" s="3"/>
      <c r="G9" s="33" t="s">
        <v>1003</v>
      </c>
      <c r="Q9" t="s">
        <v>1003</v>
      </c>
      <c r="R9" t="s">
        <v>1009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1010</v>
      </c>
    </row>
    <row r="11" spans="1:18" x14ac:dyDescent="0.25">
      <c r="A11" s="3"/>
      <c r="B11" s="67"/>
      <c r="C11" s="68"/>
      <c r="G11" s="33" t="s">
        <v>1004</v>
      </c>
      <c r="Q11" t="s">
        <v>1004</v>
      </c>
      <c r="R11" t="s">
        <v>1011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zoomScaleNormal="100" workbookViewId="0">
      <selection activeCell="K16" sqref="K16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1012</v>
      </c>
      <c r="D16" s="65" t="s">
        <v>1013</v>
      </c>
      <c r="I16" s="149" t="s">
        <v>44</v>
      </c>
      <c r="J16" s="149" t="s">
        <v>1012</v>
      </c>
      <c r="K16" s="89" t="s">
        <v>1013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tabSelected="1" zoomScale="90" zoomScaleNormal="100" workbookViewId="0">
      <selection activeCell="F6" sqref="F6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965</v>
      </c>
      <c r="G6" s="73" t="s">
        <v>966</v>
      </c>
      <c r="H6" s="73" t="s">
        <v>967</v>
      </c>
      <c r="I6" s="73"/>
      <c r="J6" s="73"/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F67"/>
  <sheetViews>
    <sheetView zoomScale="80" zoomScaleNormal="80" workbookViewId="0">
      <selection activeCell="E8" sqref="E8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8" width="8.33203125" style="56" customWidth="1"/>
    <col min="9" max="13" width="9.109375" style="56"/>
    <col min="14" max="14" width="18.6640625" style="56" customWidth="1"/>
    <col min="15" max="16384" width="9.109375" style="56"/>
  </cols>
  <sheetData>
    <row r="3" spans="2:55" ht="15" x14ac:dyDescent="0.25">
      <c r="B3" s="4" t="s">
        <v>36</v>
      </c>
    </row>
    <row r="5" spans="2:55" x14ac:dyDescent="0.25">
      <c r="B5" s="94" t="s">
        <v>15</v>
      </c>
    </row>
    <row r="6" spans="2:55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965</v>
      </c>
      <c r="G6" s="8" t="s">
        <v>966</v>
      </c>
      <c r="H6" s="8" t="s">
        <v>967</v>
      </c>
      <c r="I6" s="8" t="s">
        <v>22</v>
      </c>
      <c r="J6" s="8" t="s">
        <v>76</v>
      </c>
      <c r="K6" s="8" t="s">
        <v>77</v>
      </c>
      <c r="N6" s="20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 spans="2:55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N7" s="20" t="s">
        <v>79</v>
      </c>
      <c r="O7" s="62" t="s">
        <v>936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 spans="2:55" ht="18" customHeight="1" x14ac:dyDescent="0.3">
      <c r="B8" s="100"/>
      <c r="C8" s="100" t="s">
        <v>35</v>
      </c>
      <c r="D8" s="101">
        <v>2010</v>
      </c>
      <c r="E8" s="117">
        <f>O40</f>
        <v>0.10850000000000001</v>
      </c>
      <c r="F8" s="100"/>
      <c r="G8" s="100"/>
      <c r="H8" s="100"/>
      <c r="I8" s="100"/>
      <c r="J8" s="100" t="str">
        <f>Defaults!B4</f>
        <v>MEUR20</v>
      </c>
      <c r="K8" s="100"/>
      <c r="N8" s="35" t="s">
        <v>84</v>
      </c>
      <c r="O8" s="1">
        <v>2020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</row>
    <row r="9" spans="2:55" ht="18" customHeight="1" thickBot="1" x14ac:dyDescent="0.3">
      <c r="B9" s="104"/>
      <c r="C9" s="67" t="s">
        <v>78</v>
      </c>
      <c r="D9" s="105"/>
      <c r="E9" s="134" cm="1">
        <f t="array" ref="E9:E18">TRANSPOSE(O12:X12)</f>
        <v>0.57345472525413244</v>
      </c>
      <c r="F9" s="104"/>
      <c r="G9" s="104"/>
      <c r="H9" s="104"/>
      <c r="I9" s="104"/>
      <c r="J9" s="104" t="str">
        <f>Defaults!B5</f>
        <v>MEUR10</v>
      </c>
      <c r="K9" s="100" t="str">
        <f>$J$8</f>
        <v>MEUR20</v>
      </c>
      <c r="L9"/>
      <c r="N9" s="21" t="s">
        <v>85</v>
      </c>
      <c r="O9" s="6"/>
      <c r="P9" s="6"/>
      <c r="Q9" s="6"/>
      <c r="R9" s="6"/>
      <c r="S9" s="22"/>
      <c r="T9" s="22"/>
      <c r="U9" s="22"/>
      <c r="V9" s="22"/>
      <c r="W9" s="22"/>
      <c r="X9" s="22"/>
      <c r="Y9" s="22"/>
      <c r="Z9" s="22"/>
      <c r="AA9"/>
      <c r="AB9"/>
      <c r="AC9"/>
      <c r="AD9"/>
      <c r="AE9"/>
      <c r="AF9" t="s">
        <v>80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 spans="2:55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 t="str">
        <f>Defaults!B6</f>
        <v>MEUR11</v>
      </c>
      <c r="K10" s="104" t="str">
        <f t="shared" ref="K10:K41" si="0">$J$8</f>
        <v>MEUR20</v>
      </c>
      <c r="L10"/>
      <c r="N10" s="23"/>
      <c r="O10" s="142">
        <v>2010</v>
      </c>
      <c r="P10" s="142">
        <v>2011</v>
      </c>
      <c r="Q10" s="142">
        <v>2012</v>
      </c>
      <c r="R10" s="142">
        <v>2013</v>
      </c>
      <c r="S10" s="142">
        <v>2014</v>
      </c>
      <c r="T10" s="142">
        <v>2015</v>
      </c>
      <c r="U10" s="142">
        <v>2016</v>
      </c>
      <c r="V10" s="142">
        <v>2017</v>
      </c>
      <c r="W10" s="142">
        <v>2018</v>
      </c>
      <c r="X10" s="142">
        <v>2019</v>
      </c>
      <c r="Y10" s="142">
        <v>2020</v>
      </c>
      <c r="Z10" s="142">
        <v>2021</v>
      </c>
      <c r="AA10" s="142">
        <v>2022</v>
      </c>
      <c r="AB10" s="142">
        <v>2023</v>
      </c>
      <c r="AC10" s="142">
        <v>2024</v>
      </c>
      <c r="AD10" s="142">
        <v>2025</v>
      </c>
      <c r="AE10" s="142">
        <v>2026</v>
      </c>
      <c r="AF10" s="142">
        <v>2027</v>
      </c>
      <c r="AG10" s="142">
        <v>2028</v>
      </c>
      <c r="AH10" s="142">
        <v>2029</v>
      </c>
      <c r="AI10" s="142">
        <v>2030</v>
      </c>
      <c r="AJ10" s="142">
        <v>2031</v>
      </c>
      <c r="AK10" s="142">
        <v>2032</v>
      </c>
      <c r="AL10" s="142">
        <v>2033</v>
      </c>
      <c r="AM10" s="142">
        <v>2034</v>
      </c>
      <c r="AN10" s="142">
        <v>2035</v>
      </c>
      <c r="AO10" s="142">
        <v>2036</v>
      </c>
      <c r="AP10" s="142">
        <v>2037</v>
      </c>
      <c r="AQ10" s="142">
        <v>2038</v>
      </c>
      <c r="AR10" s="142">
        <v>2039</v>
      </c>
      <c r="AS10" s="142">
        <v>2040</v>
      </c>
      <c r="AT10" s="142">
        <v>2041</v>
      </c>
      <c r="AU10" s="142">
        <v>2042</v>
      </c>
      <c r="AV10" s="142">
        <v>2043</v>
      </c>
      <c r="AW10" s="142">
        <v>2044</v>
      </c>
      <c r="AX10" s="142">
        <v>2045</v>
      </c>
      <c r="AY10" s="142">
        <v>2046</v>
      </c>
      <c r="AZ10" s="142">
        <v>2047</v>
      </c>
      <c r="BA10" s="142">
        <v>2048</v>
      </c>
      <c r="BB10" s="142">
        <v>2049</v>
      </c>
      <c r="BC10" s="143">
        <v>2050</v>
      </c>
    </row>
    <row r="11" spans="2:55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 t="str">
        <f>Defaults!B7</f>
        <v>MEUR12</v>
      </c>
      <c r="K11" s="104" t="str">
        <f t="shared" si="0"/>
        <v>MEUR20</v>
      </c>
      <c r="L11"/>
      <c r="N11" s="136" t="s">
        <v>81</v>
      </c>
      <c r="O11" s="137">
        <v>1</v>
      </c>
      <c r="P11" s="138">
        <f>O11*(1+P13)</f>
        <v>1.246069500302329</v>
      </c>
      <c r="Q11" s="138">
        <f t="shared" ref="Q11:BC11" si="1">P11*(1+Q13)</f>
        <v>1.2815199604853424</v>
      </c>
      <c r="R11" s="138">
        <f t="shared" si="1"/>
        <v>1.2868147403489156</v>
      </c>
      <c r="S11" s="138">
        <f t="shared" si="1"/>
        <v>1.2696974737553699</v>
      </c>
      <c r="T11" s="138">
        <f t="shared" si="1"/>
        <v>1.1578420079704261</v>
      </c>
      <c r="U11" s="138">
        <f t="shared" si="1"/>
        <v>1.3272150619974525</v>
      </c>
      <c r="V11" s="138">
        <f t="shared" si="1"/>
        <v>1.5425716929965085</v>
      </c>
      <c r="W11" s="138">
        <f t="shared" si="1"/>
        <v>1.7305253068535371</v>
      </c>
      <c r="X11" s="138">
        <f t="shared" si="1"/>
        <v>1.7265513148613738</v>
      </c>
      <c r="Y11" s="138">
        <f t="shared" si="1"/>
        <v>1.7438168280099875</v>
      </c>
      <c r="Z11" s="138">
        <f t="shared" si="1"/>
        <v>1.7786931645701873</v>
      </c>
      <c r="AA11" s="138">
        <f t="shared" si="1"/>
        <v>1.8142670278615911</v>
      </c>
      <c r="AB11" s="138">
        <f t="shared" si="1"/>
        <v>1.850552368418823</v>
      </c>
      <c r="AC11" s="138">
        <f t="shared" si="1"/>
        <v>1.8875634157871994</v>
      </c>
      <c r="AD11" s="138">
        <f t="shared" si="1"/>
        <v>1.9253146841029434</v>
      </c>
      <c r="AE11" s="138">
        <f t="shared" si="1"/>
        <v>1.9638209777850022</v>
      </c>
      <c r="AF11" s="138">
        <f t="shared" si="1"/>
        <v>2.0030973973407025</v>
      </c>
      <c r="AG11" s="138">
        <f t="shared" si="1"/>
        <v>2.0431593452875165</v>
      </c>
      <c r="AH11" s="138">
        <f t="shared" si="1"/>
        <v>2.0840225321932668</v>
      </c>
      <c r="AI11" s="138">
        <f t="shared" si="1"/>
        <v>2.1257029828371321</v>
      </c>
      <c r="AJ11" s="138">
        <f t="shared" si="1"/>
        <v>2.1682170424938749</v>
      </c>
      <c r="AK11" s="138">
        <f t="shared" si="1"/>
        <v>2.2115813833437525</v>
      </c>
      <c r="AL11" s="138">
        <f t="shared" si="1"/>
        <v>2.2558130110106278</v>
      </c>
      <c r="AM11" s="138">
        <f t="shared" si="1"/>
        <v>2.3009292712308405</v>
      </c>
      <c r="AN11" s="138">
        <f t="shared" si="1"/>
        <v>2.3469478566554574</v>
      </c>
      <c r="AO11" s="138">
        <f t="shared" si="1"/>
        <v>2.3938868137885665</v>
      </c>
      <c r="AP11" s="138">
        <f t="shared" si="1"/>
        <v>2.4417645500643377</v>
      </c>
      <c r="AQ11" s="138">
        <f t="shared" si="1"/>
        <v>2.4905998410656243</v>
      </c>
      <c r="AR11" s="138">
        <f t="shared" si="1"/>
        <v>2.5404118378869369</v>
      </c>
      <c r="AS11" s="138">
        <f t="shared" si="1"/>
        <v>2.5912200746446756</v>
      </c>
      <c r="AT11" s="138">
        <f t="shared" si="1"/>
        <v>2.6430444761375691</v>
      </c>
      <c r="AU11" s="138">
        <f t="shared" si="1"/>
        <v>2.6959053656603205</v>
      </c>
      <c r="AV11" s="138">
        <f t="shared" si="1"/>
        <v>2.7498234729735271</v>
      </c>
      <c r="AW11" s="138">
        <f t="shared" si="1"/>
        <v>2.8048199424329976</v>
      </c>
      <c r="AX11" s="138">
        <f t="shared" si="1"/>
        <v>2.8609163412816576</v>
      </c>
      <c r="AY11" s="138">
        <f t="shared" si="1"/>
        <v>2.9181346681072906</v>
      </c>
      <c r="AZ11" s="138">
        <f t="shared" si="1"/>
        <v>2.9764973614694363</v>
      </c>
      <c r="BA11" s="138">
        <f t="shared" si="1"/>
        <v>3.036027308698825</v>
      </c>
      <c r="BB11" s="138">
        <f t="shared" si="1"/>
        <v>3.0967478548728016</v>
      </c>
      <c r="BC11" s="144">
        <f t="shared" si="1"/>
        <v>3.1586828119702575</v>
      </c>
    </row>
    <row r="12" spans="2:55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 t="str">
        <f>Defaults!B8</f>
        <v>MEUR13</v>
      </c>
      <c r="K12" s="104" t="str">
        <f t="shared" si="0"/>
        <v>MEUR20</v>
      </c>
      <c r="L12"/>
      <c r="N12" s="136" t="s">
        <v>82</v>
      </c>
      <c r="O12" s="139">
        <f>O11/HLOOKUP($O$8,$O$10:$BC$11,2,FALSE)</f>
        <v>0.57345472525413244</v>
      </c>
      <c r="P12" s="24">
        <f>P11/HLOOKUP($O$8,$O$10:$BC$11,2,FALSE)</f>
        <v>0.71456444294342614</v>
      </c>
      <c r="Q12" s="24">
        <f>Q11/HLOOKUP($O$8,$O$10:$BC$11,2,FALSE)</f>
        <v>0.7348936768478086</v>
      </c>
      <c r="R12" s="24">
        <f>R11/HLOOKUP($O$8,$O$10:$BC$11,2,FALSE)</f>
        <v>0.73792999337975507</v>
      </c>
      <c r="S12" s="24">
        <f t="shared" ref="S12:Y12" si="2">R12*(1+S13)</f>
        <v>0.72811401596825154</v>
      </c>
      <c r="T12" s="24">
        <f t="shared" si="2"/>
        <v>0.6639699705683737</v>
      </c>
      <c r="U12" s="24">
        <f t="shared" si="2"/>
        <v>0.76109774873089542</v>
      </c>
      <c r="V12" s="24">
        <f t="shared" si="2"/>
        <v>0.88459502639211474</v>
      </c>
      <c r="W12" s="24">
        <f t="shared" si="2"/>
        <v>0.99237791438701839</v>
      </c>
      <c r="X12" s="24">
        <f t="shared" si="2"/>
        <v>0.99009900990099031</v>
      </c>
      <c r="Y12" s="24">
        <f t="shared" si="2"/>
        <v>1.0000000000000002</v>
      </c>
      <c r="Z12" s="24">
        <f t="shared" ref="Z12:BC12" si="3">Y12*(1+Z13)</f>
        <v>1.0200000000000002</v>
      </c>
      <c r="AA12" s="24">
        <f t="shared" si="3"/>
        <v>1.0404000000000002</v>
      </c>
      <c r="AB12" s="24">
        <f t="shared" si="3"/>
        <v>1.0612080000000002</v>
      </c>
      <c r="AC12" s="24">
        <f t="shared" si="3"/>
        <v>1.0824321600000002</v>
      </c>
      <c r="AD12" s="24">
        <f t="shared" si="3"/>
        <v>1.1040808032000002</v>
      </c>
      <c r="AE12" s="24">
        <f t="shared" si="3"/>
        <v>1.1261624192640003</v>
      </c>
      <c r="AF12" s="24">
        <f t="shared" si="3"/>
        <v>1.1486856676492803</v>
      </c>
      <c r="AG12" s="24">
        <f t="shared" si="3"/>
        <v>1.171659381002266</v>
      </c>
      <c r="AH12" s="24">
        <f t="shared" si="3"/>
        <v>1.1950925686223113</v>
      </c>
      <c r="AI12" s="24">
        <f t="shared" si="3"/>
        <v>1.2189944199947575</v>
      </c>
      <c r="AJ12" s="24">
        <f t="shared" si="3"/>
        <v>1.2433743083946527</v>
      </c>
      <c r="AK12" s="24">
        <f t="shared" si="3"/>
        <v>1.2682417945625457</v>
      </c>
      <c r="AL12" s="24">
        <f t="shared" si="3"/>
        <v>1.2936066304537968</v>
      </c>
      <c r="AM12" s="24">
        <f t="shared" si="3"/>
        <v>1.3194787630628728</v>
      </c>
      <c r="AN12" s="24">
        <f t="shared" si="3"/>
        <v>1.3458683383241303</v>
      </c>
      <c r="AO12" s="24">
        <f t="shared" si="3"/>
        <v>1.3727857050906129</v>
      </c>
      <c r="AP12" s="24">
        <f t="shared" si="3"/>
        <v>1.4002414191924253</v>
      </c>
      <c r="AQ12" s="24">
        <f t="shared" si="3"/>
        <v>1.4282462475762738</v>
      </c>
      <c r="AR12" s="24">
        <f t="shared" si="3"/>
        <v>1.4568111725277992</v>
      </c>
      <c r="AS12" s="24">
        <f t="shared" si="3"/>
        <v>1.4859473959783553</v>
      </c>
      <c r="AT12" s="24">
        <f t="shared" si="3"/>
        <v>1.5156663438979225</v>
      </c>
      <c r="AU12" s="24">
        <f t="shared" si="3"/>
        <v>1.5459796707758811</v>
      </c>
      <c r="AV12" s="24">
        <f t="shared" si="3"/>
        <v>1.5768992641913988</v>
      </c>
      <c r="AW12" s="24">
        <f t="shared" si="3"/>
        <v>1.6084372494752268</v>
      </c>
      <c r="AX12" s="24">
        <f t="shared" si="3"/>
        <v>1.6406059944647313</v>
      </c>
      <c r="AY12" s="24">
        <f t="shared" si="3"/>
        <v>1.6734181143540259</v>
      </c>
      <c r="AZ12" s="24">
        <f t="shared" si="3"/>
        <v>1.7068864766411065</v>
      </c>
      <c r="BA12" s="24">
        <f t="shared" si="3"/>
        <v>1.7410242061739287</v>
      </c>
      <c r="BB12" s="24">
        <f t="shared" si="3"/>
        <v>1.7758446902974074</v>
      </c>
      <c r="BC12" s="145">
        <f t="shared" si="3"/>
        <v>1.8113615841033557</v>
      </c>
    </row>
    <row r="13" spans="2:55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 t="str">
        <f>Defaults!B9</f>
        <v>MEUR14</v>
      </c>
      <c r="K13" s="104" t="str">
        <f t="shared" si="0"/>
        <v>MEUR20</v>
      </c>
      <c r="L13"/>
      <c r="N13" s="135" t="s">
        <v>996</v>
      </c>
      <c r="O13" s="140">
        <v>0.13827220141517502</v>
      </c>
      <c r="P13" s="122">
        <v>0.24606950030232899</v>
      </c>
      <c r="Q13" s="122">
        <v>2.84498257716864E-2</v>
      </c>
      <c r="R13" s="122">
        <v>4.1316405727836502E-3</v>
      </c>
      <c r="S13" s="122">
        <v>-1.3302044231250001E-2</v>
      </c>
      <c r="T13" s="122">
        <v>-8.8096155262962009E-2</v>
      </c>
      <c r="U13" s="122">
        <v>0.146283390014428</v>
      </c>
      <c r="V13" s="122">
        <v>0.16226204566646898</v>
      </c>
      <c r="W13" s="122">
        <v>0.12184432964144501</v>
      </c>
      <c r="X13" s="122">
        <v>-2.2964079036722801E-3</v>
      </c>
      <c r="Y13" s="129">
        <f>Z13/2</f>
        <v>0.01</v>
      </c>
      <c r="Z13" s="129">
        <v>0.02</v>
      </c>
      <c r="AA13" s="129">
        <v>0.02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46">
        <v>0.02</v>
      </c>
    </row>
    <row r="14" spans="2:55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 t="str">
        <f>Defaults!B10</f>
        <v>MEUR15</v>
      </c>
      <c r="K14" s="104" t="str">
        <f t="shared" si="0"/>
        <v>MEUR20</v>
      </c>
      <c r="L14"/>
      <c r="M14" s="61"/>
      <c r="N14" s="135" t="s">
        <v>1000</v>
      </c>
      <c r="O14" s="141">
        <f>O12*Rates!$C$8</f>
        <v>0.60848803017778275</v>
      </c>
      <c r="P14" s="25">
        <f>P12*Rates!$C$9</f>
        <v>0.78867073038035063</v>
      </c>
      <c r="Q14" s="25">
        <f>Q12*Rates!$C$10</f>
        <v>0.74354092577871789</v>
      </c>
      <c r="R14" s="25">
        <f>R12*Rates!$C$11</f>
        <v>0.76840035268972751</v>
      </c>
      <c r="S14" s="25">
        <f>S12*Rates!$C$12</f>
        <v>0.75336136947195065</v>
      </c>
      <c r="T14" s="25">
        <f>T12*Rates!$C$13</f>
        <v>0.7788810401414068</v>
      </c>
      <c r="U14" s="25">
        <f>U12*Rates!$C$14</f>
        <v>1.3442762137334652</v>
      </c>
      <c r="V14" s="25">
        <f>V12*Rates!$C$15</f>
        <v>1.7485789886692933</v>
      </c>
      <c r="W14" s="25">
        <f>W12*Rates!$C$16</f>
        <v>1.9815223307363259</v>
      </c>
      <c r="X14" s="25">
        <f>X12*Rates!$C$17</f>
        <v>1.8749174917491753</v>
      </c>
      <c r="Y14" s="25">
        <f>Y12*Rates!$C$18</f>
        <v>1.9416250000000006</v>
      </c>
      <c r="Z14" s="25">
        <f>Z12*Rates!$C$18</f>
        <v>1.9804575000000006</v>
      </c>
      <c r="AA14" s="25">
        <f>AA12*Rates!$C$18</f>
        <v>2.0200666500000004</v>
      </c>
      <c r="AB14" s="25">
        <f>AB12*Rates!$C$18</f>
        <v>2.0604679830000006</v>
      </c>
      <c r="AC14" s="25">
        <f>AC12*Rates!$C$18</f>
        <v>2.1016773426600004</v>
      </c>
      <c r="AD14" s="25">
        <f>AD12*Rates!$C$18</f>
        <v>2.1437108895132004</v>
      </c>
      <c r="AE14" s="25">
        <f>AE12*Rates!$C$18</f>
        <v>2.1865851073034648</v>
      </c>
      <c r="AF14" s="25">
        <f>AF12*Rates!$C$18</f>
        <v>2.2303168094495338</v>
      </c>
      <c r="AG14" s="25">
        <f>AG12*Rates!$C$18</f>
        <v>2.274923145638525</v>
      </c>
      <c r="AH14" s="25">
        <f>AH12*Rates!$C$18</f>
        <v>2.3204216085512952</v>
      </c>
      <c r="AI14" s="25">
        <f>AI12*Rates!$C$18</f>
        <v>2.3668300407223213</v>
      </c>
      <c r="AJ14" s="25">
        <f>AJ12*Rates!$C$18</f>
        <v>2.4141666415367675</v>
      </c>
      <c r="AK14" s="25">
        <f>AK12*Rates!$C$18</f>
        <v>2.462449974367503</v>
      </c>
      <c r="AL14" s="25">
        <f>AL12*Rates!$C$18</f>
        <v>2.5116989738548532</v>
      </c>
      <c r="AM14" s="25">
        <f>AM12*Rates!$C$18</f>
        <v>2.5619329533319508</v>
      </c>
      <c r="AN14" s="25">
        <f>AN12*Rates!$C$18</f>
        <v>2.61317161239859</v>
      </c>
      <c r="AO14" s="25">
        <f>AO12*Rates!$C$18</f>
        <v>2.6654350446465616</v>
      </c>
      <c r="AP14" s="25">
        <f>AP12*Rates!$C$18</f>
        <v>2.7187437455394932</v>
      </c>
      <c r="AQ14" s="25">
        <f>AQ12*Rates!$C$18</f>
        <v>2.7731186204502829</v>
      </c>
      <c r="AR14" s="25">
        <f>AR12*Rates!$C$18</f>
        <v>2.8285809928592882</v>
      </c>
      <c r="AS14" s="25">
        <f>AS12*Rates!$C$18</f>
        <v>2.8851526127164746</v>
      </c>
      <c r="AT14" s="25">
        <f>AT12*Rates!$C$18</f>
        <v>2.942855664970804</v>
      </c>
      <c r="AU14" s="25">
        <f>AU12*Rates!$C$18</f>
        <v>3.0017127782702202</v>
      </c>
      <c r="AV14" s="25">
        <f>AV12*Rates!$C$18</f>
        <v>3.061747033835625</v>
      </c>
      <c r="AW14" s="25">
        <f>AW12*Rates!$C$18</f>
        <v>3.1229819745123377</v>
      </c>
      <c r="AX14" s="25">
        <f>AX12*Rates!$C$18</f>
        <v>3.1854416140025843</v>
      </c>
      <c r="AY14" s="25">
        <f>AY12*Rates!$C$18</f>
        <v>3.2491504462826359</v>
      </c>
      <c r="AZ14" s="25">
        <f>AZ12*Rates!$C$18</f>
        <v>3.3141334552082888</v>
      </c>
      <c r="BA14" s="25">
        <f>BA12*Rates!$C$18</f>
        <v>3.3804161243124544</v>
      </c>
      <c r="BB14" s="25">
        <f>BB12*Rates!$C$18</f>
        <v>3.448024446798704</v>
      </c>
      <c r="BC14" s="26">
        <f>BC12*Rates!$C$18</f>
        <v>3.5169849357346781</v>
      </c>
    </row>
    <row r="15" spans="2:55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 t="str">
        <f>Defaults!B11</f>
        <v>MEUR16</v>
      </c>
      <c r="K15" s="104" t="str">
        <f t="shared" si="0"/>
        <v>MEUR20</v>
      </c>
      <c r="L15"/>
      <c r="M15" s="61"/>
      <c r="N15" s="135" t="s">
        <v>999</v>
      </c>
      <c r="O15" s="141">
        <f>HLOOKUP($O$8,$O$10:$BC$12,3,FALSE)/7.45*O12</f>
        <v>7.697378862471578E-2</v>
      </c>
      <c r="P15" s="25">
        <f t="shared" ref="P15:BC15" si="4">HLOOKUP($O$8,$O$10:$BC$12,3,FALSE)/7.45*P12</f>
        <v>9.5914690327976684E-2</v>
      </c>
      <c r="Q15" s="25">
        <f t="shared" si="4"/>
        <v>9.8643446556752848E-2</v>
      </c>
      <c r="R15" s="25">
        <f t="shared" si="4"/>
        <v>9.9051005822785934E-2</v>
      </c>
      <c r="S15" s="25">
        <f t="shared" si="4"/>
        <v>9.7733424962181431E-2</v>
      </c>
      <c r="T15" s="25">
        <f t="shared" si="4"/>
        <v>8.9123485982332065E-2</v>
      </c>
      <c r="U15" s="25">
        <f t="shared" si="4"/>
        <v>0.10216077164173094</v>
      </c>
      <c r="V15" s="25">
        <f t="shared" si="4"/>
        <v>0.11873758743518321</v>
      </c>
      <c r="W15" s="25">
        <f t="shared" si="4"/>
        <v>0.13320508917946558</v>
      </c>
      <c r="X15" s="25">
        <f t="shared" si="4"/>
        <v>0.13289919595986449</v>
      </c>
      <c r="Y15" s="25">
        <f t="shared" si="4"/>
        <v>0.13422818791946314</v>
      </c>
      <c r="Z15" s="25">
        <f t="shared" si="4"/>
        <v>0.13691275167785241</v>
      </c>
      <c r="AA15" s="25">
        <f t="shared" si="4"/>
        <v>0.13965100671140945</v>
      </c>
      <c r="AB15" s="25">
        <f t="shared" si="4"/>
        <v>0.14244402684563764</v>
      </c>
      <c r="AC15" s="25">
        <f t="shared" si="4"/>
        <v>0.14529290738255038</v>
      </c>
      <c r="AD15" s="25">
        <f t="shared" si="4"/>
        <v>0.14819876553020139</v>
      </c>
      <c r="AE15" s="25">
        <f t="shared" si="4"/>
        <v>0.15116274084080544</v>
      </c>
      <c r="AF15" s="25">
        <f t="shared" si="4"/>
        <v>0.15418599565762153</v>
      </c>
      <c r="AG15" s="25">
        <f t="shared" si="4"/>
        <v>0.15726971557077399</v>
      </c>
      <c r="AH15" s="25">
        <f t="shared" si="4"/>
        <v>0.16041510988218946</v>
      </c>
      <c r="AI15" s="25">
        <f t="shared" si="4"/>
        <v>0.16362341207983327</v>
      </c>
      <c r="AJ15" s="25">
        <f t="shared" si="4"/>
        <v>0.16689588032142993</v>
      </c>
      <c r="AK15" s="25">
        <f t="shared" si="4"/>
        <v>0.17023379792785853</v>
      </c>
      <c r="AL15" s="25">
        <f t="shared" si="4"/>
        <v>0.17363847388641571</v>
      </c>
      <c r="AM15" s="25">
        <f t="shared" si="4"/>
        <v>0.17711124336414405</v>
      </c>
      <c r="AN15" s="25">
        <f t="shared" si="4"/>
        <v>0.18065346823142692</v>
      </c>
      <c r="AO15" s="25">
        <f t="shared" si="4"/>
        <v>0.18426653759605546</v>
      </c>
      <c r="AP15" s="25">
        <f t="shared" si="4"/>
        <v>0.18795186834797659</v>
      </c>
      <c r="AQ15" s="25">
        <f t="shared" si="4"/>
        <v>0.19171090571493613</v>
      </c>
      <c r="AR15" s="25">
        <f t="shared" si="4"/>
        <v>0.19554512382923483</v>
      </c>
      <c r="AS15" s="25">
        <f t="shared" si="4"/>
        <v>0.19945602630581954</v>
      </c>
      <c r="AT15" s="25">
        <f t="shared" si="4"/>
        <v>0.20344514683193596</v>
      </c>
      <c r="AU15" s="25">
        <f t="shared" si="4"/>
        <v>0.20751404976857468</v>
      </c>
      <c r="AV15" s="25">
        <f t="shared" si="4"/>
        <v>0.2116643307639462</v>
      </c>
      <c r="AW15" s="25">
        <f t="shared" si="4"/>
        <v>0.21589761737922511</v>
      </c>
      <c r="AX15" s="25">
        <f t="shared" si="4"/>
        <v>0.22021556972680961</v>
      </c>
      <c r="AY15" s="25">
        <f t="shared" si="4"/>
        <v>0.22461988112134582</v>
      </c>
      <c r="AZ15" s="25">
        <f t="shared" si="4"/>
        <v>0.22911227874377274</v>
      </c>
      <c r="BA15" s="25">
        <f t="shared" si="4"/>
        <v>0.23369452431864821</v>
      </c>
      <c r="BB15" s="25">
        <f t="shared" si="4"/>
        <v>0.23836841480502119</v>
      </c>
      <c r="BC15" s="26">
        <f t="shared" si="4"/>
        <v>0.24313578310112163</v>
      </c>
    </row>
    <row r="16" spans="2:55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 t="str">
        <f>Defaults!B12</f>
        <v>MEUR17</v>
      </c>
      <c r="K16" s="104" t="str">
        <f t="shared" si="0"/>
        <v>MEUR20</v>
      </c>
      <c r="L16"/>
      <c r="N16" s="135" t="s">
        <v>1001</v>
      </c>
      <c r="O16" s="141">
        <f>XCHG_rates!C10*O12</f>
        <v>7.1616599536136943E-2</v>
      </c>
      <c r="P16" s="25">
        <f>XCHG_rates!D10*P12</f>
        <v>9.1651640423700817E-2</v>
      </c>
      <c r="Q16" s="25">
        <f>XCHG_rates!E10*Q12</f>
        <v>9.8269499928457155E-2</v>
      </c>
      <c r="R16" s="25">
        <f>XCHG_rates!F10*R12</f>
        <v>9.465449029818214E-2</v>
      </c>
      <c r="S16" s="25">
        <f>XCHG_rates!G10*S12</f>
        <v>8.71979926336897E-2</v>
      </c>
      <c r="T16" s="25">
        <f>XCHG_rates!H10*T12</f>
        <v>7.4266036857875625E-2</v>
      </c>
      <c r="U16" s="25">
        <f>XCHG_rates!$I$10*U12</f>
        <v>8.1967729764408137E-2</v>
      </c>
      <c r="V16" s="25">
        <f>XCHG_rates!$I$10*V12</f>
        <v>9.526798127461733E-2</v>
      </c>
      <c r="W16" s="25">
        <f>XCHG_rates!$I$10*W12</f>
        <v>0.10687584458931682</v>
      </c>
      <c r="X16" s="25">
        <f>XCHG_rates!$I$10*X12</f>
        <v>0.10663041405509027</v>
      </c>
      <c r="Y16" s="25">
        <f>XCHG_rates!$I$10*Y12</f>
        <v>0.10769671819564118</v>
      </c>
      <c r="Z16" s="25">
        <f>XCHG_rates!$I$10*Z12</f>
        <v>0.10985065255955401</v>
      </c>
      <c r="AA16" s="25">
        <f>XCHG_rates!$I$10*AA12</f>
        <v>0.11204766561074508</v>
      </c>
      <c r="AB16" s="25">
        <f>XCHG_rates!$I$10*AB12</f>
        <v>0.11428861892295997</v>
      </c>
      <c r="AC16" s="25">
        <f>XCHG_rates!$I$10*AC12</f>
        <v>0.11657439130141918</v>
      </c>
      <c r="AD16" s="25">
        <f>XCHG_rates!$I$10*AD12</f>
        <v>0.11890587912744756</v>
      </c>
      <c r="AE16" s="25">
        <f>XCHG_rates!$I$10*AE12</f>
        <v>0.12128399670999652</v>
      </c>
      <c r="AF16" s="25">
        <f>XCHG_rates!$I$10*AF12</f>
        <v>0.12370967664419645</v>
      </c>
      <c r="AG16" s="25">
        <f>XCHG_rates!$I$10*AG12</f>
        <v>0.12618387017708038</v>
      </c>
      <c r="AH16" s="25">
        <f>XCHG_rates!$I$10*AH12</f>
        <v>0.128707547580622</v>
      </c>
      <c r="AI16" s="25">
        <f>XCHG_rates!$I$10*AI12</f>
        <v>0.13128169853223443</v>
      </c>
      <c r="AJ16" s="25">
        <f>XCHG_rates!$I$10*AJ12</f>
        <v>0.13390733250287912</v>
      </c>
      <c r="AK16" s="25">
        <f>XCHG_rates!$I$10*AK12</f>
        <v>0.1365854791529367</v>
      </c>
      <c r="AL16" s="25">
        <f>XCHG_rates!$I$10*AL12</f>
        <v>0.13931718873599547</v>
      </c>
      <c r="AM16" s="25">
        <f>XCHG_rates!$I$10*AM12</f>
        <v>0.14210353251071536</v>
      </c>
      <c r="AN16" s="25">
        <f>XCHG_rates!$I$10*AN12</f>
        <v>0.14494560316092969</v>
      </c>
      <c r="AO16" s="25">
        <f>XCHG_rates!$I$10*AO12</f>
        <v>0.14784451522414829</v>
      </c>
      <c r="AP16" s="25">
        <f>XCHG_rates!$I$10*AP12</f>
        <v>0.15080140552863125</v>
      </c>
      <c r="AQ16" s="25">
        <f>XCHG_rates!$I$10*AQ12</f>
        <v>0.15381743363920389</v>
      </c>
      <c r="AR16" s="25">
        <f>XCHG_rates!$I$10*AR12</f>
        <v>0.15689378231198797</v>
      </c>
      <c r="AS16" s="25">
        <f>XCHG_rates!$I$10*AS12</f>
        <v>0.16003165795822774</v>
      </c>
      <c r="AT16" s="25">
        <f>XCHG_rates!$I$10*AT12</f>
        <v>0.16323229111739229</v>
      </c>
      <c r="AU16" s="25">
        <f>XCHG_rates!$I$10*AU12</f>
        <v>0.16649693693974016</v>
      </c>
      <c r="AV16" s="25">
        <f>XCHG_rates!$I$10*AV12</f>
        <v>0.16982687567853497</v>
      </c>
      <c r="AW16" s="25">
        <f>XCHG_rates!$I$10*AW12</f>
        <v>0.17322341319210566</v>
      </c>
      <c r="AX16" s="25">
        <f>XCHG_rates!$I$10*AX12</f>
        <v>0.17668788145594777</v>
      </c>
      <c r="AY16" s="25">
        <f>XCHG_rates!$I$10*AY12</f>
        <v>0.18022163908506672</v>
      </c>
      <c r="AZ16" s="25">
        <f>XCHG_rates!$I$10*AZ12</f>
        <v>0.18382607186676808</v>
      </c>
      <c r="BA16" s="25">
        <f>XCHG_rates!$I$10*BA12</f>
        <v>0.18750259330410343</v>
      </c>
      <c r="BB16" s="25">
        <f>XCHG_rates!$I$10*BB12</f>
        <v>0.19125264517018553</v>
      </c>
      <c r="BC16" s="26">
        <f>XCHG_rates!$I$10*BC12</f>
        <v>0.19507769807358924</v>
      </c>
    </row>
    <row r="17" spans="1:58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 t="str">
        <f>Defaults!B13</f>
        <v>MEUR18</v>
      </c>
      <c r="K17" s="104" t="str">
        <f t="shared" si="0"/>
        <v>MEUR20</v>
      </c>
      <c r="L17"/>
      <c r="N17" s="147" t="s">
        <v>1002</v>
      </c>
      <c r="O17" s="148">
        <f>XCHG_rates!C9*O12</f>
        <v>6.0102368152571709E-2</v>
      </c>
      <c r="P17" s="27">
        <f>XCHG_rates!D9*P12</f>
        <v>7.9101615425186927E-2</v>
      </c>
      <c r="Q17" s="27">
        <f>XCHG_rates!E9*Q12</f>
        <v>8.4419109835135911E-2</v>
      </c>
      <c r="R17" s="27">
        <f>XCHG_rates!F9*R12</f>
        <v>8.5315743679302045E-2</v>
      </c>
      <c r="S17" s="27">
        <f>XCHG_rates!G9*S12</f>
        <v>8.0040675398849209E-2</v>
      </c>
      <c r="T17" s="27">
        <f>XCHG_rates!H9*T12</f>
        <v>7.0965773558535908E-2</v>
      </c>
      <c r="U17" s="27">
        <f>XCHG_rates!$I$9*U12</f>
        <v>8.0365955897416741E-2</v>
      </c>
      <c r="V17" s="27">
        <f>XCHG_rates!$I$9*V12</f>
        <v>9.3406300303272807E-2</v>
      </c>
      <c r="W17" s="27">
        <f>XCHG_rates!$I$9*W12</f>
        <v>0.10478732834801259</v>
      </c>
      <c r="X17" s="27">
        <f>XCHG_rates!$I$9*X12</f>
        <v>0.10454669389898953</v>
      </c>
      <c r="Y17" s="27">
        <f>XCHG_rates!$I$9*Y12</f>
        <v>0.10559216083797943</v>
      </c>
      <c r="Z17" s="27">
        <f>XCHG_rates!$I$9*Z12</f>
        <v>0.10770400405473901</v>
      </c>
      <c r="AA17" s="27">
        <f>XCHG_rates!$I$9*AA12</f>
        <v>0.10985808413583378</v>
      </c>
      <c r="AB17" s="27">
        <f>XCHG_rates!$I$9*AB12</f>
        <v>0.11205524581855046</v>
      </c>
      <c r="AC17" s="27">
        <f>XCHG_rates!$I$9*AC12</f>
        <v>0.11429635073492148</v>
      </c>
      <c r="AD17" s="27">
        <f>XCHG_rates!$I$9*AD12</f>
        <v>0.11658227774961991</v>
      </c>
      <c r="AE17" s="27">
        <f>XCHG_rates!$I$9*AE12</f>
        <v>0.11891392330461231</v>
      </c>
      <c r="AF17" s="27">
        <f>XCHG_rates!$I$9*AF12</f>
        <v>0.12129220177070454</v>
      </c>
      <c r="AG17" s="27">
        <f>XCHG_rates!$I$9*AG12</f>
        <v>0.12371804580611866</v>
      </c>
      <c r="AH17" s="27">
        <f>XCHG_rates!$I$9*AH12</f>
        <v>0.12619240672224102</v>
      </c>
      <c r="AI17" s="27">
        <f>XCHG_rates!$I$9*AI12</f>
        <v>0.12871625485668584</v>
      </c>
      <c r="AJ17" s="27">
        <f>XCHG_rates!$I$9*AJ12</f>
        <v>0.13129057995381957</v>
      </c>
      <c r="AK17" s="27">
        <f>XCHG_rates!$I$9*AK12</f>
        <v>0.13391639155289595</v>
      </c>
      <c r="AL17" s="27">
        <f>XCHG_rates!$I$9*AL12</f>
        <v>0.1365947193839539</v>
      </c>
      <c r="AM17" s="27">
        <f>XCHG_rates!$I$9*AM12</f>
        <v>0.13932661377163297</v>
      </c>
      <c r="AN17" s="27">
        <f>XCHG_rates!$I$9*AN12</f>
        <v>0.14211314604706565</v>
      </c>
      <c r="AO17" s="27">
        <f>XCHG_rates!$I$9*AO12</f>
        <v>0.14495540896800696</v>
      </c>
      <c r="AP17" s="27">
        <f>XCHG_rates!$I$9*AP12</f>
        <v>0.14785451714736711</v>
      </c>
      <c r="AQ17" s="27">
        <f>XCHG_rates!$I$9*AQ12</f>
        <v>0.15081160749031444</v>
      </c>
      <c r="AR17" s="27">
        <f>XCHG_rates!$I$9*AR12</f>
        <v>0.15382783964012073</v>
      </c>
      <c r="AS17" s="27">
        <f>XCHG_rates!$I$9*AS12</f>
        <v>0.15690439643292317</v>
      </c>
      <c r="AT17" s="27">
        <f>XCHG_rates!$I$9*AT12</f>
        <v>0.16004248436158164</v>
      </c>
      <c r="AU17" s="27">
        <f>XCHG_rates!$I$9*AU12</f>
        <v>0.16324333404881328</v>
      </c>
      <c r="AV17" s="27">
        <f>XCHG_rates!$I$9*AV12</f>
        <v>0.16650820072978956</v>
      </c>
      <c r="AW17" s="27">
        <f>XCHG_rates!$I$9*AW12</f>
        <v>0.16983836474438535</v>
      </c>
      <c r="AX17" s="27">
        <f>XCHG_rates!$I$9*AX12</f>
        <v>0.17323513203927304</v>
      </c>
      <c r="AY17" s="27">
        <f>XCHG_rates!$I$9*AY12</f>
        <v>0.17669983468005851</v>
      </c>
      <c r="AZ17" s="27">
        <f>XCHG_rates!$I$9*AZ12</f>
        <v>0.18023383137365967</v>
      </c>
      <c r="BA17" s="27">
        <f>XCHG_rates!$I$9*BA12</f>
        <v>0.18383850800113288</v>
      </c>
      <c r="BB17" s="27">
        <f>XCHG_rates!$I$9*BB12</f>
        <v>0.18751527816115557</v>
      </c>
      <c r="BC17" s="28">
        <f>XCHG_rates!$I$9*BC12</f>
        <v>0.19126558372437868</v>
      </c>
    </row>
    <row r="18" spans="1:58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 t="str">
        <f>Defaults!B14</f>
        <v>MEUR19</v>
      </c>
      <c r="K18" s="104" t="str">
        <f t="shared" si="0"/>
        <v>MEUR20</v>
      </c>
      <c r="L18"/>
      <c r="N18" s="29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 spans="1:58" ht="18" customHeight="1" x14ac:dyDescent="0.3">
      <c r="B19" s="99"/>
      <c r="C19" s="67" t="s">
        <v>78</v>
      </c>
      <c r="D19" s="67"/>
      <c r="E19" s="102" cm="1">
        <f t="array" ref="E19:E29">TRANSPOSE(O15:Y15)</f>
        <v>7.697378862471578E-2</v>
      </c>
      <c r="F19" s="102"/>
      <c r="G19" s="102"/>
      <c r="H19" s="102"/>
      <c r="I19" s="99"/>
      <c r="J19" s="99" t="s">
        <v>71</v>
      </c>
      <c r="K19" s="103" t="str">
        <f t="shared" si="0"/>
        <v>MEUR20</v>
      </c>
      <c r="L19"/>
      <c r="N19" s="36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 spans="1:58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99"/>
      <c r="J20" s="99" t="s">
        <v>72</v>
      </c>
      <c r="K20" s="104" t="str">
        <f t="shared" si="0"/>
        <v>MEUR20</v>
      </c>
      <c r="L20"/>
      <c r="N20" s="37" t="s">
        <v>83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 spans="1:58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99"/>
      <c r="J21" s="99" t="s">
        <v>73</v>
      </c>
      <c r="K21" s="104" t="str">
        <f t="shared" si="0"/>
        <v>MEUR20</v>
      </c>
      <c r="L21"/>
      <c r="N21" s="119">
        <v>44351</v>
      </c>
      <c r="O21" s="128" t="s">
        <v>23</v>
      </c>
      <c r="P21" s="127" t="s">
        <v>985</v>
      </c>
      <c r="Q21" s="5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 spans="1:58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99"/>
      <c r="J22" s="99" t="s">
        <v>74</v>
      </c>
      <c r="K22" s="104" t="str">
        <f t="shared" si="0"/>
        <v>MEUR20</v>
      </c>
      <c r="L22"/>
      <c r="N22" s="38"/>
      <c r="O22" s="39"/>
      <c r="P22" s="39"/>
      <c r="Q22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/>
    </row>
    <row r="23" spans="1:58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4"/>
      <c r="J23" s="104" t="s">
        <v>75</v>
      </c>
      <c r="K23" s="104" t="str">
        <f t="shared" si="0"/>
        <v>MEUR20</v>
      </c>
      <c r="L23"/>
      <c r="N23" s="38"/>
      <c r="O23" s="39"/>
      <c r="P23" s="39"/>
    </row>
    <row r="24" spans="1:58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4"/>
      <c r="J24" s="104" t="s">
        <v>946</v>
      </c>
      <c r="K24" s="104" t="str">
        <f t="shared" si="0"/>
        <v>MEUR20</v>
      </c>
      <c r="L24"/>
      <c r="N24" s="113"/>
    </row>
    <row r="25" spans="1:58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4"/>
      <c r="J25" s="107" t="s">
        <v>944</v>
      </c>
      <c r="K25" s="104" t="str">
        <f t="shared" si="0"/>
        <v>MEUR20</v>
      </c>
      <c r="L25"/>
      <c r="R25" s="121" t="s">
        <v>984</v>
      </c>
      <c r="S25" s="54"/>
    </row>
    <row r="26" spans="1:58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4"/>
      <c r="J26" s="107" t="s">
        <v>945</v>
      </c>
      <c r="K26" s="104" t="str">
        <f t="shared" si="0"/>
        <v>MEUR20</v>
      </c>
      <c r="L26"/>
      <c r="N26" s="119"/>
      <c r="O26" s="120"/>
      <c r="P26" s="120"/>
      <c r="Q26" s="54"/>
      <c r="R26" s="121"/>
      <c r="S26" s="54"/>
    </row>
    <row r="27" spans="1:58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4"/>
      <c r="J27" s="107" t="s">
        <v>962</v>
      </c>
      <c r="K27" s="104" t="str">
        <f t="shared" si="0"/>
        <v>MEUR20</v>
      </c>
      <c r="L27"/>
      <c r="N27" s="20" t="s">
        <v>79</v>
      </c>
      <c r="O27" s="62" t="s">
        <v>823</v>
      </c>
    </row>
    <row r="28" spans="1:58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4"/>
      <c r="J28" s="107" t="s">
        <v>963</v>
      </c>
      <c r="K28" s="104" t="str">
        <f t="shared" si="0"/>
        <v>MEUR20</v>
      </c>
      <c r="L28"/>
      <c r="N28" s="56">
        <f t="shared" ref="N28:BC28" si="5">N10</f>
        <v>0</v>
      </c>
      <c r="O28" s="56">
        <f t="shared" si="5"/>
        <v>2010</v>
      </c>
      <c r="P28" s="56">
        <f t="shared" si="5"/>
        <v>2011</v>
      </c>
      <c r="Q28" s="56">
        <f t="shared" si="5"/>
        <v>2012</v>
      </c>
      <c r="R28" s="56">
        <f t="shared" si="5"/>
        <v>2013</v>
      </c>
      <c r="S28" s="56">
        <f t="shared" si="5"/>
        <v>2014</v>
      </c>
      <c r="T28" s="56">
        <f t="shared" si="5"/>
        <v>2015</v>
      </c>
      <c r="U28" s="56">
        <f t="shared" si="5"/>
        <v>2016</v>
      </c>
      <c r="V28" s="56">
        <f t="shared" si="5"/>
        <v>2017</v>
      </c>
      <c r="W28" s="56">
        <f t="shared" si="5"/>
        <v>2018</v>
      </c>
      <c r="X28" s="56">
        <f t="shared" si="5"/>
        <v>2019</v>
      </c>
      <c r="Y28" s="56">
        <f t="shared" si="5"/>
        <v>2020</v>
      </c>
      <c r="Z28" s="56">
        <f t="shared" si="5"/>
        <v>2021</v>
      </c>
      <c r="AA28" s="56">
        <f t="shared" si="5"/>
        <v>2022</v>
      </c>
      <c r="AB28" s="56">
        <f t="shared" si="5"/>
        <v>2023</v>
      </c>
      <c r="AC28" s="56">
        <f t="shared" si="5"/>
        <v>2024</v>
      </c>
      <c r="AD28" s="56">
        <f t="shared" si="5"/>
        <v>2025</v>
      </c>
      <c r="AE28" s="56">
        <f t="shared" si="5"/>
        <v>2026</v>
      </c>
      <c r="AF28" s="56">
        <f t="shared" si="5"/>
        <v>2027</v>
      </c>
      <c r="AG28" s="56">
        <f t="shared" si="5"/>
        <v>2028</v>
      </c>
      <c r="AH28" s="56">
        <f t="shared" si="5"/>
        <v>2029</v>
      </c>
      <c r="AI28" s="56">
        <f t="shared" si="5"/>
        <v>2030</v>
      </c>
      <c r="AJ28" s="56">
        <f t="shared" si="5"/>
        <v>2031</v>
      </c>
      <c r="AK28" s="56">
        <f t="shared" si="5"/>
        <v>2032</v>
      </c>
      <c r="AL28" s="56">
        <f t="shared" si="5"/>
        <v>2033</v>
      </c>
      <c r="AM28" s="56">
        <f t="shared" si="5"/>
        <v>2034</v>
      </c>
      <c r="AN28" s="56">
        <f t="shared" si="5"/>
        <v>2035</v>
      </c>
      <c r="AO28" s="56">
        <f t="shared" si="5"/>
        <v>2036</v>
      </c>
      <c r="AP28" s="56">
        <f t="shared" si="5"/>
        <v>2037</v>
      </c>
      <c r="AQ28" s="56">
        <f t="shared" si="5"/>
        <v>2038</v>
      </c>
      <c r="AR28" s="56">
        <f t="shared" si="5"/>
        <v>2039</v>
      </c>
      <c r="AS28" s="56">
        <f t="shared" si="5"/>
        <v>2040</v>
      </c>
      <c r="AT28" s="56">
        <f t="shared" si="5"/>
        <v>2041</v>
      </c>
      <c r="AU28" s="56">
        <f t="shared" si="5"/>
        <v>2042</v>
      </c>
      <c r="AV28" s="56">
        <f t="shared" si="5"/>
        <v>2043</v>
      </c>
      <c r="AW28" s="56">
        <f t="shared" si="5"/>
        <v>2044</v>
      </c>
      <c r="AX28" s="56">
        <f t="shared" si="5"/>
        <v>2045</v>
      </c>
      <c r="AY28" s="56">
        <f t="shared" si="5"/>
        <v>2046</v>
      </c>
      <c r="AZ28" s="56">
        <f t="shared" si="5"/>
        <v>2047</v>
      </c>
      <c r="BA28" s="56">
        <f t="shared" si="5"/>
        <v>2048</v>
      </c>
      <c r="BB28" s="56">
        <f t="shared" si="5"/>
        <v>2049</v>
      </c>
      <c r="BC28" s="56">
        <f t="shared" si="5"/>
        <v>2050</v>
      </c>
    </row>
    <row r="29" spans="1:58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0"/>
      <c r="J29" s="109" t="s">
        <v>964</v>
      </c>
      <c r="K29" s="100" t="str">
        <f t="shared" si="0"/>
        <v>MEUR20</v>
      </c>
      <c r="L29" s="41"/>
      <c r="N29" s="56" t="str">
        <f t="shared" ref="N29:BC29" si="6">N11</f>
        <v>PYF (BVT-Deflator)</v>
      </c>
      <c r="O29" s="60">
        <f t="shared" si="6"/>
        <v>1</v>
      </c>
      <c r="P29" s="60">
        <f t="shared" si="6"/>
        <v>1.246069500302329</v>
      </c>
      <c r="Q29" s="60">
        <f t="shared" si="6"/>
        <v>1.2815199604853424</v>
      </c>
      <c r="R29" s="60">
        <f t="shared" si="6"/>
        <v>1.2868147403489156</v>
      </c>
      <c r="S29" s="60">
        <f t="shared" si="6"/>
        <v>1.2696974737553699</v>
      </c>
      <c r="T29" s="60">
        <f t="shared" si="6"/>
        <v>1.1578420079704261</v>
      </c>
      <c r="U29" s="60">
        <f t="shared" si="6"/>
        <v>1.3272150619974525</v>
      </c>
      <c r="V29" s="60">
        <f t="shared" si="6"/>
        <v>1.5425716929965085</v>
      </c>
      <c r="W29" s="60">
        <f t="shared" si="6"/>
        <v>1.7305253068535371</v>
      </c>
      <c r="X29" s="60">
        <f t="shared" si="6"/>
        <v>1.7265513148613738</v>
      </c>
      <c r="Y29" s="60">
        <f t="shared" si="6"/>
        <v>1.7438168280099875</v>
      </c>
      <c r="Z29" s="60">
        <f t="shared" si="6"/>
        <v>1.7786931645701873</v>
      </c>
      <c r="AA29" s="60">
        <f t="shared" si="6"/>
        <v>1.8142670278615911</v>
      </c>
      <c r="AB29" s="60">
        <f t="shared" si="6"/>
        <v>1.850552368418823</v>
      </c>
      <c r="AC29" s="60">
        <f t="shared" si="6"/>
        <v>1.8875634157871994</v>
      </c>
      <c r="AD29" s="60">
        <f t="shared" si="6"/>
        <v>1.9253146841029434</v>
      </c>
      <c r="AE29" s="60">
        <f t="shared" si="6"/>
        <v>1.9638209777850022</v>
      </c>
      <c r="AF29" s="60">
        <f t="shared" si="6"/>
        <v>2.0030973973407025</v>
      </c>
      <c r="AG29" s="60">
        <f t="shared" si="6"/>
        <v>2.0431593452875165</v>
      </c>
      <c r="AH29" s="60">
        <f t="shared" si="6"/>
        <v>2.0840225321932668</v>
      </c>
      <c r="AI29" s="60">
        <f t="shared" si="6"/>
        <v>2.1257029828371321</v>
      </c>
      <c r="AJ29" s="60">
        <f t="shared" si="6"/>
        <v>2.1682170424938749</v>
      </c>
      <c r="AK29" s="60">
        <f t="shared" si="6"/>
        <v>2.2115813833437525</v>
      </c>
      <c r="AL29" s="60">
        <f t="shared" si="6"/>
        <v>2.2558130110106278</v>
      </c>
      <c r="AM29" s="60">
        <f t="shared" si="6"/>
        <v>2.3009292712308405</v>
      </c>
      <c r="AN29" s="60">
        <f t="shared" si="6"/>
        <v>2.3469478566554574</v>
      </c>
      <c r="AO29" s="60">
        <f t="shared" si="6"/>
        <v>2.3938868137885665</v>
      </c>
      <c r="AP29" s="60">
        <f t="shared" si="6"/>
        <v>2.4417645500643377</v>
      </c>
      <c r="AQ29" s="60">
        <f t="shared" si="6"/>
        <v>2.4905998410656243</v>
      </c>
      <c r="AR29" s="60">
        <f t="shared" si="6"/>
        <v>2.5404118378869369</v>
      </c>
      <c r="AS29" s="60">
        <f t="shared" si="6"/>
        <v>2.5912200746446756</v>
      </c>
      <c r="AT29" s="60">
        <f t="shared" si="6"/>
        <v>2.6430444761375691</v>
      </c>
      <c r="AU29" s="60">
        <f t="shared" si="6"/>
        <v>2.6959053656603205</v>
      </c>
      <c r="AV29" s="60">
        <f t="shared" si="6"/>
        <v>2.7498234729735271</v>
      </c>
      <c r="AW29" s="60">
        <f t="shared" si="6"/>
        <v>2.8048199424329976</v>
      </c>
      <c r="AX29" s="60">
        <f t="shared" si="6"/>
        <v>2.8609163412816576</v>
      </c>
      <c r="AY29" s="60">
        <f t="shared" si="6"/>
        <v>2.9181346681072906</v>
      </c>
      <c r="AZ29" s="60">
        <f t="shared" si="6"/>
        <v>2.9764973614694363</v>
      </c>
      <c r="BA29" s="60">
        <f t="shared" si="6"/>
        <v>3.036027308698825</v>
      </c>
      <c r="BB29" s="60">
        <f t="shared" si="6"/>
        <v>3.0967478548728016</v>
      </c>
      <c r="BC29" s="60">
        <f t="shared" si="6"/>
        <v>3.1586828119702575</v>
      </c>
      <c r="BD29" s="56"/>
      <c r="BE29" s="56"/>
      <c r="BF29" s="56"/>
    </row>
    <row r="30" spans="1:58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TRANSPOSE(O17:T17)</f>
        <v>6.0102368152571709E-2</v>
      </c>
      <c r="F30" s="102"/>
      <c r="G30" s="102"/>
      <c r="H30" s="102"/>
      <c r="I30" s="99"/>
      <c r="J30" s="99" t="s">
        <v>938</v>
      </c>
      <c r="K30" s="103" t="str">
        <f t="shared" si="0"/>
        <v>MEUR20</v>
      </c>
      <c r="L30" s="41"/>
      <c r="N30" s="56" t="str">
        <f t="shared" ref="N30:BC30" si="7">N12</f>
        <v>BVT for price year</v>
      </c>
      <c r="O30" s="60">
        <f t="shared" si="7"/>
        <v>0.57345472525413244</v>
      </c>
      <c r="P30" s="60">
        <f t="shared" si="7"/>
        <v>0.71456444294342614</v>
      </c>
      <c r="Q30" s="60">
        <f t="shared" si="7"/>
        <v>0.7348936768478086</v>
      </c>
      <c r="R30" s="60">
        <f t="shared" si="7"/>
        <v>0.73792999337975507</v>
      </c>
      <c r="S30" s="60">
        <f t="shared" si="7"/>
        <v>0.72811401596825154</v>
      </c>
      <c r="T30" s="60">
        <f t="shared" si="7"/>
        <v>0.6639699705683737</v>
      </c>
      <c r="U30" s="60">
        <f t="shared" si="7"/>
        <v>0.76109774873089542</v>
      </c>
      <c r="V30" s="60">
        <f t="shared" si="7"/>
        <v>0.88459502639211474</v>
      </c>
      <c r="W30" s="60">
        <f t="shared" si="7"/>
        <v>0.99237791438701839</v>
      </c>
      <c r="X30" s="60">
        <f t="shared" si="7"/>
        <v>0.99009900990099031</v>
      </c>
      <c r="Y30" s="60">
        <f t="shared" si="7"/>
        <v>1.0000000000000002</v>
      </c>
      <c r="Z30" s="60">
        <f t="shared" si="7"/>
        <v>1.0200000000000002</v>
      </c>
      <c r="AA30" s="60">
        <f t="shared" si="7"/>
        <v>1.0404000000000002</v>
      </c>
      <c r="AB30" s="60">
        <f t="shared" si="7"/>
        <v>1.0612080000000002</v>
      </c>
      <c r="AC30" s="60">
        <f t="shared" si="7"/>
        <v>1.0824321600000002</v>
      </c>
      <c r="AD30" s="60">
        <f t="shared" si="7"/>
        <v>1.1040808032000002</v>
      </c>
      <c r="AE30" s="60">
        <f t="shared" si="7"/>
        <v>1.1261624192640003</v>
      </c>
      <c r="AF30" s="60">
        <f t="shared" si="7"/>
        <v>1.1486856676492803</v>
      </c>
      <c r="AG30" s="60">
        <f t="shared" si="7"/>
        <v>1.171659381002266</v>
      </c>
      <c r="AH30" s="60">
        <f t="shared" si="7"/>
        <v>1.1950925686223113</v>
      </c>
      <c r="AI30" s="60">
        <f t="shared" si="7"/>
        <v>1.2189944199947575</v>
      </c>
      <c r="AJ30" s="60">
        <f t="shared" si="7"/>
        <v>1.2433743083946527</v>
      </c>
      <c r="AK30" s="60">
        <f t="shared" si="7"/>
        <v>1.2682417945625457</v>
      </c>
      <c r="AL30" s="60">
        <f t="shared" si="7"/>
        <v>1.2936066304537968</v>
      </c>
      <c r="AM30" s="60">
        <f t="shared" si="7"/>
        <v>1.3194787630628728</v>
      </c>
      <c r="AN30" s="60">
        <f t="shared" si="7"/>
        <v>1.3458683383241303</v>
      </c>
      <c r="AO30" s="60">
        <f t="shared" si="7"/>
        <v>1.3727857050906129</v>
      </c>
      <c r="AP30" s="60">
        <f t="shared" si="7"/>
        <v>1.4002414191924253</v>
      </c>
      <c r="AQ30" s="60">
        <f t="shared" si="7"/>
        <v>1.4282462475762738</v>
      </c>
      <c r="AR30" s="60">
        <f t="shared" si="7"/>
        <v>1.4568111725277992</v>
      </c>
      <c r="AS30" s="60">
        <f t="shared" si="7"/>
        <v>1.4859473959783553</v>
      </c>
      <c r="AT30" s="60">
        <f t="shared" si="7"/>
        <v>1.5156663438979225</v>
      </c>
      <c r="AU30" s="60">
        <f t="shared" si="7"/>
        <v>1.5459796707758811</v>
      </c>
      <c r="AV30" s="60">
        <f t="shared" si="7"/>
        <v>1.5768992641913988</v>
      </c>
      <c r="AW30" s="60">
        <f t="shared" si="7"/>
        <v>1.6084372494752268</v>
      </c>
      <c r="AX30" s="60">
        <f t="shared" si="7"/>
        <v>1.6406059944647313</v>
      </c>
      <c r="AY30" s="60">
        <f t="shared" si="7"/>
        <v>1.6734181143540259</v>
      </c>
      <c r="AZ30" s="60">
        <f t="shared" si="7"/>
        <v>1.7068864766411065</v>
      </c>
      <c r="BA30" s="60">
        <f t="shared" si="7"/>
        <v>1.7410242061739287</v>
      </c>
      <c r="BB30" s="60">
        <f t="shared" si="7"/>
        <v>1.7758446902974074</v>
      </c>
      <c r="BC30" s="60">
        <f t="shared" si="7"/>
        <v>1.8113615841033557</v>
      </c>
      <c r="BD30" s="56"/>
      <c r="BE30" s="56"/>
      <c r="BF30" s="56"/>
    </row>
    <row r="31" spans="1:58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4"/>
      <c r="J31" s="99" t="s">
        <v>939</v>
      </c>
      <c r="K31" s="104" t="str">
        <f t="shared" si="0"/>
        <v>MEUR20</v>
      </c>
      <c r="L31" s="41"/>
      <c r="N31" s="56" t="str">
        <f t="shared" ref="N31:BC31" si="8">N13</f>
        <v>Deflator rates</v>
      </c>
      <c r="O31" s="60">
        <f t="shared" si="8"/>
        <v>0.13827220141517502</v>
      </c>
      <c r="P31" s="60">
        <f t="shared" si="8"/>
        <v>0.24606950030232899</v>
      </c>
      <c r="Q31" s="60">
        <f t="shared" si="8"/>
        <v>2.84498257716864E-2</v>
      </c>
      <c r="R31" s="60">
        <f t="shared" si="8"/>
        <v>4.1316405727836502E-3</v>
      </c>
      <c r="S31" s="60">
        <f t="shared" si="8"/>
        <v>-1.3302044231250001E-2</v>
      </c>
      <c r="T31" s="60">
        <f t="shared" si="8"/>
        <v>-8.8096155262962009E-2</v>
      </c>
      <c r="U31" s="60">
        <f t="shared" si="8"/>
        <v>0.146283390014428</v>
      </c>
      <c r="V31" s="60">
        <f t="shared" si="8"/>
        <v>0.16226204566646898</v>
      </c>
      <c r="W31" s="60">
        <f t="shared" si="8"/>
        <v>0.12184432964144501</v>
      </c>
      <c r="X31" s="60">
        <f t="shared" si="8"/>
        <v>-2.2964079036722801E-3</v>
      </c>
      <c r="Y31" s="60">
        <f t="shared" si="8"/>
        <v>0.01</v>
      </c>
      <c r="Z31" s="60">
        <f t="shared" si="8"/>
        <v>0.02</v>
      </c>
      <c r="AA31" s="60">
        <f t="shared" si="8"/>
        <v>0.02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56"/>
      <c r="BE31" s="56"/>
      <c r="BF31" s="56"/>
    </row>
    <row r="32" spans="1:58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4"/>
      <c r="J32" s="99" t="s">
        <v>940</v>
      </c>
      <c r="K32" s="104" t="str">
        <f t="shared" si="0"/>
        <v>MEUR20</v>
      </c>
      <c r="L32" s="41"/>
      <c r="N32" s="56" t="str">
        <f t="shared" ref="N32:BC32" si="9">N14</f>
        <v>AZN relative to BVT</v>
      </c>
      <c r="O32" s="60">
        <f t="shared" si="9"/>
        <v>0.60848803017778275</v>
      </c>
      <c r="P32" s="60">
        <f t="shared" si="9"/>
        <v>0.78867073038035063</v>
      </c>
      <c r="Q32" s="60">
        <f t="shared" si="9"/>
        <v>0.74354092577871789</v>
      </c>
      <c r="R32" s="60">
        <f t="shared" si="9"/>
        <v>0.76840035268972751</v>
      </c>
      <c r="S32" s="60">
        <f t="shared" si="9"/>
        <v>0.75336136947195065</v>
      </c>
      <c r="T32" s="60">
        <f t="shared" si="9"/>
        <v>0.7788810401414068</v>
      </c>
      <c r="U32" s="60">
        <f t="shared" si="9"/>
        <v>1.3442762137334652</v>
      </c>
      <c r="V32" s="60">
        <f t="shared" si="9"/>
        <v>1.7485789886692933</v>
      </c>
      <c r="W32" s="60">
        <f t="shared" si="9"/>
        <v>1.9815223307363259</v>
      </c>
      <c r="X32" s="60">
        <f t="shared" si="9"/>
        <v>1.8749174917491753</v>
      </c>
      <c r="Y32" s="60">
        <f t="shared" si="9"/>
        <v>1.9416250000000006</v>
      </c>
      <c r="Z32" s="60">
        <f t="shared" si="9"/>
        <v>1.9804575000000006</v>
      </c>
      <c r="AA32" s="60">
        <f t="shared" si="9"/>
        <v>2.0200666500000004</v>
      </c>
      <c r="AB32" s="60">
        <f t="shared" si="9"/>
        <v>2.0604679830000006</v>
      </c>
      <c r="AC32" s="60">
        <f t="shared" si="9"/>
        <v>2.1016773426600004</v>
      </c>
      <c r="AD32" s="60">
        <f t="shared" si="9"/>
        <v>2.1437108895132004</v>
      </c>
      <c r="AE32" s="60">
        <f t="shared" si="9"/>
        <v>2.1865851073034648</v>
      </c>
      <c r="AF32" s="60">
        <f t="shared" si="9"/>
        <v>2.2303168094495338</v>
      </c>
      <c r="AG32" s="60">
        <f t="shared" si="9"/>
        <v>2.274923145638525</v>
      </c>
      <c r="AH32" s="60">
        <f t="shared" si="9"/>
        <v>2.3204216085512952</v>
      </c>
      <c r="AI32" s="60">
        <f t="shared" si="9"/>
        <v>2.3668300407223213</v>
      </c>
      <c r="AJ32" s="60">
        <f t="shared" si="9"/>
        <v>2.4141666415367675</v>
      </c>
      <c r="AK32" s="60">
        <f t="shared" si="9"/>
        <v>2.462449974367503</v>
      </c>
      <c r="AL32" s="60">
        <f t="shared" si="9"/>
        <v>2.5116989738548532</v>
      </c>
      <c r="AM32" s="60">
        <f t="shared" si="9"/>
        <v>2.5619329533319508</v>
      </c>
      <c r="AN32" s="60">
        <f t="shared" si="9"/>
        <v>2.61317161239859</v>
      </c>
      <c r="AO32" s="60">
        <f t="shared" si="9"/>
        <v>2.6654350446465616</v>
      </c>
      <c r="AP32" s="60">
        <f t="shared" si="9"/>
        <v>2.7187437455394932</v>
      </c>
      <c r="AQ32" s="60">
        <f t="shared" si="9"/>
        <v>2.7731186204502829</v>
      </c>
      <c r="AR32" s="60">
        <f t="shared" si="9"/>
        <v>2.8285809928592882</v>
      </c>
      <c r="AS32" s="60">
        <f t="shared" si="9"/>
        <v>2.8851526127164746</v>
      </c>
      <c r="AT32" s="60">
        <f t="shared" si="9"/>
        <v>2.942855664970804</v>
      </c>
      <c r="AU32" s="60">
        <f t="shared" si="9"/>
        <v>3.0017127782702202</v>
      </c>
      <c r="AV32" s="60">
        <f t="shared" si="9"/>
        <v>3.061747033835625</v>
      </c>
      <c r="AW32" s="60">
        <f t="shared" si="9"/>
        <v>3.1229819745123377</v>
      </c>
      <c r="AX32" s="60">
        <f t="shared" si="9"/>
        <v>3.1854416140025843</v>
      </c>
      <c r="AY32" s="60">
        <f t="shared" si="9"/>
        <v>3.2491504462826359</v>
      </c>
      <c r="AZ32" s="60">
        <f t="shared" si="9"/>
        <v>3.3141334552082888</v>
      </c>
      <c r="BA32" s="60">
        <f t="shared" si="9"/>
        <v>3.3804161243124544</v>
      </c>
      <c r="BB32" s="60">
        <f t="shared" si="9"/>
        <v>3.448024446798704</v>
      </c>
      <c r="BC32" s="60">
        <f t="shared" si="9"/>
        <v>3.5169849357346781</v>
      </c>
    </row>
    <row r="33" spans="1:55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4"/>
      <c r="J33" s="99" t="s">
        <v>942</v>
      </c>
      <c r="K33" s="104" t="str">
        <f t="shared" si="0"/>
        <v>MEUR20</v>
      </c>
      <c r="L33" s="41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</row>
    <row r="34" spans="1:55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4"/>
      <c r="J34" s="99" t="s">
        <v>943</v>
      </c>
      <c r="K34" s="104" t="str">
        <f t="shared" si="0"/>
        <v>MEUR20</v>
      </c>
    </row>
    <row r="35" spans="1:55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0"/>
      <c r="J35" s="100" t="s">
        <v>941</v>
      </c>
      <c r="K35" s="100" t="str">
        <f t="shared" si="0"/>
        <v>MEUR20</v>
      </c>
      <c r="N35" s="86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</row>
    <row r="36" spans="1:55" ht="19.8" x14ac:dyDescent="0.4">
      <c r="B36" s="104"/>
      <c r="C36" s="67" t="s">
        <v>78</v>
      </c>
      <c r="D36" s="105"/>
      <c r="E36" s="106" cm="1">
        <f t="array" ref="E36:E41">TRANSPOSE(O16:T16)</f>
        <v>7.1616599536136943E-2</v>
      </c>
      <c r="F36" s="106"/>
      <c r="G36" s="106"/>
      <c r="H36" s="106"/>
      <c r="I36" s="104"/>
      <c r="J36" s="99" t="s">
        <v>818</v>
      </c>
      <c r="K36" s="103" t="str">
        <f t="shared" si="0"/>
        <v>MEUR20</v>
      </c>
      <c r="N36" s="86" t="s">
        <v>968</v>
      </c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</row>
    <row r="37" spans="1:55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4"/>
      <c r="J37" s="99" t="s">
        <v>819</v>
      </c>
      <c r="K37" s="104" t="str">
        <f t="shared" si="0"/>
        <v>MEUR20</v>
      </c>
      <c r="N37" s="20"/>
      <c r="O37" s="116">
        <v>6.25E-2</v>
      </c>
      <c r="P37" t="s">
        <v>969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 spans="1:55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4"/>
      <c r="J38" s="99" t="s">
        <v>820</v>
      </c>
      <c r="K38" s="104" t="str">
        <f t="shared" si="0"/>
        <v>MEUR20</v>
      </c>
      <c r="N38" s="20"/>
      <c r="O38" s="116">
        <v>-6.0000000000000001E-3</v>
      </c>
      <c r="P38" t="s">
        <v>970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 spans="1:55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4"/>
      <c r="J39" s="99" t="s">
        <v>821</v>
      </c>
      <c r="K39" s="104" t="str">
        <f t="shared" si="0"/>
        <v>MEUR20</v>
      </c>
      <c r="O39" s="118">
        <f>O37-O38</f>
        <v>6.8500000000000005E-2</v>
      </c>
      <c r="P39" s="56" t="s">
        <v>971</v>
      </c>
    </row>
    <row r="40" spans="1:55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4"/>
      <c r="J40" s="99" t="s">
        <v>822</v>
      </c>
      <c r="K40" s="104" t="str">
        <f t="shared" si="0"/>
        <v>MEUR20</v>
      </c>
      <c r="O40" s="118">
        <f>O39+4%</f>
        <v>0.10850000000000001</v>
      </c>
      <c r="P40" s="56" t="s">
        <v>972</v>
      </c>
    </row>
    <row r="41" spans="1:55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4"/>
      <c r="J41" s="104" t="s">
        <v>817</v>
      </c>
      <c r="K41" s="104" t="str">
        <f t="shared" si="0"/>
        <v>MEUR20</v>
      </c>
    </row>
    <row r="42" spans="1:55" x14ac:dyDescent="0.25">
      <c r="A42" s="61"/>
      <c r="B42" s="110"/>
      <c r="C42" s="111"/>
      <c r="D42" s="111"/>
      <c r="E42" s="111"/>
      <c r="F42" s="112"/>
      <c r="G42" s="112"/>
      <c r="H42" s="112"/>
      <c r="I42" s="111"/>
      <c r="J42" s="110"/>
      <c r="K42" s="110"/>
    </row>
    <row r="43" spans="1:55" x14ac:dyDescent="0.25">
      <c r="A43" s="61"/>
    </row>
    <row r="45" spans="1:55" x14ac:dyDescent="0.25">
      <c r="C45" s="58"/>
      <c r="E45" s="63"/>
    </row>
    <row r="46" spans="1:55" x14ac:dyDescent="0.25">
      <c r="B46"/>
      <c r="C46" s="58"/>
      <c r="E46" s="63"/>
    </row>
    <row r="49" spans="2:8" x14ac:dyDescent="0.25">
      <c r="E49" s="60"/>
    </row>
    <row r="50" spans="2:8" x14ac:dyDescent="0.25">
      <c r="E50" s="60"/>
    </row>
    <row r="51" spans="2:8" x14ac:dyDescent="0.25">
      <c r="B51"/>
      <c r="E51" s="60"/>
    </row>
    <row r="61" spans="2:8" x14ac:dyDescent="0.25">
      <c r="B61"/>
      <c r="C61"/>
      <c r="D61"/>
      <c r="E61"/>
      <c r="F61"/>
      <c r="G61"/>
      <c r="H61"/>
    </row>
    <row r="62" spans="2:8" x14ac:dyDescent="0.25">
      <c r="B62"/>
      <c r="C62"/>
      <c r="D62"/>
      <c r="E62"/>
      <c r="F62"/>
      <c r="G62"/>
      <c r="H62"/>
    </row>
    <row r="63" spans="2:8" x14ac:dyDescent="0.25">
      <c r="B63"/>
      <c r="C63"/>
      <c r="D63"/>
      <c r="E63"/>
      <c r="F63"/>
      <c r="G63"/>
      <c r="H63"/>
    </row>
    <row r="64" spans="2:8" x14ac:dyDescent="0.25">
      <c r="B64"/>
      <c r="C64"/>
      <c r="D64"/>
      <c r="E64"/>
      <c r="F64"/>
      <c r="G64"/>
      <c r="H64"/>
    </row>
    <row r="65" spans="2:8" x14ac:dyDescent="0.25">
      <c r="B65"/>
      <c r="C65"/>
      <c r="D65"/>
      <c r="E65"/>
      <c r="F65"/>
      <c r="G65"/>
      <c r="H65"/>
    </row>
    <row r="66" spans="2:8" x14ac:dyDescent="0.25">
      <c r="B66"/>
      <c r="C66"/>
      <c r="D66"/>
      <c r="E66"/>
      <c r="F66"/>
      <c r="G66"/>
      <c r="H66"/>
    </row>
    <row r="67" spans="2:8" x14ac:dyDescent="0.25">
      <c r="B67"/>
      <c r="C67"/>
      <c r="D67"/>
      <c r="E67"/>
      <c r="F67"/>
      <c r="G67"/>
      <c r="H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986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987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988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989</v>
      </c>
      <c r="C7" s="56"/>
      <c r="D7" s="131"/>
      <c r="E7" s="132"/>
      <c r="F7" s="133"/>
      <c r="G7" s="2"/>
    </row>
    <row r="8" spans="2:15" x14ac:dyDescent="0.25">
      <c r="B8" s="130" t="s">
        <v>990</v>
      </c>
      <c r="C8" s="56"/>
      <c r="D8" s="131"/>
      <c r="E8" s="132"/>
      <c r="F8" s="133"/>
      <c r="G8" s="2"/>
    </row>
    <row r="9" spans="2:15" x14ac:dyDescent="0.25">
      <c r="B9" s="130" t="s">
        <v>991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992</v>
      </c>
      <c r="C11" s="56"/>
      <c r="D11" s="131"/>
      <c r="E11" s="132"/>
      <c r="F11" s="133"/>
      <c r="G11" s="2"/>
    </row>
    <row r="12" spans="2:15" x14ac:dyDescent="0.25">
      <c r="B12" s="130" t="s">
        <v>993</v>
      </c>
      <c r="C12" s="56"/>
      <c r="D12" s="131"/>
      <c r="E12" s="132"/>
      <c r="F12" s="133"/>
      <c r="G12" s="2"/>
    </row>
    <row r="13" spans="2:15" x14ac:dyDescent="0.25">
      <c r="B13" s="130" t="s">
        <v>994</v>
      </c>
      <c r="C13" s="56"/>
      <c r="D13" s="131"/>
      <c r="E13" s="132"/>
      <c r="F13" s="133"/>
      <c r="G13" s="2"/>
    </row>
    <row r="14" spans="2:15" x14ac:dyDescent="0.25">
      <c r="B14" s="130" t="s">
        <v>995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997</v>
      </c>
    </row>
    <row r="44" spans="2:3" x14ac:dyDescent="0.25">
      <c r="B44" s="93" t="s">
        <v>998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981</v>
      </c>
    </row>
    <row r="3" spans="2:26" x14ac:dyDescent="0.25">
      <c r="B3" t="s">
        <v>982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980</v>
      </c>
      <c r="K6" t="s">
        <v>979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973</v>
      </c>
      <c r="C24" t="s">
        <v>974</v>
      </c>
      <c r="D24" t="s">
        <v>975</v>
      </c>
      <c r="E24" t="s">
        <v>976</v>
      </c>
      <c r="F24" t="s">
        <v>977</v>
      </c>
      <c r="G24" t="s">
        <v>978</v>
      </c>
      <c r="K24" t="s">
        <v>973</v>
      </c>
      <c r="L24" t="s">
        <v>974</v>
      </c>
      <c r="M24" t="s">
        <v>975</v>
      </c>
      <c r="N24" t="s">
        <v>976</v>
      </c>
      <c r="O24" t="s">
        <v>977</v>
      </c>
      <c r="P24" t="s">
        <v>978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983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2022-03-24T11:50:26Z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