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5" yWindow="-105" windowWidth="19425" windowHeight="10425" tabRatio="853" activeTab="1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0" i="23" l="1"/>
  <c r="G8" i="18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A26" i="24"/>
  <c r="A27" i="24"/>
  <c r="L15" i="24" s="1"/>
  <c r="A28" i="24"/>
  <c r="C14" i="24" s="1"/>
  <c r="A29" i="24"/>
  <c r="L17" i="24" s="1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L16" i="24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C7" i="22"/>
  <c r="C8" i="22" s="1"/>
  <c r="F9" i="22"/>
  <c r="F11" i="22"/>
  <c r="E9" i="22"/>
  <c r="E11" i="22" s="1"/>
  <c r="D9" i="22"/>
  <c r="D10" i="22" s="1"/>
  <c r="H7" i="22"/>
  <c r="H8" i="22" s="1"/>
  <c r="F7" i="22"/>
  <c r="F8" i="22" s="1"/>
  <c r="E7" i="22"/>
  <c r="E8" i="22" s="1"/>
  <c r="D7" i="22"/>
  <c r="D8" i="22" s="1"/>
  <c r="N6" i="16"/>
  <c r="N5" i="16"/>
  <c r="K8" i="16"/>
  <c r="K7" i="16"/>
  <c r="K6" i="16"/>
  <c r="K5" i="16"/>
  <c r="F10" i="22"/>
  <c r="E8" i="23" l="1"/>
  <c r="C13" i="24"/>
  <c r="L10" i="24"/>
  <c r="L14" i="24"/>
  <c r="C10" i="24"/>
  <c r="C18" i="24"/>
  <c r="L11" i="24"/>
  <c r="D50" i="22"/>
  <c r="C9" i="24"/>
  <c r="C17" i="24"/>
  <c r="L18" i="24"/>
  <c r="D11" i="22"/>
  <c r="C11" i="24"/>
  <c r="C15" i="24"/>
  <c r="L8" i="24"/>
  <c r="L12" i="24"/>
  <c r="C8" i="24"/>
  <c r="C12" i="24"/>
  <c r="C16" i="24"/>
  <c r="L9" i="24"/>
  <c r="L13" i="24"/>
  <c r="M12" i="23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I11" i="22"/>
  <c r="E10" i="22"/>
  <c r="H11" i="22"/>
  <c r="H10" i="22"/>
  <c r="C10" i="22"/>
  <c r="C1" i="17"/>
  <c r="S29" i="23" l="1"/>
  <c r="U29" i="23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7" i="23" l="1"/>
  <c r="Q16" i="23"/>
  <c r="Q14" i="23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17" i="23" l="1"/>
  <c r="S16" i="23"/>
  <c r="T16" i="23"/>
  <c r="T17" i="23"/>
  <c r="R17" i="23"/>
  <c r="R16" i="23"/>
  <c r="S30" i="23"/>
  <c r="S14" i="23"/>
  <c r="S32" i="23" s="1"/>
  <c r="U12" i="23"/>
  <c r="T14" i="23"/>
  <c r="T32" i="23" s="1"/>
  <c r="R30" i="23"/>
  <c r="R14" i="23"/>
  <c r="R32" i="23" s="1"/>
  <c r="T30" i="23"/>
  <c r="Q30" i="23"/>
  <c r="U14" i="23" l="1"/>
  <c r="U32" i="23" s="1"/>
  <c r="U16" i="23"/>
  <c r="U17" i="23"/>
  <c r="V12" i="23"/>
  <c r="U30" i="23"/>
  <c r="V30" i="23"/>
  <c r="V14" i="23" l="1"/>
  <c r="V32" i="23" s="1"/>
  <c r="V17" i="23"/>
  <c r="E30" i="23" s="1" a="1"/>
  <c r="E30" i="23" s="1"/>
  <c r="V16" i="23"/>
  <c r="E36" i="23" s="1" a="1"/>
  <c r="E36" i="23" s="1"/>
  <c r="W12" i="23"/>
  <c r="W14" i="23"/>
  <c r="W32" i="23" s="1"/>
  <c r="X12" i="23"/>
  <c r="X14" i="23" l="1"/>
  <c r="X32" i="23" s="1"/>
  <c r="X17" i="23"/>
  <c r="X16" i="23"/>
  <c r="W16" i="23"/>
  <c r="W17" i="23"/>
  <c r="W30" i="23"/>
  <c r="X30" i="23"/>
  <c r="Y12" i="23"/>
  <c r="Y16" i="23" l="1"/>
  <c r="Y17" i="23"/>
  <c r="Y14" i="23"/>
  <c r="Y32" i="23" s="1"/>
  <c r="Z12" i="23"/>
  <c r="Y30" i="23"/>
  <c r="Z16" i="23" l="1"/>
  <c r="Z17" i="23"/>
  <c r="E9" i="23" a="1"/>
  <c r="E9" i="23" s="1"/>
  <c r="AA12" i="23"/>
  <c r="Z14" i="23"/>
  <c r="Z32" i="23" s="1"/>
  <c r="Z30" i="23"/>
  <c r="AA17" i="23" l="1"/>
  <c r="AA15" i="23"/>
  <c r="AA16" i="23"/>
  <c r="Q15" i="23"/>
  <c r="S15" i="23"/>
  <c r="R15" i="23"/>
  <c r="T15" i="23"/>
  <c r="U15" i="23"/>
  <c r="V15" i="23"/>
  <c r="W15" i="23"/>
  <c r="X15" i="23"/>
  <c r="Y15" i="23"/>
  <c r="Z15" i="23"/>
  <c r="AA14" i="23"/>
  <c r="AA32" i="23" s="1"/>
  <c r="AB12" i="23"/>
  <c r="AA30" i="23"/>
  <c r="AB14" i="23" l="1"/>
  <c r="AB32" i="23" s="1"/>
  <c r="AB17" i="23"/>
  <c r="AB15" i="23"/>
  <c r="AB16" i="23"/>
  <c r="E19" i="23" a="1"/>
  <c r="E19" i="23" s="1"/>
  <c r="AC12" i="23"/>
  <c r="AB29" i="23"/>
  <c r="AB30" i="23"/>
  <c r="AC14" i="23" l="1"/>
  <c r="AC32" i="23" s="1"/>
  <c r="AC15" i="23"/>
  <c r="AC16" i="23"/>
  <c r="AC17" i="23"/>
  <c r="AD12" i="23"/>
  <c r="AC30" i="23"/>
  <c r="AC29" i="23"/>
  <c r="AD14" i="23" l="1"/>
  <c r="AD32" i="23" s="1"/>
  <c r="AD16" i="23"/>
  <c r="AD15" i="23"/>
  <c r="AD17" i="23"/>
  <c r="AE12" i="23"/>
  <c r="AD29" i="23"/>
  <c r="AD30" i="23"/>
  <c r="AE14" i="23" l="1"/>
  <c r="AE32" i="23" s="1"/>
  <c r="AE15" i="23"/>
  <c r="AE17" i="23"/>
  <c r="AE16" i="23"/>
  <c r="AE30" i="23"/>
  <c r="AE29" i="23"/>
  <c r="AF12" i="23"/>
  <c r="AF14" i="23" l="1"/>
  <c r="AF32" i="23" s="1"/>
  <c r="AF15" i="23"/>
  <c r="AF17" i="23"/>
  <c r="AF16" i="23"/>
  <c r="AF30" i="23"/>
  <c r="AG12" i="23"/>
  <c r="AF29" i="23"/>
  <c r="AG14" i="23" l="1"/>
  <c r="AG32" i="23" s="1"/>
  <c r="AG15" i="23"/>
  <c r="AG16" i="23"/>
  <c r="AG17" i="23"/>
  <c r="AG30" i="23"/>
  <c r="AH12" i="23"/>
  <c r="AG29" i="23"/>
  <c r="AH14" i="23" l="1"/>
  <c r="AH32" i="23" s="1"/>
  <c r="AH15" i="23"/>
  <c r="AH16" i="23"/>
  <c r="AH17" i="23"/>
  <c r="AI12" i="23"/>
  <c r="AH30" i="23"/>
  <c r="AH29" i="23"/>
  <c r="AI14" i="23" l="1"/>
  <c r="AI32" i="23" s="1"/>
  <c r="AI17" i="23"/>
  <c r="AI15" i="23"/>
  <c r="AI16" i="23"/>
  <c r="AJ12" i="23"/>
  <c r="AI29" i="23"/>
  <c r="AI30" i="23"/>
  <c r="AJ14" i="23" l="1"/>
  <c r="AJ32" i="23" s="1"/>
  <c r="AJ17" i="23"/>
  <c r="AJ15" i="23"/>
  <c r="AJ16" i="23"/>
  <c r="AK12" i="23"/>
  <c r="AJ29" i="23"/>
  <c r="AJ30" i="23"/>
  <c r="AK14" i="23" l="1"/>
  <c r="AK32" i="23" s="1"/>
  <c r="AK15" i="23"/>
  <c r="AK16" i="23"/>
  <c r="AK17" i="23"/>
  <c r="AK30" i="23"/>
  <c r="AK29" i="23"/>
  <c r="AL12" i="23"/>
  <c r="AL14" i="23" l="1"/>
  <c r="AL32" i="23" s="1"/>
  <c r="AL16" i="23"/>
  <c r="AL15" i="23"/>
  <c r="AL17" i="23"/>
  <c r="AL30" i="23"/>
  <c r="AM12" i="23"/>
  <c r="AL29" i="23"/>
  <c r="AM14" i="23" l="1"/>
  <c r="AM32" i="23" s="1"/>
  <c r="AM15" i="23"/>
  <c r="AM17" i="23"/>
  <c r="AM16" i="23"/>
  <c r="AM29" i="23"/>
  <c r="AM30" i="23"/>
  <c r="AN12" i="23"/>
  <c r="AN14" i="23" l="1"/>
  <c r="AN32" i="23" s="1"/>
  <c r="AN15" i="23"/>
  <c r="AN17" i="23"/>
  <c r="AN16" i="23"/>
  <c r="AN29" i="23"/>
  <c r="AN30" i="23"/>
  <c r="AO12" i="23"/>
  <c r="AO14" i="23" l="1"/>
  <c r="AO32" i="23" s="1"/>
  <c r="AO15" i="23"/>
  <c r="AO16" i="23"/>
  <c r="AO17" i="23"/>
  <c r="AO30" i="23"/>
  <c r="AO29" i="23"/>
  <c r="AP12" i="23"/>
  <c r="AP14" i="23" l="1"/>
  <c r="AP32" i="23" s="1"/>
  <c r="AP15" i="23"/>
  <c r="AP16" i="23"/>
  <c r="AP17" i="23"/>
  <c r="AQ12" i="23"/>
  <c r="AP30" i="23"/>
  <c r="AP29" i="23"/>
  <c r="AQ14" i="23" l="1"/>
  <c r="AQ32" i="23" s="1"/>
  <c r="AQ17" i="23"/>
  <c r="AQ15" i="23"/>
  <c r="AQ16" i="23"/>
  <c r="AR12" i="23"/>
  <c r="AQ30" i="23"/>
  <c r="AQ29" i="23"/>
  <c r="AR14" i="23" l="1"/>
  <c r="AR32" i="23" s="1"/>
  <c r="AR17" i="23"/>
  <c r="AR15" i="23"/>
  <c r="AR16" i="23"/>
  <c r="AS12" i="23"/>
  <c r="AR29" i="23"/>
  <c r="AR30" i="23"/>
  <c r="AS14" i="23" l="1"/>
  <c r="AS32" i="23" s="1"/>
  <c r="AS15" i="23"/>
  <c r="AS16" i="23"/>
  <c r="AS17" i="23"/>
  <c r="AS30" i="23"/>
  <c r="AT12" i="23"/>
  <c r="AS29" i="23"/>
  <c r="AT14" i="23" l="1"/>
  <c r="AT32" i="23" s="1"/>
  <c r="AT16" i="23"/>
  <c r="AT15" i="23"/>
  <c r="AT17" i="23"/>
  <c r="AT30" i="23"/>
  <c r="AU12" i="23"/>
  <c r="AT29" i="23"/>
  <c r="AU14" i="23" l="1"/>
  <c r="AU32" i="23" s="1"/>
  <c r="AU15" i="23"/>
  <c r="AU17" i="23"/>
  <c r="AU16" i="23"/>
  <c r="AU29" i="23"/>
  <c r="AV12" i="23"/>
  <c r="AU30" i="23"/>
  <c r="AV14" i="23" l="1"/>
  <c r="AV32" i="23" s="1"/>
  <c r="AV15" i="23"/>
  <c r="AV17" i="23"/>
  <c r="AV16" i="23"/>
  <c r="AW12" i="23"/>
  <c r="AV30" i="23"/>
  <c r="AV29" i="23"/>
  <c r="AW14" i="23" l="1"/>
  <c r="AW32" i="23" s="1"/>
  <c r="AW15" i="23"/>
  <c r="AW16" i="23"/>
  <c r="AW17" i="23"/>
  <c r="AX12" i="23"/>
  <c r="AW30" i="23"/>
  <c r="AW29" i="23"/>
  <c r="AX14" i="23" l="1"/>
  <c r="AX32" i="23" s="1"/>
  <c r="AX15" i="23"/>
  <c r="AX16" i="23"/>
  <c r="AX17" i="23"/>
  <c r="AX30" i="23"/>
  <c r="AY12" i="23"/>
  <c r="AX29" i="23"/>
  <c r="AY14" i="23" l="1"/>
  <c r="AY32" i="23" s="1"/>
  <c r="AY17" i="23"/>
  <c r="AY15" i="23"/>
  <c r="AY16" i="23"/>
  <c r="AY29" i="23"/>
  <c r="AY30" i="23"/>
  <c r="AZ12" i="23"/>
  <c r="AZ14" i="23" l="1"/>
  <c r="AZ32" i="23" s="1"/>
  <c r="AZ17" i="23"/>
  <c r="AZ15" i="23"/>
  <c r="AZ16" i="23"/>
  <c r="BA12" i="23"/>
  <c r="AZ29" i="23"/>
  <c r="AZ30" i="23"/>
  <c r="BA14" i="23" l="1"/>
  <c r="BA32" i="23" s="1"/>
  <c r="BA15" i="23"/>
  <c r="BA16" i="23"/>
  <c r="BA17" i="23"/>
  <c r="BB12" i="23"/>
  <c r="BA29" i="23"/>
  <c r="BA30" i="23"/>
  <c r="BB14" i="23" l="1"/>
  <c r="BB32" i="23" s="1"/>
  <c r="BB16" i="23"/>
  <c r="BB15" i="23"/>
  <c r="BB17" i="23"/>
  <c r="BC12" i="23"/>
  <c r="BB30" i="23"/>
  <c r="BB29" i="23"/>
  <c r="BC14" i="23" l="1"/>
  <c r="BC32" i="23" s="1"/>
  <c r="BC15" i="23"/>
  <c r="BC17" i="23"/>
  <c r="BC16" i="23"/>
  <c r="BD12" i="23"/>
  <c r="BC30" i="23"/>
  <c r="BC29" i="23"/>
  <c r="BD14" i="23" l="1"/>
  <c r="BD32" i="23" s="1"/>
  <c r="BD15" i="23"/>
  <c r="BD17" i="23"/>
  <c r="BD16" i="23"/>
  <c r="BD30" i="23"/>
  <c r="BE12" i="23"/>
  <c r="BD29" i="23"/>
  <c r="BE14" i="23" l="1"/>
  <c r="BE32" i="23" s="1"/>
  <c r="BE15" i="23"/>
  <c r="BE16" i="23"/>
  <c r="BE17" i="23"/>
  <c r="BE29" i="23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<sst xmlns="http://schemas.openxmlformats.org/spreadsheetml/2006/main" count="1372" uniqueCount="1016">
  <si>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</si>
  <si>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</si>
  <si>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</si>
  <si>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</si>
  <si>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</si>
  <si>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</si>
  <si>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</si>
  <si>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</si>
  <si>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</si>
  <si>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</si>
  <si>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</si>
  <si>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</si>
  <si>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</si>
  <si>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</si>
  <si>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</si>
  <si>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</si>
  <si>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</si>
  <si>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</si>
  <si>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</si>
  <si>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</si>
  <si>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</si>
  <si>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</si>
  <si>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</si>
  <si>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</si>
  <si>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</si>
  <si>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</si>
  <si>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</si>
  <si>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</si>
  <si>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</si>
  <si>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</si>
  <si>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</si>
  <si>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</si>
  <si>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</si>
  <si>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</si>
  <si>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</si>
  <si>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</si>
  <si>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</si>
  <si>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</si>
  <si>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</si>
  <si>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</si>
  <si>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</si>
  <si>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</si>
  <si>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</si>
  <si>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</si>
  <si>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</si>
  <si>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</si>
  <si>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</si>
  <si>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</si>
  <si>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</si>
  <si>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</si>
  <si>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</si>
  <si>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</si>
  <si>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</si>
  <si>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</si>
  <si>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</si>
  <si>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</si>
  <si>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</si>
  <si>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</si>
  <si>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</si>
  <si>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</si>
  <si>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</si>
  <si>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</si>
  <si>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</si>
  <si>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</si>
  <si>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</si>
  <si>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</si>
  <si>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</si>
  <si>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</si>
  <si>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</si>
  <si>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</si>
  <si>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</si>
  <si>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</si>
  <si>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</si>
  <si>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</si>
  <si>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</si>
  <si>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</si>
  <si>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</si>
  <si>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</si>
  <si>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</si>
  <si>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</si>
  <si>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</si>
  <si>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</si>
  <si>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</si>
  <si>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</si>
  <si>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</si>
  <si>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</si>
  <si>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</si>
  <si>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</si>
  <si>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</si>
  <si>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</si>
  <si>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</si>
  <si>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</si>
  <si>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</si>
  <si>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</si>
  <si>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</si>
  <si>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</si>
  <si>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</si>
  <si>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</si>
  <si>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</si>
  <si>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</si>
  <si>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</si>
  <si>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</si>
  <si>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</si>
  <si>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</si>
  <si>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</si>
  <si>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</si>
  <si>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</si>
  <si>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</si>
  <si>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</si>
  <si>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</si>
  <si>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</si>
  <si>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</si>
  <si>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</si>
  <si>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</si>
  <si>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</si>
  <si>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</si>
  <si>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</si>
  <si>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</si>
  <si>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</si>
  <si>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</si>
  <si>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</si>
  <si>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</si>
  <si>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</si>
  <si>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</si>
  <si>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</si>
  <si>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</si>
  <si>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</si>
  <si>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</si>
  <si>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</si>
  <si>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</si>
  <si>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</si>
  <si>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</si>
  <si>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</si>
  <si>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</si>
  <si>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</si>
  <si>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</si>
  <si>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</si>
  <si>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</si>
  <si>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</si>
  <si>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</si>
  <si>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</si>
  <si>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</si>
  <si>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</si>
  <si>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</si>
  <si>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</si>
  <si>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</si>
  <si>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</si>
  <si>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</si>
  <si>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</si>
  <si>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</si>
  <si>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</si>
  <si>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</si>
  <si>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</si>
  <si>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</si>
  <si>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</si>
  <si>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</si>
  <si>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</si>
  <si>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</si>
  <si>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</si>
  <si>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</si>
  <si>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</si>
  <si>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</si>
  <si>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</si>
  <si>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</si>
  <si>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</si>
  <si>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</si>
  <si>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</si>
  <si>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</si>
  <si>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</si>
  <si>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</si>
  <si>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</si>
  <si>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</si>
  <si>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</si>
  <si>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</si>
  <si>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</si>
  <si>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</si>
  <si>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</si>
  <si>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</si>
  <si>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</si>
  <si>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</si>
  <si>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</si>
  <si>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</si>
  <si>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</si>
  <si>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</si>
  <si>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</si>
  <si>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</si>
  <si>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</si>
  <si>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</si>
  <si>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</si>
  <si>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</si>
  <si>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</si>
  <si>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</si>
  <si>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</si>
  <si>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</si>
  <si>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</si>
  <si>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</si>
  <si>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</si>
  <si>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</si>
  <si>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</si>
  <si>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</si>
  <si>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</si>
  <si>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</si>
  <si>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</si>
  <si>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</si>
  <si>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</si>
  <si>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</si>
  <si>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</si>
  <si>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</si>
  <si>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</si>
  <si>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</si>
  <si>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</si>
  <si>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</si>
  <si>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</si>
  <si>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</si>
  <si>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</si>
  <si>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</si>
  <si>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</si>
  <si>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</si>
  <si>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</si>
  <si>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</si>
  <si>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</si>
  <si>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</si>
  <si>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</si>
  <si>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</si>
  <si>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</si>
  <si>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</si>
  <si>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</si>
  <si>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</si>
  <si>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</si>
  <si>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</si>
  <si>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</si>
  <si>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</si>
  <si>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</si>
  <si>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</si>
  <si>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</si>
  <si>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</si>
  <si>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</si>
  <si>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</si>
  <si>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</si>
  <si>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</si>
  <si>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</si>
  <si>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</si>
  <si>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</si>
  <si>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</si>
  <si>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</si>
  <si>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</si>
  <si>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</si>
  <si>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</si>
  <si>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</si>
  <si>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</si>
  <si>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</si>
  <si>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</si>
  <si>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</si>
  <si>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</si>
  <si>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</si>
  <si>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</si>
  <si>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</si>
  <si>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</si>
  <si>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</si>
  <si>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</si>
  <si>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</si>
  <si>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</si>
  <si>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</si>
  <si>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</si>
  <si>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</si>
  <si>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</si>
  <si>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</si>
  <si>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</si>
  <si>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</si>
  <si>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</si>
  <si>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</si>
  <si>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</si>
  <si>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</si>
  <si>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</si>
  <si>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</si>
  <si>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</si>
  <si>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</si>
  <si>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</si>
  <si>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</si>
  <si>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</si>
  <si>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</si>
  <si>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</si>
  <si>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</si>
  <si>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</si>
  <si>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</si>
  <si>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</si>
  <si>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</si>
  <si>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</si>
  <si>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</si>
  <si>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</si>
  <si>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</si>
  <si>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</si>
  <si>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</si>
  <si>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</si>
  <si>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</si>
  <si>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</si>
  <si>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</si>
  <si>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</si>
  <si>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</si>
  <si>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</si>
  <si>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</si>
  <si>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</si>
  <si>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</si>
  <si>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</si>
  <si>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</si>
  <si>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</si>
  <si>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</si>
  <si>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</si>
  <si>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</si>
  <si>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</si>
  <si>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</si>
  <si>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</si>
  <si>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</si>
  <si>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</si>
  <si>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</si>
  <si>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</si>
  <si>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</si>
  <si>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</si>
  <si>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</si>
  <si>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</si>
  <si>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</si>
  <si>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</si>
  <si>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</si>
  <si>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</si>
  <si>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</si>
  <si>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</si>
  <si>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</si>
  <si>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</si>
  <si>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</si>
  <si>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</si>
  <si>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</si>
  <si>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</si>
  <si>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</si>
  <si>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</si>
  <si>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</si>
  <si>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</si>
  <si>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</si>
  <si>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</si>
  <si>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</si>
  <si>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</si>
  <si>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</si>
  <si>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</si>
  <si>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</si>
  <si>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</si>
  <si>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</si>
  <si>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</si>
  <si>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</si>
  <si>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</si>
  <si>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</si>
  <si>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</si>
  <si>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</si>
  <si>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</si>
  <si>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</si>
  <si>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</si>
  <si>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</si>
  <si>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</si>
  <si>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</si>
  <si>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</si>
  <si>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</si>
  <si>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</si>
  <si>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</si>
  <si>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</si>
  <si>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</si>
  <si>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</si>
  <si>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</si>
  <si>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</si>
  <si>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</si>
  <si>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</si>
  <si>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</si>
  <si>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</si>
  <si>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</si>
  <si>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</si>
  <si>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</si>
  <si>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</si>
  <si>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</si>
  <si>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</si>
  <si>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</si>
  <si>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</si>
  <si>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</si>
  <si>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</si>
  <si>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</si>
  <si>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</si>
  <si>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</si>
  <si>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</si>
  <si>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</si>
  <si>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</si>
  <si>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</si>
  <si>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</si>
  <si>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</si>
  <si>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</si>
  <si>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</si>
  <si>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</si>
  <si>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</si>
  <si>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</si>
  <si>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</si>
  <si>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</si>
  <si>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</si>
  <si>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</si>
  <si>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</si>
  <si>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</si>
  <si>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</si>
  <si>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</si>
  <si>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</si>
  <si>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</si>
  <si>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</si>
  <si>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</si>
  <si>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</si>
  <si>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</si>
  <si>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</si>
  <si>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</si>
  <si>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</si>
  <si>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</si>
  <si>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</si>
  <si>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</si>
  <si>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</si>
  <si>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</si>
  <si>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</si>
  <si>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</si>
  <si>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</si>
  <si>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</si>
  <si>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</si>
  <si>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</si>
  <si>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</si>
  <si>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</si>
  <si>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</si>
  <si>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</si>
  <si>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</si>
  <si>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</si>
  <si>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</si>
  <si>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</si>
  <si>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</si>
  <si>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</si>
  <si>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</si>
  <si>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</si>
  <si>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</si>
  <si>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</si>
  <si>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</si>
  <si>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</si>
  <si>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</si>
  <si>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</si>
  <si>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</si>
  <si>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</si>
  <si>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</si>
  <si>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</si>
  <si>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</si>
  <si>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</si>
  <si>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</si>
  <si>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</si>
  <si>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</si>
  <si>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</si>
  <si>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</si>
  <si>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</si>
  <si>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</si>
  <si>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</si>
  <si>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</si>
  <si>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</si>
  <si>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</si>
  <si>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</si>
  <si>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</si>
  <si>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</si>
  <si>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</si>
  <si>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</si>
  <si>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</si>
  <si>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</si>
  <si>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</si>
  <si>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</si>
  <si>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</si>
  <si>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</si>
  <si>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</si>
  <si>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</si>
  <si>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</si>
  <si>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</si>
  <si>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</si>
  <si>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</si>
  <si>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</si>
  <si>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</si>
  <si>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</si>
  <si>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</si>
  <si>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</si>
  <si>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</si>
  <si>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</si>
  <si>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</si>
  <si>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</si>
  <si>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</si>
  <si>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</si>
  <si>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</si>
  <si>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</si>
  <si>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</si>
  <si>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</si>
  <si>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</si>
  <si>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</si>
  <si>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</si>
  <si>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</si>
  <si>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</si>
  <si>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</si>
  <si>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</si>
  <si>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</si>
  <si>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</si>
  <si>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</si>
  <si>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</si>
  <si>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</si>
  <si>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</si>
  <si>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</si>
  <si>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</si>
  <si>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</si>
  <si>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</si>
  <si>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</si>
  <si>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</si>
  <si>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</si>
  <si>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</si>
  <si>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</si>
  <si>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</si>
  <si>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</si>
  <si>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</si>
  <si>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</si>
  <si>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</si>
  <si>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</si>
  <si>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</si>
  <si>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</si>
  <si>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</si>
  <si>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</si>
  <si>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</si>
  <si>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</si>
  <si>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</si>
  <si>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</si>
  <si>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</si>
  <si>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</si>
  <si>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</si>
  <si>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</si>
  <si>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</si>
  <si>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</si>
  <si>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</si>
  <si>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</si>
  <si>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</si>
  <si>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</si>
  <si>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</si>
  <si>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</si>
  <si>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</si>
  <si>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</si>
  <si>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</si>
  <si>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</si>
  <si>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</si>
  <si>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</si>
  <si>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</si>
  <si>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</si>
  <si>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</si>
  <si>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</si>
  <si>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</si>
  <si>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</si>
  <si>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</si>
  <si>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</si>
  <si>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</si>
  <si>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</si>
  <si>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</si>
  <si>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</si>
  <si>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</si>
  <si>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</si>
  <si>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</si>
  <si>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</si>
  <si>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</si>
  <si>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</si>
  <si>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</si>
  <si>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</si>
  <si>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</si>
  <si>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</si>
  <si>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</si>
  <si>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</si>
  <si>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</si>
  <si>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</si>
  <si>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</si>
  <si>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</si>
  <si>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</si>
  <si>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</si>
  <si>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</si>
  <si>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</si>
  <si>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</si>
  <si>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</si>
  <si>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</si>
  <si>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</si>
  <si>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</si>
  <si>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</si>
  <si>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</si>
  <si>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</si>
  <si>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</si>
  <si>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</si>
  <si>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</si>
  <si>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</si>
  <si>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</si>
  <si>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</si>
  <si>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</si>
  <si>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</si>
  <si>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</si>
  <si>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</si>
  <si>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</si>
  <si>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</si>
  <si>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</si>
  <si>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</si>
  <si>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</si>
  <si>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</si>
  <si>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</si>
  <si>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</si>
  <si>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</si>
  <si>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</si>
  <si>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</si>
  <si>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</si>
  <si>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</si>
  <si>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</si>
  <si>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</si>
  <si>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</si>
  <si>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</si>
  <si>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</si>
  <si>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</si>
  <si>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</si>
  <si>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</si>
  <si>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</si>
  <si>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</si>
  <si>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</si>
  <si>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</si>
  <si>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</si>
  <si>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</si>
  <si>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</si>
  <si>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</si>
  <si>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</si>
  <si>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</si>
  <si>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</si>
  <si>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</si>
  <si>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</si>
  <si>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</si>
  <si>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</si>
  <si>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</si>
  <si>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</si>
  <si>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</si>
  <si>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</si>
  <si>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</si>
  <si>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</si>
  <si>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</si>
  <si>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</si>
  <si>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</si>
  <si>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</si>
  <si>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</si>
  <si>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</si>
  <si>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</si>
  <si>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</si>
  <si>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</si>
  <si>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</si>
  <si>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</si>
  <si>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</si>
  <si>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</si>
  <si>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</si>
  <si>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</si>
  <si>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</si>
  <si>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</si>
  <si>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</si>
  <si>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</si>
  <si>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</si>
  <si>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</si>
  <si>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</si>
  <si>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</si>
  <si>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</si>
  <si>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</si>
  <si>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</si>
  <si>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</si>
  <si>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</si>
  <si>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</si>
  <si>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</si>
  <si>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</si>
  <si>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</si>
  <si>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</si>
  <si>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</si>
  <si>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</si>
  <si>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</si>
  <si>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</si>
  <si>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</si>
  <si>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</si>
  <si>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</si>
  <si>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</si>
  <si>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</si>
  <si>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</si>
  <si>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</si>
  <si>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</si>
  <si>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</si>
  <si>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</si>
  <si>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</si>
  <si>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</si>
  <si>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</si>
  <si>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</si>
  <si>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</si>
  <si>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</si>
  <si>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</si>
  <si>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</si>
  <si>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</si>
  <si>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</si>
  <si>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</si>
  <si>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</si>
  <si>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</si>
  <si>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</si>
  <si>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</si>
  <si>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</si>
  <si>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</si>
  <si>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</si>
  <si>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</si>
  <si>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</si>
  <si>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</si>
  <si>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</si>
  <si>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</si>
  <si>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</si>
  <si>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</si>
  <si>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</si>
  <si>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</si>
  <si>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</si>
  <si>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</si>
  <si>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</si>
  <si>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</si>
  <si>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</si>
  <si>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</si>
  <si>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</si>
  <si>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</si>
  <si>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</si>
  <si>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</si>
  <si>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</si>
  <si>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</si>
  <si>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</si>
  <si>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</si>
  <si>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</si>
  <si>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</si>
  <si>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</si>
  <si>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</si>
  <si>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</si>
  <si>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</si>
  <si>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</si>
  <si>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</si>
  <si>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</si>
  <si>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</si>
  <si>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</si>
  <si>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</si>
  <si>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</si>
  <si>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</si>
  <si>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</si>
  <si>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</si>
  <si>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</si>
  <si>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</si>
  <si>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</si>
  <si>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</si>
  <si>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</si>
  <si>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</si>
  <si>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</si>
  <si>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</si>
  <si>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</si>
  <si>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</si>
  <si>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</si>
  <si>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</si>
  <si>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</si>
  <si>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</si>
  <si>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</si>
  <si>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</si>
  <si>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</si>
  <si>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</si>
  <si>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</si>
  <si>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</si>
  <si>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</si>
  <si>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</si>
  <si>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</si>
  <si>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</si>
  <si>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</si>
  <si>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</si>
  <si>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</si>
  <si>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</si>
  <si>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</si>
  <si>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</si>
  <si>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</si>
  <si>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</si>
  <si>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</si>
  <si>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</si>
  <si>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</si>
  <si>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</si>
  <si>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</si>
  <si>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</si>
  <si>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</si>
  <si>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</si>
  <si>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</si>
  <si>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</si>
  <si>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</si>
  <si>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</si>
  <si>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</si>
  <si>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</si>
  <si>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</si>
  <si>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</si>
  <si>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</si>
  <si>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</si>
  <si>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</si>
  <si>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</si>
  <si>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</si>
  <si>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</si>
  <si>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</si>
  <si>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</si>
  <si>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</si>
  <si>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</si>
  <si>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</si>
  <si>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</si>
  <si>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</si>
  <si>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</si>
  <si>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</si>
  <si>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</si>
  <si>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</si>
  <si>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</si>
  <si>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</si>
  <si>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</si>
  <si>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</si>
  <si>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</si>
  <si>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</si>
  <si>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</si>
  <si>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</si>
  <si>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</si>
  <si>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</si>
  <si>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</si>
  <si>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</si>
  <si>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</si>
  <si>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</si>
  <si>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</si>
  <si>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</si>
  <si>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</si>
  <si>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</si>
  <si>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</si>
  <si>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</si>
  <si>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</si>
  <si>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</si>
  <si>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</si>
  <si>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</si>
  <si>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</si>
  <si>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</si>
  <si>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</si>
  <si>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</si>
  <si>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</si>
  <si>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</si>
  <si>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</si>
  <si>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</si>
  <si>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</si>
  <si>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</si>
  <si>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</si>
  <si>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</si>
  <si>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</si>
  <si>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</si>
  <si>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</si>
  <si>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</si>
  <si>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</si>
  <si>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</si>
  <si>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</si>
  <si>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</si>
  <si>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</si>
  <si>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</si>
  <si>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</si>
  <si>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</si>
  <si>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</si>
  <si>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</si>
  <si>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</si>
  <si>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</si>
  <si>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</si>
  <si>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</si>
  <si>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</si>
  <si>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</si>
  <si>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</si>
  <si>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</si>
  <si>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</si>
  <si>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</si>
  <si>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</si>
  <si>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</si>
  <si>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</si>
  <si>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</si>
  <si>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</si>
  <si>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</si>
  <si>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</si>
  <si>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</si>
  <si>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</si>
  <si>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</si>
  <si>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</si>
  <si>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</si>
  <si>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</si>
  <si>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</si>
  <si>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</si>
  <si>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</si>
  <si>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</si>
  <si>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</si>
  <si>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</si>
  <si>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</si>
  <si>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</si>
  <si>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</si>
  <si>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</si>
  <si>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</si>
  <si>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</si>
  <si>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</si>
  <si>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</si>
  <si>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</si>
  <si>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</si>
  <si>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</si>
  <si>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</si>
  <si>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</si>
  <si>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</si>
  <si>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</si>
  <si>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</si>
  <si>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</si>
  <si>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</si>
  <si>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</si>
  <si>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</si>
  <si>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</si>
  <si>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</si>
  <si>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</si>
  <si>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</si>
  <si>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</si>
  <si>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</si>
  <si>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</si>
  <si>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</si>
  <si>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</si>
  <si>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</si>
  <si>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</si>
  <si>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</si>
  <si>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</si>
  <si>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</si>
  <si>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</si>
  <si>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</si>
  <si>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</si>
  <si>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</si>
  <si>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</si>
  <si>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</si>
  <si>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</si>
  <si>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</si>
  <si>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</si>
  <si>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</si>
  <si>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</si>
  <si>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</si>
  <si>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</si>
  <si>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</si>
  <si>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</si>
  <si>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</si>
  <si>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</si>
  <si>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</si>
  <si>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</si>
  <si>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</si>
  <si>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</si>
  <si>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</si>
  <si>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</si>
  <si>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</si>
  <si>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</si>
  <si>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</si>
  <si>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</si>
  <si>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</si>
  <si>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</si>
  <si>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</si>
  <si>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</si>
  <si>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</si>
  <si>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</si>
  <si>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</si>
  <si>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</si>
  <si>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</si>
  <si>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</si>
  <si>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</si>
  <si>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</si>
  <si>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</si>
  <si>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</si>
  <si>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</si>
  <si>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</si>
  <si>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</si>
  <si>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</si>
  <si>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</si>
  <si>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</si>
  <si>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</si>
  <si>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</si>
  <si>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</si>
  <si>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</si>
  <si>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</si>
  <si>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</si>
  <si>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</si>
  <si>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</si>
  <si>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</si>
  <si>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</si>
  <si>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</si>
  <si>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</si>
  <si>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</si>
  <si>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</si>
  <si>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</si>
  <si>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</si>
  <si>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</si>
  <si>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</si>
  <si>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</si>
  <si>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</si>
  <si>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</si>
  <si>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</si>
  <si>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</si>
  <si>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</si>
  <si>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</si>
  <si>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</si>
  <si>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</si>
  <si>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</si>
  <si>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</si>
  <si>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</si>
  <si>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</si>
  <si>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</si>
  <si>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</si>
  <si>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</si>
  <si>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</si>
  <si>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</si>
  <si>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</si>
  <si>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</si>
  <si>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</si>
  <si>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</si>
  <si>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</si>
  <si>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</si>
  <si>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</si>
  <si>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</si>
  <si>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</si>
  <si>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</si>
  <si>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</si>
  <si>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</si>
  <si>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</si>
  <si>
    <t>Assumed socio-economic discount rate for Germany</t>
  </si>
  <si>
    <t>https://www.csilmilano.com/docs/WP2013_03.pdf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</si>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</sst>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4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0" fillId="7" borderId="0" xfId="0" applyFill="1" applyBorder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2.75" x14ac:dyDescent="0.2"/>
  <cols>
    <col min="1" max="1" width="2.140625" customWidth="1"/>
    <col min="2" max="2" width="19.140625" bestFit="1" customWidth="1"/>
    <col min="4" max="4" width="2.140625" customWidth="1"/>
    <col min="5" max="5" width="12.140625" bestFit="1" customWidth="1"/>
    <col min="6" max="6" width="13.5703125" bestFit="1" customWidth="1"/>
    <col min="15" max="15" width="15" bestFit="1" customWidth="1"/>
  </cols>
  <sheetData>
    <row r="3" spans="1:18" x14ac:dyDescent="0.2">
      <c r="A3" s="3"/>
      <c r="B3" s="7" t="s">
        <v>6</v>
      </c>
      <c r="E3" s="7" t="s">
        <v>8</v>
      </c>
      <c r="F3" s="1"/>
      <c r="G3" s="1"/>
    </row>
    <row r="4" spans="1:18" x14ac:dyDescent="0.2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">
      <c r="B5" s="67" t="s">
        <v>1007</v>
      </c>
      <c r="C5" s="68" t="s">
        <v>1008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999</v>
      </c>
    </row>
    <row r="6" spans="1:18" s="3" customFormat="1" x14ac:dyDescent="0.2">
      <c r="B6" s="67"/>
      <c r="C6" s="68" t="s">
        <v>1009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998</v>
      </c>
    </row>
    <row r="7" spans="1:18" x14ac:dyDescent="0.2">
      <c r="A7" s="3"/>
      <c r="B7" s="67"/>
      <c r="C7" s="68" t="s">
        <v>1010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1000</v>
      </c>
    </row>
    <row r="8" spans="1:18" x14ac:dyDescent="0.2">
      <c r="A8" s="3"/>
      <c r="B8" s="67"/>
      <c r="C8" s="68" t="s">
        <v>1011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1001</v>
      </c>
    </row>
    <row r="9" spans="1:18" x14ac:dyDescent="0.2">
      <c r="A9" s="3"/>
      <c r="B9" s="68"/>
      <c r="C9" s="68" t="s">
        <v>1012</v>
      </c>
      <c r="E9" s="3"/>
      <c r="G9" s="33" t="s">
        <v>996</v>
      </c>
      <c r="Q9" t="s">
        <v>996</v>
      </c>
      <c r="R9" t="s">
        <v>1002</v>
      </c>
    </row>
    <row r="10" spans="1:18" x14ac:dyDescent="0.2">
      <c r="A10" s="3"/>
      <c r="B10" s="67"/>
      <c r="C10" s="68"/>
      <c r="G10" s="33" t="s">
        <v>53</v>
      </c>
      <c r="Q10" t="s">
        <v>53</v>
      </c>
      <c r="R10" t="s">
        <v>1003</v>
      </c>
    </row>
    <row r="11" spans="1:18" x14ac:dyDescent="0.2">
      <c r="A11" s="3"/>
      <c r="B11" s="67"/>
      <c r="C11" s="68"/>
      <c r="G11" s="33" t="s">
        <v>997</v>
      </c>
      <c r="Q11" t="s">
        <v>997</v>
      </c>
      <c r="R11" t="s">
        <v>1004</v>
      </c>
    </row>
    <row r="12" spans="1:18" x14ac:dyDescent="0.2">
      <c r="A12" s="3"/>
      <c r="B12" s="67"/>
      <c r="C12" s="68"/>
      <c r="N12" s="12"/>
      <c r="O12" s="12"/>
      <c r="P12" s="12"/>
    </row>
    <row r="13" spans="1:18" x14ac:dyDescent="0.2">
      <c r="A13" s="3"/>
      <c r="B13" s="3"/>
      <c r="C13" s="3"/>
      <c r="N13" s="12"/>
      <c r="O13" s="13"/>
      <c r="P13" s="14"/>
    </row>
    <row r="14" spans="1:18" x14ac:dyDescent="0.2">
      <c r="A14" s="3"/>
      <c r="B14" s="3"/>
      <c r="C14" s="3"/>
      <c r="N14" s="12"/>
      <c r="O14" s="13"/>
      <c r="P14" s="14"/>
    </row>
    <row r="15" spans="1:18" x14ac:dyDescent="0.2">
      <c r="A15" s="3"/>
      <c r="B15" s="114"/>
      <c r="C15" s="3"/>
      <c r="N15" s="12"/>
      <c r="O15" s="13"/>
      <c r="P15" s="14"/>
    </row>
    <row r="16" spans="1:18" x14ac:dyDescent="0.2">
      <c r="A16" s="3"/>
      <c r="B16" s="115"/>
      <c r="C16" s="115"/>
      <c r="O16" s="13"/>
      <c r="P16" s="14"/>
    </row>
    <row r="17" spans="1:16" x14ac:dyDescent="0.2">
      <c r="A17" s="3"/>
      <c r="B17" s="115"/>
      <c r="C17" s="115"/>
      <c r="O17" s="12"/>
      <c r="P17" s="12"/>
    </row>
    <row r="18" spans="1:16" x14ac:dyDescent="0.2">
      <c r="A18" s="3"/>
      <c r="B18" s="115"/>
      <c r="C18" s="115"/>
      <c r="O18" s="12"/>
      <c r="P18" s="12"/>
    </row>
    <row r="19" spans="1:16" x14ac:dyDescent="0.2">
      <c r="A19" s="3"/>
      <c r="B19" s="115"/>
      <c r="C19" s="115"/>
    </row>
    <row r="20" spans="1:16" x14ac:dyDescent="0.2">
      <c r="A20" s="3"/>
    </row>
    <row r="21" spans="1:16" x14ac:dyDescent="0.2">
      <c r="A21" s="3"/>
    </row>
    <row r="22" spans="1:16" x14ac:dyDescent="0.2">
      <c r="A22" s="3"/>
    </row>
    <row r="23" spans="1:16" x14ac:dyDescent="0.2">
      <c r="A23" s="3"/>
    </row>
    <row r="24" spans="1:16" x14ac:dyDescent="0.2">
      <c r="A24" s="3"/>
    </row>
    <row r="25" spans="1:16" x14ac:dyDescent="0.2">
      <c r="A25" s="3"/>
    </row>
    <row r="26" spans="1:16" x14ac:dyDescent="0.2">
      <c r="A26" s="3"/>
    </row>
    <row r="27" spans="1:16" x14ac:dyDescent="0.2">
      <c r="A27" s="3"/>
    </row>
    <row r="28" spans="1:16" x14ac:dyDescent="0.2">
      <c r="A28" s="3"/>
    </row>
    <row r="29" spans="1:16" x14ac:dyDescent="0.2">
      <c r="A29" s="3"/>
    </row>
    <row r="30" spans="1:16" x14ac:dyDescent="0.2">
      <c r="A30" s="3"/>
    </row>
    <row r="31" spans="1:16" x14ac:dyDescent="0.2">
      <c r="A31" s="3"/>
    </row>
    <row r="32" spans="1:16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57"/>
  <sheetViews>
    <sheetView tabSelected="1" zoomScaleNormal="100" workbookViewId="0">
      <selection activeCell="E22" sqref="E22"/>
    </sheetView>
  </sheetViews>
  <sheetFormatPr defaultRowHeight="12.75" x14ac:dyDescent="0.2"/>
  <cols>
    <col min="2" max="2" width="13.5703125" bestFit="1" customWidth="1"/>
    <col min="3" max="3" width="3.42578125" bestFit="1" customWidth="1"/>
    <col min="4" max="4" width="4.42578125" bestFit="1" customWidth="1"/>
    <col min="6" max="6" width="11.85546875" bestFit="1" customWidth="1"/>
  </cols>
  <sheetData>
    <row r="3" spans="2:12" x14ac:dyDescent="0.2">
      <c r="B3" s="17" t="s">
        <v>31</v>
      </c>
    </row>
    <row r="4" spans="2:12" x14ac:dyDescent="0.2">
      <c r="B4">
        <v>2010</v>
      </c>
    </row>
    <row r="7" spans="2:12" x14ac:dyDescent="0.2">
      <c r="B7" s="17" t="s">
        <v>32</v>
      </c>
      <c r="G7" s="69" t="s">
        <v>953</v>
      </c>
      <c r="H7" s="69"/>
      <c r="I7" s="69"/>
      <c r="J7" s="69"/>
    </row>
    <row r="8" spans="2:12" x14ac:dyDescent="0.2">
      <c r="B8" t="s">
        <v>44</v>
      </c>
      <c r="G8" s="98">
        <f>FLOOR(B4+HLOOKUP($B$8,$B$16:$I$26,2,0)/2,1)</f>
        <v>2010</v>
      </c>
    </row>
    <row r="10" spans="2:12" x14ac:dyDescent="0.2">
      <c r="B10" s="71" t="str">
        <f ca="1">IF(VEDA2,"~DefaultYear",T(0))</f>
        <v>~DefaultYear</v>
      </c>
    </row>
    <row r="11" spans="2:12" x14ac:dyDescent="0.2">
      <c r="B11" s="70">
        <v>2010</v>
      </c>
    </row>
    <row r="15" spans="2:12" x14ac:dyDescent="0.2">
      <c r="B15" s="17" t="s">
        <v>7</v>
      </c>
    </row>
    <row r="16" spans="2:12" x14ac:dyDescent="0.2">
      <c r="B16" s="64" t="s">
        <v>44</v>
      </c>
      <c r="C16" s="64" t="s">
        <v>1005</v>
      </c>
      <c r="D16" s="65" t="s">
        <v>1006</v>
      </c>
      <c r="E16" s="149" t="s">
        <v>1015</v>
      </c>
      <c r="I16" s="149" t="s">
        <v>44</v>
      </c>
      <c r="J16" s="149" t="s">
        <v>1005</v>
      </c>
      <c r="K16" s="89" t="s">
        <v>1006</v>
      </c>
      <c r="L16" s="149" t="s">
        <v>1015</v>
      </c>
    </row>
    <row r="17" spans="2:12" x14ac:dyDescent="0.2">
      <c r="B17" s="9">
        <v>1</v>
      </c>
      <c r="C17" s="9">
        <v>1</v>
      </c>
      <c r="D17" s="9">
        <v>1</v>
      </c>
      <c r="E17" s="9">
        <v>1</v>
      </c>
      <c r="I17">
        <v>2010</v>
      </c>
      <c r="J17">
        <v>2010</v>
      </c>
      <c r="K17">
        <v>2010</v>
      </c>
      <c r="L17">
        <v>2010</v>
      </c>
    </row>
    <row r="18" spans="2:12" x14ac:dyDescent="0.2">
      <c r="B18" s="9">
        <v>3</v>
      </c>
      <c r="C18" s="9">
        <v>1</v>
      </c>
      <c r="D18" s="9">
        <v>1</v>
      </c>
      <c r="E18" s="9">
        <v>3</v>
      </c>
      <c r="I18">
        <v>2013</v>
      </c>
      <c r="J18">
        <v>2011</v>
      </c>
      <c r="K18">
        <v>2011</v>
      </c>
      <c r="L18">
        <v>2012</v>
      </c>
    </row>
    <row r="19" spans="2:12" x14ac:dyDescent="0.2">
      <c r="B19" s="9">
        <v>4</v>
      </c>
      <c r="C19" s="9">
        <v>1</v>
      </c>
      <c r="D19" s="9">
        <v>1</v>
      </c>
      <c r="E19" s="9">
        <v>4</v>
      </c>
      <c r="I19">
        <v>2015</v>
      </c>
      <c r="J19">
        <v>2012</v>
      </c>
      <c r="K19">
        <v>2012</v>
      </c>
      <c r="L19">
        <v>2015</v>
      </c>
    </row>
    <row r="20" spans="2:12" x14ac:dyDescent="0.2">
      <c r="B20" s="9">
        <v>5</v>
      </c>
      <c r="C20" s="9">
        <v>1</v>
      </c>
      <c r="D20" s="9">
        <v>1</v>
      </c>
      <c r="E20" s="151">
        <v>5</v>
      </c>
      <c r="I20">
        <v>2020</v>
      </c>
      <c r="J20">
        <v>2013</v>
      </c>
      <c r="K20">
        <v>2013</v>
      </c>
      <c r="L20">
        <v>2020</v>
      </c>
    </row>
    <row r="21" spans="2:12" x14ac:dyDescent="0.2">
      <c r="B21" s="9">
        <v>5</v>
      </c>
      <c r="C21" s="9">
        <v>1</v>
      </c>
      <c r="D21" s="9">
        <v>1</v>
      </c>
      <c r="E21" s="151">
        <v>13</v>
      </c>
      <c r="I21">
        <v>2025</v>
      </c>
      <c r="J21">
        <v>2014</v>
      </c>
      <c r="K21">
        <v>2014</v>
      </c>
      <c r="L21">
        <v>2025</v>
      </c>
    </row>
    <row r="22" spans="2:12" x14ac:dyDescent="0.2">
      <c r="B22" s="9">
        <v>5</v>
      </c>
      <c r="C22" s="9">
        <v>1</v>
      </c>
      <c r="D22" s="9">
        <v>1</v>
      </c>
      <c r="E22" s="151">
        <v>10</v>
      </c>
      <c r="I22">
        <v>2030</v>
      </c>
      <c r="J22">
        <v>2015</v>
      </c>
      <c r="K22">
        <v>2015</v>
      </c>
      <c r="L22">
        <v>2</v>
      </c>
    </row>
    <row r="23" spans="2:12" x14ac:dyDescent="0.2">
      <c r="B23" s="9">
        <v>5</v>
      </c>
      <c r="C23" s="9">
        <v>1</v>
      </c>
      <c r="D23" s="9">
        <v>1</v>
      </c>
      <c r="E23" s="151">
        <v>10</v>
      </c>
      <c r="I23">
        <v>2035</v>
      </c>
      <c r="J23">
        <v>2016</v>
      </c>
      <c r="K23">
        <v>2016</v>
      </c>
    </row>
    <row r="24" spans="2:12" x14ac:dyDescent="0.2">
      <c r="B24" s="9">
        <v>5</v>
      </c>
      <c r="C24" s="9">
        <v>1</v>
      </c>
      <c r="D24" s="9">
        <v>1</v>
      </c>
      <c r="E24" s="151">
        <v>10</v>
      </c>
      <c r="I24">
        <v>2040</v>
      </c>
      <c r="J24">
        <v>2017</v>
      </c>
      <c r="K24">
        <v>2017</v>
      </c>
    </row>
    <row r="25" spans="2:12" x14ac:dyDescent="0.2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2" x14ac:dyDescent="0.2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2" x14ac:dyDescent="0.2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2" x14ac:dyDescent="0.2">
      <c r="B28" s="9"/>
      <c r="C28" s="9">
        <v>1</v>
      </c>
      <c r="D28" s="9">
        <v>1</v>
      </c>
      <c r="J28">
        <v>2021</v>
      </c>
      <c r="K28">
        <v>2021</v>
      </c>
    </row>
    <row r="29" spans="2:12" x14ac:dyDescent="0.2">
      <c r="C29" s="9">
        <v>1</v>
      </c>
      <c r="D29" s="9">
        <v>1</v>
      </c>
      <c r="J29">
        <v>2022</v>
      </c>
      <c r="K29">
        <v>2022</v>
      </c>
    </row>
    <row r="30" spans="2:12" x14ac:dyDescent="0.2">
      <c r="C30" s="9">
        <v>1</v>
      </c>
      <c r="D30" s="9">
        <v>1</v>
      </c>
      <c r="J30">
        <v>2023</v>
      </c>
      <c r="K30">
        <v>2023</v>
      </c>
    </row>
    <row r="31" spans="2:12" x14ac:dyDescent="0.2">
      <c r="C31" s="9">
        <v>1</v>
      </c>
      <c r="D31" s="9">
        <v>1</v>
      </c>
      <c r="J31">
        <v>2024</v>
      </c>
      <c r="K31">
        <v>2024</v>
      </c>
    </row>
    <row r="32" spans="2:12" x14ac:dyDescent="0.2">
      <c r="C32" s="9">
        <v>1</v>
      </c>
      <c r="D32" s="9">
        <v>1</v>
      </c>
      <c r="J32">
        <v>2025</v>
      </c>
      <c r="K32">
        <v>2025</v>
      </c>
    </row>
    <row r="33" spans="3:11" x14ac:dyDescent="0.2">
      <c r="C33" s="9">
        <v>1</v>
      </c>
      <c r="D33" s="9">
        <v>1</v>
      </c>
      <c r="J33">
        <v>2026</v>
      </c>
      <c r="K33">
        <v>2026</v>
      </c>
    </row>
    <row r="34" spans="3:11" x14ac:dyDescent="0.2">
      <c r="C34" s="9">
        <v>1</v>
      </c>
      <c r="D34" s="9">
        <v>1</v>
      </c>
      <c r="J34">
        <v>2027</v>
      </c>
      <c r="K34">
        <v>2027</v>
      </c>
    </row>
    <row r="35" spans="3:11" x14ac:dyDescent="0.2">
      <c r="C35" s="9">
        <v>1</v>
      </c>
      <c r="D35" s="9">
        <v>1</v>
      </c>
      <c r="J35">
        <v>2028</v>
      </c>
      <c r="K35">
        <v>2028</v>
      </c>
    </row>
    <row r="36" spans="3:11" x14ac:dyDescent="0.2">
      <c r="C36" s="9">
        <v>1</v>
      </c>
      <c r="D36" s="9">
        <v>1</v>
      </c>
      <c r="J36">
        <v>2029</v>
      </c>
      <c r="K36">
        <v>2029</v>
      </c>
    </row>
    <row r="37" spans="3:11" x14ac:dyDescent="0.2">
      <c r="C37" s="9">
        <v>1</v>
      </c>
      <c r="D37" s="9">
        <v>1</v>
      </c>
      <c r="J37">
        <v>2030</v>
      </c>
      <c r="K37">
        <v>2030</v>
      </c>
    </row>
    <row r="38" spans="3:11" x14ac:dyDescent="0.2">
      <c r="C38" s="9">
        <v>1</v>
      </c>
      <c r="D38" s="9">
        <v>1</v>
      </c>
      <c r="J38">
        <v>2031</v>
      </c>
      <c r="K38">
        <v>2031</v>
      </c>
    </row>
    <row r="39" spans="3:11" x14ac:dyDescent="0.2">
      <c r="C39" s="9">
        <v>1</v>
      </c>
      <c r="D39" s="9">
        <v>1</v>
      </c>
      <c r="J39">
        <v>2032</v>
      </c>
      <c r="K39">
        <v>2032</v>
      </c>
    </row>
    <row r="40" spans="3:11" x14ac:dyDescent="0.2">
      <c r="C40" s="9">
        <v>1</v>
      </c>
      <c r="D40" s="9">
        <v>5</v>
      </c>
      <c r="J40">
        <v>2033</v>
      </c>
      <c r="K40">
        <v>2035</v>
      </c>
    </row>
    <row r="41" spans="3:11" x14ac:dyDescent="0.2">
      <c r="C41" s="9">
        <v>1</v>
      </c>
      <c r="D41" s="9">
        <v>5</v>
      </c>
      <c r="J41">
        <v>2034</v>
      </c>
      <c r="K41">
        <v>2040</v>
      </c>
    </row>
    <row r="42" spans="3:11" x14ac:dyDescent="0.2">
      <c r="C42" s="9">
        <v>1</v>
      </c>
      <c r="D42" s="9">
        <v>5</v>
      </c>
      <c r="J42">
        <v>2035</v>
      </c>
      <c r="K42">
        <v>2045</v>
      </c>
    </row>
    <row r="43" spans="3:11" x14ac:dyDescent="0.2">
      <c r="C43" s="9">
        <v>1</v>
      </c>
      <c r="D43" s="9">
        <v>5</v>
      </c>
      <c r="J43">
        <v>2036</v>
      </c>
      <c r="K43">
        <v>2050</v>
      </c>
    </row>
    <row r="44" spans="3:11" x14ac:dyDescent="0.2">
      <c r="C44" s="9">
        <v>1</v>
      </c>
      <c r="D44" s="150"/>
      <c r="J44">
        <v>2037</v>
      </c>
    </row>
    <row r="45" spans="3:11" x14ac:dyDescent="0.2">
      <c r="C45" s="9">
        <v>1</v>
      </c>
      <c r="D45" s="150"/>
      <c r="J45">
        <v>2038</v>
      </c>
    </row>
    <row r="46" spans="3:11" x14ac:dyDescent="0.2">
      <c r="C46" s="9">
        <v>1</v>
      </c>
      <c r="D46" s="150"/>
      <c r="J46">
        <v>2039</v>
      </c>
    </row>
    <row r="47" spans="3:11" x14ac:dyDescent="0.2">
      <c r="C47" s="9">
        <v>1</v>
      </c>
      <c r="D47" s="150"/>
      <c r="J47">
        <v>2040</v>
      </c>
    </row>
    <row r="48" spans="3:11" x14ac:dyDescent="0.2">
      <c r="C48" s="9">
        <v>1</v>
      </c>
      <c r="D48" s="150"/>
      <c r="J48">
        <v>2041</v>
      </c>
    </row>
    <row r="49" spans="3:10" x14ac:dyDescent="0.2">
      <c r="C49" s="9">
        <v>1</v>
      </c>
      <c r="D49" s="150"/>
      <c r="J49">
        <v>2042</v>
      </c>
    </row>
    <row r="50" spans="3:10" x14ac:dyDescent="0.2">
      <c r="C50" s="9">
        <v>1</v>
      </c>
      <c r="D50" s="150"/>
      <c r="J50">
        <v>2043</v>
      </c>
    </row>
    <row r="51" spans="3:10" x14ac:dyDescent="0.2">
      <c r="C51" s="9">
        <v>1</v>
      </c>
      <c r="D51" s="150"/>
      <c r="J51">
        <v>2044</v>
      </c>
    </row>
    <row r="52" spans="3:10" x14ac:dyDescent="0.2">
      <c r="C52" s="9">
        <v>1</v>
      </c>
      <c r="D52" s="150"/>
      <c r="J52">
        <v>2045</v>
      </c>
    </row>
    <row r="53" spans="3:10" x14ac:dyDescent="0.2">
      <c r="C53" s="9">
        <v>1</v>
      </c>
      <c r="D53" s="150"/>
      <c r="J53">
        <v>2046</v>
      </c>
    </row>
    <row r="54" spans="3:10" x14ac:dyDescent="0.2">
      <c r="C54" s="9">
        <v>1</v>
      </c>
      <c r="D54" s="150"/>
      <c r="J54">
        <v>2047</v>
      </c>
    </row>
    <row r="55" spans="3:10" x14ac:dyDescent="0.2">
      <c r="C55" s="9">
        <v>1</v>
      </c>
      <c r="D55" s="150"/>
      <c r="J55">
        <v>2048</v>
      </c>
    </row>
    <row r="56" spans="3:10" x14ac:dyDescent="0.2">
      <c r="C56" s="9">
        <v>1</v>
      </c>
      <c r="D56" s="150"/>
      <c r="J56">
        <v>2049</v>
      </c>
    </row>
    <row r="57" spans="3:10" x14ac:dyDescent="0.2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zoomScale="90" zoomScaleNormal="100" workbookViewId="0">
      <selection activeCell="J9" sqref="J9"/>
    </sheetView>
  </sheetViews>
  <sheetFormatPr defaultRowHeight="12.75" x14ac:dyDescent="0.2"/>
  <cols>
    <col min="1" max="1" width="2.85546875" customWidth="1"/>
    <col min="2" max="2" width="13.42578125" customWidth="1"/>
    <col min="3" max="3" width="12.42578125" customWidth="1"/>
    <col min="4" max="4" width="13.140625" bestFit="1" customWidth="1"/>
    <col min="5" max="5" width="11.42578125" customWidth="1"/>
    <col min="6" max="13" width="8" customWidth="1"/>
    <col min="17" max="17" width="21.42578125" customWidth="1"/>
    <col min="18" max="18" width="15.5703125" customWidth="1"/>
    <col min="20" max="20" width="7.5703125" customWidth="1"/>
    <col min="21" max="21" width="8.140625" customWidth="1"/>
    <col min="22" max="22" width="9" customWidth="1"/>
  </cols>
  <sheetData>
    <row r="3" spans="2:24" ht="17.25" customHeight="1" x14ac:dyDescent="0.25">
      <c r="B3" s="5" t="s">
        <v>1</v>
      </c>
      <c r="C3" s="5"/>
      <c r="D3" s="5"/>
    </row>
    <row r="4" spans="2:24" ht="17.25" customHeight="1" x14ac:dyDescent="0.25">
      <c r="B4" s="5"/>
      <c r="C4" s="5"/>
      <c r="D4" s="5"/>
    </row>
    <row r="5" spans="2:24" ht="20.25" customHeight="1" x14ac:dyDescent="0.2">
      <c r="B5" s="17" t="str">
        <f ca="1">IF(VEDA2,"~TFM_MIG","~TFM_UPD")</f>
        <v>~TFM_MIG</v>
      </c>
    </row>
    <row r="6" spans="2:24" ht="18" customHeight="1" x14ac:dyDescent="0.2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1008</v>
      </c>
      <c r="G6" s="73" t="s">
        <v>1009</v>
      </c>
      <c r="H6" s="73" t="s">
        <v>1010</v>
      </c>
      <c r="I6" s="73" t="s">
        <v>1011</v>
      </c>
      <c r="J6" s="73" t="s">
        <v>1012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>
        <v>5</v>
      </c>
      <c r="J7" s="74">
        <v>5</v>
      </c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>
        <v>5</v>
      </c>
      <c r="J8" s="74">
        <v>5</v>
      </c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">
      <c r="B11" s="4" t="s">
        <v>34</v>
      </c>
    </row>
    <row r="12" spans="2:24" ht="19.5" customHeight="1" x14ac:dyDescent="0.2"/>
    <row r="13" spans="2:24" ht="19.5" customHeight="1" x14ac:dyDescent="0.25">
      <c r="B13" s="5" t="s">
        <v>33</v>
      </c>
      <c r="C13" s="5"/>
      <c r="D13" s="5"/>
    </row>
    <row r="14" spans="2:24" ht="15.75" customHeight="1" x14ac:dyDescent="0.25">
      <c r="B14" s="5"/>
      <c r="C14" s="5"/>
      <c r="D14" s="5"/>
    </row>
    <row r="15" spans="2:24" x14ac:dyDescent="0.2">
      <c r="B15" s="17" t="s">
        <v>0</v>
      </c>
    </row>
    <row r="16" spans="2:24" x14ac:dyDescent="0.2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">
      <c r="B21" s="4" t="s">
        <v>950</v>
      </c>
    </row>
    <row r="23" spans="2:13" ht="18" x14ac:dyDescent="0.25">
      <c r="B23" s="5" t="s">
        <v>951</v>
      </c>
      <c r="C23" s="5"/>
      <c r="D23" s="5"/>
    </row>
    <row r="24" spans="2:13" ht="18" x14ac:dyDescent="0.25">
      <c r="B24" s="5"/>
      <c r="C24" s="5"/>
      <c r="D24" s="5"/>
      <c r="M24" t="s">
        <v>23</v>
      </c>
    </row>
    <row r="25" spans="2:13" x14ac:dyDescent="0.2">
      <c r="B25" s="17" t="s">
        <v>15</v>
      </c>
    </row>
    <row r="26" spans="2:13" ht="25.5" x14ac:dyDescent="0.2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zoomScaleNormal="100" workbookViewId="0">
      <selection activeCell="B45" sqref="B45"/>
    </sheetView>
  </sheetViews>
  <sheetFormatPr defaultRowHeight="12.75" x14ac:dyDescent="0.2"/>
  <cols>
    <col min="1" max="1" width="2.42578125" customWidth="1"/>
    <col min="2" max="2" width="52.5703125" bestFit="1" customWidth="1"/>
  </cols>
  <sheetData>
    <row r="1" spans="2:10" x14ac:dyDescent="0.2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">
      <c r="B3" s="17" t="s">
        <v>24</v>
      </c>
    </row>
    <row r="4" spans="2:10" x14ac:dyDescent="0.2">
      <c r="B4" s="18" t="s">
        <v>25</v>
      </c>
      <c r="C4" s="19" t="s">
        <v>26</v>
      </c>
    </row>
    <row r="5" spans="2:10" x14ac:dyDescent="0.2">
      <c r="B5" s="15" t="s">
        <v>27</v>
      </c>
      <c r="C5" s="15">
        <v>1</v>
      </c>
    </row>
    <row r="6" spans="2:10" x14ac:dyDescent="0.2">
      <c r="B6" s="15" t="s">
        <v>28</v>
      </c>
      <c r="C6" s="15">
        <v>1</v>
      </c>
    </row>
    <row r="7" spans="2:10" x14ac:dyDescent="0.2">
      <c r="B7" s="16" t="s">
        <v>29</v>
      </c>
      <c r="C7" s="16">
        <v>1</v>
      </c>
    </row>
    <row r="8" spans="2:10" x14ac:dyDescent="0.2">
      <c r="B8" s="16" t="s">
        <v>30</v>
      </c>
      <c r="C8" s="16">
        <v>0</v>
      </c>
    </row>
    <row r="9" spans="2:10" x14ac:dyDescent="0.2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zoomScale="80" zoomScaleNormal="80" workbookViewId="0">
      <selection activeCell="Q41" sqref="Q41"/>
    </sheetView>
  </sheetViews>
  <sheetFormatPr defaultColWidth="9.140625" defaultRowHeight="12.75" x14ac:dyDescent="0.2"/>
  <cols>
    <col min="1" max="1" width="3.42578125" style="56" customWidth="1"/>
    <col min="2" max="2" width="13.5703125" style="56" customWidth="1"/>
    <col min="3" max="3" width="12.42578125" style="56" bestFit="1" customWidth="1"/>
    <col min="4" max="4" width="5.5703125" style="56" bestFit="1" customWidth="1"/>
    <col min="5" max="5" width="9.85546875" style="56" customWidth="1"/>
    <col min="6" max="10" width="8.42578125" style="56" customWidth="1"/>
    <col min="11" max="15" width="9.140625" style="56"/>
    <col min="16" max="16" width="18.5703125" style="56" customWidth="1"/>
    <col min="17" max="16384" width="9.140625" style="56"/>
  </cols>
  <sheetData>
    <row r="3" spans="2:57" ht="15" x14ac:dyDescent="0.2">
      <c r="B3" s="4" t="s">
        <v>36</v>
      </c>
    </row>
    <row r="5" spans="2:57" x14ac:dyDescent="0.2">
      <c r="B5" s="94" t="s">
        <v>15</v>
      </c>
    </row>
    <row r="6" spans="2:57" ht="25.5" x14ac:dyDescent="0.3">
      <c r="B6" s="8" t="s">
        <v>16</v>
      </c>
      <c r="C6" s="8" t="s">
        <v>18</v>
      </c>
      <c r="D6" s="8" t="s">
        <v>19</v>
      </c>
      <c r="E6" s="8" t="s">
        <v>3</v>
      </c>
      <c r="F6" s="8" t="s">
        <v>1008</v>
      </c>
      <c r="G6" s="8" t="s">
        <v>1009</v>
      </c>
      <c r="H6" s="8" t="s">
        <v>1010</v>
      </c>
      <c r="I6" s="8" t="s">
        <v>1011</v>
      </c>
      <c r="J6" s="8" t="s">
        <v>1012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3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25">
      <c r="B8" s="100"/>
      <c r="C8" s="100" t="s">
        <v>35</v>
      </c>
      <c r="D8" s="101">
        <v>2010</v>
      </c>
      <c r="E8" s="117">
        <f>Q40</f>
        <v>2.8399999999999998E-2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25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25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989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993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992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994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9.8269499928457141E-2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7.4266036857875611E-2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25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995</v>
      </c>
      <c r="Q17" s="148">
        <f>XCHG_rates!C9*Q12</f>
        <v>6.010236815257171E-6</v>
      </c>
      <c r="R17" s="27">
        <f>XCHG_rates!D9*R12</f>
        <v>7.910161542518693E-6</v>
      </c>
      <c r="S17" s="27">
        <f>XCHG_rates!E9*S12</f>
        <v>8.441910983513591E-6</v>
      </c>
      <c r="T17" s="27">
        <f>XCHG_rates!F9*T12</f>
        <v>8.5315743679302044E-6</v>
      </c>
      <c r="U17" s="27">
        <f>XCHG_rates!G9*U12</f>
        <v>8.004067539884921E-6</v>
      </c>
      <c r="V17" s="27">
        <f>XCHG_rates!H9*V12</f>
        <v>7.0965773558535916E-6</v>
      </c>
      <c r="W17" s="27">
        <f>XCHG_rates!$I$9*W12</f>
        <v>8.0365955897416733E-6</v>
      </c>
      <c r="X17" s="27">
        <f>XCHG_rates!$I$9*X12</f>
        <v>9.3406300303272798E-6</v>
      </c>
      <c r="Y17" s="27">
        <f>XCHG_rates!$I$9*Y12</f>
        <v>1.0478732834801259E-5</v>
      </c>
      <c r="Z17" s="27">
        <f>XCHG_rates!$I$9*Z12</f>
        <v>1.0454669389898953E-5</v>
      </c>
      <c r="AA17" s="27">
        <f>XCHG_rates!$I$9*AA12</f>
        <v>1.0559216083797941E-5</v>
      </c>
      <c r="AB17" s="27">
        <f>XCHG_rates!$I$9*AB12</f>
        <v>1.07704004054739E-5</v>
      </c>
      <c r="AC17" s="27">
        <f>XCHG_rates!$I$9*AC12</f>
        <v>1.0985808413583379E-5</v>
      </c>
      <c r="AD17" s="27">
        <f>XCHG_rates!$I$9*AD12</f>
        <v>1.1205524581855045E-5</v>
      </c>
      <c r="AE17" s="27">
        <f>XCHG_rates!$I$9*AE12</f>
        <v>1.1429635073492147E-5</v>
      </c>
      <c r="AF17" s="27">
        <f>XCHG_rates!$I$9*AF12</f>
        <v>1.165822777496199E-5</v>
      </c>
      <c r="AG17" s="27">
        <f>XCHG_rates!$I$9*AG12</f>
        <v>1.189139233046123E-5</v>
      </c>
      <c r="AH17" s="27">
        <f>XCHG_rates!$I$9*AH12</f>
        <v>1.2129220177070454E-5</v>
      </c>
      <c r="AI17" s="27">
        <f>XCHG_rates!$I$9*AI12</f>
        <v>1.2371804580611864E-5</v>
      </c>
      <c r="AJ17" s="27">
        <f>XCHG_rates!$I$9*AJ12</f>
        <v>1.2619240672224102E-5</v>
      </c>
      <c r="AK17" s="27">
        <f>XCHG_rates!$I$9*AK12</f>
        <v>1.2871625485668584E-5</v>
      </c>
      <c r="AL17" s="27">
        <f>XCHG_rates!$I$9*AL12</f>
        <v>1.3129057995381956E-5</v>
      </c>
      <c r="AM17" s="27">
        <f>XCHG_rates!$I$9*AM12</f>
        <v>1.3391639155289595E-5</v>
      </c>
      <c r="AN17" s="27">
        <f>XCHG_rates!$I$9*AN12</f>
        <v>1.3659471938395387E-5</v>
      </c>
      <c r="AO17" s="27">
        <f>XCHG_rates!$I$9*AO12</f>
        <v>1.3932661377163297E-5</v>
      </c>
      <c r="AP17" s="27">
        <f>XCHG_rates!$I$9*AP12</f>
        <v>1.4211314604706564E-5</v>
      </c>
      <c r="AQ17" s="27">
        <f>XCHG_rates!$I$9*AQ12</f>
        <v>1.4495540896800695E-5</v>
      </c>
      <c r="AR17" s="27">
        <f>XCHG_rates!$I$9*AR12</f>
        <v>1.478545171473671E-5</v>
      </c>
      <c r="AS17" s="27">
        <f>XCHG_rates!$I$9*AS12</f>
        <v>1.5081160749031445E-5</v>
      </c>
      <c r="AT17" s="27">
        <f>XCHG_rates!$I$9*AT12</f>
        <v>1.5382783964012071E-5</v>
      </c>
      <c r="AU17" s="27">
        <f>XCHG_rates!$I$9*AU12</f>
        <v>1.5690439643292316E-5</v>
      </c>
      <c r="AV17" s="27">
        <f>XCHG_rates!$I$9*AV12</f>
        <v>1.6004248436158162E-5</v>
      </c>
      <c r="AW17" s="27">
        <f>XCHG_rates!$I$9*AW12</f>
        <v>1.6324333404881328E-5</v>
      </c>
      <c r="AX17" s="27">
        <f>XCHG_rates!$I$9*AX12</f>
        <v>1.6650820072978954E-5</v>
      </c>
      <c r="AY17" s="27">
        <f>XCHG_rates!$I$9*AY12</f>
        <v>1.6983836474438533E-5</v>
      </c>
      <c r="AZ17" s="27">
        <f>XCHG_rates!$I$9*AZ12</f>
        <v>1.7323513203927305E-5</v>
      </c>
      <c r="BA17" s="27">
        <f>XCHG_rates!$I$9*BA12</f>
        <v>1.7669983468005848E-5</v>
      </c>
      <c r="BB17" s="27">
        <f>XCHG_rates!$I$9*BB12</f>
        <v>1.8023383137365967E-5</v>
      </c>
      <c r="BC17" s="27">
        <f>XCHG_rates!$I$9*BC12</f>
        <v>1.8383850800113287E-5</v>
      </c>
      <c r="BD17" s="27">
        <f>XCHG_rates!$I$9*BD12</f>
        <v>1.8751527816115556E-5</v>
      </c>
      <c r="BE17" s="28">
        <f>XCHG_rates!$I$9*BE12</f>
        <v>1.9126558372437869E-5</v>
      </c>
    </row>
    <row r="18" spans="1:60" ht="18" customHeight="1" x14ac:dyDescent="0.25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25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25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25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978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25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25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977</v>
      </c>
      <c r="U25" s="54"/>
    </row>
    <row r="26" spans="1:60" ht="18" customHeight="1" x14ac:dyDescent="0.25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3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">
      <c r="A30" s="56"/>
      <c r="B30" s="99"/>
      <c r="C30" s="67" t="s">
        <v>78</v>
      </c>
      <c r="D30" s="99"/>
      <c r="E30" s="102" cm="1">
        <f t="array" ref="E30:E35">TRANSPOSE(Q17:V17)</f>
        <v>6.010236815257171E-6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">
      <c r="A31" s="56"/>
      <c r="B31" s="104"/>
      <c r="C31" s="67" t="s">
        <v>78</v>
      </c>
      <c r="D31" s="105"/>
      <c r="E31" s="106">
        <v>7.910161542518693E-6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">
      <c r="A32" s="56"/>
      <c r="B32" s="104"/>
      <c r="C32" s="67" t="s">
        <v>78</v>
      </c>
      <c r="D32" s="105"/>
      <c r="E32" s="106">
        <v>8.441910983513591E-6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">
      <c r="A33" s="56"/>
      <c r="B33" s="104"/>
      <c r="C33" s="67" t="s">
        <v>78</v>
      </c>
      <c r="D33" s="105"/>
      <c r="E33" s="106">
        <v>8.5315743679302044E-6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">
      <c r="B34" s="104"/>
      <c r="C34" s="67" t="s">
        <v>78</v>
      </c>
      <c r="D34" s="105"/>
      <c r="E34" s="106">
        <v>8.004067539884921E-6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5" x14ac:dyDescent="0.3">
      <c r="B35" s="100"/>
      <c r="C35" s="101" t="s">
        <v>78</v>
      </c>
      <c r="D35" s="101"/>
      <c r="E35" s="108">
        <v>7.0965773558535916E-6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5" x14ac:dyDescent="0.3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5" x14ac:dyDescent="0.3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5" x14ac:dyDescent="0.3">
      <c r="B38" s="104"/>
      <c r="C38" s="67" t="s">
        <v>78</v>
      </c>
      <c r="D38" s="105"/>
      <c r="E38" s="106">
        <v>9.8269499928457141E-2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/>
    </row>
    <row r="40" spans="1:57" x14ac:dyDescent="0.2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2.84%</f>
        <v>2.8399999999999998E-2</v>
      </c>
      <c r="R40" s="56" t="s">
        <v>1013</v>
      </c>
    </row>
    <row r="41" spans="1:57" x14ac:dyDescent="0.2">
      <c r="A41" s="61"/>
      <c r="B41" s="104"/>
      <c r="C41" s="105" t="s">
        <v>78</v>
      </c>
      <c r="D41" s="105"/>
      <c r="E41" s="106">
        <v>7.4266036857875611E-2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  <c r="R41" s="56" t="s">
        <v>1014</v>
      </c>
    </row>
    <row r="42" spans="1:57" x14ac:dyDescent="0.2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">
      <c r="A43" s="61"/>
    </row>
    <row r="45" spans="1:57" x14ac:dyDescent="0.2">
      <c r="C45" s="58"/>
      <c r="E45" s="63"/>
    </row>
    <row r="46" spans="1:57" x14ac:dyDescent="0.2">
      <c r="B46"/>
      <c r="C46" s="58"/>
      <c r="E46" s="63"/>
    </row>
    <row r="49" spans="2:10" x14ac:dyDescent="0.2">
      <c r="E49" s="60"/>
    </row>
    <row r="50" spans="2:10" x14ac:dyDescent="0.2">
      <c r="E50" s="60"/>
    </row>
    <row r="51" spans="2:10" x14ac:dyDescent="0.2">
      <c r="B51"/>
      <c r="E51" s="60"/>
    </row>
    <row r="61" spans="2:10" x14ac:dyDescent="0.2">
      <c r="B61"/>
      <c r="C61"/>
      <c r="D61"/>
      <c r="E61"/>
      <c r="F61"/>
      <c r="G61"/>
      <c r="H61"/>
      <c r="I61"/>
      <c r="J61"/>
    </row>
    <row r="62" spans="2:10" x14ac:dyDescent="0.2">
      <c r="B62"/>
      <c r="C62"/>
      <c r="D62"/>
      <c r="E62"/>
      <c r="F62"/>
      <c r="G62"/>
      <c r="H62"/>
      <c r="I62"/>
      <c r="J62"/>
    </row>
    <row r="63" spans="2:10" x14ac:dyDescent="0.2">
      <c r="B63"/>
      <c r="C63"/>
      <c r="D63"/>
      <c r="E63"/>
      <c r="F63"/>
      <c r="G63"/>
      <c r="H63"/>
      <c r="I63"/>
      <c r="J63"/>
    </row>
    <row r="64" spans="2:10" x14ac:dyDescent="0.2">
      <c r="B64"/>
      <c r="C64"/>
      <c r="D64"/>
      <c r="E64"/>
      <c r="F64"/>
      <c r="G64"/>
      <c r="H64"/>
      <c r="I64"/>
      <c r="J64"/>
    </row>
    <row r="65" spans="2:10" x14ac:dyDescent="0.2">
      <c r="B65"/>
      <c r="C65"/>
      <c r="D65"/>
      <c r="E65"/>
      <c r="F65"/>
      <c r="G65"/>
      <c r="H65"/>
      <c r="I65"/>
      <c r="J65"/>
    </row>
    <row r="66" spans="2:10" x14ac:dyDescent="0.2">
      <c r="B66"/>
      <c r="C66"/>
      <c r="D66"/>
      <c r="E66"/>
      <c r="F66"/>
      <c r="G66"/>
      <c r="H66"/>
      <c r="I66"/>
      <c r="J66"/>
    </row>
    <row r="67" spans="2:10" x14ac:dyDescent="0.2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workbookViewId="0">
      <selection activeCell="B45" sqref="B45"/>
    </sheetView>
  </sheetViews>
  <sheetFormatPr defaultRowHeight="12.75" x14ac:dyDescent="0.2"/>
  <cols>
    <col min="2" max="2" width="11.140625" bestFit="1" customWidth="1"/>
    <col min="4" max="5" width="10.5703125" bestFit="1" customWidth="1"/>
    <col min="6" max="6" width="14.42578125" bestFit="1" customWidth="1"/>
    <col min="11" max="11" width="15.5703125" bestFit="1" customWidth="1"/>
  </cols>
  <sheetData>
    <row r="2" spans="2:15" x14ac:dyDescent="0.2">
      <c r="B2" s="94" t="s">
        <v>37</v>
      </c>
      <c r="C2" s="56"/>
      <c r="D2" s="56"/>
      <c r="E2" s="56"/>
      <c r="K2" s="94" t="s">
        <v>39</v>
      </c>
    </row>
    <row r="3" spans="2:15" x14ac:dyDescent="0.2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">
      <c r="B4" s="87" t="s">
        <v>979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">
      <c r="B5" s="130" t="s">
        <v>980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">
      <c r="B6" s="130" t="s">
        <v>981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">
      <c r="B7" s="130" t="s">
        <v>982</v>
      </c>
      <c r="C7" s="56"/>
      <c r="D7" s="131"/>
      <c r="E7" s="132"/>
      <c r="F7" s="133"/>
      <c r="G7" s="2"/>
    </row>
    <row r="8" spans="2:15" x14ac:dyDescent="0.2">
      <c r="B8" s="130" t="s">
        <v>983</v>
      </c>
      <c r="C8" s="56"/>
      <c r="D8" s="131"/>
      <c r="E8" s="132"/>
      <c r="F8" s="133"/>
      <c r="G8" s="2"/>
    </row>
    <row r="9" spans="2:15" x14ac:dyDescent="0.2">
      <c r="B9" s="130" t="s">
        <v>984</v>
      </c>
      <c r="C9" s="56"/>
      <c r="D9" s="131"/>
      <c r="E9" s="132"/>
      <c r="F9" s="133"/>
      <c r="G9" s="2"/>
    </row>
    <row r="10" spans="2:15" x14ac:dyDescent="0.2">
      <c r="B10" s="130" t="s">
        <v>937</v>
      </c>
      <c r="C10" s="56"/>
      <c r="D10" s="131"/>
      <c r="E10" s="132"/>
      <c r="F10" s="133"/>
      <c r="G10" s="2"/>
    </row>
    <row r="11" spans="2:15" x14ac:dyDescent="0.2">
      <c r="B11" s="130" t="s">
        <v>985</v>
      </c>
      <c r="C11" s="56"/>
      <c r="D11" s="131"/>
      <c r="E11" s="132"/>
      <c r="F11" s="133"/>
      <c r="G11" s="2"/>
    </row>
    <row r="12" spans="2:15" x14ac:dyDescent="0.2">
      <c r="B12" s="130" t="s">
        <v>986</v>
      </c>
      <c r="C12" s="56"/>
      <c r="D12" s="131"/>
      <c r="E12" s="132"/>
      <c r="F12" s="133"/>
      <c r="G12" s="2"/>
    </row>
    <row r="13" spans="2:15" x14ac:dyDescent="0.2">
      <c r="B13" s="130" t="s">
        <v>987</v>
      </c>
      <c r="C13" s="56"/>
      <c r="D13" s="131"/>
      <c r="E13" s="132"/>
      <c r="F13" s="133"/>
      <c r="G13" s="2"/>
    </row>
    <row r="14" spans="2:15" x14ac:dyDescent="0.2">
      <c r="B14" s="130" t="s">
        <v>988</v>
      </c>
      <c r="C14" s="56"/>
      <c r="D14" s="131"/>
      <c r="E14" s="132"/>
      <c r="F14" s="133"/>
      <c r="G14" s="2"/>
    </row>
    <row r="15" spans="2:15" x14ac:dyDescent="0.2">
      <c r="B15" s="88" t="s">
        <v>71</v>
      </c>
      <c r="C15" s="56"/>
      <c r="D15" s="56"/>
      <c r="E15" s="56"/>
    </row>
    <row r="16" spans="2:15" x14ac:dyDescent="0.2">
      <c r="B16" s="89" t="s">
        <v>72</v>
      </c>
      <c r="C16" s="56"/>
      <c r="D16" s="56"/>
      <c r="E16" s="56"/>
    </row>
    <row r="17" spans="2:5" x14ac:dyDescent="0.2">
      <c r="B17" s="88" t="s">
        <v>73</v>
      </c>
      <c r="C17" s="56"/>
      <c r="D17" s="56"/>
      <c r="E17" s="56"/>
    </row>
    <row r="18" spans="2:5" x14ac:dyDescent="0.2">
      <c r="B18" s="88" t="s">
        <v>74</v>
      </c>
      <c r="C18" s="56"/>
      <c r="D18" s="56"/>
      <c r="E18" s="56"/>
    </row>
    <row r="19" spans="2:5" x14ac:dyDescent="0.2">
      <c r="B19" s="89" t="s">
        <v>75</v>
      </c>
      <c r="C19" s="56"/>
      <c r="D19" s="56"/>
      <c r="E19" s="56"/>
    </row>
    <row r="20" spans="2:5" x14ac:dyDescent="0.2">
      <c r="B20" s="90" t="s">
        <v>946</v>
      </c>
      <c r="C20" s="56"/>
      <c r="D20" s="56"/>
      <c r="E20" s="56"/>
    </row>
    <row r="21" spans="2:5" x14ac:dyDescent="0.2">
      <c r="B21" s="90" t="s">
        <v>944</v>
      </c>
      <c r="C21" s="56"/>
      <c r="D21" s="56"/>
      <c r="E21" s="56"/>
    </row>
    <row r="22" spans="2:5" x14ac:dyDescent="0.2">
      <c r="B22" s="90" t="s">
        <v>945</v>
      </c>
      <c r="C22" s="56"/>
      <c r="D22" s="56"/>
      <c r="E22" s="56"/>
    </row>
    <row r="23" spans="2:5" x14ac:dyDescent="0.2">
      <c r="B23" s="90" t="s">
        <v>962</v>
      </c>
      <c r="C23" s="56"/>
      <c r="D23" s="56"/>
      <c r="E23" s="56"/>
    </row>
    <row r="24" spans="2:5" x14ac:dyDescent="0.2">
      <c r="B24" s="90" t="s">
        <v>963</v>
      </c>
      <c r="C24" s="56"/>
      <c r="D24" s="56"/>
      <c r="E24" s="56"/>
    </row>
    <row r="25" spans="2:5" x14ac:dyDescent="0.2">
      <c r="B25" s="91" t="s">
        <v>964</v>
      </c>
      <c r="C25" s="56"/>
      <c r="D25" s="56"/>
      <c r="E25" s="56"/>
    </row>
    <row r="26" spans="2:5" x14ac:dyDescent="0.2">
      <c r="B26" s="92" t="s">
        <v>938</v>
      </c>
      <c r="C26" s="56"/>
      <c r="D26" s="56"/>
      <c r="E26" s="56"/>
    </row>
    <row r="27" spans="2:5" x14ac:dyDescent="0.2">
      <c r="B27" s="90" t="s">
        <v>939</v>
      </c>
    </row>
    <row r="28" spans="2:5" x14ac:dyDescent="0.2">
      <c r="B28" s="92" t="s">
        <v>940</v>
      </c>
    </row>
    <row r="29" spans="2:5" x14ac:dyDescent="0.2">
      <c r="B29" s="92" t="s">
        <v>942</v>
      </c>
    </row>
    <row r="30" spans="2:5" x14ac:dyDescent="0.2">
      <c r="B30" s="92" t="s">
        <v>943</v>
      </c>
    </row>
    <row r="31" spans="2:5" x14ac:dyDescent="0.2">
      <c r="B31" s="91" t="s">
        <v>941</v>
      </c>
    </row>
    <row r="32" spans="2:5" x14ac:dyDescent="0.2">
      <c r="B32" s="92" t="s">
        <v>818</v>
      </c>
    </row>
    <row r="33" spans="2:3" x14ac:dyDescent="0.2">
      <c r="B33" s="90" t="s">
        <v>819</v>
      </c>
    </row>
    <row r="34" spans="2:3" x14ac:dyDescent="0.2">
      <c r="B34" s="90" t="s">
        <v>820</v>
      </c>
    </row>
    <row r="35" spans="2:3" x14ac:dyDescent="0.2">
      <c r="B35" s="90" t="s">
        <v>821</v>
      </c>
    </row>
    <row r="36" spans="2:3" x14ac:dyDescent="0.2">
      <c r="B36" s="90" t="s">
        <v>822</v>
      </c>
    </row>
    <row r="37" spans="2:3" x14ac:dyDescent="0.2">
      <c r="B37" s="91" t="s">
        <v>817</v>
      </c>
    </row>
    <row r="38" spans="2:3" x14ac:dyDescent="0.2">
      <c r="B38" s="93" t="s">
        <v>954</v>
      </c>
    </row>
    <row r="39" spans="2:3" x14ac:dyDescent="0.2">
      <c r="B39" s="93" t="s">
        <v>955</v>
      </c>
      <c r="C39" s="41"/>
    </row>
    <row r="40" spans="2:3" x14ac:dyDescent="0.2">
      <c r="B40" s="93" t="s">
        <v>956</v>
      </c>
      <c r="C40" s="41"/>
    </row>
    <row r="41" spans="2:3" x14ac:dyDescent="0.2">
      <c r="B41" s="93"/>
      <c r="C41" s="41"/>
    </row>
    <row r="42" spans="2:3" x14ac:dyDescent="0.2">
      <c r="B42" s="93" t="s">
        <v>957</v>
      </c>
      <c r="C42" s="41"/>
    </row>
    <row r="43" spans="2:3" x14ac:dyDescent="0.2">
      <c r="B43" s="93" t="s">
        <v>990</v>
      </c>
    </row>
    <row r="44" spans="2:3" x14ac:dyDescent="0.2">
      <c r="B44" s="93" t="s">
        <v>991</v>
      </c>
    </row>
    <row r="45" spans="2:3" x14ac:dyDescent="0.2">
      <c r="B45" s="93"/>
    </row>
    <row r="46" spans="2:3" x14ac:dyDescent="0.2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2.75" x14ac:dyDescent="0.2"/>
  <sheetData>
    <row r="2" spans="2:26" x14ac:dyDescent="0.2">
      <c r="B2" t="s">
        <v>974</v>
      </c>
    </row>
    <row r="3" spans="2:26" x14ac:dyDescent="0.2">
      <c r="B3" t="s">
        <v>975</v>
      </c>
    </row>
    <row r="5" spans="2:26" x14ac:dyDescent="0.2">
      <c r="S5" s="41"/>
      <c r="T5" s="41"/>
      <c r="U5" s="41"/>
      <c r="V5" s="41"/>
      <c r="W5" s="41"/>
      <c r="X5" s="41"/>
      <c r="Y5" s="41"/>
      <c r="Z5" s="41"/>
    </row>
    <row r="6" spans="2:26" x14ac:dyDescent="0.2">
      <c r="B6" t="s">
        <v>973</v>
      </c>
      <c r="K6" t="s">
        <v>972</v>
      </c>
      <c r="S6" s="42"/>
      <c r="T6" s="43"/>
      <c r="U6" s="43"/>
      <c r="V6" s="43"/>
      <c r="W6" s="43"/>
      <c r="X6" s="43"/>
      <c r="Y6" s="43"/>
      <c r="Z6" s="41"/>
    </row>
    <row r="7" spans="2:26" x14ac:dyDescent="0.2">
      <c r="S7" s="41"/>
      <c r="T7" s="42"/>
      <c r="U7" s="42"/>
      <c r="V7" s="42"/>
      <c r="W7" s="42"/>
      <c r="X7" s="42"/>
      <c r="Y7" s="42"/>
      <c r="Z7" s="42"/>
    </row>
    <row r="8" spans="2:26" x14ac:dyDescent="0.2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">
      <c r="B24" t="s">
        <v>966</v>
      </c>
      <c r="C24" t="s">
        <v>967</v>
      </c>
      <c r="D24" t="s">
        <v>968</v>
      </c>
      <c r="E24" t="s">
        <v>969</v>
      </c>
      <c r="F24" t="s">
        <v>970</v>
      </c>
      <c r="G24" t="s">
        <v>971</v>
      </c>
      <c r="K24" t="s">
        <v>966</v>
      </c>
      <c r="L24" t="s">
        <v>967</v>
      </c>
      <c r="M24" t="s">
        <v>968</v>
      </c>
      <c r="N24" t="s">
        <v>969</v>
      </c>
      <c r="O24" t="s">
        <v>970</v>
      </c>
      <c r="P24" t="s">
        <v>971</v>
      </c>
    </row>
    <row r="25" spans="1:16" x14ac:dyDescent="0.2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2.75" x14ac:dyDescent="0.2"/>
  <cols>
    <col min="2" max="2" width="15.5703125" customWidth="1"/>
  </cols>
  <sheetData>
    <row r="2" spans="1:48" x14ac:dyDescent="0.2">
      <c r="B2" t="s">
        <v>976</v>
      </c>
    </row>
    <row r="5" spans="1:48" ht="12.75" customHeight="1" x14ac:dyDescent="0.2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">
      <c r="A7" s="45"/>
      <c r="B7" s="46" t="s">
        <v>89</v>
      </c>
      <c r="C7" s="47">
        <f>$A$23/C23</f>
        <v>7.8047379442164165E-5</v>
      </c>
      <c r="D7" s="47">
        <f>$A$23/J23</f>
        <v>8.2470825945321841E-4</v>
      </c>
      <c r="E7" s="47">
        <f>$A$23/Q23</f>
        <v>8.5497854003864504E-4</v>
      </c>
      <c r="F7" s="47">
        <f>$A$23/X23</f>
        <v>8.6218045436909946E-4</v>
      </c>
      <c r="G7" s="47">
        <f>$A$23/AE23</f>
        <v>8.1944913351448618E-5</v>
      </c>
      <c r="H7" s="47">
        <f>$A$23/AL23</f>
        <v>7.9718180289042184E-5</v>
      </c>
      <c r="I7" s="47">
        <f>$A$23/AS23</f>
        <v>7.8615548740460981E-5</v>
      </c>
    </row>
    <row r="8" spans="1:48" ht="11.25" customHeight="1" x14ac:dyDescent="0.2">
      <c r="A8" s="45"/>
      <c r="B8" s="48" t="s">
        <v>90</v>
      </c>
      <c r="C8" s="47">
        <f>C38/$A$38*C7</f>
        <v>0.92999462253555654</v>
      </c>
      <c r="D8" s="47">
        <f>J37/$A$38*D7</f>
        <v>9.5555399777328773</v>
      </c>
      <c r="E8" s="47">
        <f>Q37/$A$38*E7</f>
        <v>9.9525230416716539</v>
      </c>
      <c r="F8" s="47">
        <f>X37/$A$38*F7</f>
        <v>9.5655558908479552</v>
      </c>
      <c r="G8" s="47">
        <f>AE36/$A$38*G7</f>
        <v>0.89272509448248494</v>
      </c>
      <c r="H8" s="47">
        <f>AL35/$A$38*H7</f>
        <v>0.83425474263384081</v>
      </c>
      <c r="I8" s="47">
        <f>AS35/$A$38*I7</f>
        <v>0.80182435242407102</v>
      </c>
    </row>
    <row r="9" spans="1:48" x14ac:dyDescent="0.2">
      <c r="A9" s="45"/>
      <c r="B9" s="46" t="s">
        <v>91</v>
      </c>
      <c r="C9" s="49">
        <f>$A$25/C25</f>
        <v>1.0480752098770608E-5</v>
      </c>
      <c r="D9" s="49">
        <f>$A$25/J24</f>
        <v>1.1069906459290419E-5</v>
      </c>
      <c r="E9" s="49">
        <f>$A$25/Q24</f>
        <v>1.148725489069877E-5</v>
      </c>
      <c r="F9" s="49">
        <f>$A$25/X24</f>
        <v>1.1561495595070179E-5</v>
      </c>
      <c r="G9" s="49">
        <f>$A$25/AE24</f>
        <v>1.0992876615952863E-5</v>
      </c>
      <c r="H9" s="49">
        <f>$A$25/AL24</f>
        <v>1.0688099869605182E-5</v>
      </c>
      <c r="I9" s="49">
        <f>$A$25/AS24</f>
        <v>1.0559216083797939E-5</v>
      </c>
    </row>
    <row r="10" spans="1:48" x14ac:dyDescent="0.2">
      <c r="B10" s="46" t="s">
        <v>92</v>
      </c>
      <c r="C10" s="47">
        <f>C38/$A$38*C9</f>
        <v>0.12488623143596785</v>
      </c>
      <c r="D10" s="47">
        <f>J37/$A$38*D9</f>
        <v>0.12826224608402059</v>
      </c>
      <c r="E10" s="47">
        <f>Q37/$A$38*E9</f>
        <v>0.13371934338851044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0.11185149954041169</v>
      </c>
      <c r="I10" s="47">
        <f>AS35/$A$38*I9</f>
        <v>0.10769671819564115</v>
      </c>
    </row>
    <row r="11" spans="1:48" ht="11.25" customHeight="1" x14ac:dyDescent="0.2">
      <c r="A11" s="45"/>
      <c r="B11" s="46" t="s">
        <v>93</v>
      </c>
      <c r="C11" s="47">
        <f>C23/$A$23*C9</f>
        <v>0.13428704683848114</v>
      </c>
      <c r="D11" s="47">
        <f>J23/$A$23*D9</f>
        <v>1.3422815077212597E-2</v>
      </c>
      <c r="E11" s="47">
        <f>Q23/$A$23*E9</f>
        <v>1.3435723065259093E-2</v>
      </c>
      <c r="F11" s="47">
        <f>X23/$A$23*F9</f>
        <v>1.3409600665942146E-2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0.13431460128400066</v>
      </c>
    </row>
    <row r="12" spans="1:48" ht="11.25" customHeight="1" x14ac:dyDescent="0.2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">
      <c r="B13" t="s">
        <v>94</v>
      </c>
    </row>
    <row r="14" spans="1:48" ht="12.75" customHeight="1" x14ac:dyDescent="0.2"/>
    <row r="15" spans="1:48" x14ac:dyDescent="0.2">
      <c r="A15" s="153" t="s">
        <v>95</v>
      </c>
      <c r="B15" s="153"/>
      <c r="C15" s="153"/>
      <c r="D15" s="153"/>
      <c r="E15" s="153"/>
      <c r="F15" s="153"/>
      <c r="H15" s="153" t="s">
        <v>96</v>
      </c>
      <c r="I15" s="153"/>
      <c r="J15" s="153"/>
      <c r="K15" s="153"/>
      <c r="L15" s="153"/>
      <c r="M15" s="153"/>
      <c r="O15" s="153" t="s">
        <v>97</v>
      </c>
      <c r="P15" s="153"/>
      <c r="Q15" s="153"/>
      <c r="R15" s="153"/>
      <c r="S15" s="153"/>
      <c r="T15" s="153"/>
      <c r="V15" s="153" t="s">
        <v>98</v>
      </c>
      <c r="W15" s="153"/>
      <c r="X15" s="153"/>
      <c r="Y15" s="153"/>
      <c r="Z15" s="153"/>
      <c r="AA15" s="153"/>
      <c r="AC15" s="153" t="s">
        <v>99</v>
      </c>
      <c r="AD15" s="153"/>
      <c r="AE15" s="153"/>
      <c r="AF15" s="153"/>
      <c r="AG15" s="153"/>
      <c r="AH15" s="153"/>
      <c r="AJ15" s="153" t="s">
        <v>100</v>
      </c>
      <c r="AK15" s="153"/>
      <c r="AL15" s="153"/>
      <c r="AM15" s="153"/>
      <c r="AN15" s="153"/>
      <c r="AO15" s="153"/>
      <c r="AQ15" s="152" t="s">
        <v>824</v>
      </c>
      <c r="AR15" s="152"/>
      <c r="AS15" s="152"/>
      <c r="AT15" s="152"/>
      <c r="AU15" s="152"/>
      <c r="AV15" s="152"/>
    </row>
    <row r="16" spans="1:48" x14ac:dyDescent="0.2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"/>
    <row r="49" spans="2:4" ht="12.75" customHeight="1" x14ac:dyDescent="0.2"/>
    <row r="50" spans="2:4" ht="12.75" customHeight="1" x14ac:dyDescent="0.2">
      <c r="B50">
        <v>1</v>
      </c>
      <c r="C50">
        <f>C38/A38</f>
        <v>11915.77</v>
      </c>
      <c r="D50">
        <f>C50*C7</f>
        <v>0.92999462253555654</v>
      </c>
    </row>
    <row r="51" spans="2:4" ht="12.75" customHeight="1" x14ac:dyDescent="0.2">
      <c r="B51" s="40" t="s">
        <v>561</v>
      </c>
      <c r="C51" s="40" t="s">
        <v>816</v>
      </c>
      <c r="D51" s="40" t="s">
        <v>251</v>
      </c>
    </row>
    <row r="52" spans="2:4" ht="12.75" customHeight="1" x14ac:dyDescent="0.2"/>
    <row r="53" spans="2:4" ht="12.75" customHeight="1" x14ac:dyDescent="0.2">
      <c r="B53" s="40"/>
      <c r="C53" s="40"/>
    </row>
    <row r="54" spans="2:4" ht="12.75" customHeight="1" x14ac:dyDescent="0.2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2022-08-20T13:34:49Z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