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431" documentId="13_ncr:1_{CB4BF76A-9E13-CE4A-8775-62D68D173BED}" xr6:coauthVersionLast="47" xr6:coauthVersionMax="47" xr10:uidLastSave="{6E9761C1-7725-40A0-9A54-BF0E5B01404F}"/>
  <bookViews>
    <workbookView xWindow="-110" yWindow="-110" windowWidth="19420" windowHeight="10420" tabRatio="757" firstSheet="2" activeTab="4" xr2:uid="{00000000-000D-0000-FFFF-FFFF00000000}"/>
  </bookViews>
  <sheets>
    <sheet name="LOG" sheetId="236" r:id="rId1"/>
    <sheet name="Intro" sheetId="243" r:id="rId2"/>
    <sheet name="Commodities" sheetId="216" r:id="rId3"/>
    <sheet name="Processes" sheetId="231" r:id="rId4"/>
    <sheet name="Distribution" sheetId="265" r:id="rId5"/>
    <sheet name="MIN-IMP-EXP" sheetId="245" r:id="rId6"/>
    <sheet name="ETS_NETS_Prices" sheetId="242" r:id="rId7"/>
    <sheet name="Refineries" sheetId="246" r:id="rId8"/>
    <sheet name="Emis" sheetId="244" r:id="rId9"/>
    <sheet name="Trade" sheetId="261"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[26]TechnologyData!$A$14:$M$41</definedName>
    <definedName name="BiomassLargeCHP">[3]TechnologyData!$A$14:$M$41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[26]Plants!$J$2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OFFSET([25]Data_by_sector!$A$11,0,COUNTA([25]Data_by_sector!$1:$1)-1,8,1),OFFSET([25]Data_by_sector!$A$26,0,COUNTA([25]Data_by_sector!$1:$1)-1,2,1), OFFSET([25]Data_by_sector!$A$35,0,COUNTA([25]Data_by_sector!$1:$1)-1,1,1), OFFSET([25]Data_by_sector!$A$41,0,COUNTA([25]Data_by_sector!$1:$1)-1,1,1), OFFSET([25]Data_by_sector!$A$46,0,COUNTA([25]Data_by_sector!$1:$1)-1,1,1)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[27]Cockpit!$B$5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[28]Sheet1!$C$4</definedName>
    <definedName name="CRF_CountryName">[5]Sheet1!$C$4</definedName>
    <definedName name="dkkPerEUR" localSheetId="4">'[29]Centrale data'!$C$34</definedName>
    <definedName name="dkkPerEUR">'[6]Centrale data'!$C$34</definedName>
    <definedName name="E_waste">#REF!</definedName>
    <definedName name="EFF_3a">#REF!</definedName>
    <definedName name="EFF_3b">#REF!</definedName>
    <definedName name="Eksportstigning" localSheetId="14">[2]Plants!$J$6</definedName>
    <definedName name="Eksportstigning" localSheetId="4">[26]Plants!$J$6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[26]TechnologyData!$O$72:$AA$99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[26]Subsidy!#REF!</definedName>
    <definedName name="ElPriceMix" localSheetId="7">[3]Subsidy!#REF!</definedName>
    <definedName name="ElPriceMix">[3]Subsidy!#REF!</definedName>
    <definedName name="Euro">#REF!</definedName>
    <definedName name="Fastprisår" localSheetId="14">[7]Forside!$B$5</definedName>
    <definedName name="Fastprisår" localSheetId="4">[30]Forside!$B$5</definedName>
    <definedName name="Fastprisår">[8]Forside!$B$5</definedName>
    <definedName name="FID_1" localSheetId="14">[9]AGR_Fuels!$A$2</definedName>
    <definedName name="FID_1" localSheetId="4">[31]AGR_Fuels!$A$2</definedName>
    <definedName name="FID_1" localSheetId="0">[10]AGR_Fuels!$A$2</definedName>
    <definedName name="FID_1">[10]AGR_Fuels!$A$2</definedName>
    <definedName name="FID_2" localSheetId="4">[25]LOG!#REF!</definedName>
    <definedName name="FID_2" localSheetId="6">[11]LOG!#REF!</definedName>
    <definedName name="FID_2" localSheetId="7">[12]LOG!#REF!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'[32]O&amp;M waste and WIN '!$K$13</definedName>
    <definedName name="FIXWINOFF">'[13]O&amp;M waste and WIN '!$K$13</definedName>
    <definedName name="FIXWINON" localSheetId="4">'[32]O&amp;M waste and WIN '!$K$14</definedName>
    <definedName name="FIXWINON">'[13]O&amp;M waste and WIN '!$K$14</definedName>
    <definedName name="FIXWSTBO" localSheetId="4">'[33]O&amp;M waste and WIN '!$E$5</definedName>
    <definedName name="FIXWSTBO">'[14]O&amp;M waste and WIN '!$E$5</definedName>
    <definedName name="FIXWSTBP" localSheetId="4">'[34]Adjusted O&amp;M waste and wind '!$C$4</definedName>
    <definedName name="FIXWSTBP">'[15]Adjusted O&amp;M waste and wind '!$C$4</definedName>
    <definedName name="FuelDesc">[1]Fuel!$T$12:$U$34</definedName>
    <definedName name="FuelPrices" localSheetId="6">#REF!</definedName>
    <definedName name="FuelPrices" localSheetId="7">#REF!</definedName>
    <definedName name="FuelPrices">#REF!</definedName>
    <definedName name="GHG_W_LULUCF_CO2" localSheetId="4">OFFSET([35]Data_by_gas!$A$14,0,1,1,COUNTA([35]Data_by_gas!$1:$1)-1)</definedName>
    <definedName name="GHG_W_LULUCF_CO2">OFFSET([16]Data_by_gas!$A$14,0,1,1,COUNTA([16]Data_by_gas!$1:$1)-1)</definedName>
    <definedName name="GHG_W_LULUCF_NONCO2" localSheetId="4">OFFSET([35]Data_by_gas!$A$21,0,1,1,COUNTA([35]Data_by_gas!$1:$1)-1)</definedName>
    <definedName name="GHG_W_LULUCF_NONCO2">OFFSET([16]Data_by_gas!$A$21,0,1,1,COUNTA([16]Data_by_gas!$1:$1)-1)</definedName>
    <definedName name="GHG_W_LULUCF_TOTALGHG" localSheetId="4">OFFSET([35]Data_by_gas!$A$22,0,1,1,COUNTA([35]Data_by_gas!$1:$1)-1)</definedName>
    <definedName name="GHG_W_LULUCF_TOTALGHG">OFFSET([16]Data_by_gas!$A$22,0,1,1,COUNTA([16]Data_by_gas!$1:$1)-1)</definedName>
    <definedName name="GHG_WO_LULUCF_CO2" localSheetId="4">OFFSET([35]Data_by_gas!$A$3,0,1,1,COUNTA([35]Data_by_gas!$1:$1)-1)</definedName>
    <definedName name="GHG_WO_LULUCF_CO2">OFFSET([16]Data_by_gas!$A$3,0,1,1,COUNTA([16]Data_by_gas!$1:$1)-1)</definedName>
    <definedName name="GHG_WO_LULUCF_NONCO2" localSheetId="4">OFFSET([35]Data_by_gas!$A$10,0,1,1,COUNTA([35]Data_by_gas!$1:$1)-1)</definedName>
    <definedName name="GHG_WO_LULUCF_NONCO2">OFFSET([16]Data_by_gas!$A$10,0,1,1,COUNTA([16]Data_by_gas!$1:$1)-1)</definedName>
    <definedName name="GHG_WO_LULUCF_TOTALGHG" localSheetId="4">OFFSET([35]Data_by_gas!$A$11,0,1,1,COUNTA([35]Data_by_gas!$1:$1)-1)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[26]TechnologyData!$O$101:$AA$128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[26]General!#REF!</definedName>
    <definedName name="Inflation" localSheetId="7">[3]General!#REF!</definedName>
    <definedName name="Inflation">[3]General!#REF!</definedName>
    <definedName name="LastPSOYear" localSheetId="14">[2]Plants!$H$2</definedName>
    <definedName name="LastPSOYear" localSheetId="4">[26]Plants!$H$2</definedName>
    <definedName name="LastPSOYear">[3]Plants!$H$2</definedName>
    <definedName name="LBL_CAT" localSheetId="4">[25]Data_by_sector!$A$11:$A$18,[25]Data_by_sector!$A$26,[25]Data_by_sector!$A$27,[25]Data_by_sector!$A$35,[25]Data_by_sector!$A$41,[25]Data_by_sector!$A$46</definedName>
    <definedName name="LBL_CAT">Data_by_sector!$A$11:$A$18,Data_by_sector!$A$26,Data_by_sector!$A$27,Data_by_sector!$A$35,Data_by_sector!$A$41,Data_by_sector!$A$46</definedName>
    <definedName name="LBL_GAS_YEARS" localSheetId="4">OFFSET([35]Data_by_gas!$A$1,0,1,1,COUNTA([35]Data_by_gas!$1:$1)-1)</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6">'[11]Mining NGA&amp;CRD'!$N$13:$O$93</definedName>
    <definedName name="MINCRD" comment="Activity bound for DK crude oil production based on projection from DEA." localSheetId="7">#REF!</definedName>
    <definedName name="MINCRD" comment="Activity bound for DK crude oil production based on projection from DEA.">#REF!</definedName>
    <definedName name="MINNGA" comment="Activity bound for DK natural gas  production based on projection from DEA." localSheetId="6">'[11]Mining NGA&amp;CRD'!$P$13:$Q$93</definedName>
    <definedName name="MINNGA" comment="Activity bound for DK natural gas  production based on projection from DEA." localSheetId="7">#REF!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[26]TechnologyData!$F$11</definedName>
    <definedName name="Nettarif">[3]TechnologyData!$F$11</definedName>
    <definedName name="NGCC_SmallBP" localSheetId="14">[2]TechnologyData!$A$72:$M$99</definedName>
    <definedName name="NGCC_SmallBP" localSheetId="4">[26]TechnologyData!$A$72:$M$99</definedName>
    <definedName name="NGCC_SmallBP">[3]TechnologyData!$A$72:$M$99</definedName>
    <definedName name="nhydro" localSheetId="14">[2]General!#REF!</definedName>
    <definedName name="nhydro" localSheetId="4">[26]General!#REF!</definedName>
    <definedName name="nhydro" localSheetId="7">[3]General!#REF!</definedName>
    <definedName name="nhydro">[3]General!#REF!</definedName>
    <definedName name="NyeNGCC" localSheetId="14">[2]Plants!$J$5</definedName>
    <definedName name="NyeNGCC" localSheetId="4">[26]Plants!$J$5</definedName>
    <definedName name="NyeNGCC">[3]Plants!$J$5</definedName>
    <definedName name="OffshoreWindPark" localSheetId="14">[2]TechnologyData!$O$43:$AA$70</definedName>
    <definedName name="OffshoreWindPark" localSheetId="4">[26]TechnologyData!$O$43:$AA$70</definedName>
    <definedName name="OffshoreWindPark">[3]TechnologyData!$O$43:$AA$70</definedName>
    <definedName name="OnshoreWindPark" localSheetId="14">[2]TechnologyData!$O$14:$AA$41</definedName>
    <definedName name="OnshoreWindPark" localSheetId="4">[26]TechnologyData!$O$14:$AA$41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7">#REF!</definedName>
    <definedName name="Prisår_Til_Ramses">#REF!</definedName>
    <definedName name="Raggr1" localSheetId="4">[36]Rækker!$A$4:$A$4</definedName>
    <definedName name="Raggr1">[17]Rækker!$A$4:$A$4</definedName>
    <definedName name="Raggr2" localSheetId="4">[36]Rækker!$B$4:$B$4</definedName>
    <definedName name="Raggr2">[17]Rækker!$B$4:$B$4</definedName>
    <definedName name="Raggr3" localSheetId="4">[36]Rækker!$C$4:$C$4</definedName>
    <definedName name="Raggr3">[17]Rækker!$C$4:$C$4</definedName>
    <definedName name="Raggr4" localSheetId="7">#REF!</definedName>
    <definedName name="Raggr4">'MIN-IMP-EXP_Data'!$D$4:$D$4</definedName>
    <definedName name="Raggr5" localSheetId="7">#REF!</definedName>
    <definedName name="Raggr5">'MIN-IMP-EXP_Data'!$E$4:$E$4</definedName>
    <definedName name="Real_interest_rate" localSheetId="14">[18]TechnologyData!$B$37</definedName>
    <definedName name="Real_interest_rate" localSheetId="4">[37]TechnologyData!$B$37</definedName>
    <definedName name="Real_interest_rate">[19]TechnologyData!$B$37</definedName>
    <definedName name="RefurbishedCoalBioCHP" localSheetId="14">[2]TechnologyData!$A$43:$M$70</definedName>
    <definedName name="RefurbishedCoalBioCHP" localSheetId="4">[26]TechnologyData!$A$43:$M$70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[26]Plants!$J$4</definedName>
    <definedName name="RenovCKV">[3]Plants!$J$4</definedName>
    <definedName name="RetBE" localSheetId="4">[38]Macro1!#REF!</definedName>
    <definedName name="RetBE" localSheetId="21">[20]Macro1!#REF!</definedName>
    <definedName name="RetBE" localSheetId="22">[20]Macro1!#REF!</definedName>
    <definedName name="RetBE" localSheetId="23">[20]Macro1!#REF!</definedName>
    <definedName name="RetBE" localSheetId="24">[20]Macro1!#REF!</definedName>
    <definedName name="RetBE">[20]Macro1!#REF!</definedName>
    <definedName name="rSØK" localSheetId="4">'[29]Centrale data'!$C$32</definedName>
    <definedName name="rSØK">'[6]Centrale data'!$C$32</definedName>
    <definedName name="Saggr1" localSheetId="4">[36]Søjler!$A$4:$A$7</definedName>
    <definedName name="Saggr1">[17]Søjler!$A$4:$A$7</definedName>
    <definedName name="Saggr2" localSheetId="4">[36]Søjler!$B$4:$B$7</definedName>
    <definedName name="Saggr2">[17]Søjler!$B$4:$B$7</definedName>
    <definedName name="Saggr3" localSheetId="4">[36]Søjler!$C$4:$C$7</definedName>
    <definedName name="Saggr3">[17]Søjler!$C$4:$C$7</definedName>
    <definedName name="Saggr4" localSheetId="4">[36]Søjler!$D$4:$D$7</definedName>
    <definedName name="Saggr4">[17]Søjler!$D$4:$D$7</definedName>
    <definedName name="Saggr5" localSheetId="4">[36]Søjler!$E$4:$E$7</definedName>
    <definedName name="Saggr5">[17]Søjler!$E$4:$E$7</definedName>
    <definedName name="Saggr6" localSheetId="4">[36]Søjler!$F$4:$F$7</definedName>
    <definedName name="Saggr6">[17]Søjler!$F$4:$F$7</definedName>
    <definedName name="Saggr7" localSheetId="4">[36]Søjler!$G$4:$G$7</definedName>
    <definedName name="Saggr7">[17]Søjler!$G$4:$G$7</definedName>
    <definedName name="Saggr8" localSheetId="4">[36]Søjler!$H$4:$H$7</definedName>
    <definedName name="Saggr8">[17]Søjler!$H$4:$H$7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4">#REF!</definedName>
    <definedName name="Set_Pa">#REF!</definedName>
    <definedName name="Set_Pb" localSheetId="4">#REF!</definedName>
    <definedName name="Set_Pb">#REF!</definedName>
    <definedName name="Share_I_UP_3" localSheetId="4">[39]Tech!#REF!</definedName>
    <definedName name="Share_I_UP_3">[21]Tech!#REF!</definedName>
    <definedName name="Share_I_UP_3a" localSheetId="4">#REF!</definedName>
    <definedName name="Share_I_UP_3a">#REF!</definedName>
    <definedName name="Share_I_UP_3b" localSheetId="4">#REF!</definedName>
    <definedName name="Share_I_UP_3b">#REF!</definedName>
    <definedName name="STOCK_HET_3" localSheetId="4">[39]Tech!#REF!</definedName>
    <definedName name="STOCK_HET_3">[21]Tech!#REF!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'[32]O&amp;M waste and WIN '!$L$13</definedName>
    <definedName name="VARWINOFF">'[13]O&amp;M waste and WIN '!$L$13</definedName>
    <definedName name="VARWINON" localSheetId="4">'[32]O&amp;M waste and WIN '!$L$14</definedName>
    <definedName name="VARWINON">'[13]O&amp;M waste and WIN '!$L$14</definedName>
    <definedName name="VARWSTBO" localSheetId="4">'[34]Adjusted O&amp;M waste and wind '!$D$5</definedName>
    <definedName name="VARWSTBO">'[15]Adjusted O&amp;M waste and wind '!$D$5</definedName>
    <definedName name="VARWSTBP" localSheetId="4">'[34]Adjusted O&amp;M waste and wind '!$D$4</definedName>
    <definedName name="VARWSTBP">'[15]Adjusted O&amp;M waste and wind '!$D$4</definedName>
    <definedName name="WasteCHP" localSheetId="14">[2]TechnologyData!$A$101:$M$129</definedName>
    <definedName name="WasteCHP" localSheetId="4">[26]TechnologyData!$A$101:$M$129</definedName>
    <definedName name="WasteCHP">[3]TechnologyData!$A$101:$M$129</definedName>
    <definedName name="Wood_SmallBP" localSheetId="14">[2]TechnologyData!$A$131:$M$158</definedName>
    <definedName name="Wood_SmallBP" localSheetId="4">[26]TechnologyData!$A$131:$M$158</definedName>
    <definedName name="Wood_SmallBP">[3]TechnologyData!$A$131:$M$158</definedName>
    <definedName name="x" localSheetId="2">[22]AGR_Fuels!$A$2</definedName>
    <definedName name="x" localSheetId="4">[40]AGR_Fuels!$A$2</definedName>
    <definedName name="x">[22]AGR_Fuels!$A$2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09" i="231" l="1"/>
  <c r="D209" i="231"/>
  <c r="E202" i="231"/>
  <c r="E203" i="231"/>
  <c r="E204" i="231"/>
  <c r="E205" i="231"/>
  <c r="E206" i="231"/>
  <c r="E207" i="231"/>
  <c r="E208" i="231"/>
  <c r="D202" i="231"/>
  <c r="D203" i="231"/>
  <c r="D204" i="231"/>
  <c r="D205" i="231"/>
  <c r="D206" i="231"/>
  <c r="D207" i="231"/>
  <c r="D208" i="231"/>
  <c r="E201" i="231"/>
  <c r="D201" i="231"/>
  <c r="E126" i="216"/>
  <c r="E122" i="216"/>
  <c r="E121" i="216"/>
  <c r="E120" i="216"/>
  <c r="E119" i="216"/>
  <c r="E118" i="216"/>
  <c r="I15" i="265"/>
  <c r="J15" i="265"/>
  <c r="K15" i="265"/>
  <c r="L15" i="265"/>
  <c r="M15" i="265"/>
  <c r="N15" i="265"/>
  <c r="O15" i="265"/>
  <c r="P15" i="265"/>
  <c r="H15" i="265"/>
  <c r="G15" i="265"/>
  <c r="S15" i="265"/>
  <c r="P7" i="265"/>
  <c r="S7" i="265"/>
  <c r="AB7" i="265"/>
  <c r="H7" i="265" s="1"/>
  <c r="G8" i="265"/>
  <c r="O8" i="265"/>
  <c r="P8" i="265"/>
  <c r="S8" i="265"/>
  <c r="AB8" i="265"/>
  <c r="H8" i="265" s="1"/>
  <c r="AM8" i="265"/>
  <c r="G7" i="265" s="1"/>
  <c r="G9" i="265"/>
  <c r="O9" i="265"/>
  <c r="P9" i="265"/>
  <c r="S9" i="265"/>
  <c r="AB9" i="265"/>
  <c r="H9" i="265" s="1"/>
  <c r="G10" i="265"/>
  <c r="H10" i="265"/>
  <c r="K10" i="265" s="1"/>
  <c r="L10" i="265" s="1"/>
  <c r="M10" i="265" s="1"/>
  <c r="O10" i="265"/>
  <c r="P10" i="265"/>
  <c r="T10" i="265"/>
  <c r="V10" i="265"/>
  <c r="W10" i="265"/>
  <c r="AB10" i="265"/>
  <c r="G11" i="265"/>
  <c r="W11" i="265" s="1"/>
  <c r="O11" i="265"/>
  <c r="P11" i="265"/>
  <c r="AB11" i="265"/>
  <c r="H11" i="265" s="1"/>
  <c r="G12" i="265"/>
  <c r="AB12" i="265"/>
  <c r="H12" i="265" s="1"/>
  <c r="K12" i="265" s="1"/>
  <c r="G13" i="265"/>
  <c r="H13" i="265"/>
  <c r="K13" i="265" s="1"/>
  <c r="G14" i="265"/>
  <c r="H14" i="265"/>
  <c r="K14" i="265" s="1"/>
  <c r="B32" i="261"/>
  <c r="C32" i="261"/>
  <c r="I32" i="261"/>
  <c r="B33" i="261"/>
  <c r="C33" i="261"/>
  <c r="I33" i="261"/>
  <c r="B34" i="261"/>
  <c r="C34" i="261"/>
  <c r="I34" i="261"/>
  <c r="B35" i="261"/>
  <c r="C35" i="261"/>
  <c r="I35" i="261"/>
  <c r="B36" i="261"/>
  <c r="C36" i="261"/>
  <c r="I36" i="261"/>
  <c r="B37" i="261"/>
  <c r="C37" i="261"/>
  <c r="I37" i="261"/>
  <c r="B38" i="261"/>
  <c r="C38" i="261"/>
  <c r="I38" i="261"/>
  <c r="B39" i="261"/>
  <c r="C39" i="261"/>
  <c r="I39" i="261"/>
  <c r="B40" i="261"/>
  <c r="C40" i="261"/>
  <c r="I40" i="261"/>
  <c r="B41" i="261"/>
  <c r="C41" i="261"/>
  <c r="I41" i="261"/>
  <c r="B42" i="261"/>
  <c r="C42" i="261"/>
  <c r="I42" i="261"/>
  <c r="B43" i="261"/>
  <c r="C43" i="261"/>
  <c r="I43" i="261"/>
  <c r="B44" i="261"/>
  <c r="C44" i="261"/>
  <c r="I44" i="261"/>
  <c r="B45" i="261"/>
  <c r="C45" i="261"/>
  <c r="I45" i="261"/>
  <c r="B46" i="261"/>
  <c r="C46" i="261"/>
  <c r="I46" i="261"/>
  <c r="B47" i="261"/>
  <c r="C47" i="261"/>
  <c r="I47" i="261"/>
  <c r="B48" i="261"/>
  <c r="C48" i="261"/>
  <c r="I48" i="261"/>
  <c r="B49" i="261"/>
  <c r="C49" i="261"/>
  <c r="I49" i="261"/>
  <c r="B50" i="261"/>
  <c r="C50" i="261"/>
  <c r="I50" i="261"/>
  <c r="C31" i="261"/>
  <c r="B31" i="261"/>
  <c r="I31" i="261"/>
  <c r="B28" i="261"/>
  <c r="C28" i="261"/>
  <c r="I28" i="261"/>
  <c r="B29" i="261"/>
  <c r="C29" i="261"/>
  <c r="I29" i="261"/>
  <c r="B30" i="261"/>
  <c r="C30" i="261"/>
  <c r="I30" i="261"/>
  <c r="B23" i="261"/>
  <c r="C23" i="261"/>
  <c r="I23" i="261"/>
  <c r="B24" i="261"/>
  <c r="C24" i="261"/>
  <c r="I24" i="261"/>
  <c r="B25" i="261"/>
  <c r="C25" i="261"/>
  <c r="I25" i="261"/>
  <c r="B26" i="261"/>
  <c r="C26" i="261"/>
  <c r="I26" i="261"/>
  <c r="B27" i="261"/>
  <c r="C27" i="261"/>
  <c r="I27" i="261"/>
  <c r="B11" i="261"/>
  <c r="C11" i="261"/>
  <c r="I11" i="261"/>
  <c r="B12" i="261"/>
  <c r="C12" i="261"/>
  <c r="I12" i="261"/>
  <c r="B13" i="261"/>
  <c r="C13" i="261"/>
  <c r="I13" i="261"/>
  <c r="B14" i="261"/>
  <c r="C14" i="261"/>
  <c r="I14" i="261"/>
  <c r="B15" i="261"/>
  <c r="C15" i="261"/>
  <c r="I15" i="261"/>
  <c r="B16" i="261"/>
  <c r="C16" i="261"/>
  <c r="I16" i="261"/>
  <c r="B17" i="261"/>
  <c r="C17" i="261"/>
  <c r="I17" i="261"/>
  <c r="B18" i="261"/>
  <c r="C18" i="261"/>
  <c r="I18" i="261"/>
  <c r="B19" i="261"/>
  <c r="C19" i="261"/>
  <c r="I19" i="261"/>
  <c r="B20" i="261"/>
  <c r="C20" i="261"/>
  <c r="I20" i="261"/>
  <c r="B21" i="261"/>
  <c r="C21" i="261"/>
  <c r="I21" i="261"/>
  <c r="B22" i="261"/>
  <c r="C22" i="261"/>
  <c r="I22" i="261"/>
  <c r="C10" i="261"/>
  <c r="B10" i="261"/>
  <c r="I8" i="265" l="1"/>
  <c r="J8" i="265" s="1"/>
  <c r="K8" i="265"/>
  <c r="L8" i="265" s="1"/>
  <c r="M8" i="265" s="1"/>
  <c r="I9" i="265"/>
  <c r="J9" i="265" s="1"/>
  <c r="K9" i="265"/>
  <c r="L9" i="265" s="1"/>
  <c r="M9" i="265" s="1"/>
  <c r="K7" i="265"/>
  <c r="L7" i="265" s="1"/>
  <c r="M7" i="265" s="1"/>
  <c r="I7" i="265"/>
  <c r="J7" i="265" s="1"/>
  <c r="I11" i="265"/>
  <c r="J11" i="265" s="1"/>
  <c r="K11" i="265"/>
  <c r="L11" i="265" s="1"/>
  <c r="M11" i="265" s="1"/>
  <c r="V11" i="265"/>
  <c r="I10" i="265"/>
  <c r="J10" i="265" s="1"/>
  <c r="AZ35" i="238" l="1"/>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0" i="261"/>
  <c r="I9" i="261"/>
  <c r="I8" i="261"/>
  <c r="I7" i="261"/>
  <c r="C47" i="262"/>
  <c r="S47" i="262"/>
  <c r="R47" i="262"/>
  <c r="K47" i="262"/>
  <c r="G47" i="262"/>
  <c r="Y47" i="262"/>
  <c r="Q47" i="262"/>
  <c r="Z1" i="262"/>
  <c r="M47" i="262"/>
  <c r="W47" i="262"/>
  <c r="H47" i="262"/>
  <c r="F47" i="262"/>
  <c r="V47" i="262"/>
  <c r="U47" i="262"/>
  <c r="E47" i="262"/>
  <c r="D47" i="262"/>
  <c r="T47" i="262"/>
  <c r="O47" i="262"/>
  <c r="X47" i="262"/>
  <c r="I47" i="262"/>
  <c r="Z47" i="262"/>
  <c r="N47" i="262"/>
  <c r="J47" i="262"/>
  <c r="P47" i="262"/>
  <c r="L47" i="262"/>
  <c r="C9" i="261" l="1"/>
  <c r="C8" i="261"/>
  <c r="C7" i="261"/>
  <c r="B9" i="261"/>
  <c r="B8" i="261"/>
  <c r="B7" i="261"/>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36" i="231" l="1"/>
  <c r="C113" i="245" s="1"/>
  <c r="D136" i="231"/>
  <c r="B113" i="245" s="1"/>
  <c r="D113" i="245" s="1"/>
  <c r="F113"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200" i="231"/>
  <c r="C200" i="231"/>
  <c r="D200"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92" i="231" l="1"/>
  <c r="D91"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95" i="231"/>
  <c r="E199" i="231" s="1"/>
  <c r="E194" i="231"/>
  <c r="E198" i="231" s="1"/>
  <c r="F7" i="237"/>
  <c r="F8" i="237"/>
  <c r="F6" i="237"/>
  <c r="E159" i="231"/>
  <c r="D159" i="231"/>
  <c r="B8" i="237" s="1"/>
  <c r="E158" i="231"/>
  <c r="D158" i="231"/>
  <c r="B7" i="237" s="1"/>
  <c r="E157" i="231"/>
  <c r="D157" i="231"/>
  <c r="B6" i="237" s="1"/>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81" i="231"/>
  <c r="C58" i="245" s="1"/>
  <c r="E82" i="231"/>
  <c r="C59" i="245" s="1"/>
  <c r="E83" i="231"/>
  <c r="C60" i="245" s="1"/>
  <c r="E84" i="231"/>
  <c r="C61" i="245" s="1"/>
  <c r="E85" i="231"/>
  <c r="C62" i="245" s="1"/>
  <c r="E86" i="231"/>
  <c r="C63" i="245" s="1"/>
  <c r="E87" i="231"/>
  <c r="C64" i="245" s="1"/>
  <c r="E88" i="231"/>
  <c r="C65" i="245" s="1"/>
  <c r="E89" i="231"/>
  <c r="C66" i="245" s="1"/>
  <c r="E90" i="231"/>
  <c r="C67" i="245" s="1"/>
  <c r="E91" i="231"/>
  <c r="C68" i="245" s="1"/>
  <c r="E92" i="231"/>
  <c r="C69" i="245" s="1"/>
  <c r="E93" i="231"/>
  <c r="C70" i="245" s="1"/>
  <c r="E94" i="231"/>
  <c r="C71" i="245" s="1"/>
  <c r="E95" i="231"/>
  <c r="C72" i="245" s="1"/>
  <c r="E96" i="231"/>
  <c r="C73" i="245" s="1"/>
  <c r="E97" i="231"/>
  <c r="C74" i="245" s="1"/>
  <c r="E98" i="231"/>
  <c r="C75" i="245" s="1"/>
  <c r="E80" i="231"/>
  <c r="C57" i="245" s="1"/>
  <c r="D80" i="231"/>
  <c r="B57" i="245" s="1"/>
  <c r="E57" i="245" s="1"/>
  <c r="D132" i="231"/>
  <c r="B109" i="245" s="1"/>
  <c r="D109" i="245" s="1"/>
  <c r="F109" i="245" s="1"/>
  <c r="E132" i="231"/>
  <c r="C109" i="245" s="1"/>
  <c r="D133" i="231"/>
  <c r="B110" i="245" s="1"/>
  <c r="D110" i="245" s="1"/>
  <c r="E133" i="231"/>
  <c r="C110" i="245" s="1"/>
  <c r="D134" i="231"/>
  <c r="B111" i="245" s="1"/>
  <c r="D111" i="245" s="1"/>
  <c r="F111" i="245" s="1"/>
  <c r="E134" i="231"/>
  <c r="C111" i="245" s="1"/>
  <c r="D135" i="231"/>
  <c r="E135" i="231"/>
  <c r="C112" i="245" s="1"/>
  <c r="D108" i="231"/>
  <c r="B85" i="245" s="1"/>
  <c r="E108" i="231"/>
  <c r="C85" i="245" s="1"/>
  <c r="D109" i="231"/>
  <c r="B86" i="245" s="1"/>
  <c r="D86" i="245" s="1"/>
  <c r="F86" i="245" s="1"/>
  <c r="E109" i="231"/>
  <c r="C86" i="245" s="1"/>
  <c r="D110" i="231"/>
  <c r="B87" i="245" s="1"/>
  <c r="D87" i="245" s="1"/>
  <c r="F87" i="245" s="1"/>
  <c r="E110" i="231"/>
  <c r="C87" i="245" s="1"/>
  <c r="D111" i="231"/>
  <c r="B88" i="245" s="1"/>
  <c r="D88" i="245" s="1"/>
  <c r="F88" i="245" s="1"/>
  <c r="E111" i="231"/>
  <c r="C88" i="245" s="1"/>
  <c r="D112" i="231"/>
  <c r="B89" i="245" s="1"/>
  <c r="D89" i="245" s="1"/>
  <c r="E112" i="231"/>
  <c r="C89" i="245" s="1"/>
  <c r="D113" i="231"/>
  <c r="B90" i="245" s="1"/>
  <c r="D90" i="245" s="1"/>
  <c r="F90" i="245" s="1"/>
  <c r="E113" i="231"/>
  <c r="C90" i="245" s="1"/>
  <c r="D114" i="231"/>
  <c r="B91" i="245" s="1"/>
  <c r="D91" i="245" s="1"/>
  <c r="F91" i="245" s="1"/>
  <c r="E114" i="231"/>
  <c r="C91" i="245" s="1"/>
  <c r="D115" i="231"/>
  <c r="B92" i="245" s="1"/>
  <c r="D92" i="245" s="1"/>
  <c r="F92" i="245" s="1"/>
  <c r="E115" i="231"/>
  <c r="C92" i="245" s="1"/>
  <c r="D116" i="231"/>
  <c r="B93" i="245" s="1"/>
  <c r="D93" i="245" s="1"/>
  <c r="F93" i="245" s="1"/>
  <c r="E116" i="231"/>
  <c r="C93" i="245" s="1"/>
  <c r="D117" i="231"/>
  <c r="B94" i="245" s="1"/>
  <c r="D94" i="245" s="1"/>
  <c r="F94" i="245" s="1"/>
  <c r="E117" i="231"/>
  <c r="C94" i="245" s="1"/>
  <c r="D118" i="231"/>
  <c r="B95" i="245" s="1"/>
  <c r="D95" i="245" s="1"/>
  <c r="F95" i="245" s="1"/>
  <c r="E118" i="231"/>
  <c r="C95" i="245" s="1"/>
  <c r="D119" i="231"/>
  <c r="B96" i="245" s="1"/>
  <c r="D96" i="245" s="1"/>
  <c r="F96" i="245" s="1"/>
  <c r="E119" i="231"/>
  <c r="C96" i="245" s="1"/>
  <c r="D120" i="231"/>
  <c r="B97" i="245" s="1"/>
  <c r="D97" i="245" s="1"/>
  <c r="F97" i="245" s="1"/>
  <c r="E120" i="231"/>
  <c r="C97" i="245" s="1"/>
  <c r="D121" i="231"/>
  <c r="B98" i="245" s="1"/>
  <c r="D98" i="245" s="1"/>
  <c r="F98" i="245" s="1"/>
  <c r="E121" i="231"/>
  <c r="C98" i="245" s="1"/>
  <c r="D122" i="231"/>
  <c r="B99" i="245" s="1"/>
  <c r="D99" i="245" s="1"/>
  <c r="F99" i="245" s="1"/>
  <c r="E122" i="231"/>
  <c r="C99" i="245" s="1"/>
  <c r="D123" i="231"/>
  <c r="B100" i="245" s="1"/>
  <c r="D100" i="245" s="1"/>
  <c r="F100" i="245" s="1"/>
  <c r="E123" i="231"/>
  <c r="C100" i="245" s="1"/>
  <c r="D124" i="231"/>
  <c r="B101" i="245" s="1"/>
  <c r="D101" i="245" s="1"/>
  <c r="F101" i="245" s="1"/>
  <c r="E124" i="231"/>
  <c r="C101" i="245" s="1"/>
  <c r="D125" i="231"/>
  <c r="B102" i="245" s="1"/>
  <c r="D102" i="245" s="1"/>
  <c r="F102" i="245" s="1"/>
  <c r="E125" i="231"/>
  <c r="C102" i="245" s="1"/>
  <c r="D126" i="231"/>
  <c r="B103" i="245" s="1"/>
  <c r="D103" i="245" s="1"/>
  <c r="F103" i="245" s="1"/>
  <c r="E126" i="231"/>
  <c r="C103" i="245" s="1"/>
  <c r="D127" i="231"/>
  <c r="B104" i="245" s="1"/>
  <c r="D104" i="245" s="1"/>
  <c r="F104" i="245" s="1"/>
  <c r="E127" i="231"/>
  <c r="C104" i="245" s="1"/>
  <c r="D128" i="231"/>
  <c r="B105" i="245" s="1"/>
  <c r="D105" i="245" s="1"/>
  <c r="F105" i="245" s="1"/>
  <c r="E128" i="231"/>
  <c r="C105" i="245" s="1"/>
  <c r="D129" i="231"/>
  <c r="B106" i="245" s="1"/>
  <c r="D106" i="245" s="1"/>
  <c r="F106" i="245" s="1"/>
  <c r="E129" i="231"/>
  <c r="C106" i="245" s="1"/>
  <c r="D130" i="231"/>
  <c r="B107" i="245" s="1"/>
  <c r="D107" i="245" s="1"/>
  <c r="F107" i="245" s="1"/>
  <c r="E130" i="231"/>
  <c r="C107" i="245" s="1"/>
  <c r="D131" i="231"/>
  <c r="B108" i="245" s="1"/>
  <c r="D108" i="245" s="1"/>
  <c r="F108" i="245" s="1"/>
  <c r="E131" i="231"/>
  <c r="C108" i="245" s="1"/>
  <c r="E100" i="231"/>
  <c r="C77" i="245" s="1"/>
  <c r="E101" i="231"/>
  <c r="C78" i="245" s="1"/>
  <c r="E102" i="231"/>
  <c r="C79" i="245" s="1"/>
  <c r="E103" i="231"/>
  <c r="C80" i="245" s="1"/>
  <c r="E104" i="231"/>
  <c r="C81" i="245" s="1"/>
  <c r="E105" i="231"/>
  <c r="C82" i="245" s="1"/>
  <c r="E106" i="231"/>
  <c r="C83" i="245" s="1"/>
  <c r="E107" i="231"/>
  <c r="C84" i="245" s="1"/>
  <c r="E99" i="231"/>
  <c r="C76" i="245" s="1"/>
  <c r="D99" i="231"/>
  <c r="B76" i="245" s="1"/>
  <c r="D76" i="245" s="1"/>
  <c r="G76" i="245" s="1"/>
  <c r="D100" i="231"/>
  <c r="B77" i="245" s="1"/>
  <c r="D101" i="231"/>
  <c r="B78" i="245" s="1"/>
  <c r="D102" i="231"/>
  <c r="B79" i="245" s="1"/>
  <c r="D79" i="245" s="1"/>
  <c r="D103" i="231"/>
  <c r="B80" i="245" s="1"/>
  <c r="D80" i="245" s="1"/>
  <c r="D104" i="231"/>
  <c r="B81" i="245" s="1"/>
  <c r="D105" i="231"/>
  <c r="B82" i="245" s="1"/>
  <c r="D106" i="231"/>
  <c r="B83" i="245" s="1"/>
  <c r="D107" i="231"/>
  <c r="B84" i="245" s="1"/>
  <c r="D84" i="245" s="1"/>
  <c r="D81" i="231"/>
  <c r="B58" i="245" s="1"/>
  <c r="E58" i="245" s="1"/>
  <c r="D82" i="231"/>
  <c r="B59" i="245" s="1"/>
  <c r="E59" i="245" s="1"/>
  <c r="D83" i="231"/>
  <c r="B60" i="245" s="1"/>
  <c r="E60" i="245" s="1"/>
  <c r="D84" i="231"/>
  <c r="B61" i="245" s="1"/>
  <c r="E61" i="245" s="1"/>
  <c r="D85" i="231"/>
  <c r="B62" i="245" s="1"/>
  <c r="E62" i="245" s="1"/>
  <c r="D86" i="231"/>
  <c r="B63" i="245" s="1"/>
  <c r="E63" i="245" s="1"/>
  <c r="D87" i="231"/>
  <c r="B64" i="245" s="1"/>
  <c r="E64" i="245" s="1"/>
  <c r="D88" i="231"/>
  <c r="B65" i="245" s="1"/>
  <c r="E65" i="245" s="1"/>
  <c r="D89" i="231"/>
  <c r="B66" i="245" s="1"/>
  <c r="E66" i="245" s="1"/>
  <c r="D90" i="231"/>
  <c r="B67" i="245" s="1"/>
  <c r="E67" i="245" s="1"/>
  <c r="B68" i="245"/>
  <c r="B69" i="245"/>
  <c r="D93" i="231"/>
  <c r="B70" i="245" s="1"/>
  <c r="E70" i="245" s="1"/>
  <c r="F70" i="245" s="1"/>
  <c r="D94" i="231"/>
  <c r="B71" i="245" s="1"/>
  <c r="E71" i="245" s="1"/>
  <c r="F71" i="245" s="1"/>
  <c r="D95" i="231"/>
  <c r="B72" i="245" s="1"/>
  <c r="E72" i="245" s="1"/>
  <c r="F72" i="245" s="1"/>
  <c r="D96" i="231"/>
  <c r="B73" i="245" s="1"/>
  <c r="E73" i="245" s="1"/>
  <c r="D97" i="231"/>
  <c r="B74" i="245" s="1"/>
  <c r="E74" i="245" s="1"/>
  <c r="D98"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AY68" i="245"/>
  <c r="AX68" i="245"/>
  <c r="AW68"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H83"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P83" i="245" l="1"/>
  <c r="AA78" i="245"/>
  <c r="Y82" i="245"/>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N112" i="245"/>
  <c r="AQ95" i="245"/>
  <c r="M112" i="245"/>
  <c r="O94" i="245"/>
  <c r="O112" i="245"/>
  <c r="V103" i="245"/>
  <c r="V106" i="245" s="1"/>
  <c r="V105" i="245"/>
  <c r="V108" i="245" s="1"/>
  <c r="V104" i="245"/>
  <c r="V107" i="245" s="1"/>
  <c r="AD112" i="245"/>
  <c r="W112" i="245"/>
  <c r="U112" i="245"/>
  <c r="AQ112" i="245"/>
  <c r="AN86" i="245"/>
  <c r="AN96" i="245"/>
  <c r="AN95" i="245"/>
  <c r="AN94" i="245"/>
  <c r="AE112" i="245"/>
  <c r="AL102" i="245"/>
  <c r="AL100" i="245"/>
  <c r="Y112" i="245"/>
  <c r="T112" i="245"/>
  <c r="AU112" i="245"/>
  <c r="AP112" i="245"/>
  <c r="Y94" i="245"/>
  <c r="Y96" i="245"/>
  <c r="Y95" i="245"/>
  <c r="Y86" i="245"/>
  <c r="J86" i="245"/>
  <c r="J94" i="245"/>
  <c r="J95" i="245"/>
  <c r="J96" i="245"/>
  <c r="L112" i="245"/>
  <c r="H102" i="245"/>
  <c r="H100" i="245"/>
  <c r="H101" i="245"/>
  <c r="H93" i="245"/>
  <c r="H92" i="245"/>
  <c r="Z112" i="245"/>
  <c r="R112" i="245"/>
  <c r="AS112" i="245"/>
  <c r="T101" i="245"/>
  <c r="AH102" i="245"/>
  <c r="AH101" i="245"/>
  <c r="AH92" i="245"/>
  <c r="AH93" i="245"/>
  <c r="AR112" i="245"/>
  <c r="AU95" i="245"/>
  <c r="AE101" i="245"/>
  <c r="AE92" i="245"/>
  <c r="AE93" i="245"/>
  <c r="AE100" i="245"/>
  <c r="AE102" i="245"/>
  <c r="AT94" i="245"/>
  <c r="H112" i="245"/>
  <c r="K112" i="245"/>
  <c r="AJ112" i="245"/>
  <c r="AA93"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M94" i="245" l="1"/>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74" i="231" s="1"/>
  <c r="E99" i="216"/>
  <c r="F99" i="216"/>
  <c r="E175" i="231" s="1"/>
  <c r="E100" i="216"/>
  <c r="F100" i="216"/>
  <c r="E176" i="231" s="1"/>
  <c r="E101" i="216"/>
  <c r="F101" i="216"/>
  <c r="E177" i="231" s="1"/>
  <c r="E102" i="216"/>
  <c r="F102" i="216"/>
  <c r="E178" i="231" s="1"/>
  <c r="E103" i="216"/>
  <c r="F103" i="216"/>
  <c r="E179" i="231" s="1"/>
  <c r="E104" i="216"/>
  <c r="F104" i="216"/>
  <c r="E180" i="231" s="1"/>
  <c r="E105" i="216"/>
  <c r="F105" i="216"/>
  <c r="E181" i="231" s="1"/>
  <c r="E106" i="216"/>
  <c r="F106" i="216"/>
  <c r="E182" i="231" s="1"/>
  <c r="E107" i="216"/>
  <c r="F107" i="216"/>
  <c r="E183" i="231" s="1"/>
  <c r="E108" i="216"/>
  <c r="F108" i="216"/>
  <c r="E184" i="231" s="1"/>
  <c r="E109" i="216"/>
  <c r="F109" i="216"/>
  <c r="E185" i="231" s="1"/>
  <c r="E110" i="216"/>
  <c r="F110" i="216"/>
  <c r="E186" i="231" s="1"/>
  <c r="E111" i="216"/>
  <c r="F111" i="216"/>
  <c r="E187" i="231" s="1"/>
  <c r="E112" i="216"/>
  <c r="F112" i="216"/>
  <c r="E188" i="231" s="1"/>
  <c r="E189" i="231"/>
  <c r="E190" i="231"/>
  <c r="E191" i="231"/>
  <c r="E192" i="231"/>
  <c r="E196" i="231" s="1"/>
  <c r="E193" i="231"/>
  <c r="E197" i="231" s="1"/>
  <c r="E85" i="216"/>
  <c r="F85" i="216"/>
  <c r="E161" i="231" s="1"/>
  <c r="E86" i="216"/>
  <c r="F86" i="216"/>
  <c r="E162" i="231" s="1"/>
  <c r="E87" i="216"/>
  <c r="F87" i="216"/>
  <c r="E163" i="231" s="1"/>
  <c r="E88" i="216"/>
  <c r="F88" i="216"/>
  <c r="E164" i="231" s="1"/>
  <c r="E89" i="216"/>
  <c r="F89" i="216"/>
  <c r="E165" i="231" s="1"/>
  <c r="E90" i="216"/>
  <c r="F90" i="216"/>
  <c r="E166" i="231" s="1"/>
  <c r="E91" i="216"/>
  <c r="F91" i="216"/>
  <c r="E167" i="231" s="1"/>
  <c r="E92" i="216"/>
  <c r="F92" i="216"/>
  <c r="E168" i="231" s="1"/>
  <c r="E93" i="216"/>
  <c r="F93" i="216"/>
  <c r="E169" i="231" s="1"/>
  <c r="E94" i="216"/>
  <c r="F94" i="216"/>
  <c r="E170" i="231" s="1"/>
  <c r="E95" i="216"/>
  <c r="F95" i="216"/>
  <c r="E171" i="231" s="1"/>
  <c r="E96" i="216"/>
  <c r="F96" i="216"/>
  <c r="E172" i="231" s="1"/>
  <c r="E97" i="216"/>
  <c r="F97" i="216"/>
  <c r="E173" i="231" s="1"/>
  <c r="F84" i="216"/>
  <c r="E160" i="231" s="1"/>
  <c r="E84" i="216"/>
  <c r="D170" i="231" l="1"/>
  <c r="B19" i="237" s="1"/>
  <c r="F19" i="237"/>
  <c r="D19" i="237" s="1"/>
  <c r="D178" i="231"/>
  <c r="B27" i="237" s="1"/>
  <c r="F27" i="237"/>
  <c r="D27" i="237" s="1"/>
  <c r="D177" i="231"/>
  <c r="B26" i="237" s="1"/>
  <c r="F26" i="237"/>
  <c r="D26" i="237" s="1"/>
  <c r="D168" i="231"/>
  <c r="B17" i="237" s="1"/>
  <c r="F17" i="237"/>
  <c r="D17" i="237" s="1"/>
  <c r="D182" i="231"/>
  <c r="B31" i="237" s="1"/>
  <c r="F31" i="237"/>
  <c r="D31" i="237" s="1"/>
  <c r="D163" i="231"/>
  <c r="B12" i="237" s="1"/>
  <c r="F12" i="237"/>
  <c r="D12" i="237" s="1"/>
  <c r="D162" i="231"/>
  <c r="B11" i="237" s="1"/>
  <c r="F11" i="237"/>
  <c r="D11" i="237" s="1"/>
  <c r="D189" i="231"/>
  <c r="B38" i="237" s="1"/>
  <c r="F38" i="237"/>
  <c r="D175" i="231"/>
  <c r="B24" i="237" s="1"/>
  <c r="F24" i="237"/>
  <c r="D24" i="237" s="1"/>
  <c r="D192" i="231"/>
  <c r="B47" i="237" s="1"/>
  <c r="F47" i="237"/>
  <c r="D169" i="231"/>
  <c r="B18" i="237" s="1"/>
  <c r="F18" i="237"/>
  <c r="D18" i="237" s="1"/>
  <c r="D165" i="231"/>
  <c r="B14" i="237" s="1"/>
  <c r="F14" i="237"/>
  <c r="D14" i="237" s="1"/>
  <c r="D183" i="231"/>
  <c r="B32" i="237" s="1"/>
  <c r="F32" i="237"/>
  <c r="D32" i="237" s="1"/>
  <c r="D161" i="231"/>
  <c r="B10" i="237" s="1"/>
  <c r="F10" i="237"/>
  <c r="D188" i="231"/>
  <c r="B37" i="237" s="1"/>
  <c r="F37" i="237"/>
  <c r="D37" i="237" s="1"/>
  <c r="D174" i="231"/>
  <c r="B23" i="237" s="1"/>
  <c r="F23" i="237"/>
  <c r="D23" i="237" s="1"/>
  <c r="D171" i="231"/>
  <c r="B20" i="237" s="1"/>
  <c r="F20" i="237"/>
  <c r="D20" i="237" s="1"/>
  <c r="D179" i="231"/>
  <c r="B28" i="237" s="1"/>
  <c r="F28" i="237"/>
  <c r="D28" i="237" s="1"/>
  <c r="D167" i="231"/>
  <c r="B16" i="237" s="1"/>
  <c r="F16" i="237"/>
  <c r="D16" i="237" s="1"/>
  <c r="D166" i="231"/>
  <c r="B15" i="237" s="1"/>
  <c r="F15" i="237"/>
  <c r="D15" i="237" s="1"/>
  <c r="D160" i="231"/>
  <c r="B9" i="237" s="1"/>
  <c r="F9" i="237"/>
  <c r="D9" i="237" s="1"/>
  <c r="D187" i="231"/>
  <c r="B36" i="237" s="1"/>
  <c r="F36" i="237"/>
  <c r="D36" i="237" s="1"/>
  <c r="D176" i="231"/>
  <c r="B25" i="237" s="1"/>
  <c r="F25" i="237"/>
  <c r="D25" i="237" s="1"/>
  <c r="D193" i="231"/>
  <c r="B50" i="237" s="1"/>
  <c r="F50" i="237"/>
  <c r="D184" i="231"/>
  <c r="B33" i="237" s="1"/>
  <c r="F33" i="237"/>
  <c r="D33" i="237" s="1"/>
  <c r="D191" i="231"/>
  <c r="B44" i="237" s="1"/>
  <c r="F44" i="237"/>
  <c r="D190" i="231"/>
  <c r="B41" i="237" s="1"/>
  <c r="F41" i="237"/>
  <c r="D173" i="231"/>
  <c r="B22" i="237" s="1"/>
  <c r="F22" i="237"/>
  <c r="D22" i="237" s="1"/>
  <c r="D186" i="231"/>
  <c r="B35" i="237" s="1"/>
  <c r="F35" i="237"/>
  <c r="D35" i="237" s="1"/>
  <c r="D181" i="231"/>
  <c r="B30" i="237" s="1"/>
  <c r="F30" i="237"/>
  <c r="D30" i="237" s="1"/>
  <c r="D180" i="231"/>
  <c r="B29" i="237" s="1"/>
  <c r="F29" i="237"/>
  <c r="D29" i="237" s="1"/>
  <c r="D172" i="231"/>
  <c r="B21" i="237" s="1"/>
  <c r="F21" i="237"/>
  <c r="D21" i="237" s="1"/>
  <c r="D185" i="231"/>
  <c r="B34" i="237" s="1"/>
  <c r="F34" i="237"/>
  <c r="D164" i="231"/>
  <c r="B13" i="237" s="1"/>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 r="CW23" i="238" l="1"/>
  <c r="CV23" i="238"/>
  <c r="CX23" i="238"/>
  <c r="CW21" i="238"/>
  <c r="CV21" i="238"/>
  <c r="CX21" i="238"/>
  <c r="CW26" i="238"/>
  <c r="CV26" i="238"/>
  <c r="CX26" i="238"/>
  <c r="CW27" i="238"/>
  <c r="CV27" i="238"/>
  <c r="CX27" i="238"/>
  <c r="CX24" i="238"/>
  <c r="CV24" i="238"/>
  <c r="CW24" i="238"/>
  <c r="CX28" i="238"/>
  <c r="CV28" i="238"/>
  <c r="CW28" i="238"/>
  <c r="CW22" i="238"/>
  <c r="CV22" i="238"/>
  <c r="CX22" i="238"/>
  <c r="CX25" i="238"/>
  <c r="CV25" i="238"/>
  <c r="CW25"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<sst xmlns="http://schemas.openxmlformats.org/spreadsheetml/2006/main" count="9176" uniqueCount="2209">
  <si>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</si>
  <si>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</si>
  <si>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</si>
  <si>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</si>
  <si>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</si>
  <si>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</si>
  <si>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</si>
  <si>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</si>
  <si>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</si>
  <si>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</si>
  <si>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</si>
  <si>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</si>
  <si>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</si>
  <si>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</si>
  <si>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</si>
  <si>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</si>
  <si>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</si>
  <si>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</si>
  <si>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</si>
  <si>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</si>
  <si>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</si>
  <si>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</si>
  <si>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</si>
  <si>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</si>
  <si>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</si>
  <si>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</si>
  <si>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</si>
  <si>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</si>
  <si>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</si>
  <si>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</si>
  <si>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</si>
  <si>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</si>
  <si>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</si>
  <si>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</si>
  <si>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</si>
  <si>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</si>
  <si>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</si>
  <si>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</si>
  <si>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</si>
  <si>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</si>
  <si>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</si>
  <si>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</si>
  <si>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</si>
  <si>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</si>
  <si>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</si>
  <si>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</si>
  <si>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</si>
  <si>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</si>
  <si>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</si>
  <si>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</si>
  <si>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</si>
  <si>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</si>
  <si>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</si>
  <si>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</si>
  <si>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</si>
  <si>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</si>
  <si>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</si>
  <si>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</si>
  <si>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</si>
  <si>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</si>
  <si>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</si>
  <si>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</si>
  <si>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</si>
  <si>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</si>
  <si>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</si>
  <si>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</si>
  <si>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</si>
  <si>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</si>
  <si>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</si>
  <si>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</si>
  <si>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</si>
  <si>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</si>
  <si>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</si>
  <si>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</si>
  <si>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</si>
  <si>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</si>
  <si>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</si>
  <si>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</si>
  <si>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</si>
  <si>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</si>
  <si>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</si>
  <si>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</si>
  <si>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</si>
  <si>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</si>
  <si>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</si>
  <si>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</si>
  <si>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</si>
  <si>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</si>
  <si>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</si>
  <si>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</si>
  <si>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</si>
  <si>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</si>
  <si>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</si>
  <si>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</si>
  <si>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</si>
  <si>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</si>
  <si>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</si>
  <si>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</si>
  <si>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</si>
  <si>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</si>
  <si>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</si>
  <si>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</si>
  <si>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</si>
  <si>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</si>
  <si>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</si>
  <si>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</si>
  <si>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</si>
  <si>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</si>
  <si>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</si>
  <si>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</si>
  <si>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</si>
  <si>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</si>
  <si>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</si>
  <si>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</si>
  <si>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</si>
  <si>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</si>
  <si>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</si>
  <si>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</si>
  <si>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</si>
  <si>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</si>
  <si>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</si>
  <si>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</si>
  <si>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</si>
  <si>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</si>
  <si>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</si>
  <si>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</si>
  <si>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</si>
  <si>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</si>
  <si>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</si>
  <si>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</si>
  <si>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</si>
  <si>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</si>
  <si>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</si>
  <si>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</si>
  <si>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</si>
  <si>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</si>
  <si>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</si>
  <si>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</si>
  <si>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</si>
  <si>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</si>
  <si>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</si>
  <si>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</si>
  <si>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</si>
  <si>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</si>
  <si>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</si>
  <si>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</si>
  <si>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</si>
  <si>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</si>
  <si>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</si>
  <si>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</si>
  <si>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</si>
  <si>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</si>
  <si>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</si>
  <si>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</si>
  <si>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</si>
  <si>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</si>
  <si>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</si>
  <si>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</si>
  <si>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</si>
  <si>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</si>
  <si>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</si>
  <si>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</si>
  <si>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</si>
  <si>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</si>
  <si>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</si>
  <si>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</si>
  <si>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</si>
  <si>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</si>
  <si>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</si>
  <si>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</si>
  <si>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</si>
  <si>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</si>
  <si>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</si>
  <si>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</si>
  <si>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</si>
  <si>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</si>
  <si>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</si>
  <si>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</si>
  <si>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</si>
  <si>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</si>
  <si>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</si>
  <si>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</si>
  <si>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</si>
  <si>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</si>
  <si>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</si>
  <si>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</si>
  <si>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</si>
  <si>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</si>
  <si>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</si>
  <si>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</si>
  <si>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</si>
  <si>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</si>
  <si>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</si>
  <si>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</si>
  <si>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</si>
  <si>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</si>
  <si>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</si>
  <si>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</si>
  <si>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</si>
  <si>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</si>
  <si>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</si>
  <si>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</si>
  <si>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</si>
  <si>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</si>
  <si>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</si>
  <si>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</si>
  <si>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</si>
  <si>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</si>
  <si>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</si>
  <si>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</si>
  <si>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</si>
  <si>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</si>
  <si>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</si>
  <si>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</si>
  <si>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</si>
  <si>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</si>
  <si>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</si>
  <si>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</si>
  <si>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</si>
  <si>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</si>
  <si>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</si>
  <si>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</si>
  <si>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</si>
  <si>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</si>
  <si>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</si>
  <si>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</si>
  <si>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</si>
  <si>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</si>
  <si>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</si>
  <si>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</si>
  <si>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</si>
  <si>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</si>
  <si>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</si>
  <si>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</si>
  <si>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</si>
  <si>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</si>
  <si>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</si>
  <si>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</si>
  <si>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</si>
  <si>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</si>
  <si>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</si>
  <si>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</si>
  <si>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</si>
  <si>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</si>
  <si>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</si>
  <si>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</si>
  <si>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</si>
  <si>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</si>
  <si>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</si>
  <si>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</si>
  <si>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</si>
  <si>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</si>
  <si>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</si>
  <si>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</si>
  <si>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</si>
  <si>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</si>
  <si>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</si>
  <si>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</si>
  <si>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</si>
  <si>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</si>
  <si>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</si>
  <si>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</si>
  <si>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</si>
  <si>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</si>
  <si>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</si>
  <si>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</si>
  <si>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</si>
  <si>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</si>
  <si>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</si>
  <si>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</si>
  <si>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</si>
  <si>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</si>
  <si>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</si>
  <si>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</si>
  <si>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</si>
  <si>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</si>
  <si>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</si>
  <si>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</si>
  <si>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</si>
  <si>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</si>
  <si>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</si>
  <si>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</si>
  <si>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</si>
  <si>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</si>
  <si>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</si>
  <si>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</si>
  <si>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</si>
  <si>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</si>
  <si>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</si>
  <si>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</si>
  <si>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</si>
  <si>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</si>
  <si>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</si>
  <si>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</si>
  <si>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</si>
  <si>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</si>
  <si>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</si>
  <si>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</si>
  <si>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</si>
  <si>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</si>
  <si>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</si>
  <si>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</si>
  <si>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</si>
  <si>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</si>
  <si>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</si>
  <si>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</si>
  <si>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</si>
  <si>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</si>
  <si>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</si>
  <si>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</si>
  <si>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</si>
  <si>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</si>
  <si>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</si>
  <si>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</si>
  <si>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</si>
  <si>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</si>
  <si>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</si>
  <si>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</si>
  <si>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</si>
  <si>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</si>
  <si>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</si>
  <si>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</si>
  <si>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</si>
  <si>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</si>
  <si>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</si>
  <si>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</si>
  <si>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</si>
  <si>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</si>
  <si>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</si>
  <si>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</si>
  <si>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</si>
  <si>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</si>
  <si>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</si>
  <si>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</si>
  <si>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</si>
  <si>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</si>
  <si>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</si>
  <si>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</si>
  <si>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</si>
  <si>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</si>
  <si>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</si>
  <si>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</si>
  <si>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</si>
  <si>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</si>
  <si>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</si>
  <si>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</si>
  <si>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</si>
  <si>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</si>
  <si>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</si>
  <si>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</si>
  <si>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</si>
  <si>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</si>
  <si>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</si>
  <si>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</si>
  <si>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</si>
  <si>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</si>
  <si>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</si>
  <si>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</si>
  <si>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</si>
  <si>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</si>
  <si>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</si>
  <si>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</si>
  <si>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</si>
  <si>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</si>
  <si>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</si>
  <si>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</si>
  <si>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</si>
  <si>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</si>
  <si>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</si>
  <si>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</si>
  <si>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</si>
  <si>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</si>
  <si>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</si>
  <si>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</si>
  <si>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</si>
  <si>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</si>
  <si>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</si>
  <si>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</si>
  <si>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</si>
  <si>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</si>
  <si>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</si>
  <si>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</si>
  <si>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</si>
  <si>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</si>
  <si>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</si>
  <si>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</si>
  <si>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</si>
  <si>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</si>
  <si>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</si>
  <si>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</si>
  <si>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</si>
  <si>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</si>
  <si>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</si>
  <si>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</si>
  <si>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</si>
  <si>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</si>
  <si>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</si>
  <si>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</si>
  <si>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</si>
  <si>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</si>
  <si>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</si>
  <si>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</si>
  <si>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</si>
  <si>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</si>
  <si>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</si>
  <si>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</si>
  <si>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</si>
  <si>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</si>
  <si>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</si>
  <si>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</si>
  <si>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</si>
  <si>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</si>
  <si>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</si>
  <si>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</si>
  <si>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</si>
  <si>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</si>
  <si>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</si>
  <si>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</si>
  <si>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</si>
  <si>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</si>
  <si>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</si>
  <si>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</si>
  <si>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</si>
  <si>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</si>
  <si>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</si>
  <si>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</si>
  <si>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</si>
  <si>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</si>
  <si>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</si>
  <si>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</si>
  <si>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</si>
  <si>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</si>
  <si>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</si>
  <si>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</si>
  <si>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</si>
  <si>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</si>
  <si>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</si>
  <si>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</si>
  <si>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</si>
  <si>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</si>
  <si>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</si>
  <si>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</si>
  <si>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</si>
  <si>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</si>
  <si>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</si>
  <si>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</si>
  <si>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</si>
  <si>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</si>
  <si>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</si>
  <si>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</si>
  <si>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</si>
  <si>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</si>
  <si>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</si>
  <si>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</si>
  <si>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</si>
  <si>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</si>
  <si>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</si>
  <si>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</si>
  <si>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</si>
  <si>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</si>
  <si>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</si>
  <si>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</si>
  <si>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</si>
  <si>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</si>
  <si>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</si>
  <si>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</si>
  <si>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</si>
  <si>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</si>
  <si>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</si>
  <si>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</si>
  <si>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</si>
  <si>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</si>
  <si>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</si>
  <si>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</si>
  <si>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</si>
  <si>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</si>
  <si>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</si>
  <si>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</si>
  <si>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</si>
  <si>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</si>
  <si>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</si>
  <si>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</si>
  <si>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</si>
  <si>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</si>
  <si>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</si>
  <si>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</si>
  <si>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</si>
  <si>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</si>
  <si>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</si>
  <si>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</si>
  <si>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</si>
  <si>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</si>
  <si>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</si>
  <si>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</si>
  <si>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</si>
  <si>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</si>
  <si>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</si>
  <si>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</si>
  <si>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</si>
  <si>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</si>
  <si>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</si>
  <si>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</si>
  <si>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</si>
  <si>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</si>
  <si>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</si>
  <si>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</si>
  <si>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</si>
  <si>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</si>
  <si>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</si>
  <si>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</si>
  <si>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</si>
  <si>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</si>
  <si>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</si>
  <si>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</si>
  <si>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</si>
  <si>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</si>
  <si>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</si>
  <si>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</si>
  <si>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</si>
  <si>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</si>
  <si>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</si>
  <si>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</si>
  <si>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</si>
  <si>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</si>
  <si>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</si>
  <si>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</si>
  <si>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</si>
  <si>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</si>
  <si>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</si>
  <si>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</si>
  <si>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</si>
  <si>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</si>
  <si>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</si>
  <si>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</si>
  <si>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</si>
  <si>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</si>
  <si>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</si>
  <si>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</si>
  <si>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</si>
  <si>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</si>
  <si>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</si>
  <si>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</si>
  <si>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</si>
  <si>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</si>
  <si>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</si>
  <si>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</si>
  <si>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</si>
  <si>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</si>
  <si>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</si>
  <si>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</si>
  <si>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</si>
  <si>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</si>
  <si>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</si>
  <si>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</si>
  <si>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</si>
  <si>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</si>
  <si>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</si>
  <si>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</si>
  <si>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</si>
  <si>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</si>
  <si>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</si>
  <si>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</si>
  <si>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</si>
  <si>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</si>
  <si>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</si>
  <si>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</si>
  <si>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</si>
  <si>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</si>
  <si>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</si>
  <si>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</si>
  <si>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</si>
  <si>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</si>
  <si>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</si>
  <si>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</si>
  <si>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</si>
  <si>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</si>
  <si>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</si>
  <si>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</si>
  <si>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</si>
  <si>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</si>
  <si>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</si>
  <si>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</si>
  <si>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</si>
  <si>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</si>
  <si>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</si>
  <si>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</si>
  <si>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</si>
  <si>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</si>
  <si>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</si>
  <si>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</si>
  <si>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</si>
  <si>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</si>
  <si>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</si>
  <si>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</si>
  <si>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</si>
  <si>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</si>
  <si>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</si>
  <si>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</si>
  <si>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</si>
  <si>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</si>
  <si>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</si>
  <si>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</si>
  <si>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</si>
  <si>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</si>
  <si>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</si>
  <si>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</si>
  <si>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</si>
  <si>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</si>
  <si>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</si>
  <si>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</si>
  <si>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</si>
  <si>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</si>
  <si>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</si>
  <si>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</si>
  <si>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</si>
  <si>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</si>
  <si>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</si>
  <si>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</si>
  <si>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</si>
  <si>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</si>
  <si>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</si>
  <si>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</si>
  <si>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</si>
  <si>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</si>
  <si>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</si>
  <si>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</si>
  <si>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</si>
  <si>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</si>
  <si>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</si>
  <si>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</si>
  <si>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</si>
  <si>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</si>
  <si>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</si>
  <si>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</si>
  <si>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</si>
  <si>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</si>
  <si>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</si>
  <si>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</si>
  <si>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</si>
  <si>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</si>
  <si>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</si>
  <si>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</si>
  <si>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</si>
  <si>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</si>
  <si>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</si>
  <si>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</si>
  <si>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</si>
  <si>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</si>
  <si>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</si>
  <si>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</si>
  <si>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</si>
  <si>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</si>
  <si>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</si>
  <si>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</si>
  <si>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</si>
  <si>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</si>
  <si>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</si>
  <si>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</si>
  <si>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</si>
  <si>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</si>
  <si>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</si>
  <si>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</si>
  <si>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</si>
  <si>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</si>
  <si>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</si>
  <si>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</si>
  <si>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</si>
  <si>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</si>
  <si>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</si>
  <si>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</si>
  <si>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</si>
  <si>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</si>
  <si>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</si>
  <si>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</si>
  <si>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</si>
  <si>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</si>
  <si>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</si>
  <si>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</si>
  <si>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</si>
  <si>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</si>
  <si>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</si>
  <si>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</si>
  <si>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</si>
  <si>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</si>
  <si>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</si>
  <si>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</si>
  <si>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</si>
  <si>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</si>
  <si>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</si>
  <si>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</si>
  <si>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</si>
  <si>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</si>
  <si>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</si>
  <si>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</si>
  <si>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</si>
  <si>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</si>
  <si>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</si>
  <si>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</si>
  <si>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</si>
  <si>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</si>
  <si>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</si>
  <si>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</si>
  <si>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</si>
  <si>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</si>
  <si>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</si>
  <si>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</si>
  <si>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</si>
  <si>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</si>
  <si>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</si>
  <si>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</si>
  <si>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</si>
  <si>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</si>
  <si>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</si>
  <si>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</si>
  <si>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</si>
  <si>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</si>
  <si>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</si>
  <si>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</si>
  <si>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</si>
  <si>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</si>
  <si>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</si>
  <si>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</si>
  <si>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</si>
  <si>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</si>
  <si>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</si>
  <si>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</si>
  <si>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</si>
  <si>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</si>
  <si>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</si>
  <si>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</si>
  <si>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</si>
  <si>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</si>
  <si>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</si>
  <si>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</si>
  <si>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</si>
  <si>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</si>
  <si>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</si>
  <si>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</si>
  <si>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</si>
  <si>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</si>
  <si>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</si>
  <si>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</si>
  <si>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</si>
  <si>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</si>
  <si>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</si>
  <si>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</si>
  <si>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</si>
  <si>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</si>
  <si>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</si>
  <si>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</si>
  <si>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</si>
  <si>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</si>
  <si>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</si>
  <si>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</si>
  <si>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</si>
  <si>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</si>
  <si>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</si>
  <si>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</si>
  <si>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</si>
  <si>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</si>
  <si>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</si>
  <si>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</si>
  <si>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</si>
  <si>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</si>
  <si>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</si>
  <si>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</si>
  <si>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</si>
  <si>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</si>
  <si>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</si>
  <si>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</si>
  <si>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</si>
  <si>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</si>
  <si>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</si>
  <si>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</si>
  <si>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</si>
  <si>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</si>
  <si>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</si>
  <si>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</si>
  <si>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</si>
  <si>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</si>
  <si>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</si>
  <si>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</si>
  <si>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</si>
  <si>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</si>
  <si>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</si>
  <si>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</si>
  <si>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</si>
  <si>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</si>
  <si>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</si>
  <si>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</si>
  <si>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</si>
  <si>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</si>
  <si>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</si>
  <si>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</si>
  <si>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</si>
  <si>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</si>
  <si>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</si>
  <si>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</si>
  <si>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</si>
  <si>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</si>
  <si>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</si>
  <si>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</si>
  <si>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</si>
  <si>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</si>
  <si>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</si>
  <si>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</si>
  <si>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</si>
  <si>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</si>
  <si>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</si>
  <si>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</si>
  <si>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</si>
  <si>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</si>
  <si>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</si>
  <si>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</si>
  <si>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</si>
  <si>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</si>
  <si>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</si>
  <si>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</si>
  <si>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</si>
  <si>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</si>
  <si>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</si>
  <si>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</si>
  <si>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</si>
  <si>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</si>
  <si>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</si>
  <si>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</si>
  <si>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</si>
  <si>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</si>
  <si>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</si>
  <si>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</si>
  <si>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</si>
  <si>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</si>
  <si>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</si>
  <si>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</si>
  <si>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</si>
  <si>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</si>
  <si>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</si>
  <si>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</si>
  <si>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</si>
  <si>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</si>
  <si>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</si>
  <si>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</si>
  <si>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</si>
  <si>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</si>
  <si>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</si>
  <si>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</si>
  <si>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</si>
  <si>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</si>
  <si>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</si>
  <si>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</si>
  <si>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</si>
  <si>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</si>
  <si>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</si>
  <si>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</si>
  <si>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</si>
  <si>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</si>
  <si>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</si>
  <si>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</si>
  <si>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</si>
  <si>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</si>
  <si>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</si>
  <si>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</si>
  <si>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</si>
  <si>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</si>
  <si>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</si>
  <si>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</si>
  <si>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</si>
  <si>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</si>
  <si>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</si>
  <si>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</si>
  <si>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</si>
  <si>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</si>
  <si>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</si>
  <si>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</si>
  <si>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</si>
  <si>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</si>
  <si>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</si>
  <si>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</si>
  <si>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</si>
  <si>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</si>
  <si>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</si>
  <si>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</si>
  <si>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</si>
  <si>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</si>
  <si>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</si>
  <si>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</si>
  <si>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</si>
  <si>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</si>
  <si>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</si>
  <si>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</si>
  <si>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</si>
  <si>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</si>
  <si>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</si>
  <si>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</si>
  <si>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</si>
  <si>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</si>
  <si>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</si>
  <si>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</si>
  <si>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</si>
  <si>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</si>
  <si>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</si>
  <si>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</si>
  <si>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</si>
  <si>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</si>
  <si>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</si>
  <si>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</si>
  <si>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</si>
  <si>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</si>
  <si>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</si>
  <si>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</si>
  <si>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</si>
  <si>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</si>
  <si>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</si>
  <si>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</si>
  <si>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</si>
  <si>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</si>
  <si>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</si>
  <si>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</si>
  <si>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</si>
  <si>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</si>
  <si>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</si>
  <si>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</si>
  <si>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</si>
  <si>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</si>
  <si>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</si>
  <si>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</si>
  <si>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</si>
  <si>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</si>
  <si>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</si>
  <si>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</si>
  <si>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</si>
  <si>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</si>
  <si>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</si>
  <si>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</si>
  <si>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</si>
  <si>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</si>
  <si>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</si>
  <si>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</si>
  <si>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</si>
  <si>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</si>
  <si>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</si>
  <si>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</si>
  <si>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</si>
  <si>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</si>
  <si>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</si>
  <si>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</si>
  <si>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</si>
  <si>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</si>
  <si>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</si>
  <si>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</si>
  <si>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</si>
  <si>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</si>
  <si>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</si>
  <si>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</si>
  <si>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</si>
  <si>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</si>
  <si>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</si>
  <si>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</si>
  <si>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</si>
  <si>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</si>
  <si>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</si>
  <si>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</si>
  <si>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</si>
  <si>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</si>
  <si>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</si>
  <si>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</si>
  <si>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</si>
  <si>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</si>
  <si>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</si>
  <si>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</si>
  <si>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</si>
  <si>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</si>
  <si>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</si>
  <si>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</si>
  <si>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</si>
  <si>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</si>
  <si>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</si>
  <si>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</si>
  <si>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</si>
  <si>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</si>
  <si>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</si>
  <si>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</si>
  <si>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</si>
  <si>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</si>
  <si>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</si>
  <si>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</si>
  <si>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</si>
  <si>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</si>
  <si>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</si>
  <si>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</si>
  <si>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</si>
  <si>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</si>
  <si>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</si>
  <si>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</si>
  <si>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</si>
  <si>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</si>
  <si>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</si>
  <si>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</si>
  <si>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</si>
  <si>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</si>
  <si>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</si>
  <si>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</si>
  <si>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</si>
  <si>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</si>
  <si>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</si>
  <si>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</si>
  <si>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</si>
  <si>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</si>
  <si>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</si>
  <si>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</si>
  <si>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</si>
  <si>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</si>
  <si>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</si>
  <si>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</si>
  <si>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</si>
  <si>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</si>
  <si>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</si>
  <si>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</si>
  <si>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</si>
  <si>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</si>
  <si>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</si>
  <si>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</si>
  <si>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</si>
  <si>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</si>
  <si>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</si>
  <si>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</si>
  <si>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</si>
  <si>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</si>
  <si>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</si>
  <si>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</si>
  <si>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</si>
  <si>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</si>
  <si>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</si>
  <si>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</si>
  <si>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</si>
  <si>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</si>
  <si>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</si>
  <si>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</si>
  <si>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</si>
  <si>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</si>
  <si>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</si>
  <si>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</si>
  <si>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</si>
  <si>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</si>
  <si>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</si>
  <si>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</si>
  <si>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</si>
  <si>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</si>
  <si>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</si>
  <si>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</si>
  <si>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</si>
  <si>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</si>
  <si>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</si>
  <si>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</si>
  <si>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</si>
  <si>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</si>
  <si>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</si>
  <si>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</si>
  <si>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</si>
  <si>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</si>
  <si>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</si>
  <si>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</si>
  <si>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</si>
  <si>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</si>
  <si>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</si>
  <si>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</si>
  <si>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</si>
  <si>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</si>
  <si>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</si>
  <si>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</si>
  <si>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</si>
  <si>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</si>
  <si>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</si>
  <si>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</si>
  <si>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</si>
  <si>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</si>
  <si>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</si>
  <si>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</si>
  <si>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</si>
  <si>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</si>
  <si>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</si>
  <si>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</si>
  <si>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</si>
  <si>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</si>
  <si>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</si>
  <si>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</si>
  <si>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</si>
  <si>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</si>
  <si>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</si>
  <si>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</si>
  <si>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</si>
  <si>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</si>
  <si>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</si>
  <si>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</si>
  <si>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</si>
  <si>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</si>
  <si>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</si>
  <si>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</si>
  <si>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</si>
  <si>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</si>
  <si>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</si>
  <si>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</si>
  <si>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</si>
  <si>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</si>
  <si>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</si>
  <si>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</si>
  <si>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</si>
  <si>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</si>
  <si>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</si>
  <si>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</si>
  <si>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</si>
  <si>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</si>
  <si>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</si>
  <si>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</si>
  <si>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</si>
  <si>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</si>
  <si>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</si>
  <si>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</si>
  <si>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</si>
  <si>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</si>
  <si>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</si>
  <si>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</si>
  <si>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</si>
  <si>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</si>
  <si>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</si>
  <si>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</si>
  <si>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</si>
  <si>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</si>
  <si>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</si>
  <si>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</si>
  <si>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</si>
  <si>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</si>
  <si>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</si>
  <si>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</si>
  <si>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</si>
  <si>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</si>
  <si>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</si>
  <si>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</si>
  <si>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</si>
  <si>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</si>
  <si>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</si>
  <si>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</si>
  <si>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</si>
  <si>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</si>
  <si>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</si>
  <si>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</si>
  <si>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</si>
  <si>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</si>
  <si>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</si>
  <si>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</si>
  <si>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</si>
  <si>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</si>
  <si>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</si>
  <si>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</si>
  <si>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</si>
  <si>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</si>
  <si>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</si>
  <si>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</si>
  <si>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</si>
  <si>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</si>
  <si>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</si>
  <si>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</si>
  <si>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</si>
  <si>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</si>
  <si>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</si>
  <si>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</si>
  <si>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</si>
  <si>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</si>
  <si>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</si>
  <si>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</si>
  <si>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</si>
  <si>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</si>
  <si>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</si>
  <si>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</si>
  <si>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</si>
  <si>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</si>
  <si>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</si>
  <si>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</si>
  <si>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</si>
  <si>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</si>
  <si>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</si>
  <si>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</si>
  <si>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</si>
  <si>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</si>
  <si>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</si>
  <si>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</si>
  <si>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</si>
  <si>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</si>
  <si>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</si>
  <si>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</si>
  <si>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</si>
  <si>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</si>
  <si>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</si>
  <si>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</si>
  <si>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</si>
  <si>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</si>
  <si>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</si>
  <si>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</si>
  <si>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</si>
  <si>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</si>
  <si>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</si>
  <si>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</si>
  <si>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</si>
  <si>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</si>
  <si>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</si>
  <si>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</si>
  <si>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</si>
  <si>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</si>
  <si>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</si>
  <si>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</si>
  <si>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</si>
  <si>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</si>
  <si>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</si>
  <si>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</si>
  <si>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</si>
  <si>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</si>
  <si>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</si>
  <si>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</si>
  <si>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</si>
  <si>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</si>
  <si>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</si>
  <si>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</si>
  <si>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</si>
  <si>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</si>
  <si>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</si>
  <si>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</si>
  <si>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</si>
  <si>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</si>
  <si>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</si>
  <si>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</si>
  <si>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</si>
  <si>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</si>
  <si>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</si>
  <si>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</si>
  <si>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</si>
  <si>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</si>
  <si>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</si>
  <si>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</si>
  <si>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</si>
  <si>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</si>
  <si>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</si>
  <si>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</si>
  <si>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</si>
  <si>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</si>
  <si>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</si>
  <si>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</si>
  <si>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</si>
  <si>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</si>
  <si>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</si>
  <si>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</si>
  <si>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</si>
  <si>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</si>
  <si>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</si>
  <si>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</si>
  <si>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</si>
  <si>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</si>
  <si>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</si>
  <si>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</si>
  <si>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</si>
  <si>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</si>
  <si>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</si>
  <si>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</si>
  <si>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</si>
  <si>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</si>
  <si>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</si>
  <si>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</si>
  <si>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</si>
  <si>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</si>
  <si>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</si>
  <si>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</si>
  <si>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</si>
  <si>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</si>
  <si>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</si>
  <si>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</si>
  <si>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</si>
  <si>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</si>
  <si>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</si>
  <si>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</si>
  <si>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</si>
  <si>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</si>
  <si>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</si>
  <si>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</si>
  <si>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</si>
  <si>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</si>
  <si>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</si>
  <si>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</si>
  <si>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</si>
  <si>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</si>
  <si>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</si>
  <si>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</si>
  <si>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</si>
  <si>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</si>
  <si>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</si>
  <si>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</si>
  <si>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</si>
  <si>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</si>
  <si>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</si>
  <si>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</si>
  <si>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</si>
  <si>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</si>
  <si>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</si>
  <si>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</si>
  <si>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</si>
  <si>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</si>
  <si>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</si>
  <si>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</si>
  <si>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</si>
  <si>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</si>
  <si>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</si>
  <si>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</si>
  <si>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</si>
  <si>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</si>
  <si>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</si>
  <si>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</si>
  <si>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</si>
  <si>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</si>
  <si>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</si>
  <si>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</si>
  <si>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</si>
  <si>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</si>
  <si>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</si>
  <si>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</si>
  <si>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</si>
  <si>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</si>
  <si>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</si>
  <si>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</si>
  <si>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</si>
  <si>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</si>
  <si>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</si>
  <si>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</si>
  <si>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</si>
  <si>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</si>
  <si>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</si>
  <si>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</si>
  <si>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</si>
  <si>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</si>
  <si>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</si>
  <si>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</si>
  <si>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</si>
  <si>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</si>
  <si>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</si>
  <si>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</si>
  <si>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</si>
  <si>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</si>
  <si>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</si>
  <si>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</si>
  <si>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</si>
  <si>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</si>
  <si>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</si>
  <si>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</si>
  <si>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</si>
  <si>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</si>
  <si>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</si>
  <si>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</si>
  <si>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</si>
  <si>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</si>
  <si>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</si>
  <si>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</si>
  <si>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</si>
  <si>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</si>
  <si>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</si>
  <si>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</si>
  <si>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</si>
  <si>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</si>
  <si>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</si>
  <si>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</si>
  <si>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</si>
  <si>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</si>
  <si>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</si>
  <si>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</si>
  <si>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</si>
  <si>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</si>
  <si>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</si>
  <si>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</si>
  <si>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</si>
  <si>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</si>
  <si>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</si>
  <si>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</si>
  <si>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</si>
  <si>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</si>
  <si>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</si>
  <si>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</si>
  <si>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</si>
  <si>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</si>
  <si>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</si>
  <si>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</si>
  <si>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</si>
  <si>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</si>
  <si>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</si>
  <si>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</si>
  <si>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</si>
  <si>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</si>
  <si>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</si>
  <si>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</si>
  <si>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</si>
  <si>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</si>
  <si>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</si>
  <si>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</si>
  <si>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</si>
  <si>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</si>
  <si>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</si>
  <si>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</si>
  <si>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</si>
  <si>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</si>
  <si>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</si>
  <si>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</si>
  <si>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</si>
  <si>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</si>
  <si>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</si>
  <si>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</si>
  <si>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</si>
  <si>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</si>
  <si>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</si>
  <si>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</si>
  <si>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</si>
  <si>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</si>
  <si>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</si>
  <si>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</si>
  <si>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</si>
  <si>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</si>
  <si>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</si>
  <si>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</si>
  <si>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</si>
  <si>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</si>
  <si>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</si>
  <si>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</si>
  <si>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</si>
  <si>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</si>
  <si>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</si>
  <si>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</si>
  <si>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</si>
  <si>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</si>
  <si>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</si>
  <si>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</si>
  <si>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</si>
  <si>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</si>
  <si>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</si>
  <si>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</si>
  <si>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</si>
  <si>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</si>
  <si>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</si>
  <si>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</si>
  <si>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</si>
  <si>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</si>
  <si>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</si>
  <si>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</si>
  <si>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</si>
  <si>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</si>
  <si>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</si>
  <si>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</si>
  <si>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</si>
  <si>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</si>
  <si>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</si>
  <si>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</si>
  <si>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</si>
  <si>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</si>
  <si>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</si>
  <si>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</si>
  <si>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</si>
  <si>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</si>
  <si>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</si>
  <si>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</si>
  <si>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</si>
  <si>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</si>
  <si>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</si>
  <si>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</si>
  <si>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</si>
  <si>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</si>
  <si>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</si>
  <si>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</si>
  <si>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</si>
  <si>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</si>
  <si>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</si>
  <si>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</si>
  <si>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</si>
  <si>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</si>
  <si>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</si>
  <si>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</si>
  <si>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</si>
  <si>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</si>
  <si>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</si>
  <si>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</si>
  <si>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</si>
  <si>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</si>
  <si>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</si>
  <si>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</si>
  <si>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</si>
  <si>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</si>
  <si>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</si>
  <si>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</si>
  <si>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</si>
  <si>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</si>
  <si>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</si>
  <si>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</si>
  <si>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</si>
  <si>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</si>
  <si>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</si>
  <si>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</si>
  <si>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</si>
  <si>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</si>
  <si>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</si>
  <si>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</si>
  <si>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</si>
  <si>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</si>
  <si>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</si>
  <si>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</si>
  <si>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</si>
  <si>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</si>
  <si>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</si>
  <si>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</si>
  <si>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</si>
  <si>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</si>
  <si>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</si>
  <si>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</si>
  <si>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</si>
  <si>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</si>
  <si>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</si>
  <si>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</si>
  <si>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</si>
  <si>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</si>
  <si>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</si>
  <si>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</si>
  <si>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</si>
  <si>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</si>
  <si>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</si>
  <si>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</si>
  <si>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</si>
  <si>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</si>
  <si>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</si>
  <si>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</si>
  <si>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</si>
  <si>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</si>
  <si>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</si>
  <si>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</si>
  <si>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</si>
  <si>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</si>
  <si>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</si>
  <si>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</si>
  <si>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</si>
  <si>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</si>
  <si>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</si>
  <si>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</si>
  <si>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</si>
  <si>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</si>
  <si>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</si>
  <si>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</si>
  <si>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</si>
  <si>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</si>
  <si>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</si>
  <si>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</si>
  <si>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</si>
  <si>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</si>
  <si>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</si>
  <si>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</si>
  <si>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</si>
  <si>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</si>
  <si>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</si>
  <si>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</si>
  <si>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</si>
  <si>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</si>
  <si>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</si>
  <si>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</si>
  <si>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</si>
  <si>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</si>
  <si>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</si>
  <si>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</si>
  <si>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</si>
  <si>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</si>
  <si>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</si>
  <si>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</si>
  <si>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</si>
  <si>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</si>
  <si>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</si>
  <si>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</si>
  <si>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</si>
  <si>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</si>
  <si>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</si>
  <si>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</si>
  <si>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</si>
  <si>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</si>
  <si>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</si>
  <si>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</si>
  <si>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</si>
  <si>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</si>
  <si>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</si>
  <si>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</si>
  <si>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</si>
  <si>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</si>
  <si>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</si>
  <si>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</si>
  <si>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</si>
  <si>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</si>
  <si>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</si>
  <si>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</si>
  <si>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</si>
  <si>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</si>
  <si>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</si>
  <si>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</si>
  <si>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</si>
  <si>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</si>
  <si>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</si>
  <si>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</si>
  <si>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</si>
  <si>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</si>
  <si>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</si>
  <si>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</si>
  <si>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</si>
  <si>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</si>
  <si>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</si>
  <si>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</si>
  <si>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</si>
  <si>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</si>
  <si>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</si>
  <si>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</si>
  <si>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</si>
  <si>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</si>
  <si>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</si>
  <si>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</si>
  <si>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</si>
  <si>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</si>
  <si>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</si>
  <si>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</si>
  <si>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</si>
  <si>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</si>
  <si>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</si>
  <si>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</si>
  <si>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</si>
  <si>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</si>
  <si>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</si>
  <si>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</si>
  <si>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</si>
  <si>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</si>
  <si>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</si>
  <si>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</si>
  <si>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</si>
  <si>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</si>
  <si>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</si>
  <si>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</si>
  <si>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</si>
  <si>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</si>
  <si>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</si>
  <si>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</si>
  <si>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</si>
  <si>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</si>
  <si>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</si>
  <si>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</si>
  <si>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</si>
  <si>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</si>
  <si>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</si>
  <si>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</si>
  <si>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</si>
  <si>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</si>
  <si>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</si>
  <si>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</si>
  <si>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</si>
  <si>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</si>
  <si>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</si>
  <si>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</si>
  <si>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</si>
  <si>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</si>
  <si>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</si>
  <si>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</si>
  <si>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</si>
  <si>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</si>
  <si>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</si>
  <si>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</si>
  <si>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</si>
  <si>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</si>
  <si>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</si>
  <si>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</si>
  <si>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</si>
  <si>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</si>
  <si>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</si>
  <si>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</si>
  <si>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</si>
  <si>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</si>
  <si>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</si>
  <si>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</si>
  <si>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</si>
  <si>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</si>
  <si>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</si>
  <si>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</si>
  <si>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</si>
  <si>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</si>
  <si>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</si>
  <si>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</si>
  <si>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</si>
  <si>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</si>
  <si>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</si>
  <si>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</si>
  <si>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</si>
  <si>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</si>
  <si>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</si>
  <si>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</si>
  <si>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</si>
  <si>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</si>
  <si>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</si>
  <si>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</si>
  <si>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</si>
  <si>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</si>
  <si>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</si>
  <si>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</si>
  <si>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</si>
  <si>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</si>
  <si>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</si>
  <si>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</si>
  <si>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</si>
  <si>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</si>
  <si>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</si>
  <si>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</si>
  <si>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</si>
  <si>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</si>
  <si>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</si>
  <si>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</si>
  <si>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</si>
  <si>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</si>
  <si>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</si>
  <si>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</si>
  <si>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</si>
  <si>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</si>
  <si>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</si>
  <si>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</si>
  <si>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</si>
  <si>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</si>
  <si>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</si>
  <si>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</si>
  <si>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</si>
  <si>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</si>
  <si>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</si>
  <si>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</si>
  <si>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</si>
  <si>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</si>
  <si>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</si>
  <si>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</si>
  <si>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</si>
  <si>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</si>
  <si>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</si>
  <si>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</si>
  <si>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</si>
  <si>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</si>
  <si>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</si>
  <si>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</si>
  <si>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</si>
  <si>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</si>
  <si>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</si>
  <si>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</si>
  <si>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</si>
  <si>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</si>
  <si>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</si>
  <si>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</si>
  <si>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</si>
  <si>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</si>
  <si>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</si>
  <si>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</si>
  <si>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</si>
  <si>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</si>
  <si>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</si>
  <si>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</si>
  <si>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</si>
  <si>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</si>
  <si>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</si>
  <si>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</si>
  <si>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</si>
  <si>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</si>
  <si>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</si>
  <si>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</si>
  <si>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</si>
  <si>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</si>
  <si>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</si>
  <si>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</si>
  <si>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</si>
  <si>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</si>
  <si>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</si>
  <si>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</si>
  <si>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</si>
  <si>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</si>
  <si>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</si>
  <si>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</si>
  <si>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</si>
  <si>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</si>
  <si>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</si>
  <si>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</si>
  <si>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</si>
  <si>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</si>
  <si>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</si>
  <si>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</si>
  <si>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</si>
  <si>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</si>
  <si>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</si>
  <si>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</si>
  <si>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</si>
  <si>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</si>
  <si>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</si>
  <si>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</si>
  <si>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</si>
  <si>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</si>
  <si>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</si>
  <si>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</si>
  <si>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</si>
  <si>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</si>
  <si>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</si>
  <si>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</si>
  <si>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</si>
  <si>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</si>
  <si>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</si>
  <si>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</si>
  <si>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</si>
  <si>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</si>
  <si>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</si>
  <si>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</si>
  <si>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</si>
  <si>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</si>
  <si>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</si>
  <si>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</si>
  <si>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</si>
  <si>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</si>
  <si>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</si>
  <si>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</si>
  <si>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</si>
  <si>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</si>
  <si>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</si>
  <si>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</si>
  <si>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</si>
  <si>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</si>
  <si>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</si>
  <si>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</si>
  <si>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</si>
  <si>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</si>
  <si>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</si>
  <si>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</si>
  <si>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</si>
  <si>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</si>
  <si>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</si>
  <si>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</si>
  <si>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</si>
  <si>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</si>
  <si>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</si>
  <si>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</si>
  <si>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</si>
  <si>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</si>
  <si>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</si>
  <si>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</si>
  <si>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</si>
  <si>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</si>
  <si>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</si>
  <si>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</si>
  <si>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</si>
  <si>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</si>
  <si>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</si>
  <si>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</si>
  <si>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</si>
  <si>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</si>
  <si>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</si>
  <si>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</si>
  <si>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</si>
  <si>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</si>
  <si>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</si>
  <si>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</si>
  <si>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</si>
  <si>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</si>
  <si>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</si>
  <si>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</si>
  <si>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</si>
  <si>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</si>
  <si>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</si>
  <si>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</si>
  <si>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</si>
  <si>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</si>
  <si>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</si>
  <si>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</si>
  <si>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</si>
  <si>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</si>
  <si>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</si>
  <si>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</si>
  <si>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</si>
  <si>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</si>
  <si>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</si>
  <si>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</si>
  <si>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</si>
  <si>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</si>
  <si>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</si>
  <si>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</si>
  <si>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</si>
  <si>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</si>
  <si>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</si>
  <si>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</si>
  <si>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</si>
  <si>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</si>
  <si>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</si>
  <si>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</si>
  <si>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</si>
  <si>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</si>
  <si>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</si>
  <si>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</si>
  <si>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</si>
  <si>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</si>
  <si>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</si>
  <si>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</si>
  <si>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</si>
  <si>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</si>
  <si>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</si>
  <si>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</si>
  <si>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</si>
  <si>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</si>
  <si>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</si>
  <si>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</si>
  <si>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</si>
  <si>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</si>
  <si>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</si>
  <si>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</si>
  <si>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</si>
  <si>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</si>
  <si>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</si>
  <si>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</si>
  <si>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</si>
  <si>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</si>
  <si>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</si>
  <si>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</si>
  <si>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</si>
  <si>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</si>
  <si>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</si>
  <si>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</si>
  <si>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</si>
  <si>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</si>
  <si>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</si>
  <si>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</si>
  <si>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</si>
  <si>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</si>
  <si>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</si>
  <si>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</si>
  <si>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</si>
  <si>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</si>
  <si>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</si>
  <si>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</si>
  <si>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</si>
  <si>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</si>
  <si>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</si>
  <si>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</si>
  <si>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</si>
  <si>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</si>
  <si>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</si>
  <si>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</si>
  <si>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</si>
  <si>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</si>
  <si>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</si>
  <si>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</si>
  <si>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</si>
  <si>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</si>
  <si>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</si>
  <si>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</si>
  <si>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</si>
  <si>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</si>
  <si>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</si>
  <si>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</si>
  <si>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</si>
  <si>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</si>
  <si>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</si>
  <si>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</si>
  <si>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</si>
  <si>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</si>
  <si>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</si>
  <si>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</si>
  <si>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</si>
  <si>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</si>
  <si>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</si>
  <si>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</si>
  <si>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</si>
  <si>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</si>
  <si>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</si>
  <si>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</si>
  <si>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</si>
  <si>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</si>
  <si>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</si>
  <si>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</si>
  <si>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</si>
  <si>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</si>
  <si>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</si>
  <si>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</si>
  <si>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</si>
  <si>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</si>
  <si>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</si>
  <si>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</si>
  <si>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</si>
  <si>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</si>
  <si>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</si>
  <si>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</si>
  <si>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</si>
  <si>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</si>
  <si>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</si>
  <si>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</si>
  <si>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</si>
  <si>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</si>
  <si>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</si>
  <si>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</si>
  <si>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</si>
  <si>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</si>
  <si>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</si>
  <si>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</si>
  <si>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</si>
  <si>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</si>
  <si>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</si>
  <si>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</si>
  <si>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</si>
  <si>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</si>
  <si>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</si>
  <si>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</si>
  <si>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</si>
  <si>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</si>
  <si>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</si>
  <si>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</si>
  <si>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</si>
  <si>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</si>
  <si>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</si>
  <si>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</si>
  <si>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</si>
  <si>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</si>
  <si>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</si>
  <si>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</si>
  <si>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</si>
  <si>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</si>
  <si>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</si>
  <si>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</si>
  <si>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</si>
  <si>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</si>
  <si>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</si>
  <si>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</si>
  <si>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</si>
  <si>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</si>
  <si>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</si>
  <si>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</si>
  <si>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</si>
  <si>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</si>
  <si>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</si>
  <si>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</si>
  <si>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</si>
  <si>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</si>
  <si>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</si>
  <si>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</si>
  <si>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</si>
  <si>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</si>
  <si>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</si>
  <si>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</si>
  <si>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</si>
  <si>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</si>
  <si>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</si>
  <si>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</si>
  <si>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</si>
  <si>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</si>
  <si>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</si>
  <si>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</si>
  <si>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</si>
  <si>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</si>
  <si>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</si>
  <si>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</si>
  <si>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</si>
  <si>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</si>
  <si>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</si>
  <si>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</si>
  <si>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</si>
  <si>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</si>
  <si>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</si>
  <si>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</si>
  <si>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</si>
  <si>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</si>
  <si>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</si>
  <si>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</si>
  <si>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</si>
  <si>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</si>
  <si>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</si>
  <si>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</si>
  <si>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</si>
  <si>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</si>
  <si>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</si>
  <si>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</si>
  <si>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</si>
  <si>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</si>
  <si>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</si>
  <si>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</si>
  <si>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</si>
  <si>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</si>
  <si>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</si>
  <si>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</si>
  <si>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</si>
  <si>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</si>
  <si>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</si>
  <si>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</si>
  <si>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</si>
  <si>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</si>
  <si>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</si>
  <si>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</si>
  <si>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</si>
  <si>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</si>
  <si>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</si>
  <si>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</si>
  <si>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</si>
  <si>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</si>
  <si>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</si>
  <si>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</si>
  <si>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</si>
  <si>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</si>
  <si>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</si>
  <si>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</si>
  <si>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</si>
  <si>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</si>
  <si>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</si>
  <si>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</si>
  <si>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</si>
  <si>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</si>
  <si>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</si>
  <si>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</si>
  <si>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</si>
  <si>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</si>
  <si>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</si>
  <si>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</si>
  <si>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</si>
  <si>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</si>
  <si>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</si>
  <si>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</si>
  <si>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</si>
  <si>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</si>
  <si>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</si>
  <si>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</si>
  <si>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</si>
  <si>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</si>
  <si>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</si>
  <si>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</si>
  <si>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</si>
  <si>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</si>
  <si>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</si>
  <si>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</si>
  <si>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</si>
  <si>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</si>
  <si>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</si>
  <si>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</si>
  <si>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</si>
  <si>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</si>
  <si>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</si>
  <si>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</si>
  <si>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</si>
  <si>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</si>
  <si>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</si>
  <si>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</si>
  <si>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</si>
  <si>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</si>
  <si>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</si>
  <si>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</si>
  <si>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</si>
  <si>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IMPELC-DE2DK1</t>
  </si>
  <si>
    <t>IMPELC-DE2SE4</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</si>
  <si>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</si>
  <si>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</si>
  <si>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</si>
  <si>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</si>
  <si>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</si>
  <si>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</si>
  <si>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</si>
  <si>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</si>
  <si>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</si>
  <si>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</si>
  <si>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</si>
  <si>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</si>
  <si>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</si>
  <si>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</si>
  <si>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</si>
  <si>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EXPELC-DE2DK1</t>
  </si>
  <si>
    <t>EXPELC-DE2SE4</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</si>
  <si>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</si>
  <si>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</si>
  <si>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</si>
  <si>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</si>
  <si>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</si>
  <si>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</si>
  <si>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</si>
  <si>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</si>
  <si>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</si>
  <si>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</si>
  <si>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</si>
  <si>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Denmark</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</si>
  <si>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</si>
  <si>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</si>
  <si>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</si>
  <si>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</si>
  <si>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</si>
  <si>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</si>
  <si>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</si>
  <si>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</si>
  <si>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</si>
  <si>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</si>
  <si>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</si>
  <si>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</si>
  <si>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</si>
  <si>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</si>
  <si>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</si>
  <si>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</si>
  <si>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</si>
  <si>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</si>
  <si>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STOCK~AZ3~2070</t>
  </si>
  <si>
    <t>STOCK~AZ2~2070</t>
  </si>
  <si>
    <t>STOCK~AZ1~2070</t>
  </si>
  <si>
    <t>STOCK~AZ3~2020</t>
  </si>
  <si>
    <t>STOCK~AZ2~2020</t>
  </si>
  <si>
    <t>STOCK~AZ1~2020</t>
  </si>
  <si>
    <t>STOCK~AZ3</t>
  </si>
  <si>
    <t>STOCK~AZ2</t>
  </si>
  <si>
    <t>STOCK~AZ1</t>
  </si>
  <si>
    <t>Power transmission between regions</t>
  </si>
  <si>
    <t>FT-GRDELCDE1</t>
  </si>
  <si>
    <t>Power transmission to DE1</t>
  </si>
  <si>
    <t>Electricity between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</si>
</sst>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6">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69" fontId="12" fillId="55" borderId="0" xfId="2611" applyNumberFormat="1" applyFill="1"/>
    <xf numFmtId="1" fontId="12" fillId="55" borderId="0" xfId="2611" applyNumberFormat="1" applyFill="1"/>
    <xf numFmtId="2" fontId="12" fillId="55" borderId="0" xfId="2611" applyNumberFormat="1" applyFill="1"/>
    <xf numFmtId="188" fontId="12" fillId="55" borderId="0" xfId="2611" applyNumberFormat="1" applyFill="1"/>
    <xf numFmtId="193" fontId="12" fillId="55" borderId="0" xfId="2611" applyNumberFormat="1" applyFill="1"/>
    <xf numFmtId="171" fontId="0" fillId="0" borderId="0" xfId="0" applyNumberFormat="1" applyFont="1"/>
    <xf numFmtId="171" fontId="12" fillId="0" borderId="0" xfId="0" applyNumberFormat="1" applyFont="1" applyBorder="1"/>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externalLink" Target="externalLinks/externalLink40.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theme" Target="theme/theme1.xml"/><Relationship Id="rId75"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6"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0ee8d5d29f1698f/Desktop/GitHub/Bachelor_Git/TIMES-AZ/Documentation/Energy%20Balance/Energy%20Balance%20Nordi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Julius%20Steensberg\AppData\Local\Temp\Temp1_TIMES-AZ.zip\TIMES-AZ\VT_AZ_SUP.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Trade"/>
      <sheetName val="Fuel Tech"/>
      <sheetName val="2010"/>
      <sheetName val="2015"/>
      <sheetName val="2019"/>
      <sheetName val="3.10"/>
      <sheetName val="Data_by_sector"/>
      <sheetName val="BiomassCost"/>
      <sheetName val="MIN-IMP-EXP_Data"/>
      <sheetName val="Refinery_data"/>
      <sheetName val="Oil &amp; Gas Data"/>
      <sheetName val="Eurostat_EB-2010"/>
      <sheetName val="Eurostat_EB-2011"/>
      <sheetName val="Eurostat_EB-2012"/>
      <sheetName val="Eurostat_EB-2013"/>
      <sheetName val="Eurostat_EB-2014"/>
      <sheetName val="NETP 2016 (Balmorel)"/>
      <sheetName val="Flex4RES fuel prices"/>
      <sheetName val="BiomassCost (2)"/>
    </sheetNames>
    <sheetDataSet>
      <sheetData sheetId="0"/>
      <sheetData sheetId="1"/>
      <sheetData sheetId="2"/>
      <sheetData sheetId="3"/>
      <sheetData sheetId="4"/>
      <sheetData sheetId="5"/>
      <sheetData sheetId="6"/>
      <sheetData sheetId="7"/>
      <sheetData sheetId="8"/>
      <sheetData sheetId="9"/>
      <sheetData sheetId="10">
        <row r="6">
          <cell r="P6">
            <v>651235.69999999995</v>
          </cell>
        </row>
        <row r="26">
          <cell r="P26">
            <v>43630</v>
          </cell>
        </row>
      </sheetData>
      <sheetData sheetId="11"/>
      <sheetData sheetId="12">
        <row r="6">
          <cell r="P6">
            <v>957528.6</v>
          </cell>
        </row>
        <row r="16">
          <cell r="R16">
            <v>14016</v>
          </cell>
          <cell r="S16">
            <v>93862.5</v>
          </cell>
        </row>
        <row r="26">
          <cell r="P26">
            <v>28154.5</v>
          </cell>
          <cell r="R26">
            <v>798.9</v>
          </cell>
          <cell r="S26">
            <v>8012.2</v>
          </cell>
        </row>
        <row r="27">
          <cell r="P27">
            <v>200323.1</v>
          </cell>
          <cell r="S27">
            <v>67198.3</v>
          </cell>
        </row>
        <row r="28">
          <cell r="R28">
            <v>13207.5</v>
          </cell>
        </row>
        <row r="43">
          <cell r="S43">
            <v>1427.4</v>
          </cell>
        </row>
        <row r="50">
          <cell r="S50">
            <v>49938.5</v>
          </cell>
        </row>
      </sheetData>
      <sheetData sheetId="13"/>
      <sheetData sheetId="14">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t="str">
            <v>Change from 1990 to 2013</v>
          </cell>
        </row>
        <row r="11">
          <cell r="A11" t="str">
            <v xml:space="preserve">1. Energy </v>
          </cell>
        </row>
        <row r="12">
          <cell r="A12" t="str">
            <v>1.A.1. Energy industries</v>
          </cell>
        </row>
        <row r="13">
          <cell r="A13" t="str">
            <v>1.A.2. Manufacturing industries and construction</v>
          </cell>
        </row>
        <row r="14">
          <cell r="A14" t="str">
            <v>1.A.3. Transport</v>
          </cell>
        </row>
        <row r="15">
          <cell r="A15" t="str">
            <v>1.A.4. Other sectors</v>
          </cell>
        </row>
        <row r="16">
          <cell r="A16" t="str">
            <v>1.A.5. Other</v>
          </cell>
        </row>
        <row r="17">
          <cell r="A17" t="str">
            <v>1.B. Fugitive emissions from Fuels</v>
          </cell>
        </row>
        <row r="18">
          <cell r="A18" t="str">
            <v>2. Industrial Processes</v>
          </cell>
        </row>
        <row r="26">
          <cell r="A26" t="str">
            <v>3. Solvents</v>
          </cell>
        </row>
        <row r="27">
          <cell r="A27" t="str">
            <v xml:space="preserve">4. Agriculture </v>
          </cell>
        </row>
        <row r="35">
          <cell r="A35" t="str">
            <v>5bis. Land-Use Change and Forestry</v>
          </cell>
        </row>
        <row r="41">
          <cell r="A41" t="str">
            <v>6. Waste</v>
          </cell>
        </row>
        <row r="46">
          <cell r="A46" t="str">
            <v>7. Other</v>
          </cell>
        </row>
      </sheetData>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topLeftCell="A106" zoomScale="70" zoomScaleNormal="70" workbookViewId="0">
      <selection activeCell="G127" sqref="G127"/>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Distribution!E15</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ELCC</v>
      </c>
      <c r="F126" s="1354" t="s">
        <v>2208</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47"/>
  <sheetViews>
    <sheetView topLeftCell="A189" zoomScale="80" zoomScaleNormal="80" workbookViewId="0">
      <selection activeCell="F210" sqref="F210"/>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2132</v>
      </c>
      <c r="E56" s="398" t="s">
        <v>2133</v>
      </c>
      <c r="F56" s="20" t="s">
        <v>62</v>
      </c>
      <c r="G56" s="18"/>
      <c r="H56" s="20" t="s">
        <v>1672</v>
      </c>
    </row>
    <row r="57" spans="1:11" s="7" customFormat="1">
      <c r="A57" s="3"/>
      <c r="B57" s="20"/>
      <c r="C57" s="22"/>
      <c r="D57" s="398" t="s">
        <v>2134</v>
      </c>
      <c r="E57" s="398" t="s">
        <v>2135</v>
      </c>
      <c r="F57" s="20" t="s">
        <v>62</v>
      </c>
      <c r="G57" s="18"/>
      <c r="H57" s="20" t="s">
        <v>1672</v>
      </c>
    </row>
    <row r="58" spans="1:11" s="7" customFormat="1">
      <c r="A58" s="3"/>
      <c r="B58" s="20"/>
      <c r="C58" s="22"/>
      <c r="D58" s="398" t="s">
        <v>2138</v>
      </c>
      <c r="E58" s="398" t="s">
        <v>2143</v>
      </c>
      <c r="F58" s="20" t="s">
        <v>62</v>
      </c>
      <c r="G58" s="18"/>
      <c r="H58" s="20" t="s">
        <v>1672</v>
      </c>
    </row>
    <row r="59" spans="1:11" s="7" customFormat="1">
      <c r="A59" s="3"/>
      <c r="B59" s="20"/>
      <c r="C59" s="22"/>
      <c r="D59" s="398" t="s">
        <v>2136</v>
      </c>
      <c r="E59" s="398" t="s">
        <v>2137</v>
      </c>
      <c r="F59" s="20" t="s">
        <v>62</v>
      </c>
      <c r="G59" s="18"/>
      <c r="H59" s="20" t="s">
        <v>1672</v>
      </c>
    </row>
    <row r="60" spans="1:11" s="7" customFormat="1">
      <c r="A60" s="3"/>
      <c r="B60" s="20"/>
      <c r="C60" s="22"/>
      <c r="D60" s="398" t="s">
        <v>2139</v>
      </c>
      <c r="E60" s="398" t="s">
        <v>2135</v>
      </c>
      <c r="F60" s="20" t="s">
        <v>62</v>
      </c>
      <c r="G60" s="18"/>
      <c r="H60" s="20" t="s">
        <v>1672</v>
      </c>
    </row>
    <row r="61" spans="1:11" s="7" customFormat="1">
      <c r="A61" s="3"/>
      <c r="B61" s="20"/>
      <c r="C61" s="22"/>
      <c r="D61" s="398" t="s">
        <v>2140</v>
      </c>
      <c r="E61" s="398" t="s">
        <v>2133</v>
      </c>
      <c r="F61" s="20" t="s">
        <v>62</v>
      </c>
      <c r="G61" s="18"/>
      <c r="H61" s="20" t="s">
        <v>1672</v>
      </c>
    </row>
    <row r="62" spans="1:11" s="7" customFormat="1">
      <c r="A62" s="3"/>
      <c r="B62" s="20"/>
      <c r="C62" s="22"/>
      <c r="D62" s="398" t="s">
        <v>2141</v>
      </c>
      <c r="E62" s="398" t="s">
        <v>2135</v>
      </c>
      <c r="F62" s="20" t="s">
        <v>62</v>
      </c>
      <c r="G62" s="18"/>
      <c r="H62" s="20" t="s">
        <v>1672</v>
      </c>
    </row>
    <row r="63" spans="1:11" s="7" customFormat="1">
      <c r="A63" s="3"/>
      <c r="B63" s="20"/>
      <c r="C63" s="22"/>
      <c r="D63" s="398" t="s">
        <v>2142</v>
      </c>
      <c r="E63" s="398" t="s">
        <v>2143</v>
      </c>
      <c r="F63" s="20" t="s">
        <v>62</v>
      </c>
      <c r="G63" s="18"/>
      <c r="H63" s="20" t="s">
        <v>1672</v>
      </c>
    </row>
    <row r="64" spans="1:11" s="7" customFormat="1">
      <c r="A64" s="3"/>
      <c r="B64" s="20"/>
      <c r="C64" s="22"/>
      <c r="D64" s="398" t="s">
        <v>2144</v>
      </c>
      <c r="E64" s="398" t="s">
        <v>2137</v>
      </c>
      <c r="F64" s="20" t="s">
        <v>62</v>
      </c>
      <c r="G64" s="18"/>
      <c r="H64" s="20" t="s">
        <v>1672</v>
      </c>
    </row>
    <row r="65" spans="1:13" s="7" customFormat="1">
      <c r="A65" s="3"/>
      <c r="B65" s="20"/>
      <c r="C65" s="22"/>
      <c r="D65" s="398" t="s">
        <v>2145</v>
      </c>
      <c r="E65" s="398" t="s">
        <v>2146</v>
      </c>
      <c r="F65" s="20" t="s">
        <v>62</v>
      </c>
      <c r="G65" s="18"/>
      <c r="H65" s="20" t="s">
        <v>1672</v>
      </c>
    </row>
    <row r="66" spans="1:13" s="7" customFormat="1">
      <c r="A66" s="3"/>
      <c r="B66" s="20"/>
      <c r="C66" s="22"/>
      <c r="D66" s="398" t="s">
        <v>2147</v>
      </c>
      <c r="E66" s="398" t="s">
        <v>2143</v>
      </c>
      <c r="F66" s="20" t="s">
        <v>62</v>
      </c>
      <c r="G66" s="18"/>
      <c r="H66" s="20" t="s">
        <v>1672</v>
      </c>
    </row>
    <row r="67" spans="1:13" s="7" customFormat="1">
      <c r="A67" s="3"/>
      <c r="B67" s="20"/>
      <c r="C67" s="22"/>
      <c r="D67" s="398" t="s">
        <v>2148</v>
      </c>
      <c r="E67" s="398" t="s">
        <v>2143</v>
      </c>
      <c r="F67" s="20" t="s">
        <v>62</v>
      </c>
      <c r="G67" s="18"/>
      <c r="H67" s="20" t="s">
        <v>1672</v>
      </c>
    </row>
    <row r="68" spans="1:13" s="7" customFormat="1">
      <c r="A68" s="3"/>
      <c r="B68" s="20"/>
      <c r="C68" s="22"/>
      <c r="D68" s="398" t="s">
        <v>2179</v>
      </c>
      <c r="E68" s="398" t="s">
        <v>2149</v>
      </c>
      <c r="F68" s="20" t="s">
        <v>62</v>
      </c>
      <c r="G68" s="18"/>
      <c r="H68" s="20" t="s">
        <v>1672</v>
      </c>
    </row>
    <row r="69" spans="1:13" s="7" customFormat="1">
      <c r="A69" s="3"/>
      <c r="B69" s="20"/>
      <c r="C69" s="22"/>
      <c r="D69" s="398" t="s">
        <v>2180</v>
      </c>
      <c r="E69" s="398" t="s">
        <v>2137</v>
      </c>
      <c r="F69" s="20" t="s">
        <v>62</v>
      </c>
      <c r="G69" s="18"/>
      <c r="H69" s="20" t="s">
        <v>1672</v>
      </c>
    </row>
    <row r="70" spans="1:13" s="7" customFormat="1">
      <c r="A70" s="3"/>
      <c r="B70" s="20"/>
      <c r="C70" s="22"/>
      <c r="D70" s="398" t="s">
        <v>2181</v>
      </c>
      <c r="E70" s="398" t="s">
        <v>2137</v>
      </c>
      <c r="F70" s="20" t="s">
        <v>62</v>
      </c>
      <c r="G70" s="18"/>
      <c r="H70" s="20" t="s">
        <v>1672</v>
      </c>
    </row>
    <row r="71" spans="1:13" s="7" customFormat="1">
      <c r="A71" s="3"/>
      <c r="B71" s="20"/>
      <c r="C71" s="22"/>
      <c r="D71" s="398" t="s">
        <v>2182</v>
      </c>
      <c r="E71" s="398" t="s">
        <v>2137</v>
      </c>
      <c r="F71" s="20" t="s">
        <v>62</v>
      </c>
      <c r="G71" s="18"/>
      <c r="H71" s="20" t="s">
        <v>1672</v>
      </c>
    </row>
    <row r="72" spans="1:13" s="7" customFormat="1">
      <c r="A72" s="3"/>
      <c r="B72" s="20"/>
      <c r="C72" s="22"/>
      <c r="D72" s="398" t="s">
        <v>2183</v>
      </c>
      <c r="E72" s="398" t="s">
        <v>2137</v>
      </c>
      <c r="F72" s="20" t="s">
        <v>62</v>
      </c>
      <c r="G72" s="18"/>
      <c r="H72" s="20" t="s">
        <v>1672</v>
      </c>
    </row>
    <row r="73" spans="1:13" s="7" customFormat="1">
      <c r="A73" s="3"/>
      <c r="B73" s="20"/>
      <c r="C73" s="22"/>
      <c r="D73" s="398" t="s">
        <v>2184</v>
      </c>
      <c r="E73" s="398" t="s">
        <v>2135</v>
      </c>
      <c r="F73" s="20" t="s">
        <v>62</v>
      </c>
      <c r="G73" s="18"/>
      <c r="H73" s="20" t="s">
        <v>1672</v>
      </c>
    </row>
    <row r="74" spans="1:13" s="7" customFormat="1">
      <c r="A74" s="3"/>
      <c r="B74" s="20"/>
      <c r="C74" s="22"/>
      <c r="D74" s="398" t="s">
        <v>2185</v>
      </c>
      <c r="E74" s="398" t="s">
        <v>2135</v>
      </c>
      <c r="F74" s="20" t="s">
        <v>62</v>
      </c>
      <c r="G74" s="18"/>
      <c r="H74" s="20" t="s">
        <v>1672</v>
      </c>
    </row>
    <row r="75" spans="1:13" s="7" customFormat="1">
      <c r="A75" s="3"/>
      <c r="B75" s="20"/>
      <c r="C75" s="22"/>
      <c r="D75" s="398" t="s">
        <v>2186</v>
      </c>
      <c r="E75" s="398" t="s">
        <v>2135</v>
      </c>
      <c r="F75" s="20" t="s">
        <v>62</v>
      </c>
      <c r="G75" s="18"/>
      <c r="H75" s="20" t="s">
        <v>1672</v>
      </c>
    </row>
    <row r="76" spans="1:13" s="7" customFormat="1">
      <c r="A76" s="3"/>
      <c r="B76" s="20"/>
      <c r="C76" s="22"/>
      <c r="D76" s="398" t="s">
        <v>2150</v>
      </c>
      <c r="E76" s="398" t="s">
        <v>2151</v>
      </c>
      <c r="F76" s="20" t="s">
        <v>62</v>
      </c>
      <c r="G76" s="18"/>
      <c r="H76" s="20" t="s">
        <v>1672</v>
      </c>
      <c r="I76" s="398"/>
      <c r="J76" s="398"/>
      <c r="K76" s="20"/>
      <c r="L76" s="18"/>
      <c r="M76" s="20"/>
    </row>
    <row r="77" spans="1:13" s="7" customFormat="1">
      <c r="A77" s="3"/>
      <c r="B77" s="20"/>
      <c r="C77" s="22"/>
      <c r="D77" s="398" t="s">
        <v>2152</v>
      </c>
      <c r="E77" s="398" t="s">
        <v>2151</v>
      </c>
      <c r="F77" s="20" t="s">
        <v>62</v>
      </c>
      <c r="G77" s="18"/>
      <c r="H77" s="20" t="s">
        <v>1672</v>
      </c>
      <c r="I77" s="398"/>
      <c r="J77" s="398"/>
      <c r="K77" s="20"/>
      <c r="L77" s="18"/>
      <c r="M77" s="20"/>
    </row>
    <row r="78" spans="1:13" s="7" customFormat="1">
      <c r="A78" s="3"/>
      <c r="B78" s="20"/>
      <c r="C78" s="22"/>
      <c r="D78" s="398" t="s">
        <v>2153</v>
      </c>
      <c r="E78" s="398" t="s">
        <v>2151</v>
      </c>
      <c r="F78" s="20" t="s">
        <v>62</v>
      </c>
      <c r="G78" s="18"/>
      <c r="H78" s="20" t="s">
        <v>1672</v>
      </c>
      <c r="I78" s="398"/>
      <c r="J78" s="398"/>
      <c r="K78" s="20"/>
      <c r="L78" s="18"/>
      <c r="M78" s="20"/>
    </row>
    <row r="79" spans="1:13" s="7" customFormat="1">
      <c r="A79" s="3"/>
      <c r="B79" s="20"/>
      <c r="C79" s="22"/>
      <c r="D79" s="398" t="s">
        <v>2154</v>
      </c>
      <c r="E79" s="398" t="s">
        <v>2151</v>
      </c>
      <c r="F79" s="20" t="s">
        <v>62</v>
      </c>
      <c r="G79" s="18"/>
      <c r="H79" s="20" t="s">
        <v>1672</v>
      </c>
      <c r="I79" s="398"/>
      <c r="J79" s="398"/>
      <c r="K79" s="20"/>
      <c r="L79" s="18"/>
      <c r="M79" s="20"/>
    </row>
    <row r="80" spans="1:13" s="1315" customFormat="1">
      <c r="B80" s="1316" t="s">
        <v>171</v>
      </c>
      <c r="C80" s="1317"/>
      <c r="D80" s="1318" t="str">
        <f>$B$80&amp;Commodities!E46</f>
        <v>MINWST</v>
      </c>
      <c r="E80" s="1318" t="str">
        <f>"Mining technology - "&amp;Commodities!F46</f>
        <v>Mining technology - Waste</v>
      </c>
      <c r="F80" s="1316" t="s">
        <v>62</v>
      </c>
      <c r="G80" s="1318"/>
      <c r="H80" s="1316"/>
      <c r="I80" s="1316"/>
      <c r="J80" s="1316"/>
    </row>
    <row r="81" spans="1:11" s="7" customFormat="1">
      <c r="A81" s="3"/>
      <c r="B81" s="20"/>
      <c r="C81" s="22"/>
      <c r="D81" s="18" t="str">
        <f>$B$80&amp;Commodities!E47</f>
        <v>MINSTR</v>
      </c>
      <c r="E81" s="18" t="str">
        <f>"Mining technology - "&amp;Commodities!F47</f>
        <v>Mining technology - Straw</v>
      </c>
      <c r="F81" s="20" t="s">
        <v>62</v>
      </c>
      <c r="G81" s="18"/>
      <c r="H81" s="20"/>
      <c r="I81" s="20"/>
      <c r="J81" s="20"/>
      <c r="K81" s="3"/>
    </row>
    <row r="82" spans="1:11" s="7" customFormat="1">
      <c r="A82" s="3"/>
      <c r="B82" s="20"/>
      <c r="C82" s="22"/>
      <c r="D82" s="18" t="str">
        <f>$B$80&amp;Commodities!E48</f>
        <v>MINGRS</v>
      </c>
      <c r="E82" s="18" t="str">
        <f>"Mining technology - "&amp;Commodities!F48</f>
        <v>Mining technology - Grass</v>
      </c>
      <c r="F82" s="20" t="s">
        <v>62</v>
      </c>
      <c r="G82" s="18"/>
      <c r="H82" s="20"/>
      <c r="I82" s="20"/>
      <c r="J82" s="20"/>
      <c r="K82" s="3"/>
    </row>
    <row r="83" spans="1:11" s="7" customFormat="1">
      <c r="A83" s="3"/>
      <c r="B83" s="20"/>
      <c r="C83" s="22"/>
      <c r="D83" s="18" t="str">
        <f>$B$80&amp;Commodities!E49</f>
        <v>MINWPE</v>
      </c>
      <c r="E83" s="18" t="str">
        <f>"Mining technology - "&amp;Commodities!F49</f>
        <v>Mining technology - Wood pellets</v>
      </c>
      <c r="F83" s="20" t="s">
        <v>62</v>
      </c>
      <c r="G83" s="18"/>
      <c r="H83" s="20"/>
      <c r="I83" s="20"/>
      <c r="J83" s="20"/>
      <c r="K83" s="3"/>
    </row>
    <row r="84" spans="1:11" s="7" customFormat="1">
      <c r="A84" s="3"/>
      <c r="B84" s="20"/>
      <c r="C84" s="22"/>
      <c r="D84" s="18" t="str">
        <f>$B$80&amp;Commodities!E50</f>
        <v>MINWCH</v>
      </c>
      <c r="E84" s="18" t="str">
        <f>"Mining technology - "&amp;Commodities!F50</f>
        <v>Mining technology - Wood chips and wood waste</v>
      </c>
      <c r="F84" s="20" t="s">
        <v>62</v>
      </c>
      <c r="G84" s="18"/>
      <c r="H84" s="20"/>
      <c r="I84" s="20"/>
      <c r="J84" s="20"/>
      <c r="K84" s="3"/>
    </row>
    <row r="85" spans="1:11" s="7" customFormat="1">
      <c r="A85" s="3"/>
      <c r="B85" s="20"/>
      <c r="C85" s="22"/>
      <c r="D85" s="18" t="str">
        <f>$B$80&amp;Commodities!E51</f>
        <v>MINFIW</v>
      </c>
      <c r="E85" s="18" t="str">
        <f>"Mining technology - "&amp;Commodities!F51</f>
        <v>Mining technology - Firewood</v>
      </c>
      <c r="F85" s="20" t="s">
        <v>62</v>
      </c>
      <c r="G85" s="18"/>
      <c r="H85" s="20"/>
      <c r="I85" s="20"/>
      <c r="J85" s="20"/>
      <c r="K85" s="3"/>
    </row>
    <row r="86" spans="1:11" s="7" customFormat="1">
      <c r="A86" s="3"/>
      <c r="B86" s="20"/>
      <c r="C86" s="22"/>
      <c r="D86" s="18" t="str">
        <f>$B$80&amp;Commodities!E52</f>
        <v>MINCRN</v>
      </c>
      <c r="E86" s="18" t="str">
        <f>"Mining technology - "&amp;Commodities!F52</f>
        <v>Mining technology - Corn</v>
      </c>
      <c r="F86" s="20" t="s">
        <v>62</v>
      </c>
      <c r="G86" s="18"/>
      <c r="H86" s="20"/>
      <c r="I86" s="20"/>
      <c r="J86" s="20"/>
      <c r="K86" s="3"/>
    </row>
    <row r="87" spans="1:11" s="7" customFormat="1">
      <c r="A87" s="3"/>
      <c r="B87" s="20"/>
      <c r="C87" s="22"/>
      <c r="D87" s="18" t="str">
        <f>$B$80&amp;Commodities!E53</f>
        <v>MINRPS</v>
      </c>
      <c r="E87" s="18" t="str">
        <f>"Mining technology - "&amp;Commodities!F53</f>
        <v>Mining technology - Rapeseed</v>
      </c>
      <c r="F87" s="20" t="s">
        <v>62</v>
      </c>
      <c r="G87" s="18"/>
      <c r="H87" s="20"/>
      <c r="I87" s="20"/>
      <c r="J87" s="20"/>
      <c r="K87" s="3"/>
    </row>
    <row r="88" spans="1:11" s="7" customFormat="1">
      <c r="A88" s="3"/>
      <c r="B88" s="20"/>
      <c r="C88" s="22"/>
      <c r="D88" s="18" t="str">
        <f>$B$80&amp;Commodities!E54</f>
        <v>MINSGB</v>
      </c>
      <c r="E88" s="18" t="str">
        <f>"Mining technology - "&amp;Commodities!F54</f>
        <v>Mining technology - Sugar Beet</v>
      </c>
      <c r="F88" s="20" t="s">
        <v>62</v>
      </c>
      <c r="G88" s="18"/>
      <c r="H88" s="20"/>
      <c r="I88" s="20"/>
      <c r="J88" s="20"/>
      <c r="K88" s="3"/>
    </row>
    <row r="89" spans="1:11" s="7" customFormat="1">
      <c r="A89" s="3"/>
      <c r="B89" s="20"/>
      <c r="C89" s="22"/>
      <c r="D89" s="18" t="str">
        <f>$B$80&amp;Commodities!E55</f>
        <v>MINDLI</v>
      </c>
      <c r="E89" s="18" t="str">
        <f>"Mining technology - "&amp;Commodities!F55</f>
        <v>Mining technology - Deep Litter</v>
      </c>
      <c r="F89" s="20" t="s">
        <v>62</v>
      </c>
      <c r="G89" s="18"/>
      <c r="H89" s="20"/>
      <c r="I89" s="20"/>
      <c r="J89" s="20"/>
      <c r="K89" s="3"/>
    </row>
    <row r="90" spans="1:11" s="7" customFormat="1">
      <c r="A90" s="3"/>
      <c r="B90" s="20"/>
      <c r="C90" s="22"/>
      <c r="D90" s="18" t="str">
        <f>$B$80&amp;Commodities!E56</f>
        <v>MINMNR</v>
      </c>
      <c r="E90" s="18" t="str">
        <f>"Mining technology - "&amp;Commodities!F56</f>
        <v>Mining technology - Manure (Gylle)</v>
      </c>
      <c r="F90" s="20" t="s">
        <v>62</v>
      </c>
      <c r="G90" s="18"/>
      <c r="H90" s="20"/>
      <c r="I90" s="20"/>
      <c r="J90" s="20"/>
      <c r="K90" s="3"/>
    </row>
    <row r="91" spans="1:11" s="7" customFormat="1">
      <c r="A91" s="3"/>
      <c r="B91" s="20"/>
      <c r="C91" s="22"/>
      <c r="D91" s="18" t="str">
        <f>$B$80&amp;RIGHT(Commodities!E57,3)</f>
        <v>MINNGA</v>
      </c>
      <c r="E91" s="18" t="str">
        <f>"Mining technology - "&amp;Commodities!F57</f>
        <v>Mining technology - Mining Natural Gas</v>
      </c>
      <c r="F91" s="20" t="s">
        <v>62</v>
      </c>
      <c r="G91" s="18"/>
      <c r="H91" s="20"/>
      <c r="I91" s="20"/>
      <c r="J91" s="20"/>
      <c r="K91" s="3"/>
    </row>
    <row r="92" spans="1:11" s="7" customFormat="1">
      <c r="A92" s="3"/>
      <c r="B92" s="20"/>
      <c r="C92" s="22"/>
      <c r="D92" s="18" t="str">
        <f>$B$80&amp;RIGHT(Commodities!E58,3)</f>
        <v>MINCRD</v>
      </c>
      <c r="E92" s="18" t="str">
        <f>"Mining technology - "&amp;Commodities!F58</f>
        <v>Mining technology - Mining Crude Oil</v>
      </c>
      <c r="F92" s="20" t="s">
        <v>62</v>
      </c>
      <c r="G92" s="18"/>
      <c r="H92" s="20"/>
      <c r="I92" s="20"/>
      <c r="J92" s="20"/>
      <c r="K92" s="3"/>
    </row>
    <row r="93" spans="1:11" s="7" customFormat="1">
      <c r="A93" s="3"/>
      <c r="B93" s="20"/>
      <c r="C93" s="22"/>
      <c r="D93" s="18" t="str">
        <f>$B$80&amp;Commodities!E59</f>
        <v>MINWIN</v>
      </c>
      <c r="E93" s="18" t="str">
        <f>"Mining technology - "&amp;Commodities!F59</f>
        <v>Mining technology - Wind</v>
      </c>
      <c r="F93" s="20" t="s">
        <v>62</v>
      </c>
      <c r="G93" s="18"/>
      <c r="H93" s="20"/>
      <c r="I93" s="20"/>
      <c r="J93" s="20"/>
      <c r="K93" s="3"/>
    </row>
    <row r="94" spans="1:11" s="7" customFormat="1">
      <c r="A94" s="3"/>
      <c r="B94" s="20"/>
      <c r="C94" s="22"/>
      <c r="D94" s="18" t="str">
        <f>$B$80&amp;Commodities!E60</f>
        <v>MINHYD</v>
      </c>
      <c r="E94" s="18" t="str">
        <f>"Mining technology - "&amp;Commodities!F60</f>
        <v>Mining technology - Hydro</v>
      </c>
      <c r="F94" s="20" t="s">
        <v>62</v>
      </c>
      <c r="G94" s="18"/>
      <c r="H94" s="20"/>
      <c r="I94" s="20"/>
      <c r="J94" s="20"/>
      <c r="K94" s="3"/>
    </row>
    <row r="95" spans="1:11" s="7" customFormat="1">
      <c r="A95" s="3"/>
      <c r="B95" s="20"/>
      <c r="C95" s="22"/>
      <c r="D95" s="18" t="str">
        <f>$B$80&amp;Commodities!E61</f>
        <v>MINSOL</v>
      </c>
      <c r="E95" s="18" t="str">
        <f>"Mining technology - "&amp;Commodities!F61</f>
        <v>Mining technology - Solar</v>
      </c>
      <c r="F95" s="20" t="s">
        <v>62</v>
      </c>
      <c r="G95" s="18"/>
      <c r="H95" s="20"/>
      <c r="I95" s="20"/>
      <c r="J95" s="20"/>
      <c r="K95" s="3"/>
    </row>
    <row r="96" spans="1:11" s="7" customFormat="1">
      <c r="A96" s="3"/>
      <c r="B96" s="20"/>
      <c r="C96" s="22"/>
      <c r="D96" s="18" t="str">
        <f>$B$80&amp;Commodities!E62</f>
        <v>MINGEO</v>
      </c>
      <c r="E96" s="18" t="str">
        <f>"Mining technology - "&amp;Commodities!F62</f>
        <v>Mining technology - Geothermal</v>
      </c>
      <c r="F96" s="20" t="s">
        <v>62</v>
      </c>
      <c r="G96" s="18"/>
      <c r="H96" s="20"/>
      <c r="I96" s="20"/>
      <c r="J96" s="20"/>
      <c r="K96" s="3"/>
    </row>
    <row r="97" spans="1:11" s="7" customFormat="1">
      <c r="A97" s="3"/>
      <c r="B97" s="20"/>
      <c r="C97" s="22"/>
      <c r="D97" s="18" t="str">
        <f>$B$80&amp;Commodities!E63</f>
        <v>MINWAV</v>
      </c>
      <c r="E97" s="18" t="str">
        <f>"Mining technology - "&amp;Commodities!F63</f>
        <v>Mining technology - Wave</v>
      </c>
      <c r="F97" s="20" t="s">
        <v>62</v>
      </c>
      <c r="G97" s="18"/>
      <c r="H97" s="20"/>
      <c r="I97" s="20"/>
      <c r="J97" s="20"/>
      <c r="K97" s="3"/>
    </row>
    <row r="98" spans="1:11" s="7" customFormat="1">
      <c r="A98" s="3"/>
      <c r="B98" s="522"/>
      <c r="C98" s="551"/>
      <c r="D98" s="544" t="str">
        <f>$B$80&amp;Commodities!E64</f>
        <v>MINMOV</v>
      </c>
      <c r="E98" s="544" t="str">
        <f>"Mining technology - "&amp;Commodities!F64</f>
        <v>Mining technology - Movement - Dummy commodity for bike and walk</v>
      </c>
      <c r="F98" s="522" t="s">
        <v>62</v>
      </c>
      <c r="G98" s="544"/>
      <c r="H98" s="522"/>
      <c r="I98" s="522"/>
      <c r="J98" s="20"/>
      <c r="K98" s="3"/>
    </row>
    <row r="99" spans="1:11" s="7" customFormat="1">
      <c r="A99" s="3"/>
      <c r="B99" s="20" t="s">
        <v>298</v>
      </c>
      <c r="C99" s="22"/>
      <c r="D99" s="18" t="str">
        <f>$B$99&amp;Commodities!E12</f>
        <v>EXPCOA</v>
      </c>
      <c r="E99" s="18" t="str">
        <f>"Export technology - "&amp;Commodities!F12</f>
        <v>Export technology - Coal</v>
      </c>
      <c r="F99" s="20" t="s">
        <v>62</v>
      </c>
      <c r="G99" s="18"/>
      <c r="H99" s="20"/>
      <c r="I99" s="20"/>
      <c r="J99" s="20"/>
      <c r="K99" s="3"/>
    </row>
    <row r="100" spans="1:11" s="7" customFormat="1">
      <c r="A100" s="3"/>
      <c r="B100" s="20"/>
      <c r="C100" s="22"/>
      <c r="D100" s="18" t="str">
        <f>$B$99&amp;Commodities!E13</f>
        <v>EXPNGA</v>
      </c>
      <c r="E100" s="18" t="str">
        <f>"Export technology - "&amp;Commodities!F13</f>
        <v>Export technology - Natural Gas</v>
      </c>
      <c r="F100" s="20" t="s">
        <v>62</v>
      </c>
      <c r="G100" s="18"/>
      <c r="H100" s="20"/>
      <c r="I100" s="20"/>
      <c r="J100" s="20"/>
      <c r="K100" s="3"/>
    </row>
    <row r="101" spans="1:11" s="7" customFormat="1">
      <c r="A101" s="3"/>
      <c r="B101" s="20"/>
      <c r="C101" s="22"/>
      <c r="D101" s="18" t="str">
        <f>$B$99&amp;Commodities!E14</f>
        <v>EXPCRD</v>
      </c>
      <c r="E101" s="18" t="str">
        <f>"Export technology - "&amp;Commodities!F14</f>
        <v>Export technology - Crude Oil</v>
      </c>
      <c r="F101" s="20" t="s">
        <v>62</v>
      </c>
      <c r="G101" s="18"/>
      <c r="H101" s="20"/>
      <c r="I101" s="20"/>
      <c r="J101" s="20"/>
      <c r="K101" s="3"/>
    </row>
    <row r="102" spans="1:11" s="7" customFormat="1">
      <c r="A102" s="3"/>
      <c r="B102" s="20"/>
      <c r="C102" s="22"/>
      <c r="D102" s="18" t="str">
        <f>$B$99&amp;Commodities!E15</f>
        <v>EXPLPG</v>
      </c>
      <c r="E102" s="18" t="str">
        <f>"Export technology - "&amp;Commodities!F15</f>
        <v>Export technology - Liquid petrol gas</v>
      </c>
      <c r="F102" s="20" t="s">
        <v>62</v>
      </c>
      <c r="G102" s="18"/>
      <c r="H102" s="20"/>
      <c r="I102" s="20"/>
      <c r="J102" s="20"/>
      <c r="K102" s="3"/>
    </row>
    <row r="103" spans="1:11" s="7" customFormat="1">
      <c r="A103" s="3"/>
      <c r="B103" s="20"/>
      <c r="C103" s="22"/>
      <c r="D103" s="18" t="str">
        <f>$B$99&amp;Commodities!E16</f>
        <v>EXPLVN</v>
      </c>
      <c r="E103" s="18" t="str">
        <f>"Export technology - "&amp;Commodities!F16</f>
        <v>Export technology - Naphtha (Petroleoum)</v>
      </c>
      <c r="F103" s="20" t="s">
        <v>62</v>
      </c>
      <c r="G103" s="18"/>
      <c r="H103" s="20"/>
      <c r="I103" s="20"/>
      <c r="J103" s="20"/>
      <c r="K103" s="3"/>
    </row>
    <row r="104" spans="1:11" s="7" customFormat="1">
      <c r="A104" s="3"/>
      <c r="B104" s="20"/>
      <c r="C104" s="22"/>
      <c r="D104" s="18" t="str">
        <f>$B$99&amp;Commodities!E17</f>
        <v>EXPGSL</v>
      </c>
      <c r="E104" s="18" t="str">
        <f>"Export technology - "&amp;Commodities!F17</f>
        <v>Export technology - Gasoline</v>
      </c>
      <c r="F104" s="20" t="s">
        <v>62</v>
      </c>
      <c r="G104" s="18"/>
      <c r="H104" s="20"/>
      <c r="I104" s="20"/>
      <c r="J104" s="20"/>
      <c r="K104" s="3"/>
    </row>
    <row r="105" spans="1:11" s="7" customFormat="1">
      <c r="A105" s="3"/>
      <c r="B105" s="20"/>
      <c r="C105" s="22"/>
      <c r="D105" s="18" t="str">
        <f>$B$99&amp;Commodities!E18</f>
        <v>EXPKER</v>
      </c>
      <c r="E105" s="18" t="str">
        <f>"Export technology - "&amp;Commodities!F18</f>
        <v>Export technology - Kerosene</v>
      </c>
      <c r="F105" s="20" t="s">
        <v>62</v>
      </c>
      <c r="G105" s="18"/>
      <c r="H105" s="20"/>
      <c r="I105" s="20"/>
      <c r="J105" s="20"/>
      <c r="K105" s="3"/>
    </row>
    <row r="106" spans="1:11" s="7" customFormat="1">
      <c r="A106" s="3"/>
      <c r="B106" s="20"/>
      <c r="C106" s="22"/>
      <c r="D106" s="18" t="str">
        <f>$B$99&amp;Commodities!E19</f>
        <v>EXPDSL</v>
      </c>
      <c r="E106" s="18" t="str">
        <f>"Export technology - "&amp;Commodities!F19</f>
        <v>Export technology - Diesel</v>
      </c>
      <c r="F106" s="20" t="s">
        <v>62</v>
      </c>
      <c r="G106" s="18"/>
      <c r="H106" s="20"/>
      <c r="I106" s="20"/>
      <c r="J106" s="20"/>
      <c r="K106" s="3"/>
    </row>
    <row r="107" spans="1:11" s="7" customFormat="1">
      <c r="A107" s="3"/>
      <c r="B107" s="20"/>
      <c r="C107" s="22"/>
      <c r="D107" s="18" t="str">
        <f>$B$99&amp;Commodities!E20</f>
        <v>EXPHFO</v>
      </c>
      <c r="E107" s="18" t="str">
        <f>"Export technology - "&amp;Commodities!F20</f>
        <v>Export technology - Heavy Fuel Oil</v>
      </c>
      <c r="F107" s="20" t="s">
        <v>62</v>
      </c>
      <c r="G107" s="18"/>
      <c r="H107" s="20"/>
      <c r="I107" s="20"/>
      <c r="J107" s="20"/>
      <c r="K107" s="3"/>
    </row>
    <row r="108" spans="1:11" s="7" customFormat="1">
      <c r="A108" s="3"/>
      <c r="B108" s="20"/>
      <c r="C108" s="22"/>
      <c r="D108" s="18" t="str">
        <f>$B$99&amp;Commodities!E21</f>
        <v>EXPMGO</v>
      </c>
      <c r="E108" s="18" t="str">
        <f>"Export technology - "&amp;Commodities!F21</f>
        <v>Export technology - Marine Gas Oil</v>
      </c>
      <c r="F108" s="20" t="s">
        <v>62</v>
      </c>
      <c r="G108" s="18"/>
      <c r="H108" s="20"/>
      <c r="I108" s="20"/>
      <c r="J108" s="20"/>
      <c r="K108" s="3"/>
    </row>
    <row r="109" spans="1:11" s="7" customFormat="1">
      <c r="A109" s="3"/>
      <c r="B109" s="20"/>
      <c r="C109" s="22"/>
      <c r="D109" s="18" t="str">
        <f>$B$99&amp;Commodities!E22</f>
        <v>EXPAGSL</v>
      </c>
      <c r="E109" s="18" t="str">
        <f>"Export technology - "&amp;Commodities!F22</f>
        <v>Export technology - Aviation gasoline</v>
      </c>
      <c r="F109" s="20" t="s">
        <v>62</v>
      </c>
      <c r="G109" s="18"/>
      <c r="H109" s="20"/>
      <c r="I109" s="20"/>
      <c r="J109" s="20"/>
      <c r="K109" s="3"/>
    </row>
    <row r="110" spans="1:11" s="7" customFormat="1">
      <c r="A110" s="3"/>
      <c r="B110" s="20"/>
      <c r="C110" s="22"/>
      <c r="D110" s="18" t="str">
        <f>$B$99&amp;Commodities!E23</f>
        <v>EXPBGA</v>
      </c>
      <c r="E110" s="18" t="str">
        <f>"Export technology - "&amp;Commodities!F23</f>
        <v>Export technology - Biogas</v>
      </c>
      <c r="F110" s="20" t="s">
        <v>62</v>
      </c>
      <c r="G110" s="18"/>
      <c r="H110" s="20"/>
      <c r="I110" s="20"/>
      <c r="J110" s="20"/>
      <c r="K110" s="3"/>
    </row>
    <row r="111" spans="1:11" s="7" customFormat="1">
      <c r="A111" s="3"/>
      <c r="B111" s="20"/>
      <c r="C111" s="22"/>
      <c r="D111" s="18" t="str">
        <f>$B$99&amp;Commodities!E24</f>
        <v>EXPHFB</v>
      </c>
      <c r="E111" s="18" t="str">
        <f>"Export technology - "&amp;Commodities!F24</f>
        <v>Export technology - Heavy Fuel Bio Oil</v>
      </c>
      <c r="F111" s="20" t="s">
        <v>62</v>
      </c>
      <c r="G111" s="18"/>
      <c r="H111" s="20"/>
      <c r="I111" s="20"/>
      <c r="J111" s="20"/>
      <c r="K111" s="3"/>
    </row>
    <row r="112" spans="1:11" s="7" customFormat="1">
      <c r="A112" s="3"/>
      <c r="B112" s="20"/>
      <c r="C112" s="22"/>
      <c r="D112" s="18" t="str">
        <f>$B$99&amp;Commodities!E25</f>
        <v>EXPDDGS</v>
      </c>
      <c r="E112" s="18" t="str">
        <f>"Export technology - "&amp;Commodities!F25</f>
        <v>Export technology - Ethanol</v>
      </c>
      <c r="F112" s="20" t="s">
        <v>62</v>
      </c>
      <c r="G112" s="18"/>
      <c r="H112" s="20"/>
      <c r="I112" s="20"/>
      <c r="J112" s="20"/>
      <c r="K112" s="3"/>
    </row>
    <row r="113" spans="1:11" s="7" customFormat="1">
      <c r="A113" s="3"/>
      <c r="B113" s="20"/>
      <c r="C113" s="22"/>
      <c r="D113" s="18" t="str">
        <f>$B$99&amp;Commodities!E26</f>
        <v>EXPH2</v>
      </c>
      <c r="E113" s="18" t="str">
        <f>"Export technology - "&amp;Commodities!F26</f>
        <v>Export technology - Hydrogen</v>
      </c>
      <c r="F113" s="20" t="s">
        <v>62</v>
      </c>
      <c r="G113" s="18"/>
      <c r="H113" s="20"/>
      <c r="I113" s="20"/>
      <c r="J113" s="20"/>
      <c r="K113" s="3"/>
    </row>
    <row r="114" spans="1:11" s="7" customFormat="1">
      <c r="A114" s="3"/>
      <c r="B114" s="20"/>
      <c r="C114" s="22"/>
      <c r="D114" s="18" t="str">
        <f>$B$99&amp;Commodities!E27</f>
        <v>EXPH2G</v>
      </c>
      <c r="E114" s="18" t="str">
        <f>"Export technology - "&amp;Commodities!F27</f>
        <v>Export technology - Hydrogen Gas</v>
      </c>
      <c r="F114" s="20" t="s">
        <v>62</v>
      </c>
      <c r="G114" s="18"/>
      <c r="H114" s="20"/>
      <c r="I114" s="20"/>
      <c r="J114" s="20"/>
      <c r="K114" s="3"/>
    </row>
    <row r="115" spans="1:11" s="7" customFormat="1">
      <c r="A115" s="3"/>
      <c r="B115" s="20"/>
      <c r="C115" s="22"/>
      <c r="D115" s="18" t="str">
        <f>$B$99&amp;Commodities!E28</f>
        <v>EXPAMM</v>
      </c>
      <c r="E115" s="18" t="str">
        <f>"Export technology - "&amp;Commodities!F28</f>
        <v>Export technology - Ammonia (Liquid)</v>
      </c>
      <c r="F115" s="20" t="s">
        <v>62</v>
      </c>
      <c r="G115" s="18"/>
      <c r="H115" s="20"/>
      <c r="I115" s="20"/>
      <c r="J115" s="20"/>
      <c r="K115" s="3"/>
    </row>
    <row r="116" spans="1:11" s="7" customFormat="1">
      <c r="A116" s="3"/>
      <c r="B116" s="20"/>
      <c r="C116" s="22"/>
      <c r="D116" s="18" t="str">
        <f>$B$99&amp;Commodities!E29</f>
        <v>EXPDME</v>
      </c>
      <c r="E116" s="18" t="str">
        <f>"Export technology - "&amp;Commodities!F29</f>
        <v>Export technology - Dimethyl ether</v>
      </c>
      <c r="F116" s="20" t="s">
        <v>62</v>
      </c>
      <c r="G116" s="18"/>
      <c r="H116" s="20"/>
      <c r="I116" s="20"/>
      <c r="J116" s="20"/>
      <c r="K116" s="3"/>
    </row>
    <row r="117" spans="1:11" s="7" customFormat="1">
      <c r="A117" s="3"/>
      <c r="B117" s="20"/>
      <c r="C117" s="22"/>
      <c r="D117" s="18" t="str">
        <f>$B$99&amp;Commodities!E30</f>
        <v>EXPKRB1</v>
      </c>
      <c r="E117" s="18" t="str">
        <f>"Export technology - "&amp;Commodities!F30</f>
        <v>Export technology - Bio Kerosene G1</v>
      </c>
      <c r="F117" s="20" t="s">
        <v>62</v>
      </c>
      <c r="G117" s="18"/>
      <c r="H117" s="20"/>
      <c r="I117" s="20"/>
      <c r="J117" s="20"/>
      <c r="K117" s="3"/>
    </row>
    <row r="118" spans="1:11" s="7" customFormat="1">
      <c r="A118" s="3"/>
      <c r="B118" s="20"/>
      <c r="C118" s="22"/>
      <c r="D118" s="18" t="str">
        <f>$B$99&amp;Commodities!E31</f>
        <v>EXPKRB2</v>
      </c>
      <c r="E118" s="18" t="str">
        <f>"Export technology - "&amp;Commodities!F31</f>
        <v>Export technology - Bio Kerosene G2</v>
      </c>
      <c r="F118" s="20" t="s">
        <v>62</v>
      </c>
      <c r="G118" s="18"/>
      <c r="H118" s="20"/>
      <c r="I118" s="20"/>
      <c r="J118" s="20"/>
      <c r="K118" s="3"/>
    </row>
    <row r="119" spans="1:11" s="7" customFormat="1">
      <c r="A119" s="3"/>
      <c r="B119" s="20"/>
      <c r="C119" s="22"/>
      <c r="D119" s="18" t="str">
        <f>$B$99&amp;Commodities!E32</f>
        <v>EXPKRE</v>
      </c>
      <c r="E119" s="18" t="str">
        <f>"Export technology - "&amp;Commodities!F32</f>
        <v>Export technology - Electro Kerosene</v>
      </c>
      <c r="F119" s="20" t="s">
        <v>62</v>
      </c>
      <c r="G119" s="18"/>
      <c r="H119" s="20"/>
      <c r="I119" s="20"/>
      <c r="J119" s="20"/>
      <c r="K119" s="3"/>
    </row>
    <row r="120" spans="1:11" s="7" customFormat="1">
      <c r="A120" s="3"/>
      <c r="B120" s="20"/>
      <c r="C120" s="22"/>
      <c r="D120" s="18" t="str">
        <f>$B$99&amp;Commodities!E33</f>
        <v>EXPSNG1</v>
      </c>
      <c r="E120" s="18" t="str">
        <f>"Export technology - "&amp;Commodities!F33</f>
        <v>Export technology - Bio Synt. Nat. Gas G1</v>
      </c>
      <c r="F120" s="20" t="s">
        <v>62</v>
      </c>
      <c r="G120" s="18"/>
      <c r="H120" s="20"/>
      <c r="I120" s="20"/>
      <c r="J120" s="20"/>
      <c r="K120" s="3"/>
    </row>
    <row r="121" spans="1:11" s="7" customFormat="1">
      <c r="A121" s="3"/>
      <c r="B121" s="20"/>
      <c r="C121" s="22"/>
      <c r="D121" s="18" t="str">
        <f>$B$99&amp;Commodities!E34</f>
        <v>EXPSNG2</v>
      </c>
      <c r="E121" s="18" t="str">
        <f>"Export technology - "&amp;Commodities!F34</f>
        <v>Export technology - Bio Synt. Nat. Gas G2</v>
      </c>
      <c r="F121" s="20" t="s">
        <v>62</v>
      </c>
      <c r="G121" s="18"/>
      <c r="H121" s="20"/>
      <c r="I121" s="20"/>
      <c r="J121" s="20"/>
      <c r="K121" s="3"/>
    </row>
    <row r="122" spans="1:11" s="7" customFormat="1">
      <c r="A122" s="3"/>
      <c r="B122" s="20"/>
      <c r="C122" s="22"/>
      <c r="D122" s="18" t="str">
        <f>$B$99&amp;Commodities!E35</f>
        <v>EXPSNE</v>
      </c>
      <c r="E122" s="18" t="str">
        <f>"Export technology - "&amp;Commodities!F35</f>
        <v>Export technology - Electro Synt. Nat. Gas</v>
      </c>
      <c r="F122" s="20" t="s">
        <v>62</v>
      </c>
      <c r="G122" s="18"/>
      <c r="H122" s="20"/>
      <c r="I122" s="20"/>
      <c r="J122" s="20"/>
      <c r="K122" s="3"/>
    </row>
    <row r="123" spans="1:11" s="7" customFormat="1">
      <c r="A123" s="3"/>
      <c r="B123" s="20"/>
      <c r="C123" s="22"/>
      <c r="D123" s="18" t="str">
        <f>$B$99&amp;Commodities!E36</f>
        <v>EXPDSB1</v>
      </c>
      <c r="E123" s="18" t="str">
        <f>"Export technology - "&amp;Commodities!F36</f>
        <v>Export technology - Biodiesel G1</v>
      </c>
      <c r="F123" s="20" t="s">
        <v>62</v>
      </c>
      <c r="G123" s="18"/>
      <c r="H123" s="20"/>
      <c r="I123" s="20"/>
      <c r="J123" s="20"/>
      <c r="K123" s="3"/>
    </row>
    <row r="124" spans="1:11" s="7" customFormat="1">
      <c r="A124" s="3"/>
      <c r="B124" s="20"/>
      <c r="C124" s="22"/>
      <c r="D124" s="18" t="str">
        <f>$B$99&amp;Commodities!E37</f>
        <v>EXPDSB2</v>
      </c>
      <c r="E124" s="18" t="str">
        <f>"Export technology - "&amp;Commodities!F37</f>
        <v>Export technology - Biodiesel G2</v>
      </c>
      <c r="F124" s="20" t="s">
        <v>62</v>
      </c>
      <c r="G124" s="18"/>
      <c r="H124" s="20"/>
      <c r="I124" s="20"/>
      <c r="J124" s="20"/>
      <c r="K124" s="3"/>
    </row>
    <row r="125" spans="1:11" s="7" customFormat="1">
      <c r="A125" s="3"/>
      <c r="B125" s="20"/>
      <c r="C125" s="22"/>
      <c r="D125" s="18" t="str">
        <f>$B$99&amp;Commodities!E38</f>
        <v>EXPDSE</v>
      </c>
      <c r="E125" s="18" t="str">
        <f>"Export technology - "&amp;Commodities!F38</f>
        <v>Export technology - Electro Diesel</v>
      </c>
      <c r="F125" s="20" t="s">
        <v>62</v>
      </c>
      <c r="G125" s="18"/>
      <c r="H125" s="20"/>
      <c r="I125" s="20"/>
      <c r="J125" s="20"/>
      <c r="K125" s="3"/>
    </row>
    <row r="126" spans="1:11" s="7" customFormat="1">
      <c r="A126" s="3"/>
      <c r="B126" s="20"/>
      <c r="C126" s="22"/>
      <c r="D126" s="18" t="str">
        <f>$B$99&amp;Commodities!E39</f>
        <v>EXPGSB1</v>
      </c>
      <c r="E126" s="18" t="str">
        <f>"Export technology - "&amp;Commodities!F39</f>
        <v>Export technology - Bioethanol G1</v>
      </c>
      <c r="F126" s="20" t="s">
        <v>62</v>
      </c>
      <c r="G126" s="18"/>
      <c r="H126" s="20"/>
      <c r="I126" s="20"/>
      <c r="J126" s="20"/>
      <c r="K126" s="3"/>
    </row>
    <row r="127" spans="1:11" s="7" customFormat="1">
      <c r="A127" s="3"/>
      <c r="B127" s="20"/>
      <c r="C127" s="22"/>
      <c r="D127" s="18" t="str">
        <f>$B$99&amp;Commodities!E40</f>
        <v>EXPGSB2</v>
      </c>
      <c r="E127" s="18" t="str">
        <f>"Export technology - "&amp;Commodities!F40</f>
        <v>Export technology - Bioethanol G2</v>
      </c>
      <c r="F127" s="20" t="s">
        <v>62</v>
      </c>
      <c r="G127" s="18"/>
      <c r="H127" s="20"/>
      <c r="I127" s="20"/>
      <c r="J127" s="20"/>
      <c r="K127" s="3"/>
    </row>
    <row r="128" spans="1:11" s="7" customFormat="1">
      <c r="A128" s="3"/>
      <c r="B128" s="20"/>
      <c r="C128" s="22"/>
      <c r="D128" s="18" t="str">
        <f>$B$99&amp;Commodities!E41</f>
        <v>EXPGSE</v>
      </c>
      <c r="E128" s="18" t="str">
        <f>"Export technology - "&amp;Commodities!F41</f>
        <v>Export technology - Electro Gasoline</v>
      </c>
      <c r="F128" s="20" t="s">
        <v>62</v>
      </c>
      <c r="G128" s="18"/>
      <c r="H128" s="20"/>
      <c r="I128" s="20"/>
      <c r="J128" s="20"/>
      <c r="K128" s="3"/>
    </row>
    <row r="129" spans="1:11" s="7" customFormat="1">
      <c r="A129" s="3"/>
      <c r="B129" s="20"/>
      <c r="C129" s="22"/>
      <c r="D129" s="18" t="str">
        <f>$B$99&amp;Commodities!E42</f>
        <v>EXPMOB1</v>
      </c>
      <c r="E129" s="18" t="str">
        <f>"Export technology - "&amp;Commodities!F42</f>
        <v>Export technology - Bio Methanol G1</v>
      </c>
      <c r="F129" s="20" t="s">
        <v>62</v>
      </c>
      <c r="G129" s="18"/>
      <c r="H129" s="20"/>
      <c r="I129" s="20"/>
      <c r="J129" s="20"/>
      <c r="K129" s="3"/>
    </row>
    <row r="130" spans="1:11" s="7" customFormat="1">
      <c r="A130" s="3"/>
      <c r="B130" s="20"/>
      <c r="C130" s="22"/>
      <c r="D130" s="18" t="str">
        <f>$B$99&amp;Commodities!E43</f>
        <v>EXPMOB2</v>
      </c>
      <c r="E130" s="18" t="str">
        <f>"Export technology - "&amp;Commodities!F43</f>
        <v>Export technology - Bio Methanol G2</v>
      </c>
      <c r="F130" s="20" t="s">
        <v>62</v>
      </c>
      <c r="G130" s="18"/>
      <c r="H130" s="20"/>
      <c r="I130" s="20"/>
      <c r="J130" s="20"/>
      <c r="K130" s="3"/>
    </row>
    <row r="131" spans="1:11" s="7" customFormat="1">
      <c r="A131" s="3"/>
      <c r="B131" s="20"/>
      <c r="C131" s="22"/>
      <c r="D131" s="18" t="str">
        <f>$B$99&amp;Commodities!E44</f>
        <v>EXPMOE</v>
      </c>
      <c r="E131" s="18" t="str">
        <f>"Export technology - "&amp;Commodities!F44</f>
        <v>Export technology - Electro Methanol</v>
      </c>
      <c r="F131" s="20" t="s">
        <v>62</v>
      </c>
      <c r="G131" s="18"/>
      <c r="H131" s="20"/>
      <c r="I131" s="20"/>
      <c r="J131" s="20"/>
      <c r="K131" s="3"/>
    </row>
    <row r="132" spans="1:11" s="7" customFormat="1">
      <c r="A132" s="3"/>
      <c r="B132" s="20"/>
      <c r="C132" s="22"/>
      <c r="D132" s="18" t="str">
        <f>$B$99&amp;Commodities!E66</f>
        <v>EXPLNB</v>
      </c>
      <c r="E132" s="18" t="str">
        <f>"Export technology - "&amp;Commodities!F66</f>
        <v>Export technology - Bio Naphtha (Petroleoum)</v>
      </c>
      <c r="F132" s="20" t="s">
        <v>62</v>
      </c>
      <c r="G132" s="18"/>
      <c r="H132" s="20"/>
      <c r="I132" s="20"/>
      <c r="J132" s="20"/>
      <c r="K132" s="3"/>
    </row>
    <row r="133" spans="1:11" s="7" customFormat="1">
      <c r="A133" s="3"/>
      <c r="B133" s="20"/>
      <c r="C133" s="22"/>
      <c r="D133" s="18" t="str">
        <f>$B$99&amp;Commodities!E67</f>
        <v>EXPGLY</v>
      </c>
      <c r="E133" s="18" t="str">
        <f>"Export technology - "&amp;Commodities!F67</f>
        <v>Export technology - Glycerol</v>
      </c>
      <c r="F133" s="20" t="s">
        <v>62</v>
      </c>
      <c r="G133" s="18"/>
      <c r="H133" s="20"/>
      <c r="I133" s="20"/>
      <c r="J133" s="20"/>
      <c r="K133" s="3"/>
    </row>
    <row r="134" spans="1:11" s="7" customFormat="1">
      <c r="A134" s="3"/>
      <c r="B134" s="20"/>
      <c r="C134" s="22"/>
      <c r="D134" s="18" t="str">
        <f>$B$99&amp;Commodities!E68</f>
        <v>EXPRPC</v>
      </c>
      <c r="E134" s="18" t="str">
        <f>"Export technology - "&amp;Commodities!F68</f>
        <v>Export technology - Rape Cake</v>
      </c>
      <c r="F134" s="20" t="s">
        <v>62</v>
      </c>
      <c r="G134" s="18"/>
      <c r="H134" s="20"/>
      <c r="I134" s="20"/>
      <c r="J134" s="20"/>
      <c r="K134" s="3"/>
    </row>
    <row r="135" spans="1:11" s="7" customFormat="1">
      <c r="A135" s="3"/>
      <c r="B135" s="20"/>
      <c r="C135" s="22"/>
      <c r="D135" s="18" t="str">
        <f>$B$99&amp;Commodities!E69</f>
        <v>EXPSGP</v>
      </c>
      <c r="E135" s="18" t="str">
        <f>"Export technology - "&amp;Commodities!F69</f>
        <v>Export technology - Sugar Beet Pulp</v>
      </c>
      <c r="F135" s="20" t="s">
        <v>62</v>
      </c>
      <c r="G135" s="18"/>
      <c r="H135" s="20"/>
      <c r="I135" s="20"/>
      <c r="J135" s="20"/>
      <c r="K135" s="3"/>
    </row>
    <row r="136" spans="1:11" s="7" customFormat="1">
      <c r="A136" s="3"/>
      <c r="B136" s="20"/>
      <c r="C136" s="22"/>
      <c r="D136" s="18" t="str">
        <f>$B$99&amp;Commodities!E65</f>
        <v>EXPOTH</v>
      </c>
      <c r="E136" s="18" t="str">
        <f>"Export technology - "&amp;Commodities!F65</f>
        <v>Export technology - Other non energy related commodities</v>
      </c>
      <c r="F136" s="20" t="s">
        <v>62</v>
      </c>
      <c r="G136" s="18"/>
      <c r="H136" s="20"/>
      <c r="I136" s="20"/>
      <c r="J136" s="20"/>
      <c r="K136" s="3"/>
    </row>
    <row r="137" spans="1:11" s="7" customFormat="1">
      <c r="A137" s="3"/>
      <c r="B137" s="20"/>
      <c r="C137" s="22"/>
      <c r="D137" s="398" t="s">
        <v>2166</v>
      </c>
      <c r="E137" s="398" t="s">
        <v>2170</v>
      </c>
      <c r="F137" s="20" t="s">
        <v>62</v>
      </c>
      <c r="G137" s="18"/>
      <c r="H137" s="20" t="s">
        <v>1672</v>
      </c>
      <c r="I137" s="20"/>
      <c r="J137" s="20"/>
      <c r="K137" s="3"/>
    </row>
    <row r="138" spans="1:11" s="7" customFormat="1">
      <c r="A138" s="3"/>
      <c r="B138" s="20"/>
      <c r="C138" s="22"/>
      <c r="D138" s="398" t="s">
        <v>2155</v>
      </c>
      <c r="E138" s="398" t="s">
        <v>2171</v>
      </c>
      <c r="F138" s="20" t="s">
        <v>62</v>
      </c>
      <c r="G138" s="18"/>
      <c r="H138" s="20" t="s">
        <v>1672</v>
      </c>
      <c r="I138" s="20"/>
      <c r="J138" s="20"/>
      <c r="K138" s="3"/>
    </row>
    <row r="139" spans="1:11" s="7" customFormat="1">
      <c r="A139" s="3"/>
      <c r="B139" s="20"/>
      <c r="C139" s="22"/>
      <c r="D139" s="398" t="s">
        <v>2156</v>
      </c>
      <c r="E139" s="398" t="s">
        <v>2167</v>
      </c>
      <c r="F139" s="20" t="s">
        <v>62</v>
      </c>
      <c r="G139" s="18"/>
      <c r="H139" s="20" t="s">
        <v>1672</v>
      </c>
      <c r="I139" s="20"/>
      <c r="J139" s="20"/>
      <c r="K139" s="3"/>
    </row>
    <row r="140" spans="1:11" s="7" customFormat="1">
      <c r="A140" s="3"/>
      <c r="B140" s="20"/>
      <c r="C140" s="22"/>
      <c r="D140" s="398" t="s">
        <v>2157</v>
      </c>
      <c r="E140" s="398" t="s">
        <v>2167</v>
      </c>
      <c r="F140" s="20" t="s">
        <v>62</v>
      </c>
      <c r="G140" s="18"/>
      <c r="H140" s="20" t="s">
        <v>1672</v>
      </c>
      <c r="I140" s="20"/>
      <c r="J140" s="20"/>
      <c r="K140" s="3"/>
    </row>
    <row r="141" spans="1:11" s="7" customFormat="1">
      <c r="A141" s="3"/>
      <c r="B141" s="20"/>
      <c r="C141" s="22"/>
      <c r="D141" s="398" t="s">
        <v>2158</v>
      </c>
      <c r="E141" s="398" t="s">
        <v>2167</v>
      </c>
      <c r="F141" s="20" t="s">
        <v>62</v>
      </c>
      <c r="G141" s="18"/>
      <c r="H141" s="20" t="s">
        <v>1672</v>
      </c>
      <c r="I141" s="20"/>
      <c r="J141" s="20"/>
      <c r="K141" s="3"/>
    </row>
    <row r="142" spans="1:11" s="7" customFormat="1">
      <c r="A142" s="3"/>
      <c r="B142" s="20"/>
      <c r="C142" s="22"/>
      <c r="D142" s="398" t="s">
        <v>2159</v>
      </c>
      <c r="E142" s="398" t="s">
        <v>2168</v>
      </c>
      <c r="F142" s="20" t="s">
        <v>62</v>
      </c>
      <c r="G142" s="18"/>
      <c r="H142" s="20" t="s">
        <v>1672</v>
      </c>
      <c r="I142" s="20"/>
      <c r="J142" s="20"/>
      <c r="K142" s="3"/>
    </row>
    <row r="143" spans="1:11" s="7" customFormat="1">
      <c r="A143" s="3"/>
      <c r="B143" s="20"/>
      <c r="C143" s="22"/>
      <c r="D143" s="398" t="s">
        <v>2160</v>
      </c>
      <c r="E143" s="398" t="s">
        <v>2168</v>
      </c>
      <c r="F143" s="20" t="s">
        <v>62</v>
      </c>
      <c r="G143" s="18"/>
      <c r="H143" s="20" t="s">
        <v>1672</v>
      </c>
      <c r="I143" s="20"/>
      <c r="J143" s="20"/>
      <c r="K143" s="3"/>
    </row>
    <row r="144" spans="1:11" s="7" customFormat="1">
      <c r="A144" s="3"/>
      <c r="B144" s="20"/>
      <c r="C144" s="22"/>
      <c r="D144" s="398" t="s">
        <v>2161</v>
      </c>
      <c r="E144" s="398" t="s">
        <v>2169</v>
      </c>
      <c r="F144" s="20" t="s">
        <v>62</v>
      </c>
      <c r="G144" s="18"/>
      <c r="H144" s="20" t="s">
        <v>1672</v>
      </c>
      <c r="I144" s="20"/>
      <c r="J144" s="20"/>
      <c r="K144" s="3"/>
    </row>
    <row r="145" spans="1:11" s="7" customFormat="1">
      <c r="A145" s="3"/>
      <c r="B145" s="20"/>
      <c r="C145" s="22"/>
      <c r="D145" s="398" t="s">
        <v>2162</v>
      </c>
      <c r="E145" s="398" t="s">
        <v>2169</v>
      </c>
      <c r="F145" s="20" t="s">
        <v>62</v>
      </c>
      <c r="G145" s="18"/>
      <c r="H145" s="20" t="s">
        <v>1672</v>
      </c>
      <c r="I145" s="20"/>
      <c r="J145" s="20"/>
      <c r="K145" s="3"/>
    </row>
    <row r="146" spans="1:11" s="7" customFormat="1">
      <c r="A146" s="3"/>
      <c r="B146" s="20"/>
      <c r="C146" s="22"/>
      <c r="D146" s="398" t="s">
        <v>2163</v>
      </c>
      <c r="E146" s="398" t="s">
        <v>2169</v>
      </c>
      <c r="F146" s="20" t="s">
        <v>62</v>
      </c>
      <c r="G146" s="18"/>
      <c r="H146" s="20" t="s">
        <v>1672</v>
      </c>
      <c r="I146" s="20"/>
      <c r="J146" s="20"/>
      <c r="K146" s="3"/>
    </row>
    <row r="147" spans="1:11" s="7" customFormat="1">
      <c r="A147" s="3"/>
      <c r="B147" s="20"/>
      <c r="C147" s="22"/>
      <c r="D147" s="398" t="s">
        <v>2164</v>
      </c>
      <c r="E147" s="398" t="s">
        <v>2170</v>
      </c>
      <c r="F147" s="20" t="s">
        <v>62</v>
      </c>
      <c r="G147" s="18"/>
      <c r="H147" s="20" t="s">
        <v>1672</v>
      </c>
      <c r="I147" s="20"/>
      <c r="J147" s="20"/>
      <c r="K147" s="3"/>
    </row>
    <row r="148" spans="1:11" s="7" customFormat="1">
      <c r="A148" s="3"/>
      <c r="B148" s="20"/>
      <c r="C148" s="22"/>
      <c r="D148" s="398" t="s">
        <v>2165</v>
      </c>
      <c r="E148" s="398" t="s">
        <v>2171</v>
      </c>
      <c r="F148" s="20" t="s">
        <v>62</v>
      </c>
      <c r="G148" s="18"/>
      <c r="H148" s="20" t="s">
        <v>1672</v>
      </c>
      <c r="I148" s="20"/>
      <c r="J148" s="20"/>
      <c r="K148" s="3"/>
    </row>
    <row r="149" spans="1:11" s="7" customFormat="1">
      <c r="A149" s="3"/>
      <c r="B149" s="20"/>
      <c r="C149" s="22"/>
      <c r="D149" s="398" t="s">
        <v>2187</v>
      </c>
      <c r="E149" s="398" t="s">
        <v>2172</v>
      </c>
      <c r="F149" s="20" t="s">
        <v>62</v>
      </c>
      <c r="G149" s="18"/>
      <c r="H149" s="20" t="s">
        <v>1672</v>
      </c>
      <c r="I149" s="20"/>
      <c r="J149" s="20"/>
      <c r="K149" s="3"/>
    </row>
    <row r="150" spans="1:11" s="7" customFormat="1">
      <c r="A150" s="3"/>
      <c r="B150" s="20"/>
      <c r="C150" s="22"/>
      <c r="D150" s="398" t="s">
        <v>2188</v>
      </c>
      <c r="E150" s="398" t="s">
        <v>2173</v>
      </c>
      <c r="F150" s="20" t="s">
        <v>62</v>
      </c>
      <c r="G150" s="18"/>
      <c r="H150" s="20" t="s">
        <v>1672</v>
      </c>
      <c r="I150" s="20"/>
      <c r="J150" s="20"/>
      <c r="K150" s="3"/>
    </row>
    <row r="151" spans="1:11" s="7" customFormat="1">
      <c r="A151" s="3"/>
      <c r="B151" s="20"/>
      <c r="C151" s="22"/>
      <c r="D151" s="398" t="s">
        <v>2189</v>
      </c>
      <c r="E151" s="398" t="s">
        <v>2174</v>
      </c>
      <c r="F151" s="20" t="s">
        <v>62</v>
      </c>
      <c r="G151" s="18"/>
      <c r="H151" s="20" t="s">
        <v>1672</v>
      </c>
      <c r="I151" s="20"/>
      <c r="J151" s="20"/>
      <c r="K151" s="3"/>
    </row>
    <row r="152" spans="1:11" s="7" customFormat="1">
      <c r="A152" s="3"/>
      <c r="B152" s="20"/>
      <c r="C152" s="22"/>
      <c r="D152" s="398" t="s">
        <v>2190</v>
      </c>
      <c r="E152" s="398" t="s">
        <v>2175</v>
      </c>
      <c r="F152" s="20" t="s">
        <v>62</v>
      </c>
      <c r="G152" s="18"/>
      <c r="H152" s="20" t="s">
        <v>1672</v>
      </c>
      <c r="I152" s="20"/>
      <c r="J152" s="20"/>
      <c r="K152" s="3"/>
    </row>
    <row r="153" spans="1:11" s="7" customFormat="1">
      <c r="A153" s="3"/>
      <c r="B153" s="20"/>
      <c r="C153" s="22"/>
      <c r="D153" s="398" t="s">
        <v>2191</v>
      </c>
      <c r="E153" s="398" t="s">
        <v>2176</v>
      </c>
      <c r="F153" s="20" t="s">
        <v>62</v>
      </c>
      <c r="G153" s="18"/>
      <c r="H153" s="20" t="s">
        <v>1672</v>
      </c>
      <c r="I153" s="20"/>
      <c r="J153" s="20"/>
      <c r="K153" s="3"/>
    </row>
    <row r="154" spans="1:11" s="7" customFormat="1">
      <c r="A154" s="3"/>
      <c r="B154" s="20"/>
      <c r="C154" s="22"/>
      <c r="D154" s="398" t="s">
        <v>2192</v>
      </c>
      <c r="E154" s="398" t="s">
        <v>2177</v>
      </c>
      <c r="F154" s="20" t="s">
        <v>62</v>
      </c>
      <c r="G154" s="18"/>
      <c r="H154" s="20" t="s">
        <v>1672</v>
      </c>
      <c r="I154" s="20"/>
      <c r="J154" s="20"/>
      <c r="K154" s="3"/>
    </row>
    <row r="155" spans="1:11" s="7" customFormat="1">
      <c r="A155" s="3"/>
      <c r="B155" s="20"/>
      <c r="C155" s="22"/>
      <c r="D155" s="398" t="s">
        <v>2193</v>
      </c>
      <c r="E155" s="398" t="s">
        <v>2178</v>
      </c>
      <c r="F155" s="20" t="s">
        <v>62</v>
      </c>
      <c r="G155" s="18"/>
      <c r="H155" s="20" t="s">
        <v>1672</v>
      </c>
      <c r="I155" s="20"/>
      <c r="J155" s="20"/>
      <c r="K155" s="3"/>
    </row>
    <row r="156" spans="1:11" s="7" customFormat="1">
      <c r="A156" s="3"/>
      <c r="B156" s="20"/>
      <c r="C156" s="22"/>
      <c r="D156" s="398" t="s">
        <v>2194</v>
      </c>
      <c r="E156" s="398" t="s">
        <v>2176</v>
      </c>
      <c r="F156" s="20" t="s">
        <v>62</v>
      </c>
      <c r="G156" s="18"/>
      <c r="H156" s="20" t="s">
        <v>1672</v>
      </c>
      <c r="I156" s="20"/>
      <c r="J156" s="20"/>
      <c r="K156" s="3"/>
    </row>
    <row r="157" spans="1:11" s="1315" customFormat="1">
      <c r="B157" s="1319" t="s">
        <v>143</v>
      </c>
      <c r="C157" s="1317"/>
      <c r="D157" s="1320" t="str">
        <f>"FT-"&amp;Commodities!E81</f>
        <v>FT-SUPELC</v>
      </c>
      <c r="E157" s="1320" t="str">
        <f>"FT technology - "&amp;Commodities!F81</f>
        <v>FT technology - Supply electricity</v>
      </c>
      <c r="F157" s="1319" t="s">
        <v>62</v>
      </c>
      <c r="G157" s="1318"/>
      <c r="H157" s="1321" t="s">
        <v>1672</v>
      </c>
      <c r="I157" s="1316"/>
      <c r="J157" s="1316"/>
    </row>
    <row r="158" spans="1:11" s="7" customFormat="1">
      <c r="A158" s="3"/>
      <c r="B158" s="20"/>
      <c r="C158" s="22"/>
      <c r="D158" s="484" t="str">
        <f>"FT-"&amp;Commodities!E82</f>
        <v>FT-SUPHETC</v>
      </c>
      <c r="E158" s="484" t="str">
        <f>"FT technology - "&amp;Commodities!F82</f>
        <v>FT technology - Supply Decentral district heating</v>
      </c>
      <c r="F158" s="398" t="s">
        <v>62</v>
      </c>
      <c r="G158" s="18"/>
      <c r="H158" s="481" t="s">
        <v>1672</v>
      </c>
      <c r="I158" s="20"/>
      <c r="J158" s="20"/>
      <c r="K158" s="3"/>
    </row>
    <row r="159" spans="1:11" s="7" customFormat="1">
      <c r="A159" s="3"/>
      <c r="B159" s="522"/>
      <c r="C159" s="551"/>
      <c r="D159" s="525" t="str">
        <f>"FT-"&amp;Commodities!E83</f>
        <v>FT-SUPHETD</v>
      </c>
      <c r="E159" s="525" t="str">
        <f>"FT technology - "&amp;Commodities!F83</f>
        <v>FT technology - Supply Central district heating</v>
      </c>
      <c r="F159" s="521" t="s">
        <v>62</v>
      </c>
      <c r="G159" s="544"/>
      <c r="H159" s="481" t="s">
        <v>1672</v>
      </c>
      <c r="I159" s="522"/>
      <c r="J159" s="20"/>
      <c r="K159" s="3"/>
    </row>
    <row r="160" spans="1:11" s="7" customFormat="1">
      <c r="A160" s="3"/>
      <c r="B160" s="398"/>
      <c r="C160" s="22"/>
      <c r="D160" s="484" t="str">
        <f>"FT-"&amp;Commodities!E84</f>
        <v>FT-SUPCOA</v>
      </c>
      <c r="E160" s="484" t="str">
        <f>"FT technology - "&amp;Commodities!F84</f>
        <v>FT technology - Supply Coal</v>
      </c>
      <c r="F160" s="398" t="s">
        <v>62</v>
      </c>
      <c r="G160" s="18"/>
      <c r="H160" s="20"/>
      <c r="I160" s="20"/>
      <c r="J160" s="20"/>
      <c r="K160" s="3"/>
    </row>
    <row r="161" spans="1:11" s="7" customFormat="1">
      <c r="A161" s="3"/>
      <c r="B161" s="20"/>
      <c r="C161" s="22"/>
      <c r="D161" s="484" t="str">
        <f>"FT-"&amp;Commodities!E85</f>
        <v>FT-SUPNGA</v>
      </c>
      <c r="E161" s="484" t="str">
        <f>"FT technology - "&amp;Commodities!F85</f>
        <v>FT technology - Supply Natural Gas</v>
      </c>
      <c r="F161" s="398" t="s">
        <v>62</v>
      </c>
      <c r="G161" s="18"/>
      <c r="H161" s="20"/>
      <c r="I161" s="20"/>
      <c r="J161" s="20"/>
      <c r="K161" s="3"/>
    </row>
    <row r="162" spans="1:11" s="7" customFormat="1">
      <c r="A162" s="3"/>
      <c r="B162" s="20"/>
      <c r="C162" s="22"/>
      <c r="D162" s="484" t="str">
        <f>"FT-"&amp;Commodities!E86</f>
        <v>FT-SUPCRD</v>
      </c>
      <c r="E162" s="484" t="str">
        <f>"FT technology - "&amp;Commodities!F86</f>
        <v>FT technology - Supply Crude Oil</v>
      </c>
      <c r="F162" s="398" t="s">
        <v>62</v>
      </c>
      <c r="G162" s="18"/>
      <c r="H162" s="20"/>
      <c r="I162" s="20"/>
      <c r="J162" s="20"/>
      <c r="K162" s="3"/>
    </row>
    <row r="163" spans="1:11" s="7" customFormat="1">
      <c r="A163" s="3"/>
      <c r="B163" s="20"/>
      <c r="C163" s="22"/>
      <c r="D163" s="484" t="str">
        <f>"FT-"&amp;Commodities!E87</f>
        <v>FT-SUPLPG</v>
      </c>
      <c r="E163" s="484" t="str">
        <f>"FT technology - "&amp;Commodities!F87</f>
        <v>FT technology - Supply Liquid petrol gas</v>
      </c>
      <c r="F163" s="398" t="s">
        <v>62</v>
      </c>
      <c r="G163" s="18"/>
      <c r="H163" s="20"/>
      <c r="I163" s="20"/>
      <c r="J163" s="20"/>
      <c r="K163" s="3"/>
    </row>
    <row r="164" spans="1:11" s="7" customFormat="1">
      <c r="A164" s="3"/>
      <c r="B164" s="20"/>
      <c r="C164" s="22"/>
      <c r="D164" s="484" t="str">
        <f>"FT-"&amp;Commodities!E88</f>
        <v>FT-SUPLVN</v>
      </c>
      <c r="E164" s="484" t="str">
        <f>"FT technology - "&amp;Commodities!F88</f>
        <v>FT technology - Supply Naphtha (Petroleoum)</v>
      </c>
      <c r="F164" s="398" t="s">
        <v>62</v>
      </c>
      <c r="G164" s="18"/>
      <c r="H164" s="20"/>
      <c r="I164" s="20"/>
      <c r="J164" s="20"/>
      <c r="K164" s="3"/>
    </row>
    <row r="165" spans="1:11" s="7" customFormat="1">
      <c r="A165" s="3"/>
      <c r="B165" s="20"/>
      <c r="C165" s="22"/>
      <c r="D165" s="484" t="str">
        <f>"FT-"&amp;Commodities!E89</f>
        <v>FT-SUPGSL</v>
      </c>
      <c r="E165" s="484" t="str">
        <f>"FT technology - "&amp;Commodities!F89</f>
        <v>FT technology - Supply Gasoline</v>
      </c>
      <c r="F165" s="398" t="s">
        <v>62</v>
      </c>
      <c r="G165" s="18"/>
      <c r="H165" s="20"/>
      <c r="I165" s="20"/>
      <c r="J165" s="20"/>
      <c r="K165" s="3"/>
    </row>
    <row r="166" spans="1:11" s="7" customFormat="1">
      <c r="A166" s="3"/>
      <c r="B166" s="20"/>
      <c r="C166" s="22"/>
      <c r="D166" s="484" t="str">
        <f>"FT-"&amp;Commodities!E90</f>
        <v>FT-SUPKER</v>
      </c>
      <c r="E166" s="484" t="str">
        <f>"FT technology - "&amp;Commodities!F90</f>
        <v>FT technology - Supply Kerosene</v>
      </c>
      <c r="F166" s="398" t="s">
        <v>62</v>
      </c>
      <c r="G166" s="18"/>
      <c r="H166" s="20"/>
      <c r="I166" s="20"/>
      <c r="J166" s="20"/>
      <c r="K166" s="3"/>
    </row>
    <row r="167" spans="1:11" s="7" customFormat="1">
      <c r="A167" s="3"/>
      <c r="B167" s="20"/>
      <c r="C167" s="22"/>
      <c r="D167" s="484" t="str">
        <f>"FT-"&amp;Commodities!E91</f>
        <v>FT-SUPDSL</v>
      </c>
      <c r="E167" s="484" t="str">
        <f>"FT technology - "&amp;Commodities!F91</f>
        <v>FT technology - Supply Diesel</v>
      </c>
      <c r="F167" s="398" t="s">
        <v>62</v>
      </c>
      <c r="G167" s="18"/>
      <c r="H167" s="20"/>
      <c r="I167" s="20"/>
      <c r="J167" s="20"/>
      <c r="K167" s="3"/>
    </row>
    <row r="168" spans="1:11" s="7" customFormat="1">
      <c r="A168" s="3"/>
      <c r="B168" s="20"/>
      <c r="C168" s="22"/>
      <c r="D168" s="484" t="str">
        <f>"FT-"&amp;Commodities!E92</f>
        <v>FT-SUPHFO</v>
      </c>
      <c r="E168" s="484" t="str">
        <f>"FT technology - "&amp;Commodities!F92</f>
        <v>FT technology - Supply Heavy Fuel Oil</v>
      </c>
      <c r="F168" s="398" t="s">
        <v>62</v>
      </c>
      <c r="G168" s="18"/>
      <c r="H168" s="20"/>
      <c r="I168" s="20"/>
      <c r="J168" s="20"/>
      <c r="K168" s="3"/>
    </row>
    <row r="169" spans="1:11">
      <c r="D169" s="484" t="str">
        <f>"FT-"&amp;Commodities!E93</f>
        <v>FT-SUPMGO</v>
      </c>
      <c r="E169" s="484" t="str">
        <f>"FT technology - "&amp;Commodities!F93</f>
        <v>FT technology - Supply Marine Gas Oil</v>
      </c>
      <c r="F169" s="398" t="s">
        <v>62</v>
      </c>
      <c r="G169" s="18"/>
      <c r="H169" s="15"/>
      <c r="I169" s="15"/>
      <c r="J169" s="15"/>
    </row>
    <row r="170" spans="1:11">
      <c r="D170" s="484" t="str">
        <f>"FT-"&amp;Commodities!E94</f>
        <v>FT-SUPAGSL</v>
      </c>
      <c r="E170" s="484" t="str">
        <f>"FT technology - "&amp;Commodities!F94</f>
        <v>FT technology - Supply Aviation gasoline</v>
      </c>
      <c r="F170" s="398" t="s">
        <v>62</v>
      </c>
      <c r="G170" s="18"/>
      <c r="H170" s="15"/>
      <c r="I170" s="15"/>
      <c r="J170" s="15"/>
    </row>
    <row r="171" spans="1:11">
      <c r="D171" s="484" t="str">
        <f>"FT-"&amp;Commodities!E95</f>
        <v>FT-SUPWST</v>
      </c>
      <c r="E171" s="484" t="str">
        <f>"FT technology - "&amp;Commodities!F95</f>
        <v>FT technology - Supply Waste</v>
      </c>
      <c r="F171" s="398" t="s">
        <v>62</v>
      </c>
      <c r="G171" s="18"/>
      <c r="H171" s="15"/>
      <c r="I171" s="15"/>
      <c r="J171" s="15"/>
    </row>
    <row r="172" spans="1:11">
      <c r="D172" s="484" t="str">
        <f>"FT-"&amp;Commodities!E96</f>
        <v>FT-SUPSTR</v>
      </c>
      <c r="E172" s="484" t="str">
        <f>"FT technology - "&amp;Commodities!F96</f>
        <v>FT technology - Supply Straw</v>
      </c>
      <c r="F172" s="398" t="s">
        <v>62</v>
      </c>
      <c r="G172" s="18"/>
      <c r="H172" s="15"/>
      <c r="I172" s="15"/>
      <c r="J172" s="15"/>
    </row>
    <row r="173" spans="1:11">
      <c r="D173" s="484" t="str">
        <f>"FT-"&amp;Commodities!E97</f>
        <v>FT-SUPGRS</v>
      </c>
      <c r="E173" s="484" t="str">
        <f>"FT technology - "&amp;Commodities!F97</f>
        <v>FT technology - Supply Grass</v>
      </c>
      <c r="F173" s="398" t="s">
        <v>62</v>
      </c>
      <c r="G173" s="18"/>
      <c r="H173" s="15"/>
      <c r="I173" s="15"/>
      <c r="J173" s="15"/>
    </row>
    <row r="174" spans="1:11">
      <c r="D174" s="484" t="str">
        <f>"FT-"&amp;Commodities!E98</f>
        <v>FT-SUPWPE</v>
      </c>
      <c r="E174" s="484" t="str">
        <f>"FT technology - "&amp;Commodities!F98</f>
        <v>FT technology - Supply Wood pellets</v>
      </c>
      <c r="F174" s="398" t="s">
        <v>62</v>
      </c>
      <c r="G174" s="18"/>
      <c r="H174" s="15"/>
      <c r="I174" s="15"/>
      <c r="J174" s="15"/>
    </row>
    <row r="175" spans="1:11">
      <c r="D175" s="484" t="str">
        <f>"FT-"&amp;Commodities!E99</f>
        <v>FT-SUPWCH</v>
      </c>
      <c r="E175" s="484" t="str">
        <f>"FT technology - "&amp;Commodities!F99</f>
        <v>FT technology - Supply Wood chips and wood waste</v>
      </c>
      <c r="F175" s="398" t="s">
        <v>62</v>
      </c>
      <c r="G175" s="18"/>
      <c r="H175" s="15"/>
      <c r="I175" s="15"/>
      <c r="J175" s="15"/>
    </row>
    <row r="176" spans="1:11">
      <c r="D176" s="484" t="str">
        <f>"FT-"&amp;Commodities!E100</f>
        <v>FT-SUPFIW</v>
      </c>
      <c r="E176" s="484" t="str">
        <f>"FT technology - "&amp;Commodities!F100</f>
        <v>FT technology - Supply Firewood</v>
      </c>
      <c r="F176" s="398" t="s">
        <v>62</v>
      </c>
      <c r="G176" s="18"/>
      <c r="H176" s="15"/>
      <c r="I176" s="15"/>
      <c r="J176" s="15"/>
    </row>
    <row r="177" spans="1:11">
      <c r="D177" s="484" t="str">
        <f>"FT-"&amp;Commodities!E101</f>
        <v>FT-SUPCRN</v>
      </c>
      <c r="E177" s="484" t="str">
        <f>"FT technology - "&amp;Commodities!F101</f>
        <v>FT technology - Supply Corn</v>
      </c>
      <c r="F177" s="398" t="s">
        <v>62</v>
      </c>
      <c r="G177" s="18"/>
      <c r="H177" s="15"/>
      <c r="I177" s="15"/>
      <c r="J177" s="15"/>
    </row>
    <row r="178" spans="1:11">
      <c r="D178" s="484" t="str">
        <f>"FT-"&amp;Commodities!E102</f>
        <v>FT-SUPRPS</v>
      </c>
      <c r="E178" s="484" t="str">
        <f>"FT technology - "&amp;Commodities!F102</f>
        <v>FT technology - Supply Rapeseed</v>
      </c>
      <c r="F178" s="398" t="s">
        <v>62</v>
      </c>
      <c r="G178" s="18"/>
      <c r="H178" s="15"/>
      <c r="I178" s="15"/>
      <c r="J178" s="15"/>
    </row>
    <row r="179" spans="1:11" s="404" customFormat="1">
      <c r="D179" s="484" t="str">
        <f>"FT-"&amp;Commodities!E103</f>
        <v>FT-SUPSGB</v>
      </c>
      <c r="E179" s="484" t="str">
        <f>"FT technology - "&amp;Commodities!F103</f>
        <v>FT technology - Supply Sugar Beet</v>
      </c>
      <c r="F179" s="398" t="s">
        <v>62</v>
      </c>
      <c r="G179" s="18"/>
      <c r="H179" s="481"/>
      <c r="I179" s="481"/>
      <c r="J179" s="481"/>
      <c r="K179" s="1"/>
    </row>
    <row r="180" spans="1:11">
      <c r="D180" s="484" t="str">
        <f>"FT-"&amp;Commodities!E104</f>
        <v>FT-SUPDLI</v>
      </c>
      <c r="E180" s="484" t="str">
        <f>"FT technology - "&amp;Commodities!F104</f>
        <v>FT technology - Supply Deep Litter</v>
      </c>
      <c r="F180" s="398" t="s">
        <v>62</v>
      </c>
      <c r="G180" s="18"/>
      <c r="H180" s="481"/>
      <c r="I180" s="481"/>
      <c r="J180" s="481"/>
      <c r="K180" s="1"/>
    </row>
    <row r="181" spans="1:11">
      <c r="D181" s="484" t="str">
        <f>"FT-"&amp;Commodities!E105</f>
        <v>FT-SUPMNR</v>
      </c>
      <c r="E181" s="484" t="str">
        <f>"FT technology - "&amp;Commodities!F105</f>
        <v>FT technology - Supply Manure (Gylle)</v>
      </c>
      <c r="F181" s="398" t="s">
        <v>62</v>
      </c>
      <c r="G181" s="18"/>
      <c r="H181" s="481"/>
      <c r="I181" s="481"/>
      <c r="J181" s="481"/>
      <c r="K181" s="1"/>
    </row>
    <row r="182" spans="1:11" s="484" customFormat="1">
      <c r="D182" s="484" t="str">
        <f>"FT-"&amp;Commodities!E106</f>
        <v>FT-SUPBGA</v>
      </c>
      <c r="E182" s="484" t="str">
        <f>"FT technology - "&amp;Commodities!F106</f>
        <v>FT technology - Supply Biogas</v>
      </c>
      <c r="F182" s="398" t="s">
        <v>62</v>
      </c>
      <c r="G182" s="398"/>
      <c r="H182" s="481"/>
      <c r="I182" s="481"/>
      <c r="J182" s="481"/>
      <c r="K182" s="1"/>
    </row>
    <row r="183" spans="1:11">
      <c r="D183" s="484" t="str">
        <f>"FT-"&amp;Commodities!E107</f>
        <v>FT-SUPHFB</v>
      </c>
      <c r="E183" s="484" t="str">
        <f>"FT technology - "&amp;Commodities!F107</f>
        <v>FT technology - Supply Heavy Fuel Bio Oil</v>
      </c>
      <c r="F183" s="398" t="s">
        <v>62</v>
      </c>
      <c r="G183" s="18"/>
      <c r="H183" s="481"/>
      <c r="I183" s="481"/>
      <c r="J183" s="481"/>
      <c r="K183" s="1"/>
    </row>
    <row r="184" spans="1:11" s="1" customFormat="1">
      <c r="D184" s="484" t="str">
        <f>"FT-"&amp;Commodities!E108</f>
        <v>FT-SUPDDGS</v>
      </c>
      <c r="E184" s="484" t="str">
        <f>"FT technology - "&amp;Commodities!F108</f>
        <v>FT technology - Supply Ethanol</v>
      </c>
      <c r="F184" s="398" t="s">
        <v>62</v>
      </c>
      <c r="G184" s="18"/>
      <c r="H184" s="481"/>
      <c r="I184" s="481"/>
      <c r="J184" s="481"/>
    </row>
    <row r="185" spans="1:11" s="1" customFormat="1">
      <c r="D185" s="484" t="str">
        <f>"FT-"&amp;Commodities!E109</f>
        <v>FT-SUPH2</v>
      </c>
      <c r="E185" s="484" t="str">
        <f>"FT technology - "&amp;Commodities!F109</f>
        <v>FT technology - Supply Hydrogen</v>
      </c>
      <c r="F185" s="398" t="s">
        <v>62</v>
      </c>
      <c r="G185" s="18"/>
      <c r="H185" s="481"/>
      <c r="I185" s="481"/>
      <c r="J185" s="481"/>
    </row>
    <row r="186" spans="1:11" s="1" customFormat="1">
      <c r="A186" s="3"/>
      <c r="D186" s="484" t="str">
        <f>"FT-"&amp;Commodities!E110</f>
        <v>FT-SUPH2G</v>
      </c>
      <c r="E186" s="484" t="str">
        <f>"FT technology - "&amp;Commodities!F110</f>
        <v>FT technology - Supply Hydrogen Gas</v>
      </c>
      <c r="F186" s="398" t="s">
        <v>62</v>
      </c>
      <c r="G186" s="18"/>
      <c r="H186" s="481"/>
      <c r="I186" s="481"/>
      <c r="J186" s="481"/>
    </row>
    <row r="187" spans="1:11" s="1" customFormat="1">
      <c r="A187" s="3"/>
      <c r="D187" s="484" t="str">
        <f>"FT-"&amp;Commodities!E111</f>
        <v>FT-SUPAMM</v>
      </c>
      <c r="E187" s="484" t="str">
        <f>"FT technology - "&amp;Commodities!F111</f>
        <v>FT technology - Supply Ammonia (Liquid)</v>
      </c>
      <c r="F187" s="398" t="s">
        <v>62</v>
      </c>
      <c r="G187" s="18"/>
      <c r="H187" s="481"/>
      <c r="I187" s="481"/>
      <c r="J187" s="481"/>
    </row>
    <row r="188" spans="1:11" s="1" customFormat="1">
      <c r="A188" s="3"/>
      <c r="D188" s="484" t="str">
        <f>"FT-"&amp;Commodities!E112</f>
        <v>FT-SUPDME</v>
      </c>
      <c r="E188" s="484" t="str">
        <f>"FT technology - "&amp;Commodities!F112</f>
        <v>FT technology - Supply Dimethyl ether</v>
      </c>
      <c r="F188" s="398" t="s">
        <v>62</v>
      </c>
      <c r="G188" s="18"/>
      <c r="H188" s="481"/>
      <c r="I188" s="481"/>
      <c r="J188" s="481"/>
    </row>
    <row r="189" spans="1:11" s="1" customFormat="1">
      <c r="A189" s="3"/>
      <c r="D189" s="484" t="str">
        <f>"FT-"&amp;Commodities!E113</f>
        <v>FT-SUPKRB</v>
      </c>
      <c r="E189" s="484" t="str">
        <f>"FT technology - "&amp;Commodities!F113</f>
        <v>FT technology - Supply Bio Kerosene</v>
      </c>
      <c r="F189" s="398" t="s">
        <v>62</v>
      </c>
      <c r="G189" s="18"/>
      <c r="H189" s="481"/>
      <c r="I189" s="481"/>
      <c r="J189" s="481"/>
    </row>
    <row r="190" spans="1:11" s="1" customFormat="1">
      <c r="A190" s="3"/>
      <c r="D190" s="484" t="str">
        <f>"FT-"&amp;Commodities!E114</f>
        <v>FT-SUPSNG</v>
      </c>
      <c r="E190" s="484" t="str">
        <f>"FT technology - "&amp;Commodities!F114</f>
        <v>FT technology - Supply Bio Synt. Nat. Gas</v>
      </c>
      <c r="F190" s="398" t="s">
        <v>62</v>
      </c>
      <c r="G190" s="18"/>
      <c r="H190" s="481"/>
      <c r="I190" s="481"/>
      <c r="J190" s="481"/>
    </row>
    <row r="191" spans="1:11">
      <c r="D191" s="484" t="str">
        <f>"FT-"&amp;Commodities!E115</f>
        <v>FT-SUPDSB</v>
      </c>
      <c r="E191" s="484" t="str">
        <f>"FT technology - "&amp;Commodities!F115</f>
        <v>FT technology - Supply Biodiesel</v>
      </c>
      <c r="F191" s="398" t="s">
        <v>62</v>
      </c>
      <c r="G191" s="18"/>
      <c r="H191" s="481"/>
      <c r="I191" s="481"/>
      <c r="J191" s="481"/>
      <c r="K191" s="1"/>
    </row>
    <row r="192" spans="1:11">
      <c r="D192" s="484" t="str">
        <f>"FT-"&amp;Commodities!E116</f>
        <v>FT-SUPGSB</v>
      </c>
      <c r="E192" s="484" t="str">
        <f>"FT technology - "&amp;Commodities!F116</f>
        <v>FT technology - Supply Bioethanol</v>
      </c>
      <c r="F192" s="398" t="s">
        <v>62</v>
      </c>
      <c r="G192" s="18"/>
      <c r="H192" s="481"/>
      <c r="I192" s="481"/>
      <c r="J192" s="481"/>
      <c r="K192" s="1"/>
    </row>
    <row r="193" spans="2:11">
      <c r="D193" s="484" t="str">
        <f>"FT-"&amp;Commodities!E117</f>
        <v>FT-SUPMOB</v>
      </c>
      <c r="E193" s="484" t="str">
        <f>"FT technology - "&amp;Commodities!F117</f>
        <v>FT technology - Supply Bio Methanol</v>
      </c>
      <c r="F193" s="398" t="s">
        <v>62</v>
      </c>
      <c r="G193" s="18"/>
      <c r="H193" s="481"/>
      <c r="I193" s="481"/>
      <c r="J193" s="481"/>
      <c r="K193" s="1"/>
    </row>
    <row r="194" spans="2:11">
      <c r="D194" s="588" t="s">
        <v>737</v>
      </c>
      <c r="E194" s="484" t="str">
        <f>"FT technology - "&amp;Commodities!F57</f>
        <v>FT technology - Mining Natural Gas</v>
      </c>
      <c r="F194" s="398" t="s">
        <v>62</v>
      </c>
      <c r="G194" s="18"/>
      <c r="H194" s="19"/>
      <c r="I194" s="19"/>
      <c r="J194" s="19"/>
    </row>
    <row r="195" spans="2:11">
      <c r="B195" s="1048"/>
      <c r="C195" s="1048"/>
      <c r="D195" s="1049" t="s">
        <v>738</v>
      </c>
      <c r="E195" s="1048" t="str">
        <f>"FT technology - "&amp;Commodities!F58</f>
        <v>FT technology - Mining Crude Oil</v>
      </c>
      <c r="F195" s="1050" t="s">
        <v>62</v>
      </c>
      <c r="G195" s="1051"/>
      <c r="H195" s="1052"/>
      <c r="I195" s="1052"/>
      <c r="J195" s="19"/>
    </row>
    <row r="196" spans="2:11" s="602" customFormat="1">
      <c r="B196" s="1"/>
      <c r="C196" s="1"/>
      <c r="D196" s="588" t="s">
        <v>1624</v>
      </c>
      <c r="E196" s="602" t="str">
        <f>E192 &amp;" 2020"</f>
        <v>FT technology - Supply Bioethanol 2020</v>
      </c>
      <c r="F196" s="398" t="s">
        <v>62</v>
      </c>
      <c r="G196" s="18"/>
      <c r="H196" s="481"/>
      <c r="I196" s="481"/>
      <c r="J196" s="481"/>
    </row>
    <row r="197" spans="2:11" s="602" customFormat="1">
      <c r="B197" s="1"/>
      <c r="C197" s="1"/>
      <c r="D197" s="1049" t="s">
        <v>1625</v>
      </c>
      <c r="E197" s="602" t="str">
        <f>E193 &amp;" 2020"</f>
        <v>FT technology - Supply Bio Methanol 2020</v>
      </c>
      <c r="F197" s="1050" t="s">
        <v>62</v>
      </c>
      <c r="G197" s="18"/>
      <c r="H197" s="481"/>
      <c r="I197" s="481"/>
      <c r="J197" s="481"/>
    </row>
    <row r="198" spans="2:11" s="602" customFormat="1">
      <c r="B198" s="1"/>
      <c r="C198" s="1"/>
      <c r="D198" s="588" t="s">
        <v>1634</v>
      </c>
      <c r="E198" s="602" t="str">
        <f>E194 &amp;" Electric"</f>
        <v>FT technology - Mining Natural Gas Electric</v>
      </c>
      <c r="F198" s="398" t="s">
        <v>62</v>
      </c>
      <c r="G198" s="18"/>
      <c r="H198" s="481"/>
      <c r="I198" s="481"/>
      <c r="J198" s="481"/>
    </row>
    <row r="199" spans="2:11" s="602" customFormat="1">
      <c r="B199" s="1"/>
      <c r="C199" s="1"/>
      <c r="D199" s="1049" t="s">
        <v>1635</v>
      </c>
      <c r="E199" s="602" t="str">
        <f>E195 &amp;" Electric"</f>
        <v>FT technology - Mining Crude Oil Electric</v>
      </c>
      <c r="F199" s="1050" t="s">
        <v>62</v>
      </c>
      <c r="G199" s="18"/>
      <c r="H199" s="481"/>
      <c r="I199" s="481"/>
      <c r="J199" s="481"/>
    </row>
    <row r="200" spans="2:11" s="602" customFormat="1">
      <c r="B200" s="1048"/>
      <c r="C200" s="1049" t="str">
        <f>Refineries!C8</f>
        <v>DE1</v>
      </c>
      <c r="D200" s="1049" t="str">
        <f>Refineries!B8</f>
        <v>SREFDE1</v>
      </c>
      <c r="E200" s="1049" t="str">
        <f>Refineries!D8</f>
        <v>Refinery Azerbaijan 1</v>
      </c>
      <c r="F200" s="1050" t="s">
        <v>62</v>
      </c>
      <c r="G200" s="1050" t="s">
        <v>1609</v>
      </c>
      <c r="H200" s="1048"/>
      <c r="I200" s="481"/>
      <c r="J200" s="481"/>
    </row>
    <row r="201" spans="2:11" s="602" customFormat="1">
      <c r="B201" s="1" t="s">
        <v>143</v>
      </c>
      <c r="C201" s="1"/>
      <c r="D201" s="402" t="str">
        <f>Distribution!B7</f>
        <v>FT-GRDELCREG</v>
      </c>
      <c r="E201" s="402" t="str">
        <f>Distribution!C7</f>
        <v>Power transmission between regions</v>
      </c>
      <c r="F201" s="398" t="s">
        <v>62</v>
      </c>
      <c r="G201" s="398" t="s">
        <v>1609</v>
      </c>
      <c r="H201" s="481" t="s">
        <v>1672</v>
      </c>
      <c r="I201" s="481"/>
      <c r="J201" s="481"/>
    </row>
    <row r="202" spans="2:11">
      <c r="D202" s="402" t="str">
        <f>Distribution!B8</f>
        <v>FT-GRDELCMID</v>
      </c>
      <c r="E202" s="402" t="str">
        <f>Distribution!C8</f>
        <v>Power transmission line medium voltage</v>
      </c>
      <c r="F202" s="398" t="s">
        <v>62</v>
      </c>
      <c r="G202" s="398" t="s">
        <v>1609</v>
      </c>
      <c r="H202" s="481" t="s">
        <v>1672</v>
      </c>
      <c r="I202" s="19"/>
      <c r="J202" s="19"/>
    </row>
    <row r="203" spans="2:11">
      <c r="D203" s="402" t="str">
        <f>Distribution!B9</f>
        <v>FT-GRDELCLOW</v>
      </c>
      <c r="E203" s="402" t="str">
        <f>Distribution!C9</f>
        <v>Power transmission line low voltage</v>
      </c>
      <c r="F203" s="398" t="s">
        <v>62</v>
      </c>
      <c r="G203" s="398" t="s">
        <v>1609</v>
      </c>
      <c r="H203" s="481" t="s">
        <v>1672</v>
      </c>
      <c r="I203" s="481"/>
      <c r="J203" s="481"/>
      <c r="K203" s="1"/>
    </row>
    <row r="204" spans="2:11" s="602" customFormat="1">
      <c r="D204" s="402" t="str">
        <f>Distribution!B10</f>
        <v>FT-GRDNGAT</v>
      </c>
      <c r="E204" s="402" t="str">
        <f>Distribution!C10</f>
        <v>Gas distribution grid transmission lines</v>
      </c>
      <c r="F204" s="398" t="s">
        <v>62</v>
      </c>
      <c r="G204" s="398" t="s">
        <v>1609</v>
      </c>
      <c r="H204" s="481"/>
      <c r="I204" s="481"/>
      <c r="J204" s="481"/>
      <c r="K204" s="1"/>
    </row>
    <row r="205" spans="2:11">
      <c r="D205" s="402" t="str">
        <f>Distribution!B11</f>
        <v>FT-GRDNGAD</v>
      </c>
      <c r="E205" s="402" t="str">
        <f>Distribution!C11</f>
        <v>Gas distribution grid distribution lines</v>
      </c>
      <c r="F205" s="398" t="s">
        <v>62</v>
      </c>
      <c r="G205" s="398" t="s">
        <v>1609</v>
      </c>
      <c r="H205" s="481"/>
      <c r="I205" s="481"/>
      <c r="J205" s="481"/>
      <c r="K205" s="1"/>
    </row>
    <row r="206" spans="2:11">
      <c r="D206" s="402" t="str">
        <f>Distribution!B12</f>
        <v>FT-GRDHETUPE</v>
      </c>
      <c r="E206" s="402" t="str">
        <f>Distribution!C12</f>
        <v>District heating distribution grid Urban lines existing</v>
      </c>
      <c r="F206" s="398" t="s">
        <v>62</v>
      </c>
      <c r="G206" s="398" t="s">
        <v>1609</v>
      </c>
      <c r="H206" s="481" t="s">
        <v>1672</v>
      </c>
      <c r="I206" s="481"/>
      <c r="J206" s="481"/>
      <c r="K206" s="1"/>
    </row>
    <row r="207" spans="2:11">
      <c r="D207" s="402" t="str">
        <f>Distribution!B13</f>
        <v>FT-GRDHETSPE</v>
      </c>
      <c r="E207" s="402" t="str">
        <f>Distribution!C13</f>
        <v>District heating distribution grid Suburban lines existing</v>
      </c>
      <c r="F207" s="398" t="s">
        <v>62</v>
      </c>
      <c r="G207" s="398" t="s">
        <v>1609</v>
      </c>
      <c r="H207" s="481" t="s">
        <v>1672</v>
      </c>
      <c r="I207" s="481"/>
      <c r="J207" s="481"/>
      <c r="K207" s="1"/>
    </row>
    <row r="208" spans="2:11">
      <c r="D208" s="402" t="str">
        <f>Distribution!B14</f>
        <v>FT-GRDHETRPE</v>
      </c>
      <c r="E208" s="402" t="str">
        <f>Distribution!C14</f>
        <v>District heating distribution grid Rural lines existing</v>
      </c>
      <c r="F208" s="398" t="s">
        <v>62</v>
      </c>
      <c r="G208" s="398" t="s">
        <v>1609</v>
      </c>
      <c r="H208" s="481" t="s">
        <v>1672</v>
      </c>
      <c r="I208" s="481"/>
      <c r="J208" s="481"/>
      <c r="K208" s="1"/>
    </row>
    <row r="209" spans="4:11">
      <c r="D209" s="402" t="str">
        <f>Distribution!B15</f>
        <v>FT-GRDELCDE1</v>
      </c>
      <c r="E209" s="402" t="str">
        <f>Distribution!C15</f>
        <v>Power transmission to DE1</v>
      </c>
      <c r="F209" s="398" t="s">
        <v>62</v>
      </c>
      <c r="G209" s="398" t="s">
        <v>1609</v>
      </c>
      <c r="H209" s="1355" t="s">
        <v>1672</v>
      </c>
      <c r="I209" s="481"/>
      <c r="J209" s="481"/>
      <c r="K209" s="1"/>
    </row>
    <row r="210" spans="4:11">
      <c r="F210" s="1"/>
      <c r="G210" s="18"/>
      <c r="H210" s="481"/>
      <c r="I210" s="481"/>
      <c r="J210" s="481"/>
      <c r="K210" s="1"/>
    </row>
    <row r="211" spans="4:11">
      <c r="F211" s="1"/>
      <c r="G211" s="18"/>
      <c r="H211" s="481"/>
      <c r="I211" s="481"/>
      <c r="J211" s="481"/>
      <c r="K211" s="1"/>
    </row>
    <row r="212" spans="4:11">
      <c r="F212" s="1"/>
      <c r="G212" s="18"/>
      <c r="H212" s="481"/>
      <c r="I212" s="481"/>
      <c r="J212" s="481"/>
      <c r="K212" s="1"/>
    </row>
    <row r="213" spans="4:11">
      <c r="F213" s="1"/>
      <c r="G213" s="18"/>
      <c r="H213" s="481"/>
      <c r="I213" s="481"/>
      <c r="J213" s="481"/>
      <c r="K213" s="1"/>
    </row>
    <row r="214" spans="4:11">
      <c r="F214" s="1"/>
      <c r="G214" s="18"/>
      <c r="H214" s="481"/>
      <c r="I214" s="481"/>
      <c r="J214" s="481"/>
      <c r="K214" s="1"/>
    </row>
    <row r="215" spans="4:11">
      <c r="F215" s="1"/>
      <c r="G215" s="481"/>
      <c r="H215" s="481"/>
      <c r="I215" s="481"/>
      <c r="J215" s="481"/>
      <c r="K215" s="1"/>
    </row>
    <row r="216" spans="4:11">
      <c r="F216" s="1"/>
      <c r="G216" s="481"/>
      <c r="H216" s="481"/>
      <c r="I216" s="481"/>
      <c r="J216" s="481"/>
      <c r="K216" s="1"/>
    </row>
    <row r="217" spans="4:11">
      <c r="F217" s="1"/>
      <c r="G217" s="481"/>
      <c r="H217" s="481"/>
      <c r="I217" s="481"/>
      <c r="J217" s="481"/>
      <c r="K217" s="1"/>
    </row>
    <row r="218" spans="4:11">
      <c r="F218" s="1"/>
      <c r="G218" s="481"/>
      <c r="H218" s="481"/>
      <c r="I218" s="481"/>
      <c r="J218" s="481"/>
      <c r="K218" s="1"/>
    </row>
    <row r="219" spans="4:11">
      <c r="F219" s="1"/>
      <c r="G219" s="481"/>
      <c r="H219" s="481"/>
      <c r="I219" s="481"/>
      <c r="J219" s="481"/>
      <c r="K219" s="1"/>
    </row>
    <row r="220" spans="4:11">
      <c r="F220" s="1"/>
      <c r="G220" s="481"/>
      <c r="H220" s="481"/>
      <c r="I220" s="481"/>
      <c r="J220" s="481"/>
      <c r="K220" s="1"/>
    </row>
    <row r="221" spans="4:11">
      <c r="F221" s="1"/>
      <c r="G221" s="481"/>
      <c r="H221" s="481"/>
      <c r="I221" s="481"/>
      <c r="J221" s="481"/>
      <c r="K221" s="1"/>
    </row>
    <row r="222" spans="4:11">
      <c r="F222" s="1"/>
      <c r="G222" s="481"/>
      <c r="H222" s="481"/>
      <c r="I222" s="481"/>
      <c r="J222" s="481"/>
      <c r="K222" s="1"/>
    </row>
    <row r="223" spans="4:11">
      <c r="F223" s="1"/>
      <c r="G223" s="481"/>
      <c r="H223" s="481"/>
      <c r="I223" s="481"/>
      <c r="J223" s="481"/>
      <c r="K223" s="1"/>
    </row>
    <row r="224" spans="4:11">
      <c r="F224" s="1"/>
      <c r="G224" s="481"/>
      <c r="H224" s="481"/>
      <c r="I224" s="481"/>
      <c r="J224" s="481"/>
      <c r="K224" s="1"/>
    </row>
    <row r="225" spans="6:11">
      <c r="F225" s="1"/>
      <c r="G225" s="481"/>
      <c r="H225" s="481"/>
      <c r="I225" s="481"/>
      <c r="J225" s="48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row r="234" spans="6:11">
      <c r="F234" s="1"/>
      <c r="G234" s="1"/>
      <c r="H234" s="1"/>
      <c r="I234" s="1"/>
      <c r="J234" s="1"/>
      <c r="K234" s="1"/>
    </row>
    <row r="235" spans="6:11">
      <c r="F235" s="1"/>
      <c r="G235" s="1"/>
      <c r="H235" s="1"/>
      <c r="I235" s="1"/>
      <c r="J235" s="1"/>
      <c r="K235" s="1"/>
    </row>
    <row r="236" spans="6:11">
      <c r="F236" s="1"/>
      <c r="G236" s="1"/>
      <c r="H236" s="1"/>
      <c r="I236" s="1"/>
      <c r="J236" s="1"/>
      <c r="K236" s="1"/>
    </row>
    <row r="237" spans="6:11">
      <c r="F237" s="1"/>
      <c r="G237" s="1"/>
      <c r="H237" s="1"/>
      <c r="I237" s="1"/>
      <c r="J237" s="1"/>
      <c r="K237" s="1"/>
    </row>
    <row r="238" spans="6:11">
      <c r="F238" s="1"/>
      <c r="G238" s="1"/>
      <c r="H238" s="1"/>
      <c r="I238" s="1"/>
      <c r="J238" s="1"/>
      <c r="K238" s="1"/>
    </row>
    <row r="239" spans="6:11">
      <c r="F239" s="1"/>
      <c r="G239" s="1"/>
      <c r="H239" s="1"/>
      <c r="I239" s="1"/>
      <c r="J239" s="1"/>
      <c r="K239" s="1"/>
    </row>
    <row r="240" spans="6:11">
      <c r="F240" s="1"/>
      <c r="G240" s="1"/>
      <c r="H240" s="1"/>
      <c r="I240" s="1"/>
      <c r="J240" s="1"/>
      <c r="K240" s="1"/>
    </row>
    <row r="241" spans="6:11">
      <c r="F241" s="1"/>
      <c r="G241" s="1"/>
      <c r="H241" s="1"/>
      <c r="I241" s="1"/>
      <c r="J241" s="1"/>
      <c r="K241" s="1"/>
    </row>
    <row r="242" spans="6:11">
      <c r="F242" s="1"/>
      <c r="G242" s="1"/>
      <c r="H242" s="1"/>
      <c r="I242" s="1"/>
      <c r="J242" s="1"/>
      <c r="K242" s="1"/>
    </row>
    <row r="243" spans="6:11">
      <c r="F243" s="1"/>
      <c r="G243" s="1"/>
      <c r="H243" s="1"/>
      <c r="I243" s="1"/>
      <c r="J243" s="1"/>
      <c r="K243" s="1"/>
    </row>
    <row r="244" spans="6:11">
      <c r="F244" s="1"/>
      <c r="G244" s="1"/>
      <c r="H244" s="1"/>
      <c r="I244" s="1"/>
      <c r="J244" s="1"/>
      <c r="K244" s="1"/>
    </row>
    <row r="245" spans="6:11">
      <c r="F245" s="1"/>
      <c r="G245" s="1"/>
      <c r="H245" s="1"/>
      <c r="I245" s="1"/>
      <c r="J245" s="1"/>
      <c r="K245" s="1"/>
    </row>
    <row r="246" spans="6:11">
      <c r="F246" s="1"/>
      <c r="G246" s="1"/>
      <c r="H246" s="1"/>
      <c r="I246" s="1"/>
      <c r="J246" s="1"/>
      <c r="K246" s="1"/>
    </row>
    <row r="247" spans="6:11">
      <c r="F247" s="1"/>
      <c r="G247" s="1"/>
      <c r="H247" s="1"/>
      <c r="I247" s="1"/>
      <c r="J247" s="1"/>
      <c r="K247"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N16"/>
  <sheetViews>
    <sheetView tabSelected="1" topLeftCell="A4" workbookViewId="0">
      <selection activeCell="B7" sqref="B7"/>
    </sheetView>
  </sheetViews>
  <sheetFormatPr defaultRowHeight="12.5"/>
  <cols>
    <col min="1" max="1" width="8.7265625" style="606"/>
    <col min="2" max="2" width="15.90625" style="606" bestFit="1" customWidth="1"/>
    <col min="3" max="3" width="30.08984375" style="606" bestFit="1" customWidth="1"/>
    <col min="4" max="5" width="8.7265625" style="606"/>
    <col min="6" max="6" width="8.453125" style="606" bestFit="1" customWidth="1"/>
    <col min="7" max="7" width="8.7265625" style="606"/>
    <col min="8" max="16" width="6.81640625" style="606" customWidth="1"/>
    <col min="17" max="17" width="8.7265625" style="606"/>
    <col min="18" max="18" width="12.453125" style="606" bestFit="1" customWidth="1"/>
    <col min="19" max="19" width="9.54296875" style="606" bestFit="1" customWidth="1"/>
    <col min="20" max="20" width="17.54296875" style="606" customWidth="1"/>
    <col min="21" max="22" width="19.453125" style="606" bestFit="1" customWidth="1"/>
    <col min="23" max="23" width="19.453125" style="606" customWidth="1"/>
    <col min="24" max="24" width="8.7265625" style="606"/>
    <col min="25" max="25" width="9.6328125" style="606" customWidth="1"/>
    <col min="26" max="26" width="11.1796875" style="606" customWidth="1"/>
    <col min="27" max="16384" width="8.7265625" style="606"/>
  </cols>
  <sheetData>
    <row r="3" spans="2:40" ht="13">
      <c r="C3" s="1347"/>
      <c r="D3" s="1347"/>
      <c r="F3" s="609" t="s">
        <v>7</v>
      </c>
    </row>
    <row r="4" spans="2:40" ht="39">
      <c r="B4" s="610" t="s">
        <v>1</v>
      </c>
      <c r="C4" s="610" t="s">
        <v>21</v>
      </c>
      <c r="D4" s="610" t="s">
        <v>81</v>
      </c>
      <c r="E4" s="1346" t="s">
        <v>13</v>
      </c>
      <c r="F4" s="610" t="s">
        <v>205</v>
      </c>
      <c r="G4" s="1345" t="s">
        <v>82</v>
      </c>
      <c r="H4" s="1345" t="s">
        <v>2204</v>
      </c>
      <c r="I4" s="1345" t="s">
        <v>2203</v>
      </c>
      <c r="J4" s="1345" t="s">
        <v>2202</v>
      </c>
      <c r="K4" s="1345" t="s">
        <v>2201</v>
      </c>
      <c r="L4" s="1345" t="s">
        <v>2200</v>
      </c>
      <c r="M4" s="1345" t="s">
        <v>2199</v>
      </c>
      <c r="N4" s="1345" t="s">
        <v>2198</v>
      </c>
      <c r="O4" s="1345" t="s">
        <v>2197</v>
      </c>
      <c r="P4" s="1345" t="s">
        <v>2196</v>
      </c>
      <c r="Q4" s="1344" t="s">
        <v>1655</v>
      </c>
      <c r="R4" s="610" t="s">
        <v>1654</v>
      </c>
      <c r="S4" s="1343" t="s">
        <v>1653</v>
      </c>
      <c r="T4" s="1343" t="s">
        <v>1652</v>
      </c>
      <c r="U4" s="1343" t="s">
        <v>83</v>
      </c>
      <c r="V4" s="1342" t="s">
        <v>1859</v>
      </c>
      <c r="W4" s="1342" t="s">
        <v>1858</v>
      </c>
      <c r="X4" s="1342" t="s">
        <v>1857</v>
      </c>
      <c r="Y4" s="1342" t="s">
        <v>1868</v>
      </c>
      <c r="Z4" s="1342" t="s">
        <v>1869</v>
      </c>
      <c r="AB4" s="1340" t="s">
        <v>1770</v>
      </c>
      <c r="AC4" s="606" t="s">
        <v>1673</v>
      </c>
      <c r="AD4" s="1341"/>
      <c r="AE4" s="1341"/>
      <c r="AF4" s="1340"/>
      <c r="AG4" s="1340"/>
      <c r="AH4" s="1340"/>
      <c r="AI4" s="1340"/>
      <c r="AJ4" s="606" t="s">
        <v>1666</v>
      </c>
    </row>
    <row r="5" spans="2:40" ht="24.5" thickBot="1">
      <c r="B5" s="1339" t="s">
        <v>214</v>
      </c>
      <c r="C5" s="1337"/>
      <c r="D5" s="1337"/>
      <c r="E5" s="1338"/>
      <c r="F5" s="1337"/>
      <c r="G5" s="1336"/>
      <c r="H5" s="1336"/>
      <c r="I5" s="1336"/>
      <c r="J5" s="1336"/>
      <c r="K5" s="1336"/>
      <c r="L5" s="1336"/>
      <c r="M5" s="1336"/>
      <c r="N5" s="1336"/>
      <c r="O5" s="1336"/>
      <c r="P5" s="1336"/>
      <c r="Q5" s="1336"/>
      <c r="R5" s="1336" t="s">
        <v>1681</v>
      </c>
      <c r="S5" s="1336"/>
      <c r="T5" s="1336" t="s">
        <v>1675</v>
      </c>
      <c r="U5" s="1336" t="s">
        <v>1682</v>
      </c>
      <c r="V5" s="1336" t="s">
        <v>1769</v>
      </c>
      <c r="W5" s="1336" t="s">
        <v>1769</v>
      </c>
      <c r="X5" s="1336" t="s">
        <v>1769</v>
      </c>
      <c r="Y5" s="1335"/>
      <c r="Z5" s="1335"/>
      <c r="AC5" s="1334" t="s">
        <v>1674</v>
      </c>
      <c r="AD5" s="1333"/>
      <c r="AE5" s="1333"/>
      <c r="AF5" s="1333"/>
      <c r="AG5" s="1333"/>
      <c r="AH5" s="1333"/>
      <c r="AI5" s="1333"/>
    </row>
    <row r="6" spans="2:40" ht="13.5" thickBot="1">
      <c r="B6" s="1332" t="s">
        <v>22</v>
      </c>
      <c r="C6" s="1329"/>
      <c r="D6" s="1329"/>
      <c r="E6" s="1329"/>
      <c r="F6" s="1330"/>
      <c r="G6" s="1331"/>
      <c r="H6" s="1331"/>
      <c r="I6" s="1331"/>
      <c r="J6" s="1331"/>
      <c r="K6" s="1331"/>
      <c r="L6" s="1331"/>
      <c r="M6" s="1331"/>
      <c r="N6" s="1331"/>
      <c r="O6" s="1331"/>
      <c r="P6" s="1331"/>
      <c r="Q6" s="1331"/>
      <c r="R6" s="1330"/>
      <c r="S6" s="1329"/>
      <c r="T6" s="1329" t="s">
        <v>1676</v>
      </c>
      <c r="U6" s="1329" t="s">
        <v>1683</v>
      </c>
      <c r="V6" s="1329" t="s">
        <v>1767</v>
      </c>
      <c r="W6" s="1329" t="s">
        <v>1767</v>
      </c>
      <c r="X6" s="1329" t="s">
        <v>1767</v>
      </c>
      <c r="Y6" s="1328"/>
      <c r="Z6" s="1328"/>
      <c r="AB6" s="1327" t="s">
        <v>1771</v>
      </c>
      <c r="AC6" s="606" t="s">
        <v>89</v>
      </c>
      <c r="AD6" s="1327" t="s">
        <v>1778</v>
      </c>
      <c r="AE6" s="1327"/>
      <c r="AF6" s="1327"/>
      <c r="AG6" s="1327"/>
      <c r="AH6" s="1327"/>
      <c r="AI6" s="1327"/>
      <c r="AM6" s="606" t="s">
        <v>1668</v>
      </c>
    </row>
    <row r="7" spans="2:40">
      <c r="B7" s="606" t="s">
        <v>2195</v>
      </c>
      <c r="C7" s="606" t="s">
        <v>2205</v>
      </c>
      <c r="D7" s="606" t="s">
        <v>1671</v>
      </c>
      <c r="E7" s="606" t="s">
        <v>215</v>
      </c>
      <c r="F7" s="606" t="s">
        <v>1684</v>
      </c>
      <c r="G7" s="628">
        <f>1-(1-AC7)*$AM$7/$AM$8</f>
        <v>0.9864033566304371</v>
      </c>
      <c r="H7" s="647">
        <f>ROUNDUP(AB7/S7/R7,0)</f>
        <v>6615</v>
      </c>
      <c r="I7" s="647">
        <f>H7*0.1</f>
        <v>661.5</v>
      </c>
      <c r="J7" s="647">
        <f>I7</f>
        <v>661.5</v>
      </c>
      <c r="K7" s="647">
        <f>H7</f>
        <v>6615</v>
      </c>
      <c r="L7" s="647">
        <f>K7*0.1</f>
        <v>661.5</v>
      </c>
      <c r="M7" s="647">
        <f>L7</f>
        <v>661.5</v>
      </c>
      <c r="N7" s="647">
        <v>0</v>
      </c>
      <c r="O7" s="647">
        <v>0</v>
      </c>
      <c r="P7" s="647">
        <f>O7</f>
        <v>0</v>
      </c>
      <c r="Q7" s="606">
        <v>50</v>
      </c>
      <c r="R7" s="608">
        <v>0.45</v>
      </c>
      <c r="S7" s="758">
        <f>8760*3.6/1000000</f>
        <v>3.1536000000000002E-2</v>
      </c>
      <c r="T7" s="758">
        <v>1.08953E-3</v>
      </c>
      <c r="U7" s="758"/>
      <c r="V7" s="758"/>
      <c r="W7" s="758"/>
      <c r="X7" s="758"/>
      <c r="Y7" s="647">
        <v>0</v>
      </c>
      <c r="Z7" s="647">
        <v>5</v>
      </c>
      <c r="AB7" s="606">
        <f>'[25]2019'!S16/1000</f>
        <v>93.862499999999997</v>
      </c>
      <c r="AC7" s="606">
        <v>0.99149999999999994</v>
      </c>
      <c r="AD7" s="1326"/>
      <c r="AJ7" s="606" t="s">
        <v>1667</v>
      </c>
      <c r="AM7" s="606">
        <v>0.10390000000000001</v>
      </c>
      <c r="AN7" s="606" t="s">
        <v>1670</v>
      </c>
    </row>
    <row r="8" spans="2:40">
      <c r="B8" s="606" t="s">
        <v>1861</v>
      </c>
      <c r="C8" s="606" t="s">
        <v>1657</v>
      </c>
      <c r="D8" s="606" t="s">
        <v>1656</v>
      </c>
      <c r="E8" s="606" t="s">
        <v>1658</v>
      </c>
      <c r="F8" s="606" t="s">
        <v>1684</v>
      </c>
      <c r="G8" s="628">
        <f>1-(1-AC8)*$AM$7/$AM$8</f>
        <v>0.98000493622123097</v>
      </c>
      <c r="H8" s="647">
        <f>ROUNDUP(AB8/S8/R8,0)</f>
        <v>5300</v>
      </c>
      <c r="I8" s="647">
        <f>H8*0.1</f>
        <v>530</v>
      </c>
      <c r="J8" s="647">
        <f>I8</f>
        <v>530</v>
      </c>
      <c r="K8" s="647">
        <f>H8</f>
        <v>5300</v>
      </c>
      <c r="L8" s="647">
        <f>K8*0.1</f>
        <v>530</v>
      </c>
      <c r="M8" s="647">
        <f>L8</f>
        <v>530</v>
      </c>
      <c r="N8" s="647">
        <v>0</v>
      </c>
      <c r="O8" s="647">
        <f>N8*0.1</f>
        <v>0</v>
      </c>
      <c r="P8" s="647">
        <f>O8</f>
        <v>0</v>
      </c>
      <c r="Q8" s="606">
        <v>50</v>
      </c>
      <c r="R8" s="608">
        <v>0.45</v>
      </c>
      <c r="S8" s="758">
        <f>8760*3.6/1000000</f>
        <v>3.1536000000000002E-2</v>
      </c>
      <c r="T8" s="758">
        <v>6.5371800000000007E-4</v>
      </c>
      <c r="U8" s="1324"/>
      <c r="V8" s="1324"/>
      <c r="W8" s="1324"/>
      <c r="X8" s="1324"/>
      <c r="Y8" s="647">
        <v>0</v>
      </c>
      <c r="Z8" s="647">
        <v>5</v>
      </c>
      <c r="AB8" s="606">
        <f>('[25]2019'!S26+'[25]2019'!S27)/1000</f>
        <v>75.210499999999996</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f>ROUNDUP(AB9/S9/R9,0)</f>
        <v>3430</v>
      </c>
      <c r="I9" s="647">
        <f>H9*0.1</f>
        <v>343</v>
      </c>
      <c r="J9" s="647">
        <f>I9</f>
        <v>343</v>
      </c>
      <c r="K9" s="647">
        <f>H9</f>
        <v>3430</v>
      </c>
      <c r="L9" s="647">
        <f>K9*0.1</f>
        <v>343</v>
      </c>
      <c r="M9" s="647">
        <f>L9</f>
        <v>343</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f>('[25]2019'!S50+'[25]2019'!S43)/1000</f>
        <v>51.365900000000003</v>
      </c>
      <c r="AC9" s="606">
        <v>0.95499999999999996</v>
      </c>
      <c r="AJ9" s="606" t="s">
        <v>1667</v>
      </c>
    </row>
    <row r="10" spans="2:40">
      <c r="B10" s="606" t="s">
        <v>1867</v>
      </c>
      <c r="C10" s="606" t="s">
        <v>1664</v>
      </c>
      <c r="D10" s="606" t="s">
        <v>41</v>
      </c>
      <c r="E10" s="606" t="s">
        <v>1665</v>
      </c>
      <c r="F10" s="606" t="s">
        <v>1684</v>
      </c>
      <c r="G10" s="628">
        <f>1-'[25]2019'!P26/'[25]2019'!P6</f>
        <v>0.9705967007147358</v>
      </c>
      <c r="H10" s="647">
        <f>ROUNDUP(AB10/S10/R10,0)</f>
        <v>151816</v>
      </c>
      <c r="I10" s="647">
        <f>H10*0.1</f>
        <v>15181.6</v>
      </c>
      <c r="J10" s="647">
        <f>I10</f>
        <v>15181.6</v>
      </c>
      <c r="K10" s="647">
        <f>H10</f>
        <v>151816</v>
      </c>
      <c r="L10" s="647">
        <f>K10*0.1</f>
        <v>15181.6</v>
      </c>
      <c r="M10" s="647">
        <f>L10</f>
        <v>15181.6</v>
      </c>
      <c r="N10" s="647">
        <v>0</v>
      </c>
      <c r="O10" s="647">
        <f>N10*0.1</f>
        <v>0</v>
      </c>
      <c r="P10" s="647">
        <f>O10</f>
        <v>0</v>
      </c>
      <c r="Q10" s="606">
        <v>50</v>
      </c>
      <c r="R10" s="608">
        <v>0.2</v>
      </c>
      <c r="S10" s="758">
        <v>3.1536000000000002E-2</v>
      </c>
      <c r="T10" s="1325">
        <f>6.04934202846487E-06</f>
        <v>6.0493420284648697E-6</v>
      </c>
      <c r="U10" s="808">
        <v>0.15631479862069877</v>
      </c>
      <c r="V10" s="808">
        <f>'[25]2010'!P26/'[25]2010'!P6*(1000/53.6)*25</f>
        <v>31.248000428778433</v>
      </c>
      <c r="W10" s="808">
        <f>'[25]2019'!P26/'[25]2019'!P6*(1000/53.6)*25</f>
        <v>13.714225412903067</v>
      </c>
      <c r="X10" s="808">
        <v>5</v>
      </c>
      <c r="Y10" s="647">
        <v>0</v>
      </c>
      <c r="Z10" s="647">
        <v>5</v>
      </c>
      <c r="AB10" s="606">
        <f>'[25]2019'!P6/1000</f>
        <v>957.52859999999998</v>
      </c>
      <c r="AC10" s="606">
        <v>0.999</v>
      </c>
      <c r="AD10" s="606" t="s">
        <v>1779</v>
      </c>
      <c r="AJ10" s="606" t="s">
        <v>1667</v>
      </c>
    </row>
    <row r="11" spans="2:40">
      <c r="B11" s="606" t="s">
        <v>1865</v>
      </c>
      <c r="C11" s="606" t="s">
        <v>1678</v>
      </c>
      <c r="D11" s="606" t="s">
        <v>1665</v>
      </c>
      <c r="E11" s="606" t="s">
        <v>1677</v>
      </c>
      <c r="F11" s="606" t="s">
        <v>1684</v>
      </c>
      <c r="G11" s="606">
        <f>AC11</f>
        <v>0.997</v>
      </c>
      <c r="H11" s="647">
        <f>ROUNDUP(AB11/S11/R11,0)</f>
        <v>13374</v>
      </c>
      <c r="I11" s="647">
        <f>H11*0.1</f>
        <v>1337.4</v>
      </c>
      <c r="J11" s="647">
        <f>I11</f>
        <v>1337.4</v>
      </c>
      <c r="K11" s="647">
        <f>H11</f>
        <v>13374</v>
      </c>
      <c r="L11" s="647">
        <f>K11*0.1</f>
        <v>1337.4</v>
      </c>
      <c r="M11" s="647">
        <f>L11</f>
        <v>1337.4</v>
      </c>
      <c r="N11" s="647">
        <v>0</v>
      </c>
      <c r="O11" s="647">
        <f>N11*0.1</f>
        <v>0</v>
      </c>
      <c r="P11" s="647">
        <f>O11</f>
        <v>0</v>
      </c>
      <c r="Q11" s="606">
        <v>50</v>
      </c>
      <c r="R11" s="608">
        <v>0.47499999999999998</v>
      </c>
      <c r="S11" s="758">
        <v>3.1536000000000002E-2</v>
      </c>
      <c r="T11" s="1324">
        <v>3.5340000000000002E-4</v>
      </c>
      <c r="U11" s="808"/>
      <c r="V11" s="1323">
        <f>(1-G11)*1000/53.6*25</f>
        <v>1.3992537313432849</v>
      </c>
      <c r="W11" s="1323">
        <f>(1-G11)*1000/53.6*25</f>
        <v>1.3992537313432849</v>
      </c>
      <c r="X11" s="1323">
        <v>5</v>
      </c>
      <c r="Y11" s="647">
        <v>0</v>
      </c>
      <c r="Z11" s="647">
        <v>5</v>
      </c>
      <c r="AB11" s="606">
        <f>'[25]2019'!P27/1000</f>
        <v>200.32310000000001</v>
      </c>
      <c r="AC11" s="606">
        <v>0.997</v>
      </c>
      <c r="AJ11" s="606" t="s">
        <v>1667</v>
      </c>
    </row>
    <row r="12" spans="2:40">
      <c r="B12" s="606" t="s">
        <v>1866</v>
      </c>
      <c r="C12" s="606" t="s">
        <v>1780</v>
      </c>
      <c r="D12" s="606" t="s">
        <v>1783</v>
      </c>
      <c r="E12" s="606" t="s">
        <v>1650</v>
      </c>
      <c r="F12" s="606" t="s">
        <v>1684</v>
      </c>
      <c r="G12" s="628">
        <f>1-'[25]2019'!R26/'[25]2019'!R16</f>
        <v>0.94300085616438356</v>
      </c>
      <c r="H12" s="647">
        <f>ROUNDUP(AB12/S12/R12,0)</f>
        <v>2095</v>
      </c>
      <c r="I12" s="647">
        <v>0</v>
      </c>
      <c r="J12" s="647">
        <v>0</v>
      </c>
      <c r="K12" s="647">
        <f>H12</f>
        <v>2095</v>
      </c>
      <c r="L12" s="647">
        <v>0</v>
      </c>
      <c r="M12" s="647">
        <v>0</v>
      </c>
      <c r="N12" s="647">
        <v>0</v>
      </c>
      <c r="O12" s="647">
        <v>0</v>
      </c>
      <c r="P12" s="647">
        <v>0</v>
      </c>
      <c r="Q12" s="606">
        <v>80</v>
      </c>
      <c r="R12" s="608">
        <v>0.2</v>
      </c>
      <c r="S12" s="758">
        <v>3.1536000000000002E-2</v>
      </c>
      <c r="T12" s="628"/>
      <c r="U12" s="808">
        <v>0.41666666666666663</v>
      </c>
      <c r="V12" s="808"/>
      <c r="W12" s="1322"/>
      <c r="X12" s="1322"/>
      <c r="Y12" s="647">
        <v>0</v>
      </c>
      <c r="Z12" s="647">
        <v>5</v>
      </c>
      <c r="AB12" s="606">
        <f>'[25]2019'!R28/1000</f>
        <v>13.2075</v>
      </c>
      <c r="AC12" s="606">
        <v>0.9</v>
      </c>
      <c r="AJ12" s="606" t="s">
        <v>1667</v>
      </c>
    </row>
    <row r="13" spans="2:40">
      <c r="B13" s="606" t="s">
        <v>1863</v>
      </c>
      <c r="C13" s="606" t="s">
        <v>1781</v>
      </c>
      <c r="D13" s="606" t="s">
        <v>1783</v>
      </c>
      <c r="E13" s="606" t="s">
        <v>1870</v>
      </c>
      <c r="F13" s="606" t="s">
        <v>1684</v>
      </c>
      <c r="G13" s="628">
        <f>AC13</f>
        <v>0.81</v>
      </c>
      <c r="H13" s="647">
        <f>ROUNDUP(AB13/S13/R13,0)</f>
        <v>0</v>
      </c>
      <c r="I13" s="647">
        <v>0</v>
      </c>
      <c r="J13" s="647">
        <v>0</v>
      </c>
      <c r="K13" s="647">
        <f>H13</f>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ROUNDUP(AB14/S14/R14,0)</f>
        <v>0</v>
      </c>
      <c r="I14" s="647">
        <v>0</v>
      </c>
      <c r="J14" s="647">
        <v>0</v>
      </c>
      <c r="K14" s="647">
        <f>H14</f>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s="1348" customFormat="1">
      <c r="B15" s="1348" t="s">
        <v>2206</v>
      </c>
      <c r="C15" s="1348" t="s">
        <v>2207</v>
      </c>
      <c r="D15" s="1348" t="s">
        <v>215</v>
      </c>
      <c r="E15" s="1348" t="s">
        <v>1656</v>
      </c>
      <c r="F15" s="1348" t="s">
        <v>1684</v>
      </c>
      <c r="G15" s="1349">
        <f>1</f>
        <v>1</v>
      </c>
      <c r="H15" s="1350">
        <f>1000000000</f>
        <v>1000000000</v>
      </c>
      <c r="I15" s="1350">
        <f t="shared" ref="I15:P15" si="0">1000000000</f>
        <v>1000000000</v>
      </c>
      <c r="J15" s="1350">
        <f t="shared" si="0"/>
        <v>1000000000</v>
      </c>
      <c r="K15" s="1350">
        <f t="shared" si="0"/>
        <v>1000000000</v>
      </c>
      <c r="L15" s="1350">
        <f t="shared" si="0"/>
        <v>1000000000</v>
      </c>
      <c r="M15" s="1350">
        <f t="shared" si="0"/>
        <v>1000000000</v>
      </c>
      <c r="N15" s="1350">
        <f t="shared" si="0"/>
        <v>1000000000</v>
      </c>
      <c r="O15" s="1350">
        <f t="shared" si="0"/>
        <v>1000000000</v>
      </c>
      <c r="P15" s="1350">
        <f t="shared" si="0"/>
        <v>1000000000</v>
      </c>
      <c r="Q15" s="1348">
        <v>100</v>
      </c>
      <c r="R15" s="1351">
        <v>1</v>
      </c>
      <c r="S15" s="1352">
        <f>8760*3.6/1000000</f>
        <v>3.1536000000000002E-2</v>
      </c>
      <c r="T15" s="1352">
        <v>0</v>
      </c>
      <c r="U15" s="1352"/>
      <c r="V15" s="1352"/>
      <c r="W15" s="1352"/>
      <c r="X15" s="1352"/>
      <c r="Y15" s="1350">
        <v>0</v>
      </c>
      <c r="Z15" s="1350">
        <v>5</v>
      </c>
      <c r="AD15" s="1353"/>
      <c r="AJ15" s="1348" t="s">
        <v>1667</v>
      </c>
      <c r="AM15" s="1348">
        <v>0.10390000000000001</v>
      </c>
      <c r="AN15" s="1348" t="s">
        <v>1670</v>
      </c>
    </row>
    <row r="16" spans="2:40">
      <c r="Y16" s="647"/>
      <c r="Z16"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C118" activePane="bottomRight" state="frozen"/>
      <selection pane="topRight" activeCell="C1" sqref="C1"/>
      <selection pane="bottomLeft" activeCell="A6" sqref="A6"/>
      <selection pane="bottomRight" activeCell="D30" sqref="D30"/>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53125" style="602"/>
    <col min="77" max="77" width="8.453125" style="484"/>
    <col min="78" max="78" width="8.453125" style="484" customWidth="1"/>
    <col min="79" max="16384" width="8.45312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Processes!D80</f>
        <v>MINWST</v>
      </c>
      <c r="C57" s="8" t="str">
        <f>Processes!E80</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Processes!D81</f>
        <v>MINSTR</v>
      </c>
      <c r="C58" s="8" t="str">
        <f>Processes!E81</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Processes!D82</f>
        <v>MINGRS</v>
      </c>
      <c r="C59" s="8" t="str">
        <f>Processes!E82</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Processes!D83</f>
        <v>MINWPE</v>
      </c>
      <c r="C60" s="8" t="str">
        <f>Processes!E83</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Processes!D84</f>
        <v>MINWCH</v>
      </c>
      <c r="C61" s="8" t="str">
        <f>Processes!E84</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Processes!D85</f>
        <v>MINFIW</v>
      </c>
      <c r="C62" s="8" t="str">
        <f>Processes!E85</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Processes!D86</f>
        <v>MINCRN</v>
      </c>
      <c r="C63" s="8" t="str">
        <f>Processes!E86</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Processes!D87</f>
        <v>MINRPS</v>
      </c>
      <c r="C64" s="8" t="str">
        <f>Processes!E87</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Processes!D88</f>
        <v>MINSGB</v>
      </c>
      <c r="C65" s="8" t="str">
        <f>Processes!E88</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Processes!D89</f>
        <v>MINDLI</v>
      </c>
      <c r="C66" s="8" t="str">
        <f>Processes!E89</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Processes!D90</f>
        <v>MINMNR</v>
      </c>
      <c r="C67" s="8" t="str">
        <f>Processes!E90</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Processes!D91</f>
        <v>MINNGA</v>
      </c>
      <c r="C68" s="8" t="str">
        <f>Processes!E91</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Processes!D92</f>
        <v>MINCRD</v>
      </c>
      <c r="C69" s="8" t="str">
        <f>Processes!E92</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Processes!D93</f>
        <v>MINWIN</v>
      </c>
      <c r="C70" s="8" t="str">
        <f>Processes!E93</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Processes!D94</f>
        <v>MINHYD</v>
      </c>
      <c r="C71" s="8" t="str">
        <f>Processes!E94</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Processes!D95</f>
        <v>MINSOL</v>
      </c>
      <c r="C72" s="8" t="str">
        <f>Processes!E95</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Processes!D96</f>
        <v>MINGEO</v>
      </c>
      <c r="C73" s="8" t="str">
        <f>Processes!E96</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Processes!D97</f>
        <v>MINWAV</v>
      </c>
      <c r="C74" s="8" t="str">
        <f>Processes!E97</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Processes!D98</f>
        <v>MINMOV</v>
      </c>
      <c r="C75" s="560" t="str">
        <f>Processes!E98</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Processes!D99</f>
        <v>EXPCOA</v>
      </c>
      <c r="C76" s="8" t="str">
        <f>Processes!E99</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Processes!D100</f>
        <v>EXPNGA</v>
      </c>
      <c r="C77" s="8" t="str">
        <f>Processes!E100</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Processes!D101</f>
        <v>EXPCRD</v>
      </c>
      <c r="C78" s="8" t="str">
        <f>Processes!E101</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Processes!D102</f>
        <v>EXPLPG</v>
      </c>
      <c r="C79" s="8" t="str">
        <f>Processes!E102</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Processes!D103</f>
        <v>EXPLVN</v>
      </c>
      <c r="C80" s="8" t="str">
        <f>Processes!E103</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Processes!D104</f>
        <v>EXPGSL</v>
      </c>
      <c r="C81" s="8" t="str">
        <f>Processes!E104</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Processes!D105</f>
        <v>EXPKER</v>
      </c>
      <c r="C82" s="8" t="str">
        <f>Processes!E105</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Processes!D106</f>
        <v>EXPDSL</v>
      </c>
      <c r="C83" s="8" t="str">
        <f>Processes!E106</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Processes!D107</f>
        <v>EXPHFO</v>
      </c>
      <c r="C84" s="8" t="str">
        <f>Processes!E107</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Processes!D108</f>
        <v>EXPMGO</v>
      </c>
      <c r="C85" s="8" t="str">
        <f>Processes!E108</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Processes!D109</f>
        <v>EXPAGSL</v>
      </c>
      <c r="C86" s="8" t="str">
        <f>Processes!E109</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Processes!D110</f>
        <v>EXPBGA</v>
      </c>
      <c r="C87" s="8" t="str">
        <f>Processes!E110</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Processes!D111</f>
        <v>EXPHFB</v>
      </c>
      <c r="C88" s="8" t="str">
        <f>Processes!E111</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Processes!D112</f>
        <v>EXPDDGS</v>
      </c>
      <c r="C89" s="8" t="str">
        <f>Processes!E112</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Processes!D113</f>
        <v>EXPH2</v>
      </c>
      <c r="C90" s="8" t="str">
        <f>Processes!E113</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Processes!D114</f>
        <v>EXPH2G</v>
      </c>
      <c r="C91" s="8" t="str">
        <f>Processes!E114</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Processes!D115</f>
        <v>EXPAMM</v>
      </c>
      <c r="C92" s="8" t="str">
        <f>Processes!E115</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Processes!D116</f>
        <v>EXPDME</v>
      </c>
      <c r="C93" s="8" t="str">
        <f>Processes!E116</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Processes!D117</f>
        <v>EXPKRB1</v>
      </c>
      <c r="C94" s="8" t="str">
        <f>Processes!E117</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Processes!D118</f>
        <v>EXPKRB2</v>
      </c>
      <c r="C95" s="8" t="str">
        <f>Processes!E118</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Processes!D119</f>
        <v>EXPKRE</v>
      </c>
      <c r="C96" s="8" t="str">
        <f>Processes!E119</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Processes!D120</f>
        <v>EXPSNG1</v>
      </c>
      <c r="C97" s="8" t="str">
        <f>Processes!E120</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Processes!D121</f>
        <v>EXPSNG2</v>
      </c>
      <c r="C98" s="8" t="str">
        <f>Processes!E121</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Processes!D122</f>
        <v>EXPSNE</v>
      </c>
      <c r="C99" s="8" t="str">
        <f>Processes!E122</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Processes!D123</f>
        <v>EXPDSB1</v>
      </c>
      <c r="C100" s="8" t="str">
        <f>Processes!E123</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Processes!D124</f>
        <v>EXPDSB2</v>
      </c>
      <c r="C101" s="8" t="str">
        <f>Processes!E124</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Processes!D125</f>
        <v>EXPDSE</v>
      </c>
      <c r="C102" s="8" t="str">
        <f>Processes!E125</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Processes!D126</f>
        <v>EXPGSB1</v>
      </c>
      <c r="C103" s="8" t="str">
        <f>Processes!E126</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Processes!D127</f>
        <v>EXPGSB2</v>
      </c>
      <c r="C104" s="8" t="str">
        <f>Processes!E127</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Processes!D128</f>
        <v>EXPGSE</v>
      </c>
      <c r="C105" s="8" t="str">
        <f>Processes!E128</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Processes!D129</f>
        <v>EXPMOB1</v>
      </c>
      <c r="C106" s="8" t="str">
        <f>Processes!E129</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Processes!D130</f>
        <v>EXPMOB2</v>
      </c>
      <c r="C107" s="8" t="str">
        <f>Processes!E130</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Processes!D131</f>
        <v>EXPMOE</v>
      </c>
      <c r="C108" s="8" t="str">
        <f>Processes!E131</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Processes!D132</f>
        <v>EXPLNB</v>
      </c>
      <c r="C109" s="8" t="str">
        <f>Processes!E132</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Processes!D133</f>
        <v>EXPGLY</v>
      </c>
      <c r="C110" s="8" t="str">
        <f>Processes!E133</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Processes!D134</f>
        <v>EXPRPC</v>
      </c>
      <c r="C111" s="8" t="str">
        <f>Processes!E134</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Processes!D135</f>
        <v>EXPSGP</v>
      </c>
      <c r="C112" s="8" t="str">
        <f>Processes!E135</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Processes!D136</f>
        <v>EXPOTH</v>
      </c>
      <c r="C113" s="8" t="str">
        <f>Processes!E136</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244" t="s">
        <v>838</v>
      </c>
      <c r="D117" s="1244"/>
      <c r="E117" s="1244"/>
      <c r="F117" s="1244"/>
      <c r="G117" s="1244"/>
      <c r="H117" s="1244"/>
      <c r="I117" s="1244"/>
      <c r="J117" s="1244"/>
      <c r="K117" s="1244"/>
      <c r="L117" s="1244"/>
    </row>
    <row r="118" spans="2:60">
      <c r="B118" s="8"/>
      <c r="C118" s="1244"/>
      <c r="D118" s="1244"/>
      <c r="E118" s="1244"/>
      <c r="F118" s="1244"/>
      <c r="G118" s="1244"/>
      <c r="H118" s="1244"/>
      <c r="I118" s="1244"/>
      <c r="J118" s="1244"/>
      <c r="K118" s="1244"/>
      <c r="L118" s="1244"/>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239" t="s">
        <v>827</v>
      </c>
      <c r="D255" s="1241" t="s">
        <v>828</v>
      </c>
      <c r="E255" s="1242"/>
      <c r="F255" s="1242"/>
      <c r="G255" s="1242"/>
      <c r="H255" s="1242"/>
      <c r="I255" s="1242"/>
      <c r="J255" s="1242"/>
      <c r="K255" s="1242"/>
      <c r="L255" s="1242"/>
      <c r="M255" s="1242"/>
      <c r="N255" s="1243"/>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40"/>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52" zoomScale="80" zoomScaleNormal="80" workbookViewId="0">
      <selection activeCell="AB29" sqref="AB29"/>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IF([24]Refineries!M48&gt;0,[24]Refineries!M48/SUM([24]Refineries!M$48:M$55)*1.01,0)</f>
        <v>3.2212637461154256E-2</v>
      </c>
      <c r="J9" s="619">
        <f>IF([24]Refineries!N48&gt;0,[24]Refineries!N48/SUM([24]Refineries!N$48:N$55)*1.01,0)</f>
        <v>3.5046582452311244E-2</v>
      </c>
      <c r="K9" s="619">
        <f>IF([24]Refineries!O48&gt;0,[24]Refineries!O48/SUM([24]Refineries!O$48:O$55)*1.01,0)</f>
        <v>3.7491992707527247E-2</v>
      </c>
      <c r="L9" s="619">
        <f>IF([24]Refineries!P48&gt;0,[24]Refineries!P48/SUM([24]Refineries!P$48:P$55)*1.01,0)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IF([24]Refineries!M49&gt;0,[24]Refineries!M49/SUM([24]Refineries!M$48:M$55)*1.01,0)</f>
        <v>3.9169043559497081E-2</v>
      </c>
      <c r="J10" s="619">
        <f>IF([24]Refineries!N49&gt;0,[24]Refineries!N49/SUM([24]Refineries!N$48:N$55)*1.01,0)</f>
        <v>6.331488180010035E-2</v>
      </c>
      <c r="K10" s="619">
        <f>IF([24]Refineries!O49&gt;0,[24]Refineries!O49/SUM([24]Refineries!O$48:O$55)*1.01,0)</f>
        <v>7.1662883927170476E-2</v>
      </c>
      <c r="L10" s="619">
        <f>IF([24]Refineries!P49&gt;0,[24]Refineries!P49/SUM([24]Refineries!P$48:P$55)*1.01,0)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IF([24]Refineries!M50&gt;0,[24]Refineries!M50/SUM([24]Refineries!M$48:M$55)*1.01,0)</f>
        <v>2.0730892064254509E-2</v>
      </c>
      <c r="J11" s="619">
        <f>IF([24]Refineries!N50&gt;0,[24]Refineries!N50/SUM([24]Refineries!N$48:N$55)*1.01,0)</f>
        <v>1.9276147721917703E-2</v>
      </c>
      <c r="K11" s="619">
        <f>IF([24]Refineries!O50&gt;0,[24]Refineries!O50/SUM([24]Refineries!O$48:O$55)*1.01,0)</f>
        <v>2.2223364767913117E-2</v>
      </c>
      <c r="L11" s="619">
        <f>IF([24]Refineries!P50&gt;0,[24]Refineries!P50/SUM([24]Refineries!P$48:P$55)*1.01,0)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IF([24]Refineries!M51&gt;0,[24]Refineries!M51/SUM([24]Refineries!M$48:M$55)*1.01,0)</f>
        <v>0.30785449335848392</v>
      </c>
      <c r="J12" s="619">
        <f>IF([24]Refineries!N51&gt;0,[24]Refineries!N51/SUM([24]Refineries!N$48:N$55)*1.01,0)</f>
        <v>0.29037528016698411</v>
      </c>
      <c r="K12" s="619">
        <f>IF([24]Refineries!O51&gt;0,[24]Refineries!O51/SUM([24]Refineries!O$48:O$55)*1.01,0)</f>
        <v>0.30914592669345237</v>
      </c>
      <c r="L12" s="619">
        <f>IF([24]Refineries!P51&gt;0,[24]Refineries!P51/SUM([24]Refineries!P$48:P$55)*1.01,0)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IF([24]Refineries!M52&gt;0,[24]Refineries!M52/SUM([24]Refineries!M$48:M$55)*1.01,0)</f>
        <v>0.15709349177962287</v>
      </c>
      <c r="J13" s="619">
        <f>IF([24]Refineries!N52&gt;0,[24]Refineries!N52/SUM([24]Refineries!N$48:N$55)*1.01,0)</f>
        <v>0.1145043562675383</v>
      </c>
      <c r="K13" s="619">
        <f>IF([24]Refineries!O52&gt;0,[24]Refineries!O52/SUM([24]Refineries!O$48:O$55)*1.01,0)</f>
        <v>0.10618644285984238</v>
      </c>
      <c r="L13" s="619">
        <f>IF([24]Refineries!P52&gt;0,[24]Refineries!P52/SUM([24]Refineries!P$48:P$55)*1.01,0)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IF([24]Refineries!M53&gt;0,[24]Refineries!M53/SUM([24]Refineries!M$48:M$55)*1.01,0)</f>
        <v>0.16405078886818</v>
      </c>
      <c r="J14" s="619">
        <f>IF([24]Refineries!N53&gt;0,[24]Refineries!N53/SUM([24]Refineries!N$48:N$55)*1.01,0)</f>
        <v>0.17696566265610703</v>
      </c>
      <c r="K14" s="619">
        <f>IF([24]Refineries!O53&gt;0,[24]Refineries!O53/SUM([24]Refineries!O$48:O$55)*1.01,0)</f>
        <v>0.17248296844251884</v>
      </c>
      <c r="L14" s="619">
        <f>IF([24]Refineries!P53&gt;0,[24]Refineries!P53/SUM([24]Refineries!P$48:P$55)*1.01,0)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IF([24]Refineries!M54&gt;0,[24]Refineries!M54/SUM([24]Refineries!M$48:M$55)*1.01,0)</f>
        <v>0.27369548777413666</v>
      </c>
      <c r="J15" s="619">
        <f>IF([24]Refineries!N54&gt;0,[24]Refineries!N54/SUM([24]Refineries!N$48:N$55)*1.01,0)</f>
        <v>0.29744724419247726</v>
      </c>
      <c r="K15" s="619">
        <f>IF([24]Refineries!O54&gt;0,[24]Refineries!O54/SUM([24]Refineries!O$48:O$55)*1.01,0)</f>
        <v>0.28012943993401218</v>
      </c>
      <c r="L15" s="619">
        <f>IF([24]Refineries!P54&gt;0,[24]Refineries!P54/SUM([24]Refineries!P$48:P$55)*1.01,0)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IF([24]Refineries!M55&gt;0,[24]Refineries!M55/SUM([24]Refineries!M$48:M$55)*1.01,0)</f>
        <v>1.5193165134670743E-2</v>
      </c>
      <c r="J16" s="619">
        <f>IF([24]Refineries!N55&gt;0,[24]Refineries!N55/SUM([24]Refineries!N$48:N$55)*1.01,0)</f>
        <v>1.3069844742564013E-2</v>
      </c>
      <c r="K16" s="619">
        <f>IF([24]Refineries!O55&gt;0,[24]Refineries!O55/SUM([24]Refineries!O$48:O$55)*1.01,0)</f>
        <v>1.0676980667563413E-2</v>
      </c>
      <c r="L16" s="619">
        <f>IF([24]Refineries!P55&gt;0,[24]Refineries!P55/SUM([24]Refineries!P$48:P$55)*1.01,0)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IF(-[24]Refineries!M47/SUM([24]Refineries!M48:M56)-S8&lt;0,0,-[24]Refineries!M47/SUM([24]Refineries!M48:M56)-S8)+0.06</f>
        <v>0.06</v>
      </c>
      <c r="O17" s="1069">
        <f>IF(-[24]Refineries!N47/SUM([24]Refineries!N48:N56)-T8&lt;0,0,-[24]Refineries!N47/SUM([24]Refineries!N48:N56)-T8)+0.06</f>
        <v>7.9627747811606475E-2</v>
      </c>
      <c r="P17" s="1069">
        <f>IF(-[24]Refineries!O47/SUM([24]Refineries!O48:O56)-U8&lt;0,0,-[24]Refineries!O47/SUM([24]Refineries!O48:O56)-U8)+0.06</f>
        <v>0.06</v>
      </c>
      <c r="Q17" s="1069">
        <f>IF(-[24]Refineries!P47/SUM([24]Refineries!P48:P56)-V8&lt;0,0,-[24]Refineries!P47/SUM([24]Refineries!P48:P56)-V8)+0.06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IF([24]Refineries!M$52&lt;0,[24]Refineries!M$52/[24]Refineries!M$47,0)</f>
        <v>0</v>
      </c>
      <c r="O20" s="620">
        <f>IF([24]Refineries!N$52&lt;0,[24]Refineries!N$52/[24]Refineries!N$47,0)</f>
        <v>0</v>
      </c>
      <c r="P20" s="620">
        <f>IF([24]Refineries!O$52&lt;0,[24]Refineries!O$52/[24]Refineries!O$47,0)</f>
        <v>0</v>
      </c>
      <c r="Q20" s="620">
        <f>IF([24]Refineries!P$52&lt;0,[24]Refineries!P$52/[24]Refineries!P$47,0)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245" t="s">
        <v>1895</v>
      </c>
      <c r="AS28" s="1245"/>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Processes!D202</f>
        <v>FT-GRDELCMID</v>
      </c>
      <c r="C31" s="618" t="str">
        <f>Processes!E202</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87"/>
  <sheetViews>
    <sheetView workbookViewId="0">
      <selection activeCell="D38" sqref="D38"/>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t="str">
        <f>Processes!D56</f>
        <v>IMPELC-DE2DE3</v>
      </c>
      <c r="C7" s="602" t="str">
        <f>Processes!E56</f>
        <v>Import technology - Electricity to DE3 West</v>
      </c>
      <c r="D7" t="s">
        <v>1671</v>
      </c>
      <c r="E7" t="s">
        <v>215</v>
      </c>
      <c r="F7">
        <v>1</v>
      </c>
      <c r="G7">
        <v>50</v>
      </c>
      <c r="H7">
        <v>0.95</v>
      </c>
      <c r="I7" s="1139">
        <f t="shared" ref="I7:I70" si="0">3.6*8760/1000000</f>
        <v>3.1536000000000002E-2</v>
      </c>
      <c r="J7">
        <v>15</v>
      </c>
    </row>
    <row r="8" spans="2:10">
      <c r="B8" s="602" t="str">
        <f>Processes!D57</f>
        <v>IMPELC-DE2DE5</v>
      </c>
      <c r="C8" s="602" t="str">
        <f>Processes!E57</f>
        <v>Import technology - Electricity to DE5 East</v>
      </c>
      <c r="D8" s="602" t="s">
        <v>1671</v>
      </c>
      <c r="E8" s="602" t="s">
        <v>215</v>
      </c>
      <c r="F8">
        <v>1</v>
      </c>
      <c r="G8" s="602">
        <v>50</v>
      </c>
      <c r="H8" s="602">
        <v>0.95</v>
      </c>
      <c r="I8" s="1139">
        <f t="shared" si="0"/>
        <v>3.1536000000000002E-2</v>
      </c>
      <c r="J8" s="602">
        <v>15</v>
      </c>
    </row>
    <row r="9" spans="2:10">
      <c r="B9" s="602" t="str">
        <f>Processes!D58</f>
        <v>IMPELC-DE3DE2</v>
      </c>
      <c r="C9" s="602" t="str">
        <f>Processes!E58</f>
        <v xml:space="preserve">Import technology - Electricity to DE2 North </v>
      </c>
      <c r="D9" s="602" t="s">
        <v>1671</v>
      </c>
      <c r="E9" s="602" t="s">
        <v>215</v>
      </c>
      <c r="F9">
        <v>1</v>
      </c>
      <c r="G9" s="602">
        <v>50</v>
      </c>
      <c r="H9" s="602">
        <v>0.95</v>
      </c>
      <c r="I9" s="1139">
        <f t="shared" si="0"/>
        <v>3.1536000000000002E-2</v>
      </c>
      <c r="J9" s="602">
        <v>15</v>
      </c>
    </row>
    <row r="10" spans="2:10">
      <c r="B10" s="602" t="str">
        <f>Processes!D59</f>
        <v>IMPELC-DE3DE4</v>
      </c>
      <c r="C10" s="602" t="str">
        <f>Processes!E59</f>
        <v>Import technology - Electricity to DE4 South</v>
      </c>
      <c r="D10" s="602" t="s">
        <v>1671</v>
      </c>
      <c r="E10" s="602" t="s">
        <v>215</v>
      </c>
      <c r="F10">
        <v>1</v>
      </c>
      <c r="G10" s="602">
        <v>50</v>
      </c>
      <c r="H10" s="602">
        <v>0.95</v>
      </c>
      <c r="I10" s="1139">
        <f t="shared" si="0"/>
        <v>3.1536000000000002E-2</v>
      </c>
      <c r="J10" s="602">
        <v>15</v>
      </c>
    </row>
    <row r="11" spans="2:10">
      <c r="B11" s="602" t="str">
        <f>Processes!D60</f>
        <v>IMPELC-DE3DE5</v>
      </c>
      <c r="C11" s="602" t="str">
        <f>Processes!E60</f>
        <v>Import technology - Electricity to DE5 East</v>
      </c>
      <c r="D11" s="602" t="s">
        <v>1671</v>
      </c>
      <c r="E11" s="602" t="s">
        <v>215</v>
      </c>
      <c r="F11" s="602">
        <v>1</v>
      </c>
      <c r="G11" s="602">
        <v>50</v>
      </c>
      <c r="H11" s="602">
        <v>0.95</v>
      </c>
      <c r="I11" s="1139">
        <f t="shared" si="0"/>
        <v>3.1536000000000002E-2</v>
      </c>
      <c r="J11" s="602">
        <v>15</v>
      </c>
    </row>
    <row r="12" spans="2:10">
      <c r="B12" s="602" t="str">
        <f>Processes!D61</f>
        <v>IMPELC-DE4DE3</v>
      </c>
      <c r="C12" s="602" t="str">
        <f>Processes!E61</f>
        <v>Import technology - Electricity to DE3 West</v>
      </c>
      <c r="D12" s="602" t="s">
        <v>1671</v>
      </c>
      <c r="E12" s="602" t="s">
        <v>215</v>
      </c>
      <c r="F12" s="602">
        <v>1</v>
      </c>
      <c r="G12" s="602">
        <v>50</v>
      </c>
      <c r="H12" s="602">
        <v>0.95</v>
      </c>
      <c r="I12" s="1139">
        <f t="shared" si="0"/>
        <v>3.1536000000000002E-2</v>
      </c>
      <c r="J12" s="602">
        <v>15</v>
      </c>
    </row>
    <row r="13" spans="2:10">
      <c r="B13" s="602" t="str">
        <f>Processes!D62</f>
        <v>IMPELC-DE4DE5</v>
      </c>
      <c r="C13" s="602" t="str">
        <f>Processes!E62</f>
        <v>Import technology - Electricity to DE5 East</v>
      </c>
      <c r="D13" s="602" t="s">
        <v>1671</v>
      </c>
      <c r="E13" s="602" t="s">
        <v>215</v>
      </c>
      <c r="F13" s="602">
        <v>1</v>
      </c>
      <c r="G13" s="602">
        <v>50</v>
      </c>
      <c r="H13" s="602">
        <v>0.95</v>
      </c>
      <c r="I13" s="1139">
        <f t="shared" si="0"/>
        <v>3.1536000000000002E-2</v>
      </c>
      <c r="J13" s="602">
        <v>15</v>
      </c>
    </row>
    <row r="14" spans="2:10">
      <c r="B14" s="602" t="str">
        <f>Processes!D63</f>
        <v>IMPELC-DE5DE2</v>
      </c>
      <c r="C14" s="602" t="str">
        <f>Processes!E63</f>
        <v xml:space="preserve">Import technology - Electricity to DE2 North </v>
      </c>
      <c r="D14" s="602" t="s">
        <v>1671</v>
      </c>
      <c r="E14" s="602" t="s">
        <v>215</v>
      </c>
      <c r="F14" s="602">
        <v>1</v>
      </c>
      <c r="G14" s="602">
        <v>50</v>
      </c>
      <c r="H14" s="602">
        <v>0.95</v>
      </c>
      <c r="I14" s="1139">
        <f t="shared" si="0"/>
        <v>3.1536000000000002E-2</v>
      </c>
      <c r="J14" s="602">
        <v>15</v>
      </c>
    </row>
    <row r="15" spans="2:10">
      <c r="B15" s="602" t="str">
        <f>Processes!D64</f>
        <v>IMPELC-DE5DE4</v>
      </c>
      <c r="C15" s="602" t="str">
        <f>Processes!E64</f>
        <v>Import technology - Electricity to DE4 South</v>
      </c>
      <c r="D15" s="602" t="s">
        <v>1671</v>
      </c>
      <c r="E15" s="602" t="s">
        <v>215</v>
      </c>
      <c r="F15" s="602">
        <v>1</v>
      </c>
      <c r="G15" s="602">
        <v>50</v>
      </c>
      <c r="H15" s="602">
        <v>0.95</v>
      </c>
      <c r="I15" s="1139">
        <f t="shared" si="0"/>
        <v>3.1536000000000002E-2</v>
      </c>
      <c r="J15" s="602">
        <v>15</v>
      </c>
    </row>
    <row r="16" spans="2:10">
      <c r="B16" s="602" t="str">
        <f>Processes!D65</f>
        <v>IMPELC-DE5DE3</v>
      </c>
      <c r="C16" s="602" t="str">
        <f>Processes!E65</f>
        <v>Import technology - Electricity to DE5 West</v>
      </c>
      <c r="D16" s="602" t="s">
        <v>1671</v>
      </c>
      <c r="E16" s="602" t="s">
        <v>215</v>
      </c>
      <c r="F16" s="602">
        <v>1</v>
      </c>
      <c r="G16" s="602">
        <v>50</v>
      </c>
      <c r="H16" s="602">
        <v>0.95</v>
      </c>
      <c r="I16" s="1139">
        <f t="shared" si="0"/>
        <v>3.1536000000000002E-2</v>
      </c>
      <c r="J16" s="602">
        <v>15</v>
      </c>
    </row>
    <row r="17" spans="2:10">
      <c r="B17" s="602" t="str">
        <f>Processes!D66</f>
        <v>IMPELC-DE2DK1</v>
      </c>
      <c r="C17" s="602" t="str">
        <f>Processes!E66</f>
        <v xml:space="preserve">Import technology - Electricity to DE2 North </v>
      </c>
      <c r="D17" s="602"/>
      <c r="E17" s="602" t="s">
        <v>215</v>
      </c>
      <c r="F17" s="602">
        <v>1</v>
      </c>
      <c r="G17" s="602">
        <v>50</v>
      </c>
      <c r="H17" s="602">
        <v>0.95</v>
      </c>
      <c r="I17" s="1139">
        <f t="shared" si="0"/>
        <v>3.1536000000000002E-2</v>
      </c>
      <c r="J17" s="602">
        <v>15</v>
      </c>
    </row>
    <row r="18" spans="2:10">
      <c r="B18" s="602" t="str">
        <f>Processes!D67</f>
        <v>IMPELC-DE2SE4</v>
      </c>
      <c r="C18" s="602" t="str">
        <f>Processes!E67</f>
        <v xml:space="preserve">Import technology - Electricity to DE2 North </v>
      </c>
      <c r="D18" s="602"/>
      <c r="E18" s="602" t="s">
        <v>215</v>
      </c>
      <c r="F18" s="602">
        <v>1</v>
      </c>
      <c r="G18" s="602">
        <v>50</v>
      </c>
      <c r="H18" s="602">
        <v>0.95</v>
      </c>
      <c r="I18" s="1139">
        <f t="shared" si="0"/>
        <v>3.1536000000000002E-2</v>
      </c>
      <c r="J18" s="602">
        <v>15</v>
      </c>
    </row>
    <row r="19" spans="2:10">
      <c r="B19" s="602" t="str">
        <f>Processes!D68</f>
        <v>IMPELC-NLDE3</v>
      </c>
      <c r="C19" s="602" t="str">
        <f>Processes!E68</f>
        <v>Import technology - Electricity to DE3 East</v>
      </c>
      <c r="D19" s="602"/>
      <c r="E19" s="602" t="s">
        <v>215</v>
      </c>
      <c r="F19" s="602">
        <v>1</v>
      </c>
      <c r="G19" s="602">
        <v>50</v>
      </c>
      <c r="H19" s="602">
        <v>0.95</v>
      </c>
      <c r="I19" s="1139">
        <f t="shared" si="0"/>
        <v>3.1536000000000002E-2</v>
      </c>
      <c r="J19" s="602">
        <v>15</v>
      </c>
    </row>
    <row r="20" spans="2:10">
      <c r="B20" s="602" t="str">
        <f>Processes!D69</f>
        <v>IMPELC-FRDE4</v>
      </c>
      <c r="C20" s="602" t="str">
        <f>Processes!E69</f>
        <v>Import technology - Electricity to DE4 South</v>
      </c>
      <c r="D20" s="602"/>
      <c r="E20" s="602" t="s">
        <v>215</v>
      </c>
      <c r="F20" s="602">
        <v>1</v>
      </c>
      <c r="G20" s="602">
        <v>50</v>
      </c>
      <c r="H20" s="602">
        <v>0.95</v>
      </c>
      <c r="I20" s="1139">
        <f t="shared" si="0"/>
        <v>3.1536000000000002E-2</v>
      </c>
      <c r="J20" s="602">
        <v>15</v>
      </c>
    </row>
    <row r="21" spans="2:10">
      <c r="B21" s="602" t="str">
        <f>Processes!D70</f>
        <v>IMPELC-CHDE4</v>
      </c>
      <c r="C21" s="602" t="str">
        <f>Processes!E70</f>
        <v>Import technology - Electricity to DE4 South</v>
      </c>
      <c r="D21" s="602"/>
      <c r="E21" s="602" t="s">
        <v>215</v>
      </c>
      <c r="F21" s="602">
        <v>1</v>
      </c>
      <c r="G21" s="602">
        <v>50</v>
      </c>
      <c r="H21" s="602">
        <v>0.95</v>
      </c>
      <c r="I21" s="1139">
        <f t="shared" si="0"/>
        <v>3.1536000000000002E-2</v>
      </c>
      <c r="J21" s="602">
        <v>15</v>
      </c>
    </row>
    <row r="22" spans="2:10">
      <c r="B22" s="602" t="str">
        <f>Processes!D71</f>
        <v>IMPELC-ATDE4</v>
      </c>
      <c r="C22" s="602" t="str">
        <f>Processes!E71</f>
        <v>Import technology - Electricity to DE4 South</v>
      </c>
      <c r="D22" s="602"/>
      <c r="E22" s="602" t="s">
        <v>215</v>
      </c>
      <c r="F22" s="602">
        <v>1</v>
      </c>
      <c r="G22" s="602">
        <v>50</v>
      </c>
      <c r="H22" s="602">
        <v>0.95</v>
      </c>
      <c r="I22" s="1139">
        <f t="shared" si="0"/>
        <v>3.1536000000000002E-2</v>
      </c>
      <c r="J22" s="602">
        <v>15</v>
      </c>
    </row>
    <row r="23" spans="2:10">
      <c r="B23" s="602" t="str">
        <f>Processes!D72</f>
        <v>IMPELC-CZDE4</v>
      </c>
      <c r="C23" s="602" t="str">
        <f>Processes!E72</f>
        <v>Import technology - Electricity to DE4 South</v>
      </c>
      <c r="D23" s="602"/>
      <c r="E23" s="602" t="s">
        <v>215</v>
      </c>
      <c r="F23" s="602">
        <v>1</v>
      </c>
      <c r="G23" s="602">
        <v>50</v>
      </c>
      <c r="H23" s="602">
        <v>0.95</v>
      </c>
      <c r="I23" s="1139">
        <f t="shared" si="0"/>
        <v>3.1536000000000002E-2</v>
      </c>
      <c r="J23" s="602">
        <v>15</v>
      </c>
    </row>
    <row r="24" spans="2:10">
      <c r="B24" s="602" t="str">
        <f>Processes!D73</f>
        <v>IMPELC-DK2DE5</v>
      </c>
      <c r="C24" s="602" t="str">
        <f>Processes!E73</f>
        <v>Import technology - Electricity to DE5 East</v>
      </c>
      <c r="D24" s="602"/>
      <c r="E24" s="602" t="s">
        <v>215</v>
      </c>
      <c r="F24" s="602">
        <v>1</v>
      </c>
      <c r="G24" s="602">
        <v>50</v>
      </c>
      <c r="H24" s="602">
        <v>0.95</v>
      </c>
      <c r="I24" s="1139">
        <f t="shared" si="0"/>
        <v>3.1536000000000002E-2</v>
      </c>
      <c r="J24" s="602">
        <v>15</v>
      </c>
    </row>
    <row r="25" spans="2:10">
      <c r="B25" s="602" t="str">
        <f>Processes!D74</f>
        <v>IMPELC-PLDE5</v>
      </c>
      <c r="C25" s="602" t="str">
        <f>Processes!E74</f>
        <v>Import technology - Electricity to DE5 East</v>
      </c>
      <c r="D25" s="602"/>
      <c r="E25" s="602" t="s">
        <v>215</v>
      </c>
      <c r="F25" s="602">
        <v>1</v>
      </c>
      <c r="G25" s="602">
        <v>50</v>
      </c>
      <c r="H25" s="602">
        <v>0.95</v>
      </c>
      <c r="I25" s="1139">
        <f t="shared" si="0"/>
        <v>3.1536000000000002E-2</v>
      </c>
      <c r="J25" s="602">
        <v>15</v>
      </c>
    </row>
    <row r="26" spans="2:10">
      <c r="B26" s="602" t="str">
        <f>Processes!D75</f>
        <v>IMPELC-CZDE5</v>
      </c>
      <c r="C26" s="602" t="str">
        <f>Processes!E75</f>
        <v>Import technology - Electricity to DE5 East</v>
      </c>
      <c r="D26" s="602"/>
      <c r="E26" s="602" t="s">
        <v>215</v>
      </c>
      <c r="F26" s="602">
        <v>1</v>
      </c>
      <c r="G26" s="602">
        <v>50</v>
      </c>
      <c r="H26" s="602">
        <v>0.95</v>
      </c>
      <c r="I26" s="1139">
        <f t="shared" si="0"/>
        <v>3.1536000000000002E-2</v>
      </c>
      <c r="J26" s="602">
        <v>15</v>
      </c>
    </row>
    <row r="27" spans="2:10">
      <c r="B27" s="602" t="str">
        <f>Processes!D76</f>
        <v>IMPELC-DE2DE1</v>
      </c>
      <c r="C27" s="602" t="str">
        <f>Processes!E76</f>
        <v xml:space="preserve">Import technology - Electricity to DE1 </v>
      </c>
      <c r="D27" s="602" t="s">
        <v>215</v>
      </c>
      <c r="E27" s="602" t="s">
        <v>1656</v>
      </c>
      <c r="F27" s="602">
        <v>1</v>
      </c>
      <c r="G27" s="602">
        <v>50</v>
      </c>
      <c r="H27" s="602">
        <v>0.95</v>
      </c>
      <c r="I27" s="1139">
        <f t="shared" si="0"/>
        <v>3.1536000000000002E-2</v>
      </c>
      <c r="J27" s="602">
        <v>15</v>
      </c>
    </row>
    <row r="28" spans="2:10">
      <c r="B28" s="602" t="str">
        <f>Processes!D77</f>
        <v>IMPELC-DE3DE1</v>
      </c>
      <c r="C28" s="602" t="str">
        <f>Processes!E77</f>
        <v xml:space="preserve">Import technology - Electricity to DE1 </v>
      </c>
      <c r="D28" s="602" t="s">
        <v>215</v>
      </c>
      <c r="E28" s="602" t="s">
        <v>1656</v>
      </c>
      <c r="F28" s="602">
        <v>1</v>
      </c>
      <c r="G28" s="602">
        <v>50</v>
      </c>
      <c r="H28" s="602">
        <v>0.95</v>
      </c>
      <c r="I28" s="1139">
        <f t="shared" si="0"/>
        <v>3.1536000000000002E-2</v>
      </c>
      <c r="J28" s="602">
        <v>15</v>
      </c>
    </row>
    <row r="29" spans="2:10">
      <c r="B29" s="602" t="str">
        <f>Processes!D78</f>
        <v>IMPELC-DE4DE1</v>
      </c>
      <c r="C29" s="602" t="str">
        <f>Processes!E78</f>
        <v xml:space="preserve">Import technology - Electricity to DE1 </v>
      </c>
      <c r="D29" s="602" t="s">
        <v>215</v>
      </c>
      <c r="E29" s="602" t="s">
        <v>1656</v>
      </c>
      <c r="F29" s="602">
        <v>1</v>
      </c>
      <c r="G29" s="602">
        <v>50</v>
      </c>
      <c r="H29" s="602">
        <v>0.95</v>
      </c>
      <c r="I29" s="1139">
        <f t="shared" si="0"/>
        <v>3.1536000000000002E-2</v>
      </c>
      <c r="J29" s="602">
        <v>15</v>
      </c>
    </row>
    <row r="30" spans="2:10">
      <c r="B30" s="602" t="str">
        <f>Processes!D79</f>
        <v>IMPELC-DE5DE1</v>
      </c>
      <c r="C30" s="602" t="str">
        <f>Processes!E79</f>
        <v xml:space="preserve">Import technology - Electricity to DE1 </v>
      </c>
      <c r="D30" s="602" t="s">
        <v>215</v>
      </c>
      <c r="E30" s="602" t="s">
        <v>1656</v>
      </c>
      <c r="F30" s="602">
        <v>1</v>
      </c>
      <c r="G30" s="602">
        <v>50</v>
      </c>
      <c r="H30" s="602">
        <v>0.95</v>
      </c>
      <c r="I30" s="1139">
        <f t="shared" si="0"/>
        <v>3.1536000000000002E-2</v>
      </c>
      <c r="J30" s="602">
        <v>15</v>
      </c>
    </row>
    <row r="31" spans="2:10">
      <c r="B31" s="602" t="str">
        <f>Processes!D137</f>
        <v>EXPELC-DE2DE3</v>
      </c>
      <c r="C31" s="602" t="str">
        <f>Processes!E137</f>
        <v>Export technology - Electricity to DE2 North</v>
      </c>
      <c r="D31" s="602" t="s">
        <v>1671</v>
      </c>
      <c r="E31" s="602" t="s">
        <v>215</v>
      </c>
      <c r="F31" s="602">
        <v>1</v>
      </c>
      <c r="G31" s="602">
        <v>50</v>
      </c>
      <c r="H31" s="602">
        <v>0.95</v>
      </c>
      <c r="I31" s="1139">
        <f t="shared" si="0"/>
        <v>3.1536000000000002E-2</v>
      </c>
      <c r="J31" s="602">
        <v>16</v>
      </c>
    </row>
    <row r="32" spans="2:10">
      <c r="B32" s="602" t="str">
        <f>Processes!D138</f>
        <v>EXPELC-DE2DE5</v>
      </c>
      <c r="C32" s="602" t="str">
        <f>Processes!E138</f>
        <v xml:space="preserve">Export technology - Electricity to DE2 North </v>
      </c>
      <c r="D32" s="602" t="s">
        <v>1671</v>
      </c>
      <c r="E32" s="602" t="s">
        <v>215</v>
      </c>
      <c r="F32" s="602">
        <v>1</v>
      </c>
      <c r="G32" s="602">
        <v>50</v>
      </c>
      <c r="H32" s="602">
        <v>0.95</v>
      </c>
      <c r="I32" s="1139">
        <f t="shared" si="0"/>
        <v>3.1536000000000002E-2</v>
      </c>
      <c r="J32" s="602">
        <v>17</v>
      </c>
    </row>
    <row r="33" spans="2:10">
      <c r="B33" s="602" t="str">
        <f>Processes!D139</f>
        <v>EXPELC-DE3DE2</v>
      </c>
      <c r="C33" s="602" t="str">
        <f>Processes!E139</f>
        <v>Export technology - Electricity to DE3 West</v>
      </c>
      <c r="D33" s="602" t="s">
        <v>1671</v>
      </c>
      <c r="E33" s="602" t="s">
        <v>215</v>
      </c>
      <c r="F33" s="602">
        <v>1</v>
      </c>
      <c r="G33" s="602">
        <v>50</v>
      </c>
      <c r="H33" s="602">
        <v>0.95</v>
      </c>
      <c r="I33" s="1139">
        <f t="shared" si="0"/>
        <v>3.1536000000000002E-2</v>
      </c>
      <c r="J33" s="602">
        <v>18</v>
      </c>
    </row>
    <row r="34" spans="2:10">
      <c r="B34" s="602" t="str">
        <f>Processes!D140</f>
        <v>EXPELC-DE3DE4</v>
      </c>
      <c r="C34" s="602" t="str">
        <f>Processes!E140</f>
        <v>Export technology - Electricity to DE3 West</v>
      </c>
      <c r="D34" s="602" t="s">
        <v>1671</v>
      </c>
      <c r="E34" s="602" t="s">
        <v>215</v>
      </c>
      <c r="F34" s="602">
        <v>1</v>
      </c>
      <c r="G34" s="602">
        <v>50</v>
      </c>
      <c r="H34" s="602">
        <v>0.95</v>
      </c>
      <c r="I34" s="1139">
        <f t="shared" si="0"/>
        <v>3.1536000000000002E-2</v>
      </c>
      <c r="J34" s="602">
        <v>19</v>
      </c>
    </row>
    <row r="35" spans="2:10">
      <c r="B35" s="602" t="str">
        <f>Processes!D141</f>
        <v>EXPELC-DE3DE5</v>
      </c>
      <c r="C35" s="602" t="str">
        <f>Processes!E141</f>
        <v>Export technology - Electricity to DE3 West</v>
      </c>
      <c r="D35" s="602" t="s">
        <v>1671</v>
      </c>
      <c r="E35" s="602" t="s">
        <v>215</v>
      </c>
      <c r="F35" s="602">
        <v>1</v>
      </c>
      <c r="G35" s="602">
        <v>50</v>
      </c>
      <c r="H35" s="602">
        <v>0.95</v>
      </c>
      <c r="I35" s="1139">
        <f t="shared" si="0"/>
        <v>3.1536000000000002E-2</v>
      </c>
      <c r="J35" s="602">
        <v>20</v>
      </c>
    </row>
    <row r="36" spans="2:10">
      <c r="B36" s="602" t="str">
        <f>Processes!D142</f>
        <v>EXPELC-DE4DE3</v>
      </c>
      <c r="C36" s="602" t="str">
        <f>Processes!E142</f>
        <v>Export technology - Electricity to DE4 South</v>
      </c>
      <c r="D36" s="602" t="s">
        <v>1671</v>
      </c>
      <c r="E36" s="602" t="s">
        <v>215</v>
      </c>
      <c r="F36" s="602">
        <v>1</v>
      </c>
      <c r="G36" s="602">
        <v>50</v>
      </c>
      <c r="H36" s="602">
        <v>0.95</v>
      </c>
      <c r="I36" s="1139">
        <f t="shared" si="0"/>
        <v>3.1536000000000002E-2</v>
      </c>
      <c r="J36" s="602">
        <v>21</v>
      </c>
    </row>
    <row r="37" spans="2:10">
      <c r="B37" s="602" t="str">
        <f>Processes!D143</f>
        <v>EXPELC-DE4DE5</v>
      </c>
      <c r="C37" s="602" t="str">
        <f>Processes!E143</f>
        <v>Export technology - Electricity to DE4 South</v>
      </c>
      <c r="D37" s="602" t="s">
        <v>1671</v>
      </c>
      <c r="E37" s="602" t="s">
        <v>215</v>
      </c>
      <c r="F37" s="602">
        <v>1</v>
      </c>
      <c r="G37" s="602">
        <v>50</v>
      </c>
      <c r="H37" s="602">
        <v>0.95</v>
      </c>
      <c r="I37" s="1139">
        <f t="shared" si="0"/>
        <v>3.1536000000000002E-2</v>
      </c>
      <c r="J37" s="602">
        <v>22</v>
      </c>
    </row>
    <row r="38" spans="2:10">
      <c r="B38" s="602" t="str">
        <f>Processes!D144</f>
        <v>EXPELC-DE5DE2</v>
      </c>
      <c r="C38" s="602" t="str">
        <f>Processes!E144</f>
        <v>Export technology - Electricity to DE5 East</v>
      </c>
      <c r="D38" s="602" t="s">
        <v>1671</v>
      </c>
      <c r="E38" s="602" t="s">
        <v>215</v>
      </c>
      <c r="F38" s="602">
        <v>1</v>
      </c>
      <c r="G38" s="602">
        <v>50</v>
      </c>
      <c r="H38" s="602">
        <v>0.95</v>
      </c>
      <c r="I38" s="1139">
        <f t="shared" si="0"/>
        <v>3.1536000000000002E-2</v>
      </c>
      <c r="J38" s="602">
        <v>23</v>
      </c>
    </row>
    <row r="39" spans="2:10">
      <c r="B39" s="602" t="str">
        <f>Processes!D145</f>
        <v>EXPELC-DE5DE4</v>
      </c>
      <c r="C39" s="602" t="str">
        <f>Processes!E145</f>
        <v>Export technology - Electricity to DE5 East</v>
      </c>
      <c r="D39" s="602" t="s">
        <v>1671</v>
      </c>
      <c r="E39" s="602" t="s">
        <v>215</v>
      </c>
      <c r="F39" s="602">
        <v>1</v>
      </c>
      <c r="G39" s="602">
        <v>50</v>
      </c>
      <c r="H39" s="602">
        <v>0.95</v>
      </c>
      <c r="I39" s="1139">
        <f t="shared" si="0"/>
        <v>3.1536000000000002E-2</v>
      </c>
      <c r="J39" s="602">
        <v>24</v>
      </c>
    </row>
    <row r="40" spans="2:10">
      <c r="B40" s="602" t="str">
        <f>Processes!D146</f>
        <v>EXPELC-DE5DE3</v>
      </c>
      <c r="C40" s="602" t="str">
        <f>Processes!E146</f>
        <v>Export technology - Electricity to DE5 East</v>
      </c>
      <c r="D40" s="602" t="s">
        <v>1671</v>
      </c>
      <c r="E40" s="602" t="s">
        <v>215</v>
      </c>
      <c r="F40" s="602">
        <v>1</v>
      </c>
      <c r="G40" s="602">
        <v>50</v>
      </c>
      <c r="H40" s="602">
        <v>0.95</v>
      </c>
      <c r="I40" s="1139">
        <f t="shared" si="0"/>
        <v>3.1536000000000002E-2</v>
      </c>
      <c r="J40" s="602">
        <v>25</v>
      </c>
    </row>
    <row r="41" spans="2:10">
      <c r="B41" s="602" t="str">
        <f>Processes!D147</f>
        <v>EXPELC-DE2DK1</v>
      </c>
      <c r="C41" s="602" t="str">
        <f>Processes!E147</f>
        <v>Export technology - Electricity to DE2 North</v>
      </c>
      <c r="D41" s="602" t="s">
        <v>1671</v>
      </c>
      <c r="E41" s="602"/>
      <c r="F41" s="602">
        <v>1</v>
      </c>
      <c r="G41" s="602">
        <v>50</v>
      </c>
      <c r="H41" s="602">
        <v>0.95</v>
      </c>
      <c r="I41" s="1139">
        <f t="shared" si="0"/>
        <v>3.1536000000000002E-2</v>
      </c>
      <c r="J41" s="602">
        <v>26</v>
      </c>
    </row>
    <row r="42" spans="2:10">
      <c r="B42" s="602" t="str">
        <f>Processes!D148</f>
        <v>EXPELC-DE2SE4</v>
      </c>
      <c r="C42" s="602" t="str">
        <f>Processes!E148</f>
        <v xml:space="preserve">Export technology - Electricity to DE2 North </v>
      </c>
      <c r="D42" s="602" t="s">
        <v>1671</v>
      </c>
      <c r="E42" s="602"/>
      <c r="F42" s="602">
        <v>1</v>
      </c>
      <c r="G42" s="602">
        <v>50</v>
      </c>
      <c r="H42" s="602">
        <v>0.95</v>
      </c>
      <c r="I42" s="1139">
        <f t="shared" si="0"/>
        <v>3.1536000000000002E-2</v>
      </c>
      <c r="J42" s="602">
        <v>27</v>
      </c>
    </row>
    <row r="43" spans="2:10">
      <c r="B43" s="602" t="str">
        <f>Processes!D149</f>
        <v>EXPELC-NLDE3</v>
      </c>
      <c r="C43" s="602" t="str">
        <f>Processes!E149</f>
        <v>Export technology - Electricity to Holland</v>
      </c>
      <c r="D43" s="602" t="s">
        <v>1671</v>
      </c>
      <c r="E43" s="602"/>
      <c r="F43" s="602">
        <v>1</v>
      </c>
      <c r="G43" s="602">
        <v>50</v>
      </c>
      <c r="H43" s="602">
        <v>0.95</v>
      </c>
      <c r="I43" s="1139">
        <f t="shared" si="0"/>
        <v>3.1536000000000002E-2</v>
      </c>
      <c r="J43" s="602">
        <v>28</v>
      </c>
    </row>
    <row r="44" spans="2:10">
      <c r="B44" s="602" t="str">
        <f>Processes!D150</f>
        <v>EXPELC-FRDE4</v>
      </c>
      <c r="C44" s="602" t="str">
        <f>Processes!E150</f>
        <v>Export technology - Electricity to France</v>
      </c>
      <c r="D44" s="602" t="s">
        <v>1671</v>
      </c>
      <c r="E44" s="602"/>
      <c r="F44" s="602">
        <v>1</v>
      </c>
      <c r="G44" s="602">
        <v>50</v>
      </c>
      <c r="H44" s="602">
        <v>0.95</v>
      </c>
      <c r="I44" s="1139">
        <f t="shared" si="0"/>
        <v>3.1536000000000002E-2</v>
      </c>
      <c r="J44" s="602">
        <v>29</v>
      </c>
    </row>
    <row r="45" spans="2:10">
      <c r="B45" s="602" t="str">
        <f>Processes!D151</f>
        <v>EXPELC-CHDE4</v>
      </c>
      <c r="C45" s="602" t="str">
        <f>Processes!E151</f>
        <v>Export technology - Electricity to Switzerland</v>
      </c>
      <c r="D45" s="602" t="s">
        <v>1671</v>
      </c>
      <c r="E45" s="602"/>
      <c r="F45" s="602">
        <v>1</v>
      </c>
      <c r="G45" s="602">
        <v>50</v>
      </c>
      <c r="H45" s="602">
        <v>0.95</v>
      </c>
      <c r="I45" s="1139">
        <f t="shared" si="0"/>
        <v>3.1536000000000002E-2</v>
      </c>
      <c r="J45" s="602">
        <v>30</v>
      </c>
    </row>
    <row r="46" spans="2:10">
      <c r="B46" s="602" t="str">
        <f>Processes!D152</f>
        <v>EXPELC-ATDE4</v>
      </c>
      <c r="C46" s="602" t="str">
        <f>Processes!E152</f>
        <v>Export technology - Electricity to Austria</v>
      </c>
      <c r="D46" s="602" t="s">
        <v>1671</v>
      </c>
      <c r="E46" s="602"/>
      <c r="F46" s="602">
        <v>1</v>
      </c>
      <c r="G46" s="602">
        <v>50</v>
      </c>
      <c r="H46" s="602">
        <v>0.95</v>
      </c>
      <c r="I46" s="1139">
        <f t="shared" si="0"/>
        <v>3.1536000000000002E-2</v>
      </c>
      <c r="J46" s="602">
        <v>31</v>
      </c>
    </row>
    <row r="47" spans="2:10">
      <c r="B47" s="602" t="str">
        <f>Processes!D153</f>
        <v>EXPELC-CZDE4</v>
      </c>
      <c r="C47" s="602" t="str">
        <f>Processes!E153</f>
        <v>Export technology - Electricity to Czech</v>
      </c>
      <c r="D47" s="602" t="s">
        <v>1671</v>
      </c>
      <c r="E47" s="602"/>
      <c r="F47" s="602">
        <v>1</v>
      </c>
      <c r="G47" s="602">
        <v>50</v>
      </c>
      <c r="H47" s="602">
        <v>0.95</v>
      </c>
      <c r="I47" s="1139">
        <f t="shared" si="0"/>
        <v>3.1536000000000002E-2</v>
      </c>
      <c r="J47" s="602">
        <v>32</v>
      </c>
    </row>
    <row r="48" spans="2:10">
      <c r="B48" s="602" t="str">
        <f>Processes!D154</f>
        <v>EXPELC-DK2DE5</v>
      </c>
      <c r="C48" s="602" t="str">
        <f>Processes!E154</f>
        <v>Export technology - Electricity to Denmark</v>
      </c>
      <c r="D48" s="602" t="s">
        <v>1671</v>
      </c>
      <c r="E48" s="602"/>
      <c r="F48" s="602">
        <v>1</v>
      </c>
      <c r="G48" s="602">
        <v>50</v>
      </c>
      <c r="H48" s="602">
        <v>0.95</v>
      </c>
      <c r="I48" s="1139">
        <f t="shared" si="0"/>
        <v>3.1536000000000002E-2</v>
      </c>
      <c r="J48" s="602">
        <v>33</v>
      </c>
    </row>
    <row r="49" spans="2:10">
      <c r="B49" s="602" t="str">
        <f>Processes!D155</f>
        <v>EXPELC-PLDE5</v>
      </c>
      <c r="C49" s="602" t="str">
        <f>Processes!E155</f>
        <v>Export technology - Electricity to Poland</v>
      </c>
      <c r="D49" s="602" t="s">
        <v>1671</v>
      </c>
      <c r="E49" s="602"/>
      <c r="F49" s="602">
        <v>1</v>
      </c>
      <c r="G49" s="602">
        <v>50</v>
      </c>
      <c r="H49" s="602">
        <v>0.95</v>
      </c>
      <c r="I49" s="1139">
        <f t="shared" si="0"/>
        <v>3.1536000000000002E-2</v>
      </c>
      <c r="J49" s="602">
        <v>34</v>
      </c>
    </row>
    <row r="50" spans="2:10">
      <c r="B50" s="602" t="str">
        <f>Processes!D156</f>
        <v>EXPELC-CZDE5</v>
      </c>
      <c r="C50" s="602" t="str">
        <f>Processes!E156</f>
        <v>Export technology - Electricity to Czech</v>
      </c>
      <c r="D50" s="602" t="s">
        <v>1671</v>
      </c>
      <c r="E50" s="602"/>
      <c r="F50" s="602">
        <v>1</v>
      </c>
      <c r="G50" s="602">
        <v>50</v>
      </c>
      <c r="H50" s="602">
        <v>0.95</v>
      </c>
      <c r="I50" s="1139">
        <f t="shared" si="0"/>
        <v>3.1536000000000002E-2</v>
      </c>
      <c r="J50" s="602">
        <v>35</v>
      </c>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row r="68" spans="2:10">
      <c r="B68" s="602"/>
      <c r="C68" s="602"/>
      <c r="D68" s="602"/>
      <c r="E68" s="602"/>
      <c r="F68" s="602"/>
      <c r="G68" s="602"/>
      <c r="H68" s="602"/>
      <c r="I68" s="1139"/>
      <c r="J68" s="602"/>
    </row>
    <row r="69" spans="2:10">
      <c r="B69" s="602"/>
      <c r="C69" s="602"/>
      <c r="D69" s="602"/>
      <c r="E69" s="602"/>
      <c r="F69" s="602"/>
      <c r="G69" s="602"/>
      <c r="H69" s="602"/>
      <c r="I69" s="1139"/>
      <c r="J69" s="602"/>
    </row>
    <row r="70" spans="2:10">
      <c r="B70" s="602"/>
      <c r="C70" s="602"/>
      <c r="D70" s="602"/>
      <c r="E70" s="602"/>
      <c r="F70" s="602"/>
      <c r="G70" s="602"/>
      <c r="H70" s="602"/>
      <c r="I70" s="1139"/>
      <c r="J70" s="602"/>
    </row>
    <row r="71" spans="2:10">
      <c r="B71" s="602"/>
      <c r="C71" s="602"/>
      <c r="D71" s="602"/>
      <c r="E71" s="602"/>
      <c r="F71" s="602"/>
      <c r="G71" s="602"/>
      <c r="H71" s="602"/>
      <c r="I71" s="1139"/>
      <c r="J71" s="602"/>
    </row>
    <row r="72" spans="2:10">
      <c r="B72" s="602"/>
      <c r="C72" s="602"/>
      <c r="D72" s="602"/>
      <c r="E72" s="602"/>
      <c r="F72" s="602"/>
      <c r="G72" s="602"/>
      <c r="H72" s="602"/>
      <c r="I72" s="1139"/>
      <c r="J72" s="602"/>
    </row>
    <row r="73" spans="2:10">
      <c r="B73" s="602"/>
      <c r="C73" s="602"/>
      <c r="D73" s="602"/>
      <c r="E73" s="602"/>
      <c r="F73" s="602"/>
      <c r="G73" s="602"/>
      <c r="H73" s="602"/>
      <c r="I73" s="1139"/>
      <c r="J73" s="602"/>
    </row>
    <row r="74" spans="2:10">
      <c r="B74" s="602"/>
      <c r="C74" s="602"/>
      <c r="D74" s="602"/>
      <c r="E74" s="602"/>
      <c r="F74" s="602"/>
      <c r="G74" s="602"/>
      <c r="H74" s="602"/>
      <c r="I74" s="1139"/>
      <c r="J74" s="602"/>
    </row>
    <row r="75" spans="2:10">
      <c r="B75" s="602"/>
      <c r="C75" s="602"/>
      <c r="D75" s="602"/>
      <c r="E75" s="602"/>
      <c r="F75" s="602"/>
      <c r="G75" s="602"/>
      <c r="H75" s="602"/>
      <c r="I75" s="1139"/>
      <c r="J75" s="602"/>
    </row>
    <row r="76" spans="2:10">
      <c r="B76" s="602"/>
      <c r="C76" s="602"/>
      <c r="D76" s="602"/>
      <c r="E76" s="602"/>
      <c r="F76" s="602"/>
      <c r="G76" s="602"/>
      <c r="H76" s="602"/>
      <c r="I76" s="1139"/>
      <c r="J76" s="602"/>
    </row>
    <row r="77" spans="2:10">
      <c r="B77" s="602"/>
      <c r="C77" s="602"/>
      <c r="D77" s="602"/>
      <c r="E77" s="602"/>
      <c r="F77" s="602"/>
      <c r="G77" s="602"/>
      <c r="H77" s="602"/>
      <c r="I77" s="1139"/>
      <c r="J77" s="602"/>
    </row>
    <row r="78" spans="2:10">
      <c r="B78" s="602"/>
      <c r="C78" s="602"/>
      <c r="D78" s="602"/>
      <c r="E78" s="602"/>
      <c r="F78" s="602"/>
      <c r="G78" s="602"/>
      <c r="H78" s="602"/>
      <c r="I78" s="1139"/>
      <c r="J78" s="602"/>
    </row>
    <row r="79" spans="2:10">
      <c r="B79" s="602"/>
      <c r="C79" s="602"/>
      <c r="D79" s="602"/>
      <c r="E79" s="602"/>
      <c r="F79" s="602"/>
      <c r="G79" s="602"/>
      <c r="H79" s="602"/>
      <c r="I79" s="1139"/>
      <c r="J79" s="602"/>
    </row>
    <row r="80" spans="2:10">
      <c r="B80" s="602"/>
      <c r="C80" s="602"/>
      <c r="D80" s="602"/>
      <c r="E80" s="602"/>
      <c r="F80" s="602"/>
      <c r="G80" s="602"/>
      <c r="H80" s="602"/>
      <c r="I80" s="1139"/>
      <c r="J80" s="602"/>
    </row>
    <row r="81" spans="2:10">
      <c r="B81" s="602"/>
      <c r="C81" s="602"/>
      <c r="D81" s="602"/>
      <c r="E81" s="602"/>
      <c r="F81" s="602"/>
      <c r="G81" s="602"/>
      <c r="H81" s="602"/>
      <c r="I81" s="1139"/>
      <c r="J81" s="602"/>
    </row>
    <row r="82" spans="2:10">
      <c r="B82" s="602"/>
      <c r="C82" s="602"/>
      <c r="D82" s="602"/>
      <c r="E82" s="602"/>
      <c r="F82" s="602"/>
      <c r="G82" s="602"/>
      <c r="H82" s="602"/>
      <c r="I82" s="1139"/>
      <c r="J82" s="602"/>
    </row>
    <row r="83" spans="2:10">
      <c r="B83" s="602"/>
      <c r="C83" s="602"/>
      <c r="D83" s="602"/>
      <c r="E83" s="602"/>
      <c r="F83" s="602"/>
      <c r="G83" s="602"/>
      <c r="H83" s="602"/>
      <c r="I83" s="1139"/>
      <c r="J83" s="602"/>
    </row>
    <row r="84" spans="2:10">
      <c r="B84" s="602"/>
      <c r="C84" s="602"/>
      <c r="D84" s="602"/>
      <c r="E84" s="602"/>
      <c r="F84" s="602"/>
      <c r="G84" s="602"/>
      <c r="H84" s="602"/>
      <c r="I84" s="1139"/>
      <c r="J84" s="602"/>
    </row>
    <row r="85" spans="2:10">
      <c r="B85" s="602"/>
      <c r="C85" s="602"/>
      <c r="D85" s="602"/>
      <c r="E85" s="602"/>
      <c r="F85" s="602"/>
      <c r="G85" s="602"/>
      <c r="H85" s="602"/>
      <c r="I85" s="1139"/>
      <c r="J85" s="602"/>
    </row>
    <row r="86" spans="2:10">
      <c r="B86" s="602"/>
      <c r="C86" s="602"/>
      <c r="D86" s="602"/>
      <c r="E86" s="602"/>
      <c r="F86" s="602"/>
      <c r="G86" s="602"/>
      <c r="H86" s="602"/>
      <c r="I86" s="1139"/>
      <c r="J86" s="602"/>
    </row>
    <row r="87" spans="2:10">
      <c r="B87" s="602"/>
      <c r="C87" s="602"/>
      <c r="D87" s="602"/>
      <c r="E87" s="602"/>
      <c r="F87" s="602"/>
      <c r="G87" s="602"/>
      <c r="H87" s="602"/>
      <c r="I87" s="1139"/>
      <c r="J87" s="60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92" customWidth="1"/>
    <col min="2" max="2" width="3.81640625" style="1292"/>
    <col min="3" max="24" width="6" style="1292" customWidth="1"/>
    <col min="25" max="33" width="5.26953125" style="1292" customWidth="1"/>
    <col min="34" max="16384" width="3.81640625" style="1292"/>
  </cols>
  <sheetData>
    <row r="1" spans="1:48">
      <c r="A1" s="1292" t="s">
        <v>2131</v>
      </c>
      <c r="B1" s="1299"/>
      <c r="C1" s="1299"/>
      <c r="D1" s="1299"/>
      <c r="E1" s="1299"/>
      <c r="F1" s="1299"/>
      <c r="G1" s="1299"/>
      <c r="H1" s="1299"/>
      <c r="I1" s="1299"/>
      <c r="J1" s="1299"/>
      <c r="K1" s="1299"/>
      <c r="L1" s="1299"/>
      <c r="M1" s="1299"/>
      <c r="N1" s="1299"/>
      <c r="O1" s="1299"/>
      <c r="P1" s="1299"/>
      <c r="Q1" s="1299"/>
      <c r="R1" s="1299"/>
      <c r="S1" s="1299"/>
      <c r="Y1" s="1297"/>
      <c r="Z1" s="1297"/>
      <c r="AA1" s="1297"/>
      <c r="AB1" s="1297"/>
      <c r="AC1" s="1297"/>
      <c r="AD1" s="1297"/>
      <c r="AE1" s="1297"/>
      <c r="AF1" s="1297"/>
      <c r="AG1" s="1297"/>
      <c r="AH1" s="1297"/>
      <c r="AI1" s="1297"/>
      <c r="AJ1" s="1297"/>
      <c r="AK1" s="1297"/>
      <c r="AL1" s="1297"/>
      <c r="AM1" s="1297"/>
      <c r="AN1" s="1297"/>
      <c r="AO1" s="1297"/>
      <c r="AP1" s="1297"/>
      <c r="AQ1" s="1297"/>
      <c r="AR1" s="1297"/>
      <c r="AS1" s="1297"/>
      <c r="AT1" s="1297"/>
      <c r="AU1" s="1297"/>
      <c r="AV1" s="1297"/>
    </row>
    <row r="2" spans="1:48">
      <c r="A2" s="1292" t="s">
        <v>2130</v>
      </c>
      <c r="B2" s="1299"/>
      <c r="C2" s="1299"/>
      <c r="D2" s="1299"/>
      <c r="E2" s="1299"/>
      <c r="F2" s="1299"/>
      <c r="G2" s="1299"/>
      <c r="H2" s="1299"/>
      <c r="I2" s="1299"/>
      <c r="J2" s="1299"/>
      <c r="K2" s="1299"/>
      <c r="L2" s="1299"/>
      <c r="M2" s="1299"/>
      <c r="N2" s="1299"/>
      <c r="O2" s="1299"/>
      <c r="P2" s="1299"/>
      <c r="Q2" s="1299"/>
      <c r="R2" s="1299"/>
      <c r="S2" s="1299"/>
      <c r="Y2" s="1297"/>
      <c r="Z2" s="1297"/>
      <c r="AA2" s="1297"/>
      <c r="AB2" s="1297"/>
      <c r="AC2" s="1297"/>
      <c r="AD2" s="1297"/>
      <c r="AE2" s="1297"/>
      <c r="AF2" s="1297"/>
      <c r="AG2" s="1297"/>
      <c r="AH2" s="1297"/>
      <c r="AI2" s="1297"/>
      <c r="AJ2" s="1297"/>
      <c r="AK2" s="1297"/>
      <c r="AL2" s="1297"/>
      <c r="AM2" s="1297"/>
      <c r="AN2" s="1297"/>
      <c r="AO2" s="1297"/>
      <c r="AP2" s="1297"/>
      <c r="AQ2" s="1297"/>
      <c r="AR2" s="1297"/>
      <c r="AS2" s="1297"/>
      <c r="AT2" s="1297"/>
      <c r="AU2" s="1297"/>
      <c r="AV2" s="1297"/>
    </row>
    <row r="3" spans="1:48">
      <c r="A3" s="1292" t="s">
        <v>2129</v>
      </c>
      <c r="B3" s="1299"/>
      <c r="C3" s="1299"/>
      <c r="D3" s="1299"/>
      <c r="E3" s="1299"/>
      <c r="F3" s="1299"/>
      <c r="G3" s="1299"/>
      <c r="H3" s="1299"/>
      <c r="I3" s="1299"/>
      <c r="J3" s="1299"/>
      <c r="K3" s="1299"/>
      <c r="L3" s="1299"/>
      <c r="M3" s="1299"/>
      <c r="N3" s="1299"/>
      <c r="O3" s="1299"/>
      <c r="P3" s="1299"/>
      <c r="Q3" s="1299"/>
      <c r="R3" s="1299"/>
      <c r="S3" s="1299"/>
      <c r="Y3" s="1297"/>
      <c r="Z3" s="1297"/>
      <c r="AA3" s="1297"/>
      <c r="AB3" s="1297"/>
      <c r="AC3" s="1297"/>
      <c r="AD3" s="1297"/>
      <c r="AE3" s="1297"/>
      <c r="AF3" s="1297"/>
      <c r="AG3" s="1297"/>
      <c r="AH3" s="1297"/>
      <c r="AI3" s="1297"/>
      <c r="AJ3" s="1297"/>
      <c r="AK3" s="1297"/>
      <c r="AL3" s="1297"/>
      <c r="AM3" s="1297"/>
      <c r="AN3" s="1297"/>
      <c r="AO3" s="1297"/>
      <c r="AP3" s="1297"/>
      <c r="AQ3" s="1297"/>
      <c r="AR3" s="1297"/>
      <c r="AS3" s="1297"/>
      <c r="AT3" s="1297"/>
      <c r="AU3" s="1297"/>
      <c r="AV3" s="1297"/>
    </row>
    <row r="4" spans="1:48">
      <c r="B4" s="1299"/>
      <c r="C4" s="1299"/>
      <c r="D4" s="1299"/>
      <c r="E4" s="1299"/>
      <c r="F4" s="1299"/>
      <c r="G4" s="1299"/>
      <c r="H4" s="1299"/>
      <c r="I4" s="1299"/>
      <c r="J4" s="1299"/>
      <c r="K4" s="1299"/>
      <c r="L4" s="1299"/>
      <c r="M4" s="1299"/>
      <c r="N4" s="1299"/>
      <c r="O4" s="1299"/>
      <c r="P4" s="1299"/>
      <c r="Q4" s="1299"/>
      <c r="R4" s="1299"/>
      <c r="S4" s="1299"/>
      <c r="Y4" s="1297"/>
      <c r="Z4" s="1297"/>
      <c r="AA4" s="1297"/>
      <c r="AB4" s="1297"/>
      <c r="AC4" s="1297"/>
      <c r="AD4" s="1297"/>
      <c r="AE4" s="1297"/>
      <c r="AF4" s="1297"/>
      <c r="AG4" s="1297"/>
      <c r="AH4" s="1297"/>
      <c r="AI4" s="1297"/>
      <c r="AJ4" s="1297"/>
      <c r="AK4" s="1297"/>
      <c r="AL4" s="1297"/>
      <c r="AM4" s="1297"/>
      <c r="AN4" s="1297"/>
      <c r="AO4" s="1297"/>
      <c r="AP4" s="1297"/>
      <c r="AQ4" s="1297"/>
      <c r="AR4" s="1297"/>
      <c r="AS4" s="1297"/>
      <c r="AT4" s="1297"/>
      <c r="AU4" s="1297"/>
      <c r="AV4" s="1297"/>
    </row>
    <row r="5" spans="1:48">
      <c r="A5" s="1292" t="s">
        <v>2128</v>
      </c>
      <c r="B5" s="1299"/>
      <c r="C5" s="1299"/>
      <c r="D5" s="1299"/>
      <c r="E5" s="1299"/>
      <c r="F5" s="1299"/>
      <c r="G5" s="1299"/>
      <c r="H5" s="1299"/>
      <c r="I5" s="1299"/>
      <c r="J5" s="1299"/>
      <c r="K5" s="1299"/>
      <c r="L5" s="1299"/>
      <c r="M5" s="1299"/>
      <c r="N5" s="1299"/>
      <c r="O5" s="1299"/>
      <c r="P5" s="1299"/>
      <c r="Q5" s="1299"/>
      <c r="R5" s="1299"/>
      <c r="S5" s="1299"/>
      <c r="Y5" s="1297"/>
      <c r="Z5" s="1297"/>
      <c r="AA5" s="1297"/>
      <c r="AB5" s="1297"/>
      <c r="AC5" s="1297"/>
      <c r="AD5" s="1297"/>
      <c r="AE5" s="1297"/>
      <c r="AF5" s="1297"/>
      <c r="AG5" s="1297"/>
      <c r="AH5" s="1297"/>
      <c r="AI5" s="1297"/>
      <c r="AJ5" s="1297"/>
      <c r="AK5" s="1297"/>
      <c r="AL5" s="1297"/>
      <c r="AM5" s="1297"/>
      <c r="AN5" s="1297"/>
      <c r="AO5" s="1297"/>
      <c r="AP5" s="1297"/>
      <c r="AQ5" s="1297"/>
      <c r="AR5" s="1297"/>
      <c r="AS5" s="1297"/>
      <c r="AT5" s="1297"/>
      <c r="AU5" s="1297"/>
      <c r="AV5" s="1297"/>
    </row>
    <row r="6" spans="1:48">
      <c r="A6" s="1292" t="s">
        <v>2127</v>
      </c>
      <c r="B6" s="1299"/>
      <c r="C6" s="1299"/>
      <c r="D6" s="1299"/>
      <c r="E6" s="1299"/>
      <c r="F6" s="1299"/>
      <c r="G6" s="1299"/>
      <c r="H6" s="1299"/>
      <c r="I6" s="1299"/>
      <c r="J6" s="1299"/>
      <c r="K6" s="1299"/>
      <c r="L6" s="1299"/>
      <c r="M6" s="1299"/>
      <c r="N6" s="1299"/>
      <c r="O6" s="1299"/>
      <c r="P6" s="1299"/>
      <c r="Q6" s="1299"/>
      <c r="R6" s="1299"/>
      <c r="S6" s="1299"/>
      <c r="Y6" s="1297"/>
      <c r="Z6" s="1297"/>
      <c r="AA6" s="1297"/>
      <c r="AB6" s="1297"/>
      <c r="AC6" s="1297"/>
      <c r="AD6" s="1297"/>
      <c r="AE6" s="1297"/>
      <c r="AF6" s="1297"/>
      <c r="AG6" s="1297"/>
      <c r="AH6" s="1297"/>
      <c r="AI6" s="1297"/>
      <c r="AJ6" s="1297"/>
      <c r="AK6" s="1297"/>
      <c r="AL6" s="1297"/>
      <c r="AM6" s="1297"/>
      <c r="AN6" s="1297"/>
      <c r="AO6" s="1297"/>
      <c r="AP6" s="1297"/>
      <c r="AQ6" s="1297"/>
      <c r="AR6" s="1297"/>
      <c r="AS6" s="1297"/>
      <c r="AT6" s="1297"/>
      <c r="AU6" s="1297"/>
      <c r="AV6" s="1297"/>
    </row>
    <row r="7" spans="1:48">
      <c r="A7" s="1292" t="s">
        <v>2126</v>
      </c>
      <c r="B7" s="1299"/>
      <c r="C7" s="1299"/>
      <c r="D7" s="1299"/>
      <c r="E7" s="1299"/>
      <c r="F7" s="1299"/>
      <c r="G7" s="1299"/>
      <c r="H7" s="1299"/>
      <c r="I7" s="1299"/>
      <c r="J7" s="1299"/>
      <c r="K7" s="1299"/>
      <c r="L7" s="1299"/>
      <c r="M7" s="1299"/>
      <c r="N7" s="1299"/>
      <c r="O7" s="1299"/>
      <c r="P7" s="1299"/>
      <c r="Q7" s="1299"/>
      <c r="R7" s="1299"/>
      <c r="S7" s="1299"/>
      <c r="Y7" s="1297"/>
      <c r="Z7" s="1297"/>
      <c r="AA7" s="1297"/>
      <c r="AB7" s="1297"/>
      <c r="AC7" s="1297"/>
      <c r="AD7" s="1297"/>
      <c r="AE7" s="1297"/>
      <c r="AF7" s="1297"/>
      <c r="AG7" s="1297"/>
      <c r="AH7" s="1297"/>
      <c r="AI7" s="1297"/>
      <c r="AJ7" s="1297"/>
      <c r="AK7" s="1297"/>
      <c r="AL7" s="1297"/>
      <c r="AM7" s="1297"/>
      <c r="AN7" s="1297"/>
      <c r="AO7" s="1297"/>
      <c r="AP7" s="1297"/>
      <c r="AQ7" s="1297"/>
      <c r="AR7" s="1297"/>
      <c r="AS7" s="1297"/>
      <c r="AT7" s="1297"/>
      <c r="AU7" s="1297"/>
      <c r="AV7" s="1297"/>
    </row>
    <row r="8" spans="1:48">
      <c r="A8" s="1292" t="s">
        <v>2125</v>
      </c>
      <c r="B8" s="1299"/>
      <c r="C8" s="1299"/>
      <c r="D8" s="1299"/>
      <c r="E8" s="1299"/>
      <c r="F8" s="1299"/>
      <c r="G8" s="1299"/>
      <c r="H8" s="1299"/>
      <c r="I8" s="1299"/>
      <c r="J8" s="1299"/>
      <c r="K8" s="1299"/>
      <c r="L8" s="1299"/>
      <c r="M8" s="1299"/>
      <c r="N8" s="1299"/>
      <c r="O8" s="1299"/>
      <c r="P8" s="1299"/>
      <c r="Q8" s="1299"/>
      <c r="R8" s="1299"/>
      <c r="S8" s="1299"/>
      <c r="Y8" s="1297"/>
      <c r="Z8" s="1297"/>
      <c r="AA8" s="1297"/>
      <c r="AB8" s="1297"/>
      <c r="AC8" s="1297"/>
      <c r="AD8" s="1297"/>
      <c r="AE8" s="1297"/>
      <c r="AF8" s="1297"/>
      <c r="AG8" s="1297"/>
      <c r="AH8" s="1297"/>
      <c r="AI8" s="1297"/>
      <c r="AJ8" s="1297"/>
      <c r="AK8" s="1297"/>
      <c r="AL8" s="1297"/>
      <c r="AM8" s="1297"/>
      <c r="AN8" s="1297"/>
      <c r="AO8" s="1297"/>
      <c r="AP8" s="1297"/>
      <c r="AQ8" s="1297"/>
      <c r="AR8" s="1297"/>
      <c r="AS8" s="1297"/>
      <c r="AT8" s="1297"/>
      <c r="AU8" s="1297"/>
      <c r="AV8" s="1297"/>
    </row>
    <row r="9" spans="1:48">
      <c r="A9" s="1292" t="s">
        <v>2124</v>
      </c>
      <c r="B9" s="1299"/>
      <c r="C9" s="1299"/>
      <c r="D9" s="1299"/>
      <c r="E9" s="1299"/>
      <c r="F9" s="1299"/>
      <c r="G9" s="1299"/>
      <c r="H9" s="1299"/>
      <c r="I9" s="1299"/>
      <c r="J9" s="1299"/>
      <c r="K9" s="1299"/>
      <c r="L9" s="1299"/>
      <c r="M9" s="1299"/>
      <c r="N9" s="1299"/>
      <c r="O9" s="1299"/>
      <c r="P9" s="1299"/>
      <c r="Q9" s="1299"/>
      <c r="R9" s="1299"/>
      <c r="S9" s="1299"/>
      <c r="Y9" s="1297"/>
      <c r="Z9" s="1297"/>
      <c r="AA9" s="1297"/>
      <c r="AB9" s="1297"/>
      <c r="AC9" s="1297"/>
      <c r="AD9" s="1297"/>
      <c r="AE9" s="1297"/>
      <c r="AF9" s="1297"/>
      <c r="AG9" s="1297"/>
      <c r="AH9" s="1297"/>
      <c r="AI9" s="1297"/>
      <c r="AJ9" s="1297"/>
      <c r="AK9" s="1297"/>
      <c r="AL9" s="1297"/>
      <c r="AM9" s="1297"/>
      <c r="AN9" s="1297"/>
      <c r="AO9" s="1297"/>
      <c r="AP9" s="1297"/>
      <c r="AQ9" s="1297"/>
      <c r="AR9" s="1297"/>
      <c r="AS9" s="1297"/>
      <c r="AT9" s="1297"/>
      <c r="AU9" s="1297"/>
      <c r="AV9" s="1297"/>
    </row>
    <row r="10" spans="1:48">
      <c r="A10" s="1292" t="s">
        <v>1503</v>
      </c>
      <c r="B10" s="1299"/>
      <c r="C10" s="1299"/>
      <c r="D10" s="1299"/>
      <c r="E10" s="1299"/>
      <c r="F10" s="1299"/>
      <c r="G10" s="1299"/>
      <c r="H10" s="1299"/>
      <c r="I10" s="1299"/>
      <c r="J10" s="1299"/>
      <c r="K10" s="1299"/>
      <c r="L10" s="1299"/>
      <c r="M10" s="1299"/>
      <c r="N10" s="1299"/>
      <c r="O10" s="1299"/>
      <c r="P10" s="1299"/>
      <c r="Q10" s="1299"/>
      <c r="R10" s="1299"/>
      <c r="S10" s="1299"/>
      <c r="Y10" s="1297"/>
      <c r="Z10" s="1297"/>
      <c r="AA10" s="1297"/>
      <c r="AB10" s="1297"/>
      <c r="AC10" s="1297"/>
      <c r="AD10" s="1297"/>
      <c r="AE10" s="1297"/>
      <c r="AF10" s="1297"/>
      <c r="AG10" s="1297"/>
      <c r="AH10" s="1297"/>
      <c r="AI10" s="1297"/>
      <c r="AJ10" s="1297"/>
      <c r="AK10" s="1297"/>
      <c r="AL10" s="1297"/>
      <c r="AM10" s="1297"/>
      <c r="AN10" s="1297"/>
      <c r="AO10" s="1297"/>
      <c r="AP10" s="1297"/>
      <c r="AQ10" s="1297"/>
      <c r="AR10" s="1297"/>
      <c r="AS10" s="1297"/>
      <c r="AT10" s="1297"/>
      <c r="AU10" s="1297"/>
      <c r="AV10" s="1297"/>
    </row>
    <row r="11" spans="1:48">
      <c r="A11" s="1314" t="s">
        <v>2123</v>
      </c>
      <c r="B11" s="1299"/>
      <c r="C11" s="1299"/>
      <c r="D11" s="1299"/>
      <c r="E11" s="1299"/>
      <c r="F11" s="1299"/>
      <c r="G11" s="1299"/>
      <c r="H11" s="1299"/>
      <c r="I11" s="1299"/>
      <c r="J11" s="1299"/>
      <c r="K11" s="1299"/>
      <c r="L11" s="1299"/>
      <c r="M11" s="1299"/>
      <c r="N11" s="1299"/>
      <c r="O11" s="1299"/>
      <c r="P11" s="1299"/>
      <c r="Q11" s="1299"/>
      <c r="R11" s="1299"/>
      <c r="S11" s="1299"/>
      <c r="Y11" s="1297"/>
      <c r="Z11" s="1297"/>
      <c r="AA11" s="1297"/>
      <c r="AB11" s="1297"/>
      <c r="AC11" s="1297"/>
      <c r="AD11" s="1297"/>
      <c r="AE11" s="1297"/>
      <c r="AF11" s="1297"/>
      <c r="AG11" s="1297"/>
      <c r="AH11" s="1297"/>
      <c r="AI11" s="1297"/>
      <c r="AJ11" s="1297"/>
      <c r="AK11" s="1297"/>
      <c r="AL11" s="1297"/>
      <c r="AM11" s="1297"/>
      <c r="AN11" s="1297"/>
      <c r="AO11" s="1297"/>
      <c r="AP11" s="1297"/>
      <c r="AQ11" s="1297"/>
      <c r="AR11" s="1297"/>
      <c r="AS11" s="1297"/>
      <c r="AT11" s="1297"/>
      <c r="AU11" s="1297"/>
      <c r="AV11" s="1297"/>
    </row>
    <row r="12" spans="1:48">
      <c r="A12" s="1314" t="s">
        <v>2122</v>
      </c>
      <c r="B12" s="1299"/>
      <c r="C12" s="1299"/>
      <c r="D12" s="1299"/>
      <c r="E12" s="1299"/>
      <c r="F12" s="1299"/>
      <c r="G12" s="1299"/>
      <c r="H12" s="1299"/>
      <c r="I12" s="1299"/>
      <c r="J12" s="1299"/>
      <c r="K12" s="1299"/>
      <c r="L12" s="1299"/>
      <c r="M12" s="1299"/>
      <c r="N12" s="1299"/>
      <c r="O12" s="1299"/>
      <c r="P12" s="1299"/>
      <c r="Q12" s="1299"/>
      <c r="R12" s="1299"/>
      <c r="S12" s="1299"/>
      <c r="T12" s="1297"/>
      <c r="U12" s="1297"/>
      <c r="V12" s="1297"/>
      <c r="Y12" s="1297"/>
      <c r="Z12" s="1297"/>
      <c r="AA12" s="1297"/>
      <c r="AB12" s="1297"/>
      <c r="AC12" s="1297"/>
      <c r="AD12" s="1297"/>
      <c r="AE12" s="1297"/>
      <c r="AF12" s="1297"/>
      <c r="AG12" s="1297"/>
      <c r="AH12" s="1297"/>
      <c r="AI12" s="1297"/>
      <c r="AJ12" s="1297"/>
      <c r="AK12" s="1297"/>
      <c r="AL12" s="1297"/>
      <c r="AM12" s="1297"/>
      <c r="AN12" s="1297"/>
      <c r="AO12" s="1297"/>
      <c r="AP12" s="1297"/>
      <c r="AQ12" s="1297"/>
      <c r="AR12" s="1297"/>
      <c r="AS12" s="1297"/>
      <c r="AT12" s="1297"/>
      <c r="AU12" s="1297"/>
      <c r="AV12" s="1297"/>
    </row>
    <row r="13" spans="1:48">
      <c r="A13" s="1314" t="s">
        <v>2121</v>
      </c>
      <c r="B13" s="1299"/>
      <c r="C13" s="1299"/>
      <c r="D13" s="1299"/>
      <c r="E13" s="1299"/>
      <c r="F13" s="1299"/>
      <c r="G13" s="1299"/>
      <c r="H13" s="1299"/>
      <c r="I13" s="1299"/>
      <c r="J13" s="1299"/>
      <c r="K13" s="1299"/>
      <c r="L13" s="1299"/>
      <c r="M13" s="1299"/>
      <c r="N13" s="1299"/>
      <c r="O13" s="1299"/>
      <c r="P13" s="1299"/>
      <c r="Q13" s="1299"/>
      <c r="R13" s="1299"/>
      <c r="S13" s="1299"/>
      <c r="T13" s="1297"/>
      <c r="U13" s="1297"/>
      <c r="V13" s="1297"/>
      <c r="Y13" s="1297"/>
      <c r="Z13" s="1297"/>
      <c r="AA13" s="1297"/>
      <c r="AB13" s="1297"/>
      <c r="AC13" s="1297"/>
      <c r="AD13" s="1297"/>
      <c r="AE13" s="1297"/>
      <c r="AF13" s="1297"/>
      <c r="AG13" s="1297"/>
      <c r="AH13" s="1297"/>
      <c r="AI13" s="1297"/>
      <c r="AJ13" s="1297"/>
      <c r="AK13" s="1297"/>
      <c r="AL13" s="1297"/>
      <c r="AM13" s="1297"/>
      <c r="AN13" s="1297"/>
      <c r="AO13" s="1297"/>
      <c r="AP13" s="1297"/>
      <c r="AQ13" s="1297"/>
      <c r="AR13" s="1297"/>
      <c r="AS13" s="1297"/>
      <c r="AT13" s="1297"/>
      <c r="AU13" s="1297"/>
      <c r="AV13" s="1297"/>
    </row>
    <row r="14" spans="1:48">
      <c r="A14" s="1314" t="s">
        <v>2120</v>
      </c>
      <c r="B14" s="1299"/>
      <c r="C14" s="1299"/>
      <c r="D14" s="1299"/>
      <c r="E14" s="1299"/>
      <c r="F14" s="1299"/>
      <c r="G14" s="1299"/>
      <c r="H14" s="1299"/>
      <c r="I14" s="1299"/>
      <c r="J14" s="1299"/>
      <c r="K14" s="1299"/>
      <c r="L14" s="1299"/>
      <c r="M14" s="1299"/>
      <c r="N14" s="1299"/>
      <c r="O14" s="1299"/>
      <c r="P14" s="1299"/>
      <c r="Q14" s="1299"/>
      <c r="R14" s="1299"/>
      <c r="S14" s="1299"/>
      <c r="T14" s="1297"/>
      <c r="U14" s="1297"/>
      <c r="V14" s="1297"/>
      <c r="Y14" s="1297"/>
      <c r="Z14" s="1297"/>
      <c r="AA14" s="1297"/>
      <c r="AB14" s="1297"/>
      <c r="AC14" s="1297"/>
      <c r="AD14" s="1297"/>
      <c r="AE14" s="1297"/>
      <c r="AF14" s="1297"/>
      <c r="AG14" s="1297"/>
      <c r="AH14" s="1297"/>
      <c r="AI14" s="1297"/>
      <c r="AJ14" s="1297"/>
      <c r="AK14" s="1297"/>
      <c r="AL14" s="1297"/>
      <c r="AM14" s="1297"/>
      <c r="AN14" s="1297"/>
      <c r="AO14" s="1297"/>
      <c r="AP14" s="1297"/>
      <c r="AQ14" s="1297"/>
      <c r="AR14" s="1297"/>
      <c r="AS14" s="1297"/>
      <c r="AT14" s="1297"/>
      <c r="AU14" s="1297"/>
      <c r="AV14" s="1297"/>
    </row>
    <row r="15" spans="1:48">
      <c r="A15" s="1314"/>
      <c r="B15" s="1299"/>
      <c r="C15" s="1299"/>
      <c r="D15" s="1299"/>
      <c r="E15" s="1299"/>
      <c r="F15" s="1299"/>
      <c r="G15" s="1299"/>
      <c r="H15" s="1299"/>
      <c r="I15" s="1299"/>
      <c r="J15" s="1299"/>
      <c r="K15" s="1299"/>
      <c r="L15" s="1299"/>
      <c r="M15" s="1299"/>
      <c r="N15" s="1299"/>
      <c r="O15" s="1299"/>
      <c r="P15" s="1299"/>
      <c r="Q15" s="1299"/>
      <c r="R15" s="1299"/>
      <c r="S15" s="1299"/>
      <c r="T15" s="1297"/>
      <c r="U15" s="1297"/>
      <c r="V15" s="1297"/>
      <c r="Y15" s="1297"/>
      <c r="Z15" s="1297"/>
      <c r="AA15" s="1297"/>
      <c r="AB15" s="1297"/>
      <c r="AC15" s="1297"/>
      <c r="AD15" s="1297"/>
      <c r="AE15" s="1297"/>
      <c r="AF15" s="1297"/>
      <c r="AG15" s="1297"/>
      <c r="AH15" s="1297"/>
      <c r="AI15" s="1297"/>
      <c r="AJ15" s="1297"/>
      <c r="AK15" s="1297"/>
      <c r="AL15" s="1297"/>
      <c r="AM15" s="1297"/>
      <c r="AN15" s="1297"/>
      <c r="AO15" s="1297"/>
      <c r="AP15" s="1297"/>
      <c r="AQ15" s="1297"/>
      <c r="AR15" s="1297"/>
      <c r="AS15" s="1297"/>
      <c r="AT15" s="1297"/>
      <c r="AU15" s="1297"/>
      <c r="AV15" s="1297"/>
    </row>
    <row r="16" spans="1:48">
      <c r="B16" s="1299"/>
      <c r="C16" s="1299"/>
      <c r="D16" s="1299"/>
      <c r="E16" s="1299"/>
      <c r="F16" s="1299"/>
      <c r="G16" s="1299"/>
      <c r="H16" s="1299"/>
      <c r="I16" s="1299"/>
      <c r="J16" s="1299"/>
      <c r="K16" s="1299"/>
      <c r="L16" s="1299"/>
      <c r="M16" s="1299"/>
      <c r="N16" s="1299"/>
      <c r="O16" s="1299"/>
      <c r="P16" s="1299"/>
      <c r="Q16" s="1299"/>
      <c r="R16" s="1299"/>
      <c r="S16" s="1299"/>
      <c r="Y16" s="1297"/>
      <c r="Z16" s="1297"/>
      <c r="AA16" s="1297"/>
      <c r="AB16" s="1297"/>
      <c r="AC16" s="1297"/>
      <c r="AD16" s="1297"/>
      <c r="AE16" s="1297"/>
      <c r="AF16" s="1297"/>
      <c r="AG16" s="1297"/>
      <c r="AH16" s="1297"/>
      <c r="AI16" s="1297"/>
      <c r="AJ16" s="1297"/>
      <c r="AK16" s="1297"/>
      <c r="AL16" s="1297"/>
      <c r="AM16" s="1297"/>
      <c r="AN16" s="1297"/>
      <c r="AO16" s="1297"/>
      <c r="AP16" s="1297"/>
      <c r="AQ16" s="1297"/>
      <c r="AR16" s="1297"/>
      <c r="AS16" s="1297"/>
      <c r="AT16" s="1297"/>
      <c r="AU16" s="1297"/>
      <c r="AV16" s="1297"/>
    </row>
    <row r="17" spans="1:48">
      <c r="A17" s="1292" t="s">
        <v>2119</v>
      </c>
      <c r="B17" s="1299"/>
      <c r="C17" s="1299"/>
      <c r="D17" s="1299"/>
      <c r="E17" s="1299"/>
      <c r="F17" s="1299"/>
      <c r="G17" s="1299"/>
      <c r="H17" s="1299"/>
      <c r="I17" s="1299"/>
      <c r="J17" s="1299"/>
      <c r="K17" s="1299"/>
      <c r="L17" s="1299"/>
      <c r="M17" s="1299"/>
      <c r="N17" s="1299"/>
      <c r="O17" s="1299"/>
      <c r="P17" s="1299"/>
      <c r="Q17" s="1299"/>
      <c r="R17" s="1299"/>
      <c r="S17" s="1299"/>
      <c r="T17" s="1297"/>
      <c r="U17" s="1297"/>
      <c r="V17" s="1297"/>
      <c r="W17" s="1297"/>
      <c r="X17" s="1297"/>
      <c r="Y17" s="1297"/>
      <c r="Z17" s="1297"/>
      <c r="AA17" s="1297"/>
      <c r="AB17" s="1297"/>
      <c r="AC17" s="1297"/>
      <c r="AD17" s="1297"/>
      <c r="AE17" s="1297"/>
      <c r="AF17" s="1297"/>
      <c r="AG17" s="1297"/>
      <c r="AH17" s="1297"/>
      <c r="AI17" s="1297"/>
      <c r="AJ17" s="1297"/>
      <c r="AK17" s="1297"/>
      <c r="AL17" s="1297"/>
      <c r="AM17" s="1297"/>
      <c r="AN17" s="1297"/>
      <c r="AO17" s="1297"/>
      <c r="AP17" s="1297"/>
      <c r="AQ17" s="1297"/>
      <c r="AR17" s="1297"/>
      <c r="AS17" s="1297"/>
      <c r="AT17" s="1297"/>
      <c r="AU17" s="1297"/>
      <c r="AV17" s="1297"/>
    </row>
    <row r="18" spans="1:48">
      <c r="B18" s="1299"/>
      <c r="C18" s="1299"/>
      <c r="D18" s="1299" t="s">
        <v>2118</v>
      </c>
      <c r="E18" s="1299" t="s">
        <v>2117</v>
      </c>
      <c r="F18" s="1299" t="s">
        <v>2116</v>
      </c>
      <c r="G18" s="1299" t="s">
        <v>2115</v>
      </c>
      <c r="H18" s="1299" t="s">
        <v>2114</v>
      </c>
      <c r="I18" s="1292" t="s">
        <v>2113</v>
      </c>
      <c r="J18" s="1297" t="s">
        <v>2112</v>
      </c>
      <c r="K18" s="1292" t="s">
        <v>2111</v>
      </c>
      <c r="L18" s="1292" t="s">
        <v>2110</v>
      </c>
      <c r="M18" s="1292" t="s">
        <v>2109</v>
      </c>
      <c r="N18" s="1292" t="s">
        <v>2108</v>
      </c>
      <c r="O18" s="1292" t="s">
        <v>2107</v>
      </c>
      <c r="P18" s="1292" t="s">
        <v>2106</v>
      </c>
      <c r="Q18" s="1292" t="s">
        <v>2105</v>
      </c>
      <c r="R18" s="1292" t="s">
        <v>2104</v>
      </c>
      <c r="S18" s="1292" t="s">
        <v>893</v>
      </c>
      <c r="T18" s="1292" t="s">
        <v>2103</v>
      </c>
      <c r="U18" s="1292" t="s">
        <v>2102</v>
      </c>
      <c r="V18" s="1292" t="s">
        <v>2101</v>
      </c>
      <c r="W18" s="1292" t="s">
        <v>2100</v>
      </c>
      <c r="X18" s="1292" t="s">
        <v>2099</v>
      </c>
      <c r="Y18" s="1292" t="s">
        <v>2098</v>
      </c>
      <c r="Z18" s="1292" t="s">
        <v>2097</v>
      </c>
      <c r="AA18" s="1292" t="s">
        <v>2096</v>
      </c>
      <c r="AB18" s="1303" t="s">
        <v>2095</v>
      </c>
      <c r="AC18" s="1303" t="s">
        <v>2094</v>
      </c>
      <c r="AD18" s="1303" t="s">
        <v>2093</v>
      </c>
      <c r="AE18" s="1303" t="s">
        <v>2092</v>
      </c>
      <c r="AF18" s="1303" t="s">
        <v>2091</v>
      </c>
      <c r="AG18" s="1303" t="s">
        <v>2090</v>
      </c>
      <c r="AH18" s="1297"/>
      <c r="AI18" s="1297"/>
      <c r="AJ18" s="1297"/>
      <c r="AK18" s="1297"/>
      <c r="AL18" s="1297"/>
      <c r="AM18" s="1297"/>
      <c r="AN18" s="1297"/>
      <c r="AO18" s="1297"/>
      <c r="AP18" s="1297"/>
      <c r="AQ18" s="1297"/>
      <c r="AR18" s="1297"/>
      <c r="AS18" s="1297"/>
      <c r="AT18" s="1297"/>
      <c r="AU18" s="1297"/>
      <c r="AV18" s="1297"/>
    </row>
    <row r="19" spans="1:48">
      <c r="A19" s="1292">
        <v>2016</v>
      </c>
      <c r="B19" s="1299" t="s">
        <v>932</v>
      </c>
      <c r="C19" s="1299" t="s">
        <v>2118</v>
      </c>
      <c r="D19" s="1304"/>
      <c r="E19" s="1310"/>
      <c r="F19" s="1310"/>
      <c r="G19" s="1310"/>
      <c r="H19" s="1310"/>
      <c r="I19" s="1309"/>
      <c r="J19" s="1309"/>
      <c r="M19" s="1292">
        <v>1800</v>
      </c>
      <c r="Q19" s="1292">
        <v>2400</v>
      </c>
      <c r="R19" s="1308"/>
      <c r="S19" s="1308"/>
      <c r="T19" s="1308"/>
      <c r="U19" s="1308"/>
      <c r="V19" s="1308"/>
      <c r="X19" s="1306"/>
      <c r="Y19" s="1306"/>
      <c r="Z19" s="1306"/>
      <c r="AA19" s="1306"/>
      <c r="AB19" s="1303"/>
      <c r="AC19" s="1303"/>
      <c r="AD19" s="1303"/>
      <c r="AE19" s="1303"/>
      <c r="AF19" s="1303"/>
      <c r="AG19" s="1303"/>
      <c r="AH19" s="1297"/>
      <c r="AI19" s="1297"/>
      <c r="AJ19" s="1297"/>
      <c r="AK19" s="1297"/>
      <c r="AL19" s="1297"/>
      <c r="AM19" s="1297"/>
      <c r="AN19" s="1297"/>
      <c r="AO19" s="1297"/>
      <c r="AP19" s="1297"/>
      <c r="AQ19" s="1297"/>
      <c r="AR19" s="1297"/>
      <c r="AS19" s="1297"/>
      <c r="AT19" s="1297"/>
      <c r="AU19" s="1297"/>
      <c r="AV19" s="1297"/>
    </row>
    <row r="20" spans="1:48">
      <c r="A20" s="1292">
        <v>2016</v>
      </c>
      <c r="B20" s="1299" t="s">
        <v>932</v>
      </c>
      <c r="C20" s="1299" t="s">
        <v>2117</v>
      </c>
      <c r="D20" s="1310"/>
      <c r="E20" s="1304"/>
      <c r="F20" s="1313">
        <v>8634</v>
      </c>
      <c r="G20" s="1313">
        <v>3010</v>
      </c>
      <c r="H20" s="1313"/>
      <c r="I20" s="1307">
        <v>1500</v>
      </c>
      <c r="J20" s="1307"/>
      <c r="K20" s="1310"/>
      <c r="L20" s="1310"/>
      <c r="M20" s="1310"/>
      <c r="N20" s="1310"/>
      <c r="O20" s="1310"/>
      <c r="P20" s="1310"/>
      <c r="Q20" s="1310"/>
      <c r="R20" s="1307"/>
      <c r="S20" s="1307"/>
      <c r="T20" s="1307"/>
      <c r="U20" s="1307"/>
      <c r="V20" s="1307"/>
      <c r="W20" s="1310"/>
      <c r="X20" s="1307"/>
      <c r="Y20" s="1307"/>
      <c r="Z20" s="1307"/>
      <c r="AA20" s="1307">
        <v>600</v>
      </c>
      <c r="AB20" s="1303"/>
      <c r="AC20" s="1303"/>
      <c r="AD20" s="1303"/>
      <c r="AE20" s="1303"/>
      <c r="AF20" s="1303"/>
      <c r="AG20" s="1303"/>
      <c r="AH20" s="1297"/>
      <c r="AI20" s="1297"/>
      <c r="AJ20" s="1297"/>
      <c r="AK20" s="1297"/>
      <c r="AL20" s="1297"/>
      <c r="AM20" s="1297"/>
      <c r="AN20" s="1297"/>
      <c r="AO20" s="1297"/>
      <c r="AP20" s="1297"/>
      <c r="AQ20" s="1297"/>
      <c r="AR20" s="1297"/>
      <c r="AS20" s="1297"/>
      <c r="AT20" s="1297"/>
      <c r="AU20" s="1297"/>
      <c r="AV20" s="1297"/>
    </row>
    <row r="21" spans="1:48">
      <c r="A21" s="1292">
        <v>2016</v>
      </c>
      <c r="B21" s="1299" t="s">
        <v>932</v>
      </c>
      <c r="C21" s="1299" t="s">
        <v>2116</v>
      </c>
      <c r="D21" s="1310"/>
      <c r="E21" s="1313">
        <v>8634</v>
      </c>
      <c r="F21" s="1304"/>
      <c r="G21" s="1313">
        <v>6020</v>
      </c>
      <c r="H21" s="1313">
        <v>14416</v>
      </c>
      <c r="I21" s="1307"/>
      <c r="J21" s="1307"/>
      <c r="K21" s="1310"/>
      <c r="L21" s="1310"/>
      <c r="M21" s="1310"/>
      <c r="N21" s="1310"/>
      <c r="O21" s="1310"/>
      <c r="P21" s="1310"/>
      <c r="Q21" s="1310">
        <v>3900</v>
      </c>
      <c r="R21" s="1307"/>
      <c r="S21" s="1307"/>
      <c r="T21" s="1307"/>
      <c r="U21" s="1307"/>
      <c r="V21" s="1307"/>
      <c r="W21" s="1310"/>
      <c r="X21" s="1307"/>
      <c r="Y21" s="1307"/>
      <c r="Z21" s="1307"/>
      <c r="AA21" s="1307"/>
      <c r="AB21" s="1303"/>
      <c r="AC21" s="1303"/>
      <c r="AD21" s="1303"/>
      <c r="AE21" s="1303"/>
      <c r="AF21" s="1303"/>
      <c r="AG21" s="1303"/>
      <c r="AH21" s="1297"/>
      <c r="AI21" s="1297"/>
      <c r="AJ21" s="1297"/>
      <c r="AK21" s="1297"/>
      <c r="AL21" s="1297"/>
      <c r="AM21" s="1297"/>
      <c r="AN21" s="1297"/>
      <c r="AO21" s="1297"/>
      <c r="AP21" s="1297"/>
      <c r="AQ21" s="1297"/>
      <c r="AR21" s="1297"/>
      <c r="AS21" s="1297"/>
      <c r="AT21" s="1297"/>
      <c r="AU21" s="1297"/>
      <c r="AV21" s="1297"/>
    </row>
    <row r="22" spans="1:48">
      <c r="A22" s="1292">
        <v>2016</v>
      </c>
      <c r="B22" s="1299" t="s">
        <v>932</v>
      </c>
      <c r="C22" s="1299" t="s">
        <v>2115</v>
      </c>
      <c r="D22" s="1310"/>
      <c r="E22" s="1313">
        <v>3010</v>
      </c>
      <c r="F22" s="1313">
        <v>6020</v>
      </c>
      <c r="G22" s="1304"/>
      <c r="H22" s="1313">
        <v>3010</v>
      </c>
      <c r="I22" s="1307"/>
      <c r="J22" s="1307">
        <v>600</v>
      </c>
      <c r="K22" s="1310"/>
      <c r="L22" s="1310"/>
      <c r="M22" s="1310"/>
      <c r="N22" s="1310"/>
      <c r="O22" s="1310"/>
      <c r="P22" s="1310"/>
      <c r="Q22" s="1310"/>
      <c r="R22" s="1307"/>
      <c r="S22" s="1307"/>
      <c r="T22" s="1307"/>
      <c r="U22" s="1307"/>
      <c r="V22" s="1307"/>
      <c r="W22" s="1310">
        <v>500</v>
      </c>
      <c r="X22" s="1307"/>
      <c r="Y22" s="1307"/>
      <c r="Z22" s="1307"/>
      <c r="AA22" s="1307"/>
      <c r="AB22" s="1303"/>
      <c r="AC22" s="1303"/>
      <c r="AD22" s="1303"/>
      <c r="AE22" s="1303">
        <v>750</v>
      </c>
      <c r="AF22" s="1303"/>
      <c r="AG22" s="1303"/>
      <c r="AH22" s="1297"/>
      <c r="AI22" s="1297"/>
      <c r="AJ22" s="1297"/>
      <c r="AK22" s="1297"/>
      <c r="AL22" s="1297"/>
      <c r="AM22" s="1297"/>
      <c r="AN22" s="1297"/>
      <c r="AO22" s="1297"/>
      <c r="AP22" s="1297"/>
      <c r="AQ22" s="1297"/>
      <c r="AR22" s="1297"/>
      <c r="AS22" s="1297"/>
      <c r="AT22" s="1297"/>
      <c r="AU22" s="1297"/>
      <c r="AV22" s="1297"/>
    </row>
    <row r="23" spans="1:48">
      <c r="A23" s="1292">
        <v>2016</v>
      </c>
      <c r="B23" s="1299" t="s">
        <v>932</v>
      </c>
      <c r="C23" s="1299" t="s">
        <v>2114</v>
      </c>
      <c r="D23" s="1310"/>
      <c r="E23" s="1313"/>
      <c r="F23" s="1313">
        <v>14416</v>
      </c>
      <c r="G23" s="1313">
        <v>3010</v>
      </c>
      <c r="H23" s="1304"/>
      <c r="I23" s="1307"/>
      <c r="J23" s="1307"/>
      <c r="K23" s="1310"/>
      <c r="L23" s="1310"/>
      <c r="M23" s="1310">
        <v>2300</v>
      </c>
      <c r="N23" s="1310"/>
      <c r="O23" s="1310"/>
      <c r="P23" s="1310"/>
      <c r="Q23" s="1310"/>
      <c r="R23" s="1307"/>
      <c r="S23" s="1307"/>
      <c r="T23" s="1307"/>
      <c r="U23" s="1307"/>
      <c r="V23" s="1307"/>
      <c r="W23" s="1310"/>
      <c r="X23" s="1307"/>
      <c r="Y23" s="1307"/>
      <c r="Z23" s="1307"/>
      <c r="AA23" s="1307"/>
      <c r="AB23" s="1303"/>
      <c r="AC23" s="1303">
        <v>2700</v>
      </c>
      <c r="AD23" s="1303">
        <v>5000</v>
      </c>
      <c r="AE23" s="1303">
        <v>750</v>
      </c>
      <c r="AF23" s="1303"/>
      <c r="AG23" s="1303"/>
      <c r="AH23" s="1297"/>
      <c r="AI23" s="1297"/>
      <c r="AJ23" s="1297"/>
      <c r="AK23" s="1297"/>
      <c r="AL23" s="1297"/>
      <c r="AM23" s="1297"/>
      <c r="AN23" s="1297"/>
      <c r="AO23" s="1297"/>
      <c r="AP23" s="1297"/>
      <c r="AQ23" s="1297"/>
      <c r="AR23" s="1297"/>
      <c r="AS23" s="1297"/>
      <c r="AT23" s="1297"/>
      <c r="AU23" s="1297"/>
      <c r="AV23" s="1297"/>
    </row>
    <row r="24" spans="1:48">
      <c r="A24" s="1292">
        <v>2016</v>
      </c>
      <c r="B24" s="1299" t="s">
        <v>932</v>
      </c>
      <c r="C24" s="1299" t="s">
        <v>2113</v>
      </c>
      <c r="D24" s="1309"/>
      <c r="E24" s="1307">
        <v>1780</v>
      </c>
      <c r="F24" s="1307"/>
      <c r="G24" s="1307"/>
      <c r="H24" s="1307"/>
      <c r="I24" s="1304"/>
      <c r="J24" s="1312">
        <v>590</v>
      </c>
      <c r="K24" s="1309"/>
      <c r="L24" s="1309"/>
      <c r="M24" s="1309"/>
      <c r="N24" s="1309"/>
      <c r="O24" s="1309"/>
      <c r="P24" s="1309"/>
      <c r="Q24" s="1309"/>
      <c r="R24" s="1307"/>
      <c r="S24" s="1307">
        <v>1632</v>
      </c>
      <c r="T24" s="1307"/>
      <c r="U24" s="1307"/>
      <c r="V24" s="1307"/>
      <c r="W24" s="1309"/>
      <c r="X24" s="1307"/>
      <c r="Y24" s="1307"/>
      <c r="Z24" s="1307">
        <v>740</v>
      </c>
      <c r="AA24" s="1307"/>
      <c r="AB24" s="1303"/>
      <c r="AC24" s="1303"/>
      <c r="AD24" s="1303"/>
      <c r="AE24" s="1303"/>
      <c r="AF24" s="1303"/>
      <c r="AG24" s="1303"/>
      <c r="AH24" s="1297"/>
      <c r="AI24" s="1297"/>
      <c r="AJ24" s="1297"/>
      <c r="AK24" s="1297"/>
      <c r="AL24" s="1297"/>
      <c r="AM24" s="1297"/>
      <c r="AN24" s="1297"/>
      <c r="AO24" s="1297"/>
      <c r="AP24" s="1297"/>
      <c r="AQ24" s="1297"/>
      <c r="AR24" s="1297"/>
      <c r="AS24" s="1297"/>
      <c r="AT24" s="1297"/>
      <c r="AU24" s="1297"/>
      <c r="AV24" s="1297"/>
    </row>
    <row r="25" spans="1:48">
      <c r="A25" s="1292">
        <v>2016</v>
      </c>
      <c r="B25" s="1299" t="s">
        <v>932</v>
      </c>
      <c r="C25" s="1299" t="s">
        <v>2112</v>
      </c>
      <c r="D25" s="1309"/>
      <c r="E25" s="1307"/>
      <c r="F25" s="1307"/>
      <c r="G25" s="1307">
        <v>585</v>
      </c>
      <c r="H25" s="1307"/>
      <c r="I25" s="1312">
        <v>600</v>
      </c>
      <c r="J25" s="1304"/>
      <c r="K25" s="1309"/>
      <c r="L25" s="1309"/>
      <c r="M25" s="1309"/>
      <c r="N25" s="1309"/>
      <c r="O25" s="1309"/>
      <c r="P25" s="1309"/>
      <c r="Q25" s="1309"/>
      <c r="R25" s="1307"/>
      <c r="S25" s="1307"/>
      <c r="T25" s="1307"/>
      <c r="U25" s="1307"/>
      <c r="V25" s="1307"/>
      <c r="W25" s="1309"/>
      <c r="X25" s="1307"/>
      <c r="Y25" s="1307"/>
      <c r="Z25" s="1307"/>
      <c r="AA25" s="1307">
        <v>1700</v>
      </c>
      <c r="AB25" s="1303"/>
      <c r="AC25" s="1303"/>
      <c r="AD25" s="1303"/>
      <c r="AE25" s="1303"/>
      <c r="AF25" s="1303"/>
      <c r="AG25" s="1303"/>
      <c r="AH25" s="1297"/>
      <c r="AI25" s="1297"/>
      <c r="AJ25" s="1297"/>
      <c r="AK25" s="1297"/>
      <c r="AL25" s="1297"/>
      <c r="AM25" s="1297"/>
      <c r="AN25" s="1297"/>
      <c r="AO25" s="1297"/>
      <c r="AP25" s="1297"/>
      <c r="AQ25" s="1297"/>
      <c r="AR25" s="1297"/>
      <c r="AS25" s="1297"/>
      <c r="AT25" s="1297"/>
      <c r="AU25" s="1297"/>
      <c r="AV25" s="1297"/>
    </row>
    <row r="26" spans="1:48">
      <c r="A26" s="1292">
        <v>2016</v>
      </c>
      <c r="B26" s="1299" t="s">
        <v>932</v>
      </c>
      <c r="C26" s="1299" t="s">
        <v>2111</v>
      </c>
      <c r="E26" s="1310"/>
      <c r="F26" s="1310"/>
      <c r="G26" s="1310"/>
      <c r="H26" s="1310"/>
      <c r="I26" s="1309"/>
      <c r="J26" s="1309"/>
      <c r="K26" s="1304"/>
      <c r="L26" s="1292">
        <v>1016</v>
      </c>
      <c r="P26" s="1292">
        <v>1000</v>
      </c>
      <c r="R26" s="1308"/>
      <c r="S26" s="1308"/>
      <c r="T26" s="1308"/>
      <c r="U26" s="1308"/>
      <c r="V26" s="1308"/>
      <c r="X26" s="1306"/>
      <c r="Y26" s="1306"/>
      <c r="Z26" s="1306"/>
      <c r="AA26" s="1306"/>
      <c r="AB26" s="1303"/>
      <c r="AC26" s="1303"/>
      <c r="AD26" s="1303"/>
      <c r="AE26" s="1303"/>
      <c r="AF26" s="1303"/>
      <c r="AG26" s="1303"/>
      <c r="AH26" s="1297"/>
      <c r="AI26" s="1297"/>
      <c r="AJ26" s="1297"/>
      <c r="AK26" s="1297"/>
      <c r="AL26" s="1297"/>
      <c r="AM26" s="1297"/>
      <c r="AN26" s="1297"/>
      <c r="AO26" s="1297"/>
      <c r="AP26" s="1297"/>
      <c r="AQ26" s="1297"/>
      <c r="AR26" s="1297"/>
      <c r="AS26" s="1297"/>
      <c r="AT26" s="1297"/>
      <c r="AU26" s="1297"/>
      <c r="AV26" s="1297"/>
    </row>
    <row r="27" spans="1:48">
      <c r="A27" s="1292">
        <v>2016</v>
      </c>
      <c r="B27" s="1299" t="s">
        <v>932</v>
      </c>
      <c r="C27" s="1299" t="s">
        <v>2110</v>
      </c>
      <c r="E27" s="1310"/>
      <c r="F27" s="1310"/>
      <c r="G27" s="1310"/>
      <c r="H27" s="1310"/>
      <c r="I27" s="1309"/>
      <c r="J27" s="1309"/>
      <c r="K27" s="1292">
        <v>1016</v>
      </c>
      <c r="L27" s="1304"/>
      <c r="R27" s="1308"/>
      <c r="S27" s="1308"/>
      <c r="T27" s="1308"/>
      <c r="U27" s="1308"/>
      <c r="V27" s="1308"/>
      <c r="X27" s="1306">
        <v>1100</v>
      </c>
      <c r="Y27" s="1306"/>
      <c r="Z27" s="1306">
        <v>1200</v>
      </c>
      <c r="AA27" s="1306"/>
      <c r="AB27" s="1303"/>
      <c r="AC27" s="1303"/>
      <c r="AD27" s="1303"/>
      <c r="AE27" s="1303"/>
      <c r="AF27" s="1303"/>
      <c r="AG27" s="1303"/>
      <c r="AH27" s="1297"/>
      <c r="AI27" s="1297"/>
      <c r="AJ27" s="1297"/>
      <c r="AK27" s="1297"/>
      <c r="AL27" s="1297"/>
      <c r="AM27" s="1297"/>
      <c r="AN27" s="1297"/>
      <c r="AO27" s="1297"/>
      <c r="AP27" s="1297"/>
      <c r="AQ27" s="1297"/>
      <c r="AR27" s="1297"/>
      <c r="AS27" s="1297"/>
      <c r="AT27" s="1297"/>
      <c r="AU27" s="1297"/>
      <c r="AV27" s="1297"/>
    </row>
    <row r="28" spans="1:48">
      <c r="A28" s="1292">
        <v>2016</v>
      </c>
      <c r="B28" s="1299" t="s">
        <v>932</v>
      </c>
      <c r="C28" s="1299" t="s">
        <v>2109</v>
      </c>
      <c r="D28" s="1292">
        <v>3300</v>
      </c>
      <c r="E28" s="1310"/>
      <c r="F28" s="1310"/>
      <c r="G28" s="1310"/>
      <c r="H28" s="1310">
        <v>1800</v>
      </c>
      <c r="I28" s="1309"/>
      <c r="J28" s="1309"/>
      <c r="M28" s="1304"/>
      <c r="N28" s="1292">
        <v>2000</v>
      </c>
      <c r="R28" s="1308"/>
      <c r="S28" s="1308"/>
      <c r="T28" s="1308"/>
      <c r="U28" s="1308"/>
      <c r="V28" s="1308"/>
      <c r="X28" s="1306"/>
      <c r="Y28" s="1306"/>
      <c r="Z28" s="1306"/>
      <c r="AA28" s="1306"/>
      <c r="AB28" s="1303">
        <v>4400</v>
      </c>
      <c r="AC28" s="1303">
        <v>3150</v>
      </c>
      <c r="AD28" s="1303"/>
      <c r="AE28" s="1303"/>
      <c r="AF28" s="1303">
        <v>2600</v>
      </c>
      <c r="AG28" s="1303"/>
      <c r="AH28" s="1297"/>
      <c r="AI28" s="1297"/>
      <c r="AJ28" s="1297"/>
      <c r="AK28" s="1297"/>
      <c r="AL28" s="1297"/>
      <c r="AM28" s="1297"/>
      <c r="AN28" s="1297"/>
      <c r="AO28" s="1297"/>
      <c r="AP28" s="1297"/>
      <c r="AQ28" s="1297"/>
      <c r="AR28" s="1297"/>
      <c r="AS28" s="1297"/>
      <c r="AT28" s="1297"/>
      <c r="AU28" s="1297"/>
      <c r="AV28" s="1297"/>
    </row>
    <row r="29" spans="1:48">
      <c r="A29" s="1292">
        <v>2016</v>
      </c>
      <c r="B29" s="1299" t="s">
        <v>932</v>
      </c>
      <c r="C29" s="1299" t="s">
        <v>2108</v>
      </c>
      <c r="E29" s="1310"/>
      <c r="F29" s="1310"/>
      <c r="G29" s="1310"/>
      <c r="H29" s="1310"/>
      <c r="I29" s="1309"/>
      <c r="J29" s="1309"/>
      <c r="M29" s="1292">
        <v>2000</v>
      </c>
      <c r="N29" s="1304"/>
      <c r="Q29" s="1292">
        <v>1000</v>
      </c>
      <c r="R29" s="1308"/>
      <c r="S29" s="1308"/>
      <c r="T29" s="1308"/>
      <c r="U29" s="1308"/>
      <c r="V29" s="1308"/>
      <c r="X29" s="1306"/>
      <c r="Y29" s="1306"/>
      <c r="Z29" s="1306"/>
      <c r="AA29" s="1306"/>
      <c r="AB29" s="1303"/>
      <c r="AC29" s="1303"/>
      <c r="AD29" s="1303"/>
      <c r="AE29" s="1303"/>
      <c r="AF29" s="1303"/>
      <c r="AG29" s="1303"/>
      <c r="AH29" s="1297"/>
      <c r="AI29" s="1297"/>
      <c r="AJ29" s="1297"/>
      <c r="AK29" s="1297"/>
      <c r="AL29" s="1297"/>
      <c r="AM29" s="1297"/>
      <c r="AN29" s="1297"/>
      <c r="AO29" s="1297"/>
      <c r="AP29" s="1297"/>
      <c r="AQ29" s="1297"/>
      <c r="AR29" s="1297"/>
      <c r="AS29" s="1297"/>
      <c r="AT29" s="1297"/>
      <c r="AU29" s="1297"/>
      <c r="AV29" s="1297"/>
    </row>
    <row r="30" spans="1:48">
      <c r="A30" s="1292">
        <v>2016</v>
      </c>
      <c r="B30" s="1299" t="s">
        <v>932</v>
      </c>
      <c r="C30" s="1299" t="s">
        <v>2107</v>
      </c>
      <c r="E30" s="1310"/>
      <c r="F30" s="1310"/>
      <c r="G30" s="1310"/>
      <c r="H30" s="1310"/>
      <c r="I30" s="1309"/>
      <c r="J30" s="1309"/>
      <c r="O30" s="1304"/>
      <c r="P30" s="1292">
        <v>684</v>
      </c>
      <c r="R30" s="1308"/>
      <c r="S30" s="1308"/>
      <c r="T30" s="1308"/>
      <c r="U30" s="1308"/>
      <c r="V30" s="1308"/>
      <c r="W30" s="1292">
        <v>500</v>
      </c>
      <c r="X30" s="1306"/>
      <c r="Y30" s="1306"/>
      <c r="Z30" s="1306"/>
      <c r="AA30" s="1306">
        <v>700</v>
      </c>
      <c r="AB30" s="1303"/>
      <c r="AC30" s="1303"/>
      <c r="AD30" s="1303"/>
      <c r="AE30" s="1303"/>
      <c r="AF30" s="1303"/>
      <c r="AG30" s="1303"/>
      <c r="AH30" s="1297"/>
      <c r="AI30" s="1297"/>
      <c r="AJ30" s="1297"/>
      <c r="AK30" s="1297"/>
      <c r="AL30" s="1297"/>
      <c r="AM30" s="1297"/>
      <c r="AN30" s="1297"/>
      <c r="AO30" s="1297"/>
      <c r="AP30" s="1297"/>
      <c r="AQ30" s="1297"/>
      <c r="AR30" s="1297"/>
      <c r="AS30" s="1297"/>
      <c r="AT30" s="1297"/>
      <c r="AU30" s="1297"/>
      <c r="AV30" s="1297"/>
    </row>
    <row r="31" spans="1:48">
      <c r="A31" s="1292">
        <v>2016</v>
      </c>
      <c r="B31" s="1299" t="s">
        <v>932</v>
      </c>
      <c r="C31" s="1299" t="s">
        <v>2106</v>
      </c>
      <c r="E31" s="1310"/>
      <c r="F31" s="1310"/>
      <c r="G31" s="1310"/>
      <c r="H31" s="1310"/>
      <c r="I31" s="1309"/>
      <c r="J31" s="1309"/>
      <c r="K31" s="1292">
        <v>879</v>
      </c>
      <c r="O31" s="1292">
        <v>1234</v>
      </c>
      <c r="P31" s="1304"/>
      <c r="R31" s="1308"/>
      <c r="S31" s="1308"/>
      <c r="T31" s="1308"/>
      <c r="U31" s="1308"/>
      <c r="V31" s="1308"/>
      <c r="X31" s="1306"/>
      <c r="Y31" s="1306"/>
      <c r="Z31" s="1306"/>
      <c r="AA31" s="1306"/>
      <c r="AB31" s="1303"/>
      <c r="AC31" s="1303"/>
      <c r="AD31" s="1303"/>
      <c r="AE31" s="1303"/>
      <c r="AF31" s="1303"/>
      <c r="AG31" s="1303"/>
      <c r="AH31" s="1297"/>
      <c r="AI31" s="1297"/>
      <c r="AJ31" s="1297"/>
      <c r="AK31" s="1297"/>
      <c r="AL31" s="1297"/>
      <c r="AM31" s="1297"/>
      <c r="AN31" s="1297"/>
      <c r="AO31" s="1297"/>
      <c r="AP31" s="1297"/>
      <c r="AQ31" s="1297"/>
      <c r="AR31" s="1297"/>
      <c r="AS31" s="1297"/>
      <c r="AT31" s="1297"/>
      <c r="AU31" s="1297"/>
      <c r="AV31" s="1297"/>
    </row>
    <row r="32" spans="1:48">
      <c r="A32" s="1292">
        <v>2016</v>
      </c>
      <c r="B32" s="1299" t="s">
        <v>932</v>
      </c>
      <c r="C32" s="1299" t="s">
        <v>2105</v>
      </c>
      <c r="D32" s="1292">
        <v>1400</v>
      </c>
      <c r="E32" s="1310"/>
      <c r="F32" s="1310">
        <v>3100</v>
      </c>
      <c r="G32" s="1310"/>
      <c r="H32" s="1310"/>
      <c r="I32" s="1309"/>
      <c r="J32" s="1309"/>
      <c r="N32" s="1292">
        <v>1000</v>
      </c>
      <c r="Q32" s="1304"/>
      <c r="R32" s="1308"/>
      <c r="S32" s="1308">
        <v>700</v>
      </c>
      <c r="T32" s="1308"/>
      <c r="U32" s="1308"/>
      <c r="V32" s="1308"/>
      <c r="X32" s="1306"/>
      <c r="Y32" s="1306"/>
      <c r="Z32" s="1306"/>
      <c r="AA32" s="1306"/>
      <c r="AB32" s="1303"/>
      <c r="AC32" s="1303"/>
      <c r="AD32" s="1303"/>
      <c r="AE32" s="1303"/>
      <c r="AF32" s="1303"/>
      <c r="AG32" s="1303"/>
      <c r="AH32" s="1297"/>
      <c r="AI32" s="1297"/>
      <c r="AJ32" s="1297"/>
      <c r="AK32" s="1297"/>
      <c r="AL32" s="1297"/>
      <c r="AM32" s="1297"/>
      <c r="AN32" s="1297"/>
      <c r="AO32" s="1297"/>
      <c r="AP32" s="1297"/>
      <c r="AQ32" s="1297"/>
      <c r="AR32" s="1297"/>
      <c r="AS32" s="1297"/>
      <c r="AT32" s="1297"/>
      <c r="AU32" s="1297"/>
      <c r="AV32" s="1297"/>
    </row>
    <row r="33" spans="1:48">
      <c r="A33" s="1292">
        <v>2016</v>
      </c>
      <c r="B33" s="1299" t="s">
        <v>932</v>
      </c>
      <c r="C33" s="1299" t="s">
        <v>2104</v>
      </c>
      <c r="D33" s="1308"/>
      <c r="E33" s="1307"/>
      <c r="F33" s="1307"/>
      <c r="G33" s="1307"/>
      <c r="H33" s="1307"/>
      <c r="I33" s="1307"/>
      <c r="J33" s="1307"/>
      <c r="K33" s="1308"/>
      <c r="L33" s="1308"/>
      <c r="M33" s="1308"/>
      <c r="N33" s="1308"/>
      <c r="O33" s="1308"/>
      <c r="P33" s="1308"/>
      <c r="Q33" s="1308"/>
      <c r="R33" s="1304"/>
      <c r="S33" s="1311">
        <v>2200</v>
      </c>
      <c r="T33" s="1311">
        <v>500</v>
      </c>
      <c r="U33" s="1311"/>
      <c r="V33" s="1311">
        <v>300</v>
      </c>
      <c r="W33" s="1308"/>
      <c r="X33" s="1307"/>
      <c r="Y33" s="1307"/>
      <c r="Z33" s="1307">
        <v>2145</v>
      </c>
      <c r="AA33" s="1307"/>
      <c r="AB33" s="1303"/>
      <c r="AC33" s="1303"/>
      <c r="AD33" s="1303"/>
      <c r="AE33" s="1303"/>
      <c r="AF33" s="1303"/>
      <c r="AG33" s="1303"/>
      <c r="AH33" s="1297"/>
      <c r="AI33" s="1297"/>
      <c r="AJ33" s="1297"/>
      <c r="AK33" s="1297"/>
      <c r="AL33" s="1297"/>
      <c r="AM33" s="1297"/>
      <c r="AN33" s="1297"/>
      <c r="AO33" s="1297"/>
      <c r="AP33" s="1297"/>
      <c r="AQ33" s="1297"/>
      <c r="AR33" s="1297"/>
      <c r="AS33" s="1297"/>
      <c r="AT33" s="1297"/>
      <c r="AU33" s="1297"/>
      <c r="AV33" s="1297"/>
    </row>
    <row r="34" spans="1:48">
      <c r="A34" s="1292">
        <v>2016</v>
      </c>
      <c r="B34" s="1299" t="s">
        <v>932</v>
      </c>
      <c r="C34" s="1299" t="s">
        <v>893</v>
      </c>
      <c r="D34" s="1308"/>
      <c r="E34" s="1307"/>
      <c r="F34" s="1307"/>
      <c r="G34" s="1307"/>
      <c r="H34" s="1307"/>
      <c r="I34" s="1307">
        <v>1632</v>
      </c>
      <c r="J34" s="1307"/>
      <c r="K34" s="1308"/>
      <c r="L34" s="1308"/>
      <c r="M34" s="1308"/>
      <c r="N34" s="1308"/>
      <c r="O34" s="1308"/>
      <c r="P34" s="1308"/>
      <c r="Q34" s="1308">
        <v>700</v>
      </c>
      <c r="R34" s="1311">
        <v>3500</v>
      </c>
      <c r="S34" s="1304"/>
      <c r="T34" s="1311"/>
      <c r="U34" s="1311"/>
      <c r="V34" s="1311">
        <v>500</v>
      </c>
      <c r="W34" s="1308"/>
      <c r="X34" s="1307"/>
      <c r="Y34" s="1307"/>
      <c r="Z34" s="1307"/>
      <c r="AA34" s="1307"/>
      <c r="AB34" s="1303"/>
      <c r="AC34" s="1303"/>
      <c r="AD34" s="1303"/>
      <c r="AE34" s="1303"/>
      <c r="AF34" s="1303"/>
      <c r="AG34" s="1303"/>
      <c r="AH34" s="1297"/>
      <c r="AI34" s="1297"/>
      <c r="AJ34" s="1297"/>
      <c r="AK34" s="1297"/>
      <c r="AL34" s="1297"/>
      <c r="AM34" s="1297"/>
      <c r="AN34" s="1297"/>
      <c r="AO34" s="1297"/>
      <c r="AP34" s="1297"/>
      <c r="AQ34" s="1297"/>
      <c r="AR34" s="1297"/>
      <c r="AS34" s="1297"/>
      <c r="AT34" s="1297"/>
      <c r="AU34" s="1297"/>
      <c r="AV34" s="1297"/>
    </row>
    <row r="35" spans="1:48">
      <c r="A35" s="1292">
        <v>2016</v>
      </c>
      <c r="B35" s="1299" t="s">
        <v>932</v>
      </c>
      <c r="C35" s="1299" t="s">
        <v>2103</v>
      </c>
      <c r="D35" s="1308"/>
      <c r="E35" s="1307"/>
      <c r="F35" s="1307"/>
      <c r="G35" s="1307"/>
      <c r="H35" s="1307"/>
      <c r="I35" s="1307"/>
      <c r="J35" s="1307"/>
      <c r="K35" s="1308"/>
      <c r="L35" s="1308"/>
      <c r="M35" s="1308"/>
      <c r="N35" s="1308"/>
      <c r="O35" s="1308"/>
      <c r="P35" s="1308"/>
      <c r="Q35" s="1308"/>
      <c r="R35" s="1311">
        <v>500</v>
      </c>
      <c r="S35" s="1311"/>
      <c r="T35" s="1304"/>
      <c r="U35" s="1311">
        <v>200</v>
      </c>
      <c r="V35" s="1311">
        <v>200</v>
      </c>
      <c r="W35" s="1308"/>
      <c r="X35" s="1307"/>
      <c r="Y35" s="1307">
        <v>600</v>
      </c>
      <c r="Z35" s="1307"/>
      <c r="AA35" s="1307"/>
      <c r="AB35" s="1303"/>
      <c r="AC35" s="1303"/>
      <c r="AD35" s="1303"/>
      <c r="AE35" s="1303"/>
      <c r="AF35" s="1303"/>
      <c r="AG35" s="1303"/>
      <c r="AH35" s="1297"/>
      <c r="AI35" s="1297"/>
      <c r="AJ35" s="1297"/>
      <c r="AK35" s="1297"/>
      <c r="AL35" s="1297"/>
      <c r="AM35" s="1297"/>
      <c r="AN35" s="1297"/>
      <c r="AO35" s="1297"/>
      <c r="AP35" s="1297"/>
      <c r="AQ35" s="1297"/>
      <c r="AR35" s="1297"/>
      <c r="AS35" s="1297"/>
      <c r="AT35" s="1297"/>
      <c r="AU35" s="1297"/>
      <c r="AV35" s="1297"/>
    </row>
    <row r="36" spans="1:48">
      <c r="A36" s="1292">
        <v>2016</v>
      </c>
      <c r="B36" s="1299" t="s">
        <v>932</v>
      </c>
      <c r="C36" s="1299" t="s">
        <v>2102</v>
      </c>
      <c r="D36" s="1308"/>
      <c r="E36" s="1307"/>
      <c r="F36" s="1307"/>
      <c r="G36" s="1307"/>
      <c r="H36" s="1307"/>
      <c r="I36" s="1307"/>
      <c r="J36" s="1307"/>
      <c r="K36" s="1308"/>
      <c r="L36" s="1308"/>
      <c r="M36" s="1308"/>
      <c r="N36" s="1308"/>
      <c r="O36" s="1308"/>
      <c r="P36" s="1308"/>
      <c r="Q36" s="1308"/>
      <c r="R36" s="1311"/>
      <c r="S36" s="1311"/>
      <c r="T36" s="1311">
        <v>1000</v>
      </c>
      <c r="U36" s="1304"/>
      <c r="V36" s="1311"/>
      <c r="W36" s="1308"/>
      <c r="X36" s="1307">
        <v>700</v>
      </c>
      <c r="Y36" s="1307">
        <v>250</v>
      </c>
      <c r="Z36" s="1307"/>
      <c r="AA36" s="1307"/>
      <c r="AB36" s="1303"/>
      <c r="AC36" s="1303"/>
      <c r="AD36" s="1303"/>
      <c r="AE36" s="1303"/>
      <c r="AF36" s="1303"/>
      <c r="AG36" s="1303"/>
      <c r="AH36" s="1297"/>
      <c r="AI36" s="1297"/>
      <c r="AJ36" s="1297"/>
      <c r="AK36" s="1297"/>
      <c r="AL36" s="1297"/>
      <c r="AM36" s="1297"/>
      <c r="AN36" s="1297"/>
      <c r="AO36" s="1297"/>
      <c r="AP36" s="1297"/>
      <c r="AQ36" s="1297"/>
      <c r="AR36" s="1297"/>
      <c r="AS36" s="1297"/>
      <c r="AT36" s="1297"/>
      <c r="AU36" s="1297"/>
      <c r="AV36" s="1297"/>
    </row>
    <row r="37" spans="1:48">
      <c r="A37" s="1292">
        <v>2016</v>
      </c>
      <c r="B37" s="1299" t="s">
        <v>932</v>
      </c>
      <c r="C37" s="1299" t="s">
        <v>2101</v>
      </c>
      <c r="D37" s="1308"/>
      <c r="E37" s="1307"/>
      <c r="F37" s="1307"/>
      <c r="G37" s="1307"/>
      <c r="H37" s="1307"/>
      <c r="I37" s="1307"/>
      <c r="J37" s="1307"/>
      <c r="K37" s="1308"/>
      <c r="L37" s="1308"/>
      <c r="M37" s="1308"/>
      <c r="N37" s="1308"/>
      <c r="O37" s="1308"/>
      <c r="P37" s="1308"/>
      <c r="Q37" s="1308"/>
      <c r="R37" s="1311">
        <v>3900</v>
      </c>
      <c r="S37" s="1311">
        <v>600</v>
      </c>
      <c r="T37" s="1311">
        <v>200</v>
      </c>
      <c r="U37" s="1311"/>
      <c r="V37" s="1304"/>
      <c r="W37" s="1308"/>
      <c r="X37" s="1306"/>
      <c r="Y37" s="1306"/>
      <c r="Z37" s="1306"/>
      <c r="AA37" s="1306"/>
      <c r="AB37" s="1303"/>
      <c r="AC37" s="1303"/>
      <c r="AD37" s="1303"/>
      <c r="AE37" s="1303"/>
      <c r="AF37" s="1303"/>
      <c r="AG37" s="1303"/>
      <c r="AH37" s="1297"/>
      <c r="AI37" s="1297"/>
      <c r="AJ37" s="1297"/>
      <c r="AK37" s="1297"/>
      <c r="AL37" s="1297"/>
      <c r="AM37" s="1297"/>
      <c r="AN37" s="1297"/>
      <c r="AO37" s="1297"/>
      <c r="AP37" s="1297"/>
      <c r="AQ37" s="1297"/>
      <c r="AR37" s="1297"/>
      <c r="AS37" s="1297"/>
      <c r="AT37" s="1297"/>
      <c r="AU37" s="1297"/>
      <c r="AV37" s="1297"/>
    </row>
    <row r="38" spans="1:48">
      <c r="A38" s="1292">
        <v>2016</v>
      </c>
      <c r="B38" s="1299" t="s">
        <v>932</v>
      </c>
      <c r="C38" s="1299" t="s">
        <v>2100</v>
      </c>
      <c r="E38" s="1310"/>
      <c r="F38" s="1310"/>
      <c r="G38" s="1310">
        <v>2500</v>
      </c>
      <c r="H38" s="1310"/>
      <c r="I38" s="1309"/>
      <c r="J38" s="1309"/>
      <c r="O38" s="1292">
        <v>500</v>
      </c>
      <c r="R38" s="1308"/>
      <c r="S38" s="1308"/>
      <c r="T38" s="1308"/>
      <c r="U38" s="1308"/>
      <c r="V38" s="1308"/>
      <c r="W38" s="1304"/>
      <c r="X38" s="1306"/>
      <c r="Y38" s="1306"/>
      <c r="Z38" s="1306"/>
      <c r="AA38" s="1306">
        <v>600</v>
      </c>
      <c r="AB38" s="1303"/>
      <c r="AC38" s="1303"/>
      <c r="AD38" s="1303"/>
      <c r="AE38" s="1303">
        <v>800</v>
      </c>
      <c r="AF38" s="1303"/>
      <c r="AG38" s="1303"/>
      <c r="AH38" s="1297"/>
      <c r="AI38" s="1297"/>
      <c r="AJ38" s="1297"/>
      <c r="AK38" s="1297"/>
      <c r="AL38" s="1297"/>
      <c r="AM38" s="1297"/>
      <c r="AN38" s="1297"/>
      <c r="AO38" s="1297"/>
      <c r="AP38" s="1297"/>
      <c r="AQ38" s="1297"/>
      <c r="AR38" s="1297"/>
      <c r="AS38" s="1297"/>
      <c r="AT38" s="1297"/>
      <c r="AU38" s="1297"/>
      <c r="AV38" s="1297"/>
    </row>
    <row r="39" spans="1:48">
      <c r="A39" s="1292">
        <v>2016</v>
      </c>
      <c r="B39" s="1299" t="s">
        <v>932</v>
      </c>
      <c r="C39" s="1299" t="s">
        <v>2099</v>
      </c>
      <c r="D39" s="1306"/>
      <c r="E39" s="1307"/>
      <c r="F39" s="1307"/>
      <c r="G39" s="1307"/>
      <c r="H39" s="1307"/>
      <c r="I39" s="1307"/>
      <c r="J39" s="1307"/>
      <c r="K39" s="1306"/>
      <c r="L39" s="1306">
        <v>1500</v>
      </c>
      <c r="M39" s="1306"/>
      <c r="N39" s="1306"/>
      <c r="O39" s="1306"/>
      <c r="P39" s="1306"/>
      <c r="Q39" s="1306"/>
      <c r="R39" s="1307"/>
      <c r="S39" s="1307"/>
      <c r="T39" s="1307"/>
      <c r="U39" s="1307">
        <v>600</v>
      </c>
      <c r="V39" s="1307"/>
      <c r="W39" s="1306"/>
      <c r="X39" s="1304"/>
      <c r="Y39" s="1305">
        <v>3300</v>
      </c>
      <c r="Z39" s="1305"/>
      <c r="AA39" s="1305"/>
      <c r="AB39" s="1303"/>
      <c r="AC39" s="1303"/>
      <c r="AD39" s="1303"/>
      <c r="AE39" s="1303"/>
      <c r="AF39" s="1303"/>
      <c r="AG39" s="1303"/>
      <c r="AH39" s="1297"/>
      <c r="AI39" s="1297"/>
      <c r="AJ39" s="1297"/>
      <c r="AK39" s="1297"/>
      <c r="AL39" s="1297"/>
      <c r="AM39" s="1297"/>
      <c r="AN39" s="1297"/>
      <c r="AO39" s="1297"/>
      <c r="AP39" s="1297"/>
      <c r="AQ39" s="1297"/>
      <c r="AR39" s="1297"/>
      <c r="AS39" s="1297"/>
      <c r="AT39" s="1297"/>
      <c r="AU39" s="1297"/>
      <c r="AV39" s="1297"/>
    </row>
    <row r="40" spans="1:48">
      <c r="A40" s="1292">
        <v>2016</v>
      </c>
      <c r="B40" s="1299" t="s">
        <v>932</v>
      </c>
      <c r="C40" s="1299" t="s">
        <v>2098</v>
      </c>
      <c r="D40" s="1306"/>
      <c r="E40" s="1307"/>
      <c r="F40" s="1307"/>
      <c r="G40" s="1307"/>
      <c r="H40" s="1307"/>
      <c r="I40" s="1307"/>
      <c r="J40" s="1307"/>
      <c r="K40" s="1306"/>
      <c r="L40" s="1306"/>
      <c r="M40" s="1306"/>
      <c r="N40" s="1306"/>
      <c r="O40" s="1306"/>
      <c r="P40" s="1306"/>
      <c r="Q40" s="1306"/>
      <c r="R40" s="1307"/>
      <c r="S40" s="1307"/>
      <c r="T40" s="1307">
        <v>1000</v>
      </c>
      <c r="U40" s="1307">
        <v>300</v>
      </c>
      <c r="V40" s="1307"/>
      <c r="W40" s="1306"/>
      <c r="X40" s="1305">
        <v>3300</v>
      </c>
      <c r="Y40" s="1304"/>
      <c r="Z40" s="1305">
        <v>7300</v>
      </c>
      <c r="AA40" s="1305"/>
      <c r="AB40" s="1303"/>
      <c r="AC40" s="1303"/>
      <c r="AD40" s="1303"/>
      <c r="AE40" s="1303"/>
      <c r="AF40" s="1303"/>
      <c r="AG40" s="1303"/>
      <c r="AH40" s="1297"/>
      <c r="AI40" s="1297"/>
      <c r="AJ40" s="1297"/>
      <c r="AK40" s="1297"/>
      <c r="AL40" s="1297"/>
      <c r="AM40" s="1297"/>
      <c r="AN40" s="1297"/>
      <c r="AO40" s="1297"/>
      <c r="AP40" s="1297"/>
      <c r="AQ40" s="1297"/>
      <c r="AR40" s="1297"/>
      <c r="AS40" s="1297"/>
      <c r="AT40" s="1297"/>
      <c r="AU40" s="1297"/>
      <c r="AV40" s="1297"/>
    </row>
    <row r="41" spans="1:48">
      <c r="A41" s="1292">
        <v>2016</v>
      </c>
      <c r="B41" s="1299" t="s">
        <v>932</v>
      </c>
      <c r="C41" s="1299" t="s">
        <v>2097</v>
      </c>
      <c r="D41" s="1306"/>
      <c r="E41" s="1307"/>
      <c r="F41" s="1307"/>
      <c r="G41" s="1307"/>
      <c r="H41" s="1307"/>
      <c r="I41" s="1307">
        <v>680</v>
      </c>
      <c r="J41" s="1307"/>
      <c r="K41" s="1306"/>
      <c r="L41" s="1306">
        <v>1200</v>
      </c>
      <c r="M41" s="1306"/>
      <c r="N41" s="1306"/>
      <c r="O41" s="1306"/>
      <c r="P41" s="1306"/>
      <c r="Q41" s="1306"/>
      <c r="R41" s="1307">
        <v>2095</v>
      </c>
      <c r="S41" s="1307"/>
      <c r="T41" s="1307"/>
      <c r="U41" s="1307"/>
      <c r="V41" s="1307"/>
      <c r="W41" s="1306"/>
      <c r="X41" s="1305"/>
      <c r="Y41" s="1305">
        <v>7300</v>
      </c>
      <c r="Z41" s="1304"/>
      <c r="AA41" s="1305">
        <v>5300</v>
      </c>
      <c r="AB41" s="1303"/>
      <c r="AC41" s="1303"/>
      <c r="AD41" s="1303"/>
      <c r="AE41" s="1303"/>
      <c r="AF41" s="1303"/>
      <c r="AG41" s="1303"/>
      <c r="AH41" s="1297"/>
      <c r="AI41" s="1297"/>
      <c r="AJ41" s="1297"/>
      <c r="AK41" s="1297"/>
      <c r="AL41" s="1297"/>
      <c r="AM41" s="1297"/>
      <c r="AN41" s="1297"/>
      <c r="AO41" s="1297"/>
      <c r="AP41" s="1297"/>
      <c r="AQ41" s="1297"/>
      <c r="AR41" s="1297"/>
      <c r="AS41" s="1297"/>
      <c r="AT41" s="1297"/>
      <c r="AU41" s="1297"/>
      <c r="AV41" s="1297"/>
    </row>
    <row r="42" spans="1:48">
      <c r="A42" s="1292">
        <v>2016</v>
      </c>
      <c r="B42" s="1299" t="s">
        <v>932</v>
      </c>
      <c r="C42" s="1299" t="s">
        <v>2096</v>
      </c>
      <c r="D42" s="1306"/>
      <c r="E42" s="1307">
        <v>600</v>
      </c>
      <c r="F42" s="1307"/>
      <c r="G42" s="1307"/>
      <c r="H42" s="1307"/>
      <c r="I42" s="1307"/>
      <c r="J42" s="1307">
        <v>1300</v>
      </c>
      <c r="K42" s="1306"/>
      <c r="L42" s="1306"/>
      <c r="M42" s="1306"/>
      <c r="N42" s="1306"/>
      <c r="O42" s="1306">
        <v>700</v>
      </c>
      <c r="P42" s="1306"/>
      <c r="Q42" s="1306"/>
      <c r="R42" s="1307"/>
      <c r="S42" s="1307"/>
      <c r="T42" s="1307"/>
      <c r="U42" s="1307"/>
      <c r="V42" s="1307"/>
      <c r="W42" s="1306">
        <v>600</v>
      </c>
      <c r="X42" s="1305"/>
      <c r="Y42" s="1305"/>
      <c r="Z42" s="1305">
        <v>2000</v>
      </c>
      <c r="AA42" s="1304"/>
      <c r="AB42" s="1303"/>
      <c r="AC42" s="1303"/>
      <c r="AD42" s="1303"/>
      <c r="AE42" s="1303"/>
      <c r="AF42" s="1303"/>
      <c r="AG42" s="1303"/>
      <c r="AH42" s="1297"/>
      <c r="AI42" s="1297"/>
      <c r="AJ42" s="1297"/>
      <c r="AK42" s="1297"/>
      <c r="AL42" s="1297"/>
      <c r="AM42" s="1297"/>
      <c r="AN42" s="1297"/>
      <c r="AO42" s="1297"/>
      <c r="AP42" s="1297"/>
      <c r="AQ42" s="1297"/>
      <c r="AR42" s="1297"/>
      <c r="AS42" s="1297"/>
      <c r="AT42" s="1297"/>
      <c r="AU42" s="1297"/>
      <c r="AV42" s="1297"/>
    </row>
    <row r="43" spans="1:48">
      <c r="A43" s="1292">
        <v>2016</v>
      </c>
      <c r="B43" s="1299" t="s">
        <v>932</v>
      </c>
      <c r="C43" s="1303" t="s">
        <v>2095</v>
      </c>
      <c r="D43" s="1303"/>
      <c r="E43" s="1303"/>
      <c r="F43" s="1303"/>
      <c r="G43" s="1303"/>
      <c r="H43" s="1303"/>
      <c r="I43" s="1303"/>
      <c r="J43" s="1303"/>
      <c r="K43" s="1303"/>
      <c r="L43" s="1303"/>
      <c r="M43" s="1303">
        <v>2310</v>
      </c>
      <c r="N43" s="1303"/>
      <c r="O43" s="1303"/>
      <c r="P43" s="1303"/>
      <c r="Q43" s="1303"/>
      <c r="R43" s="1303"/>
      <c r="S43" s="1303"/>
      <c r="T43" s="1303"/>
      <c r="U43" s="1303"/>
      <c r="V43" s="1303"/>
      <c r="W43" s="1303"/>
      <c r="X43" s="1303"/>
      <c r="Y43" s="1303"/>
      <c r="Z43" s="1303"/>
      <c r="AA43" s="1303"/>
      <c r="AB43" s="1302"/>
      <c r="AC43" s="1303">
        <v>1910</v>
      </c>
      <c r="AD43" s="1303">
        <v>235</v>
      </c>
      <c r="AE43" s="1303"/>
      <c r="AF43" s="1303"/>
      <c r="AG43" s="1303"/>
      <c r="AH43" s="1297"/>
      <c r="AI43" s="1297"/>
      <c r="AJ43" s="1297"/>
      <c r="AK43" s="1297"/>
      <c r="AL43" s="1297"/>
      <c r="AM43" s="1297"/>
      <c r="AN43" s="1297"/>
      <c r="AO43" s="1297"/>
      <c r="AP43" s="1297"/>
      <c r="AQ43" s="1297"/>
      <c r="AR43" s="1297"/>
      <c r="AS43" s="1297"/>
      <c r="AT43" s="1297"/>
      <c r="AU43" s="1297"/>
      <c r="AV43" s="1297"/>
    </row>
    <row r="44" spans="1:48">
      <c r="A44" s="1292">
        <v>2016</v>
      </c>
      <c r="B44" s="1299" t="s">
        <v>932</v>
      </c>
      <c r="C44" s="1303" t="s">
        <v>2094</v>
      </c>
      <c r="D44" s="1303"/>
      <c r="E44" s="1303"/>
      <c r="F44" s="1303"/>
      <c r="G44" s="1303"/>
      <c r="H44" s="1303">
        <v>4600</v>
      </c>
      <c r="I44" s="1303"/>
      <c r="J44" s="1303"/>
      <c r="K44" s="1303"/>
      <c r="L44" s="1303"/>
      <c r="M44" s="1303">
        <v>1300</v>
      </c>
      <c r="N44" s="1303"/>
      <c r="O44" s="1303"/>
      <c r="P44" s="1303"/>
      <c r="Q44" s="1303"/>
      <c r="R44" s="1303"/>
      <c r="S44" s="1303"/>
      <c r="T44" s="1303"/>
      <c r="U44" s="1303"/>
      <c r="V44" s="1303"/>
      <c r="W44" s="1303"/>
      <c r="X44" s="1303"/>
      <c r="Y44" s="1303"/>
      <c r="Z44" s="1303"/>
      <c r="AA44" s="1303"/>
      <c r="AB44" s="1303">
        <v>4240</v>
      </c>
      <c r="AC44" s="1302"/>
      <c r="AD44" s="1303">
        <v>1200</v>
      </c>
      <c r="AE44" s="1303"/>
      <c r="AF44" s="1303"/>
      <c r="AG44" s="1303"/>
      <c r="AH44" s="1297"/>
      <c r="AI44" s="1297"/>
      <c r="AJ44" s="1297"/>
      <c r="AK44" s="1297"/>
      <c r="AL44" s="1297"/>
      <c r="AM44" s="1297"/>
      <c r="AN44" s="1297"/>
      <c r="AO44" s="1297"/>
      <c r="AP44" s="1297"/>
      <c r="AQ44" s="1297"/>
      <c r="AR44" s="1297"/>
      <c r="AS44" s="1297"/>
      <c r="AT44" s="1297"/>
      <c r="AU44" s="1297"/>
      <c r="AV44" s="1297"/>
    </row>
    <row r="45" spans="1:48">
      <c r="A45" s="1292">
        <v>2016</v>
      </c>
      <c r="B45" s="1299" t="s">
        <v>932</v>
      </c>
      <c r="C45" s="1303" t="s">
        <v>2093</v>
      </c>
      <c r="D45" s="1303"/>
      <c r="E45" s="1303"/>
      <c r="F45" s="1303"/>
      <c r="G45" s="1303"/>
      <c r="H45" s="1303">
        <v>5000</v>
      </c>
      <c r="I45" s="1303"/>
      <c r="J45" s="1303"/>
      <c r="K45" s="1303"/>
      <c r="L45" s="1303"/>
      <c r="M45" s="1303"/>
      <c r="N45" s="1303"/>
      <c r="O45" s="1303"/>
      <c r="P45" s="1303"/>
      <c r="Q45" s="1303"/>
      <c r="R45" s="1303"/>
      <c r="S45" s="1303"/>
      <c r="T45" s="1303"/>
      <c r="U45" s="1303"/>
      <c r="V45" s="1303"/>
      <c r="W45" s="1303"/>
      <c r="X45" s="1303"/>
      <c r="Y45" s="1303"/>
      <c r="Z45" s="1303"/>
      <c r="AA45" s="1303"/>
      <c r="AB45" s="1303">
        <v>405</v>
      </c>
      <c r="AC45" s="1303">
        <v>1200</v>
      </c>
      <c r="AD45" s="1302"/>
      <c r="AE45" s="1303">
        <v>900</v>
      </c>
      <c r="AF45" s="1303"/>
      <c r="AG45" s="1303"/>
      <c r="AH45" s="1297"/>
      <c r="AI45" s="1297"/>
      <c r="AJ45" s="1297"/>
      <c r="AK45" s="1297"/>
      <c r="AL45" s="1297"/>
      <c r="AM45" s="1297"/>
      <c r="AN45" s="1297"/>
      <c r="AO45" s="1297"/>
      <c r="AP45" s="1297"/>
      <c r="AQ45" s="1297"/>
      <c r="AR45" s="1297"/>
      <c r="AS45" s="1297"/>
      <c r="AT45" s="1297"/>
      <c r="AU45" s="1297"/>
      <c r="AV45" s="1297"/>
    </row>
    <row r="46" spans="1:48">
      <c r="A46" s="1292">
        <v>2016</v>
      </c>
      <c r="B46" s="1299" t="s">
        <v>932</v>
      </c>
      <c r="C46" s="1303" t="s">
        <v>2092</v>
      </c>
      <c r="D46" s="1303"/>
      <c r="E46" s="1303"/>
      <c r="F46" s="1303"/>
      <c r="G46" s="1303">
        <v>1050</v>
      </c>
      <c r="H46" s="1303">
        <v>1050</v>
      </c>
      <c r="I46" s="1303"/>
      <c r="J46" s="1303"/>
      <c r="K46" s="1303"/>
      <c r="L46" s="1303"/>
      <c r="M46" s="1303"/>
      <c r="N46" s="1303"/>
      <c r="O46" s="1303"/>
      <c r="P46" s="1303"/>
      <c r="Q46" s="1303"/>
      <c r="R46" s="1303"/>
      <c r="S46" s="1303"/>
      <c r="T46" s="1303"/>
      <c r="U46" s="1303"/>
      <c r="V46" s="1303"/>
      <c r="W46" s="1303">
        <v>600</v>
      </c>
      <c r="X46" s="1303"/>
      <c r="Y46" s="1303"/>
      <c r="Z46" s="1303"/>
      <c r="AA46" s="1303"/>
      <c r="AB46" s="1303"/>
      <c r="AC46" s="1303"/>
      <c r="AD46" s="1303">
        <v>800</v>
      </c>
      <c r="AE46" s="1302"/>
      <c r="AF46" s="1303"/>
      <c r="AG46" s="1303"/>
      <c r="AH46" s="1297"/>
      <c r="AI46" s="1297"/>
      <c r="AJ46" s="1297"/>
      <c r="AK46" s="1297"/>
      <c r="AL46" s="1297"/>
      <c r="AM46" s="1297"/>
      <c r="AN46" s="1297"/>
      <c r="AO46" s="1297"/>
      <c r="AP46" s="1297"/>
      <c r="AQ46" s="1297"/>
      <c r="AR46" s="1297"/>
      <c r="AS46" s="1297"/>
      <c r="AT46" s="1297"/>
      <c r="AU46" s="1297"/>
      <c r="AV46" s="1297"/>
    </row>
    <row r="47" spans="1:48">
      <c r="A47" s="1292">
        <v>2016</v>
      </c>
      <c r="B47" s="1299" t="s">
        <v>932</v>
      </c>
      <c r="C47" s="1303" t="s">
        <v>2091</v>
      </c>
      <c r="D47" s="1303"/>
      <c r="E47" s="1303"/>
      <c r="F47" s="1303"/>
      <c r="G47" s="1303"/>
      <c r="H47" s="1303"/>
      <c r="I47" s="1303"/>
      <c r="J47" s="1303"/>
      <c r="K47" s="1303"/>
      <c r="L47" s="1303"/>
      <c r="M47" s="1303">
        <v>2700</v>
      </c>
      <c r="N47" s="1303"/>
      <c r="O47" s="1303"/>
      <c r="P47" s="1303"/>
      <c r="Q47" s="1303"/>
      <c r="R47" s="1303"/>
      <c r="S47" s="1303"/>
      <c r="T47" s="1303"/>
      <c r="U47" s="1303"/>
      <c r="V47" s="1303"/>
      <c r="W47" s="1303"/>
      <c r="X47" s="1303"/>
      <c r="Y47" s="1303"/>
      <c r="Z47" s="1303"/>
      <c r="AA47" s="1303"/>
      <c r="AB47" s="1303"/>
      <c r="AC47" s="1303"/>
      <c r="AD47" s="1303"/>
      <c r="AE47" s="1303"/>
      <c r="AF47" s="1302"/>
      <c r="AG47" s="1303">
        <v>3600</v>
      </c>
      <c r="AH47" s="1297"/>
      <c r="AI47" s="1297"/>
      <c r="AJ47" s="1297"/>
      <c r="AK47" s="1297"/>
      <c r="AL47" s="1297"/>
      <c r="AM47" s="1297"/>
      <c r="AN47" s="1297"/>
      <c r="AO47" s="1297"/>
      <c r="AP47" s="1297"/>
      <c r="AQ47" s="1297"/>
      <c r="AR47" s="1297"/>
      <c r="AS47" s="1297"/>
      <c r="AT47" s="1297"/>
      <c r="AU47" s="1297"/>
      <c r="AV47" s="1297"/>
    </row>
    <row r="48" spans="1:48">
      <c r="A48" s="1292">
        <v>2016</v>
      </c>
      <c r="B48" s="1299" t="s">
        <v>932</v>
      </c>
      <c r="C48" s="1303" t="s">
        <v>2090</v>
      </c>
      <c r="D48" s="1303"/>
      <c r="E48" s="1303"/>
      <c r="F48" s="1303"/>
      <c r="G48" s="1303"/>
      <c r="H48" s="1303"/>
      <c r="I48" s="1303"/>
      <c r="J48" s="1303"/>
      <c r="K48" s="1303"/>
      <c r="L48" s="1303"/>
      <c r="M48" s="1303"/>
      <c r="N48" s="1303"/>
      <c r="O48" s="1303"/>
      <c r="P48" s="1303"/>
      <c r="Q48" s="1303"/>
      <c r="R48" s="1303"/>
      <c r="S48" s="1303"/>
      <c r="T48" s="1303"/>
      <c r="U48" s="1303"/>
      <c r="V48" s="1303"/>
      <c r="W48" s="1303"/>
      <c r="X48" s="1303"/>
      <c r="Y48" s="1303"/>
      <c r="Z48" s="1303"/>
      <c r="AA48" s="1303"/>
      <c r="AB48" s="1303"/>
      <c r="AC48" s="1303"/>
      <c r="AD48" s="1303"/>
      <c r="AE48" s="1303"/>
      <c r="AF48" s="1303">
        <v>3000</v>
      </c>
      <c r="AG48" s="1302"/>
      <c r="AH48" s="1297"/>
      <c r="AI48" s="1297"/>
      <c r="AJ48" s="1297"/>
      <c r="AK48" s="1297"/>
      <c r="AL48" s="1297"/>
      <c r="AM48" s="1297"/>
      <c r="AN48" s="1297"/>
      <c r="AO48" s="1297"/>
      <c r="AP48" s="1297"/>
      <c r="AQ48" s="1297"/>
      <c r="AR48" s="1297"/>
      <c r="AS48" s="1297"/>
      <c r="AT48" s="1297"/>
      <c r="AU48" s="1297"/>
      <c r="AV48" s="1297"/>
    </row>
    <row r="49" spans="1:48">
      <c r="A49" s="1292" t="s">
        <v>1472</v>
      </c>
      <c r="B49" s="1299"/>
      <c r="C49" s="1299"/>
      <c r="L49" s="1301"/>
      <c r="R49" s="1301"/>
      <c r="S49" s="1301"/>
      <c r="T49" s="1301"/>
      <c r="U49" s="1301"/>
      <c r="X49" s="1301"/>
      <c r="Y49" s="1297"/>
      <c r="Z49" s="1297"/>
      <c r="AA49" s="1297"/>
      <c r="AB49" s="1297"/>
      <c r="AC49" s="1297"/>
      <c r="AD49" s="1297"/>
      <c r="AE49" s="1297"/>
      <c r="AF49" s="1297"/>
      <c r="AG49" s="1297"/>
      <c r="AH49" s="1297"/>
      <c r="AI49" s="1297"/>
      <c r="AJ49" s="1297"/>
      <c r="AK49" s="1297"/>
      <c r="AL49" s="1297"/>
      <c r="AM49" s="1297"/>
      <c r="AN49" s="1297"/>
      <c r="AO49" s="1297"/>
      <c r="AP49" s="1297"/>
      <c r="AQ49" s="1297"/>
      <c r="AR49" s="1297"/>
      <c r="AS49" s="1297"/>
      <c r="AT49" s="1297"/>
      <c r="AU49" s="1297"/>
      <c r="AV49" s="1297"/>
    </row>
    <row r="50" spans="1:48">
      <c r="A50" s="1292" t="s">
        <v>2089</v>
      </c>
      <c r="B50" s="1299"/>
      <c r="C50" s="1299"/>
      <c r="L50" s="1301"/>
      <c r="R50" s="1301"/>
      <c r="S50" s="1301"/>
      <c r="T50" s="1301"/>
      <c r="U50" s="1301"/>
      <c r="X50" s="1301"/>
      <c r="Y50" s="1297"/>
      <c r="Z50" s="1297"/>
      <c r="AA50" s="1297"/>
      <c r="AB50" s="1297"/>
      <c r="AC50" s="1297"/>
      <c r="AD50" s="1297"/>
      <c r="AE50" s="1297"/>
      <c r="AF50" s="1297"/>
      <c r="AG50" s="1297"/>
      <c r="AH50" s="1297"/>
      <c r="AI50" s="1297"/>
      <c r="AJ50" s="1297"/>
      <c r="AK50" s="1297"/>
      <c r="AL50" s="1297"/>
      <c r="AM50" s="1297"/>
      <c r="AN50" s="1297"/>
      <c r="AO50" s="1297"/>
      <c r="AP50" s="1297"/>
      <c r="AQ50" s="1297"/>
      <c r="AR50" s="1297"/>
      <c r="AS50" s="1297"/>
      <c r="AT50" s="1297"/>
      <c r="AU50" s="1297"/>
      <c r="AV50" s="1297"/>
    </row>
    <row r="51" spans="1:48">
      <c r="B51" s="1299"/>
      <c r="C51" s="1299"/>
      <c r="L51" s="1301"/>
      <c r="R51" s="1301"/>
      <c r="S51" s="1301"/>
      <c r="T51" s="1301"/>
      <c r="U51" s="1301"/>
      <c r="X51" s="1301"/>
      <c r="Y51" s="1297"/>
      <c r="Z51" s="1297"/>
      <c r="AA51" s="1297"/>
      <c r="AB51" s="1297"/>
      <c r="AC51" s="1297"/>
      <c r="AD51" s="1297"/>
      <c r="AE51" s="1297"/>
      <c r="AF51" s="1297"/>
      <c r="AG51" s="1297"/>
      <c r="AH51" s="1297"/>
      <c r="AI51" s="1297"/>
      <c r="AJ51" s="1297"/>
      <c r="AK51" s="1297"/>
      <c r="AL51" s="1297"/>
      <c r="AM51" s="1297"/>
      <c r="AN51" s="1297"/>
      <c r="AO51" s="1297"/>
      <c r="AP51" s="1297"/>
      <c r="AQ51" s="1297"/>
      <c r="AR51" s="1297"/>
      <c r="AS51" s="1297"/>
      <c r="AT51" s="1297"/>
      <c r="AU51" s="1297"/>
      <c r="AV51" s="1297"/>
    </row>
    <row r="52" spans="1:48">
      <c r="B52" s="1299"/>
      <c r="C52" s="1299"/>
      <c r="L52" s="1301"/>
      <c r="R52" s="1301"/>
      <c r="S52" s="1301"/>
      <c r="T52" s="1301"/>
      <c r="U52" s="1301"/>
      <c r="X52" s="1301"/>
      <c r="Y52" s="1297"/>
      <c r="Z52" s="1297"/>
      <c r="AA52" s="1297"/>
      <c r="AB52" s="1297"/>
      <c r="AC52" s="1297"/>
      <c r="AD52" s="1297"/>
      <c r="AE52" s="1297"/>
      <c r="AF52" s="1297"/>
      <c r="AG52" s="1297"/>
      <c r="AH52" s="1297"/>
      <c r="AI52" s="1297"/>
      <c r="AJ52" s="1297"/>
      <c r="AK52" s="1297"/>
      <c r="AL52" s="1297"/>
      <c r="AM52" s="1297"/>
      <c r="AN52" s="1297"/>
      <c r="AO52" s="1297"/>
      <c r="AP52" s="1297"/>
      <c r="AQ52" s="1297"/>
      <c r="AR52" s="1297"/>
      <c r="AS52" s="1297"/>
      <c r="AT52" s="1297"/>
      <c r="AU52" s="1297"/>
      <c r="AV52" s="1297"/>
    </row>
    <row r="53" spans="1:48">
      <c r="B53" s="1299"/>
      <c r="C53" s="1299"/>
      <c r="L53" s="1301"/>
      <c r="R53" s="1301"/>
      <c r="S53" s="1301"/>
      <c r="T53" s="1301"/>
      <c r="U53" s="1301"/>
      <c r="X53" s="1301"/>
      <c r="Y53" s="1297"/>
      <c r="Z53" s="1297"/>
      <c r="AA53" s="1297"/>
      <c r="AB53" s="1297"/>
      <c r="AC53" s="1297"/>
      <c r="AD53" s="1297"/>
      <c r="AE53" s="1297"/>
      <c r="AF53" s="1297"/>
      <c r="AG53" s="1297"/>
      <c r="AH53" s="1297"/>
      <c r="AI53" s="1297"/>
      <c r="AJ53" s="1297"/>
      <c r="AK53" s="1297"/>
      <c r="AL53" s="1297"/>
      <c r="AM53" s="1297"/>
      <c r="AN53" s="1297"/>
      <c r="AO53" s="1297"/>
      <c r="AP53" s="1297"/>
      <c r="AQ53" s="1297"/>
      <c r="AR53" s="1297"/>
      <c r="AS53" s="1297"/>
      <c r="AT53" s="1297"/>
      <c r="AU53" s="1297"/>
      <c r="AV53" s="1297"/>
    </row>
    <row r="54" spans="1:48">
      <c r="B54" s="1299"/>
      <c r="C54" s="1299"/>
      <c r="L54" s="1301"/>
      <c r="R54" s="1301"/>
      <c r="S54" s="1301"/>
      <c r="T54" s="1301"/>
      <c r="U54" s="1301"/>
      <c r="X54" s="1301"/>
      <c r="Y54" s="1297"/>
      <c r="Z54" s="1297"/>
      <c r="AA54" s="1297"/>
      <c r="AB54" s="1297"/>
      <c r="AC54" s="1297"/>
      <c r="AD54" s="1297"/>
      <c r="AE54" s="1297"/>
      <c r="AF54" s="1297"/>
      <c r="AG54" s="1297"/>
      <c r="AH54" s="1297"/>
      <c r="AI54" s="1297"/>
      <c r="AJ54" s="1297"/>
      <c r="AK54" s="1297"/>
      <c r="AL54" s="1297"/>
      <c r="AM54" s="1297"/>
      <c r="AN54" s="1297"/>
      <c r="AO54" s="1297"/>
      <c r="AP54" s="1297"/>
      <c r="AQ54" s="1297"/>
      <c r="AR54" s="1297"/>
      <c r="AS54" s="1297"/>
      <c r="AT54" s="1297"/>
      <c r="AU54" s="1297"/>
      <c r="AV54" s="1297"/>
    </row>
    <row r="55" spans="1:48">
      <c r="A55" s="1300" t="s">
        <v>2088</v>
      </c>
      <c r="B55" s="1299"/>
      <c r="C55" s="1299"/>
      <c r="D55" s="1299"/>
      <c r="E55" s="1299"/>
      <c r="F55" s="1299"/>
      <c r="G55" s="1299"/>
      <c r="I55" s="1298"/>
      <c r="Y55" s="1297"/>
      <c r="Z55" s="1297"/>
      <c r="AA55" s="1297"/>
      <c r="AB55" s="1297"/>
      <c r="AC55" s="1297"/>
      <c r="AD55" s="1297"/>
      <c r="AE55" s="1297"/>
      <c r="AF55" s="1297"/>
      <c r="AG55" s="1297"/>
      <c r="AH55" s="1297"/>
      <c r="AI55" s="1297"/>
      <c r="AJ55" s="1297"/>
      <c r="AK55" s="1297"/>
      <c r="AL55" s="1297"/>
      <c r="AM55" s="1297"/>
      <c r="AN55" s="1297"/>
      <c r="AO55" s="1297"/>
      <c r="AP55" s="1297"/>
      <c r="AQ55" s="1297"/>
      <c r="AR55" s="1297"/>
      <c r="AS55" s="1297"/>
      <c r="AT55" s="1297"/>
      <c r="AU55" s="1297"/>
      <c r="AV55" s="1297"/>
    </row>
    <row r="56" spans="1:48">
      <c r="A56" s="1300" t="s">
        <v>2087</v>
      </c>
      <c r="B56" s="1299"/>
      <c r="C56" s="1299"/>
      <c r="D56" s="1299"/>
      <c r="E56" s="1299"/>
      <c r="F56" s="1299"/>
      <c r="G56" s="1299"/>
      <c r="H56" s="1299"/>
      <c r="I56" s="1298"/>
      <c r="J56" s="1297"/>
      <c r="K56" s="1297"/>
      <c r="L56" s="1297"/>
      <c r="M56" s="1297"/>
      <c r="N56" s="1297"/>
      <c r="O56" s="1297"/>
      <c r="P56" s="1297"/>
      <c r="Q56" s="1297"/>
      <c r="R56" s="1297"/>
      <c r="S56" s="1297"/>
      <c r="T56" s="1297"/>
      <c r="U56" s="1297"/>
      <c r="V56" s="1297"/>
      <c r="W56" s="1297"/>
      <c r="X56" s="1297"/>
      <c r="Y56" s="1297"/>
      <c r="Z56" s="1297"/>
      <c r="AA56" s="1297"/>
      <c r="AB56" s="1297"/>
      <c r="AC56" s="1297"/>
      <c r="AD56" s="1297"/>
      <c r="AE56" s="1297"/>
      <c r="AF56" s="1297"/>
      <c r="AG56" s="1297"/>
      <c r="AH56" s="1292" t="s">
        <v>2086</v>
      </c>
    </row>
    <row r="57" spans="1:48">
      <c r="A57" s="1300" t="s">
        <v>2085</v>
      </c>
      <c r="B57" s="1299"/>
      <c r="C57" s="1299"/>
      <c r="D57" s="1299"/>
      <c r="E57" s="1299"/>
      <c r="F57" s="1299"/>
      <c r="G57" s="1299"/>
      <c r="H57" s="1299"/>
      <c r="I57" s="1298"/>
      <c r="J57" s="1297"/>
      <c r="K57" s="1297"/>
      <c r="L57" s="1297"/>
      <c r="M57" s="1297"/>
      <c r="N57" s="1297"/>
      <c r="O57" s="1297"/>
      <c r="P57" s="1297"/>
      <c r="Q57" s="1297"/>
      <c r="R57" s="1297"/>
      <c r="S57" s="1297"/>
      <c r="T57" s="1297"/>
      <c r="U57" s="1297"/>
      <c r="V57" s="1297"/>
      <c r="W57" s="1297"/>
      <c r="X57" s="1297"/>
      <c r="Y57" s="1297"/>
      <c r="Z57" s="1297"/>
      <c r="AA57" s="1297"/>
      <c r="AB57" s="1297"/>
      <c r="AC57" s="1297"/>
      <c r="AD57" s="1297"/>
      <c r="AE57" s="1297"/>
      <c r="AF57" s="1297"/>
      <c r="AG57" s="1297"/>
      <c r="AH57" s="1292" t="s">
        <v>2084</v>
      </c>
    </row>
    <row r="58" spans="1:48">
      <c r="A58" s="1300" t="s">
        <v>2083</v>
      </c>
      <c r="B58" s="1299"/>
      <c r="C58" s="1299"/>
      <c r="D58" s="1299"/>
      <c r="E58" s="1299"/>
      <c r="F58" s="1299"/>
      <c r="G58" s="1299"/>
      <c r="H58" s="1299"/>
      <c r="I58" s="1298"/>
      <c r="J58" s="1297"/>
      <c r="K58" s="1297"/>
      <c r="L58" s="1297"/>
      <c r="M58" s="1297"/>
      <c r="N58" s="1297"/>
      <c r="O58" s="1297"/>
      <c r="P58" s="1297"/>
      <c r="Q58" s="1297"/>
      <c r="R58" s="1297"/>
      <c r="S58" s="1297"/>
      <c r="T58" s="1297"/>
      <c r="U58" s="1297"/>
      <c r="V58" s="1297"/>
      <c r="W58" s="1297"/>
      <c r="X58" s="1297"/>
      <c r="Y58" s="1297"/>
      <c r="Z58" s="1297"/>
      <c r="AA58" s="1297"/>
      <c r="AB58" s="1297"/>
      <c r="AC58" s="1297"/>
      <c r="AD58" s="1297"/>
      <c r="AE58" s="1297"/>
      <c r="AF58" s="1297"/>
      <c r="AG58" s="1297"/>
      <c r="AH58" s="1292" t="s">
        <v>2082</v>
      </c>
    </row>
    <row r="59" spans="1:48">
      <c r="A59" s="1300" t="s">
        <v>2081</v>
      </c>
      <c r="B59" s="1299"/>
      <c r="C59" s="1299"/>
      <c r="D59" s="1299"/>
      <c r="E59" s="1299"/>
      <c r="F59" s="1299"/>
      <c r="G59" s="1299"/>
      <c r="H59" s="1299"/>
      <c r="I59" s="1298"/>
      <c r="J59" s="1297"/>
      <c r="K59" s="1297"/>
      <c r="L59" s="1297"/>
      <c r="M59" s="1297"/>
      <c r="N59" s="1297"/>
      <c r="O59" s="1297"/>
      <c r="P59" s="1297"/>
      <c r="Q59" s="1297"/>
      <c r="R59" s="1297"/>
      <c r="S59" s="1297"/>
      <c r="T59" s="1297"/>
      <c r="U59" s="1297"/>
      <c r="V59" s="1297"/>
      <c r="W59" s="1297"/>
      <c r="X59" s="1297"/>
      <c r="Y59" s="1297"/>
      <c r="Z59" s="1297"/>
      <c r="AA59" s="1297"/>
      <c r="AB59" s="1297"/>
      <c r="AC59" s="1297"/>
      <c r="AD59" s="1297"/>
      <c r="AE59" s="1297"/>
      <c r="AF59" s="1297"/>
      <c r="AG59" s="1297"/>
      <c r="AH59" s="1292" t="s">
        <v>2080</v>
      </c>
    </row>
    <row r="60" spans="1:48">
      <c r="A60" s="1300" t="s">
        <v>2079</v>
      </c>
      <c r="B60" s="1299"/>
      <c r="C60" s="1299"/>
      <c r="D60" s="1299"/>
      <c r="E60" s="1299"/>
      <c r="F60" s="1299"/>
      <c r="G60" s="1299"/>
      <c r="H60" s="1299"/>
      <c r="I60" s="1298"/>
      <c r="J60" s="1297"/>
      <c r="K60" s="1297"/>
      <c r="L60" s="1297"/>
      <c r="M60" s="1297"/>
      <c r="N60" s="1297"/>
      <c r="O60" s="1297"/>
      <c r="P60" s="1297"/>
      <c r="Q60" s="1297"/>
      <c r="R60" s="1297"/>
      <c r="S60" s="1297"/>
      <c r="T60" s="1297"/>
      <c r="U60" s="1297"/>
      <c r="V60" s="1297"/>
      <c r="W60" s="1297"/>
      <c r="X60" s="1297"/>
      <c r="Y60" s="1297"/>
      <c r="Z60" s="1297"/>
      <c r="AA60" s="1297"/>
      <c r="AB60" s="1297"/>
      <c r="AC60" s="1297"/>
      <c r="AD60" s="1297"/>
      <c r="AE60" s="1297"/>
      <c r="AF60" s="1297"/>
      <c r="AG60" s="1297"/>
      <c r="AH60" s="1292" t="s">
        <v>2078</v>
      </c>
    </row>
    <row r="61" spans="1:48">
      <c r="A61" s="1300" t="s">
        <v>2077</v>
      </c>
      <c r="B61" s="1299"/>
      <c r="C61" s="1299"/>
      <c r="D61" s="1299"/>
      <c r="E61" s="1299"/>
      <c r="F61" s="1299"/>
      <c r="G61" s="1299"/>
      <c r="H61" s="1299"/>
      <c r="I61" s="1298"/>
      <c r="J61" s="1297"/>
      <c r="K61" s="1297"/>
      <c r="L61" s="1297"/>
      <c r="M61" s="1297"/>
      <c r="N61" s="1297"/>
      <c r="O61" s="1297"/>
      <c r="P61" s="1297"/>
      <c r="Q61" s="1297"/>
      <c r="R61" s="1297"/>
      <c r="S61" s="1297"/>
      <c r="T61" s="1297"/>
      <c r="U61" s="1297"/>
      <c r="V61" s="1297"/>
      <c r="W61" s="1297"/>
      <c r="X61" s="1297"/>
      <c r="Y61" s="1297"/>
      <c r="Z61" s="1297"/>
      <c r="AA61" s="1297"/>
      <c r="AB61" s="1297"/>
      <c r="AC61" s="1297"/>
      <c r="AD61" s="1297"/>
      <c r="AE61" s="1297"/>
      <c r="AF61" s="1297"/>
      <c r="AG61" s="1297"/>
      <c r="AH61" s="1292" t="s">
        <v>2076</v>
      </c>
    </row>
    <row r="62" spans="1:48">
      <c r="A62" s="1300" t="s">
        <v>2075</v>
      </c>
      <c r="B62" s="1299"/>
      <c r="C62" s="1299"/>
      <c r="D62" s="1299"/>
      <c r="E62" s="1299"/>
      <c r="F62" s="1299"/>
      <c r="G62" s="1299"/>
      <c r="H62" s="1299"/>
      <c r="I62" s="1298"/>
      <c r="J62" s="1297"/>
      <c r="K62" s="1297"/>
      <c r="L62" s="1297"/>
      <c r="M62" s="1297"/>
      <c r="N62" s="1297"/>
      <c r="O62" s="1297"/>
      <c r="P62" s="1297"/>
      <c r="Q62" s="1297"/>
      <c r="R62" s="1297"/>
      <c r="S62" s="1297"/>
      <c r="T62" s="1297"/>
      <c r="U62" s="1297"/>
      <c r="V62" s="1297"/>
      <c r="W62" s="1297"/>
      <c r="X62" s="1297"/>
      <c r="Y62" s="1297"/>
      <c r="Z62" s="1297"/>
      <c r="AA62" s="1297"/>
      <c r="AB62" s="1297"/>
      <c r="AC62" s="1297"/>
      <c r="AD62" s="1297"/>
      <c r="AE62" s="1297"/>
      <c r="AF62" s="1297"/>
      <c r="AG62" s="1297"/>
      <c r="AH62" s="1292" t="s">
        <v>2074</v>
      </c>
    </row>
    <row r="63" spans="1:48">
      <c r="A63" s="1300" t="s">
        <v>2073</v>
      </c>
      <c r="B63" s="1299"/>
      <c r="C63" s="1299"/>
      <c r="D63" s="1299"/>
      <c r="E63" s="1299"/>
      <c r="F63" s="1299"/>
      <c r="G63" s="1299"/>
      <c r="H63" s="1299"/>
      <c r="I63" s="1298"/>
      <c r="J63" s="1297"/>
      <c r="K63" s="1297"/>
      <c r="L63" s="1297"/>
      <c r="M63" s="1297"/>
      <c r="N63" s="1297"/>
      <c r="O63" s="1297"/>
      <c r="P63" s="1297"/>
      <c r="Q63" s="1297"/>
      <c r="R63" s="1297"/>
      <c r="S63" s="1297"/>
      <c r="T63" s="1297"/>
      <c r="U63" s="1297"/>
      <c r="V63" s="1297"/>
      <c r="W63" s="1297"/>
      <c r="X63" s="1297"/>
      <c r="Y63" s="1297"/>
      <c r="Z63" s="1297"/>
      <c r="AA63" s="1297"/>
      <c r="AB63" s="1297"/>
      <c r="AC63" s="1297"/>
      <c r="AD63" s="1297"/>
      <c r="AE63" s="1297"/>
      <c r="AF63" s="1297"/>
      <c r="AG63" s="1297"/>
      <c r="AH63" s="1292" t="s">
        <v>2072</v>
      </c>
    </row>
    <row r="64" spans="1:48">
      <c r="A64" s="1300" t="s">
        <v>2071</v>
      </c>
      <c r="B64" s="1299"/>
      <c r="C64" s="1299"/>
      <c r="D64" s="1299"/>
      <c r="E64" s="1299"/>
      <c r="F64" s="1299"/>
      <c r="G64" s="1299"/>
      <c r="H64" s="1299"/>
      <c r="I64" s="1298"/>
      <c r="J64" s="1297"/>
      <c r="K64" s="1297"/>
      <c r="L64" s="1297"/>
      <c r="M64" s="1297"/>
      <c r="N64" s="1297"/>
      <c r="O64" s="1297"/>
      <c r="P64" s="1297"/>
      <c r="Q64" s="1297"/>
      <c r="R64" s="1297"/>
      <c r="S64" s="1297"/>
      <c r="T64" s="1297"/>
      <c r="U64" s="1297"/>
      <c r="V64" s="1297"/>
      <c r="W64" s="1297"/>
      <c r="X64" s="1297"/>
      <c r="Y64" s="1297"/>
      <c r="Z64" s="1297"/>
      <c r="AA64" s="1297"/>
      <c r="AB64" s="1297"/>
      <c r="AC64" s="1297"/>
      <c r="AD64" s="1297"/>
      <c r="AE64" s="1297"/>
      <c r="AF64" s="1297"/>
      <c r="AG64" s="1297"/>
      <c r="AH64" s="1292" t="s">
        <v>2070</v>
      </c>
    </row>
    <row r="65" spans="1:34">
      <c r="A65" s="1300" t="s">
        <v>2069</v>
      </c>
      <c r="B65" s="1299"/>
      <c r="C65" s="1299"/>
      <c r="D65" s="1299"/>
      <c r="E65" s="1299"/>
      <c r="F65" s="1299"/>
      <c r="G65" s="1299"/>
      <c r="H65" s="1299"/>
      <c r="I65" s="1298"/>
      <c r="J65" s="1297"/>
      <c r="K65" s="1297"/>
      <c r="L65" s="1297"/>
      <c r="M65" s="1297"/>
      <c r="N65" s="1297"/>
      <c r="O65" s="1297"/>
      <c r="P65" s="1297"/>
      <c r="Q65" s="1297"/>
      <c r="R65" s="1297"/>
      <c r="S65" s="1297"/>
      <c r="T65" s="1297"/>
      <c r="U65" s="1297"/>
      <c r="V65" s="1297"/>
      <c r="W65" s="1297"/>
      <c r="X65" s="1297"/>
      <c r="Y65" s="1297"/>
      <c r="Z65" s="1297"/>
      <c r="AA65" s="1297"/>
      <c r="AB65" s="1297"/>
      <c r="AC65" s="1297"/>
      <c r="AD65" s="1297"/>
      <c r="AE65" s="1297"/>
      <c r="AF65" s="1297"/>
      <c r="AG65" s="1297"/>
      <c r="AH65" s="1292" t="s">
        <v>2068</v>
      </c>
    </row>
    <row r="66" spans="1:34">
      <c r="A66" s="1300" t="s">
        <v>2067</v>
      </c>
      <c r="B66" s="1299"/>
      <c r="C66" s="1299"/>
      <c r="D66" s="1299"/>
      <c r="E66" s="1299"/>
      <c r="F66" s="1299"/>
      <c r="G66" s="1299"/>
      <c r="H66" s="1299"/>
      <c r="I66" s="1298"/>
      <c r="J66" s="1297"/>
      <c r="K66" s="1297"/>
      <c r="L66" s="1297"/>
      <c r="M66" s="1297"/>
      <c r="N66" s="1297"/>
      <c r="O66" s="1297"/>
      <c r="P66" s="1297"/>
      <c r="Q66" s="1297"/>
      <c r="R66" s="1297"/>
      <c r="S66" s="1297"/>
      <c r="T66" s="1297"/>
      <c r="U66" s="1297"/>
      <c r="V66" s="1297"/>
      <c r="W66" s="1297"/>
      <c r="X66" s="1297"/>
      <c r="Y66" s="1297"/>
      <c r="Z66" s="1297"/>
      <c r="AA66" s="1297"/>
      <c r="AB66" s="1297"/>
      <c r="AC66" s="1297"/>
      <c r="AD66" s="1297"/>
      <c r="AE66" s="1297"/>
      <c r="AF66" s="1297"/>
      <c r="AG66" s="1297"/>
      <c r="AH66" s="1292" t="s">
        <v>2066</v>
      </c>
    </row>
    <row r="67" spans="1:34">
      <c r="A67" s="1300" t="s">
        <v>2065</v>
      </c>
      <c r="B67" s="1299"/>
      <c r="C67" s="1299"/>
      <c r="D67" s="1299"/>
      <c r="E67" s="1299"/>
      <c r="F67" s="1299"/>
      <c r="G67" s="1299"/>
      <c r="H67" s="1299"/>
      <c r="I67" s="1298"/>
      <c r="J67" s="1297"/>
      <c r="K67" s="1297"/>
      <c r="L67" s="1297"/>
      <c r="M67" s="1297"/>
      <c r="N67" s="1297"/>
      <c r="O67" s="1297"/>
      <c r="P67" s="1297"/>
      <c r="Q67" s="1297"/>
      <c r="R67" s="1297"/>
      <c r="S67" s="1297"/>
      <c r="T67" s="1297"/>
      <c r="U67" s="1297"/>
      <c r="V67" s="1297"/>
      <c r="W67" s="1297"/>
      <c r="X67" s="1297"/>
      <c r="Y67" s="1297"/>
      <c r="Z67" s="1297"/>
      <c r="AA67" s="1297"/>
      <c r="AB67" s="1297"/>
      <c r="AC67" s="1297"/>
      <c r="AD67" s="1297"/>
      <c r="AE67" s="1297"/>
      <c r="AF67" s="1297"/>
      <c r="AG67" s="1297"/>
      <c r="AH67" s="1292" t="s">
        <v>2064</v>
      </c>
    </row>
    <row r="68" spans="1:34">
      <c r="A68" s="1300" t="s">
        <v>2063</v>
      </c>
      <c r="B68" s="1299"/>
      <c r="C68" s="1299"/>
      <c r="D68" s="1299"/>
      <c r="E68" s="1299"/>
      <c r="F68" s="1299"/>
      <c r="G68" s="1299"/>
      <c r="H68" s="1299"/>
      <c r="I68" s="1298"/>
      <c r="J68" s="1297"/>
      <c r="K68" s="1297"/>
      <c r="L68" s="1297"/>
      <c r="M68" s="1297"/>
      <c r="N68" s="1297"/>
      <c r="O68" s="1297"/>
      <c r="P68" s="1297"/>
      <c r="Q68" s="1297"/>
      <c r="R68" s="1297"/>
      <c r="S68" s="1297"/>
      <c r="T68" s="1297"/>
      <c r="U68" s="1297"/>
      <c r="V68" s="1297"/>
      <c r="W68" s="1297"/>
      <c r="X68" s="1297"/>
      <c r="Y68" s="1297"/>
      <c r="Z68" s="1297"/>
      <c r="AA68" s="1297"/>
      <c r="AB68" s="1297"/>
      <c r="AC68" s="1297"/>
      <c r="AD68" s="1297"/>
      <c r="AE68" s="1297"/>
      <c r="AF68" s="1297"/>
      <c r="AG68" s="1297"/>
      <c r="AH68" s="1292" t="s">
        <v>2062</v>
      </c>
    </row>
    <row r="69" spans="1:34">
      <c r="A69" s="1300" t="s">
        <v>2061</v>
      </c>
      <c r="B69" s="1299"/>
      <c r="C69" s="1299"/>
      <c r="D69" s="1299"/>
      <c r="E69" s="1299"/>
      <c r="F69" s="1299"/>
      <c r="G69" s="1299"/>
      <c r="H69" s="1299"/>
      <c r="I69" s="1298"/>
      <c r="J69" s="1297"/>
      <c r="K69" s="1297"/>
      <c r="L69" s="1297"/>
      <c r="M69" s="1297"/>
      <c r="N69" s="1297"/>
      <c r="O69" s="1297"/>
      <c r="P69" s="1297"/>
      <c r="Q69" s="1297"/>
      <c r="R69" s="1297"/>
      <c r="S69" s="1297"/>
      <c r="T69" s="1297"/>
      <c r="U69" s="1297"/>
      <c r="V69" s="1297"/>
      <c r="W69" s="1297"/>
      <c r="X69" s="1297"/>
      <c r="Y69" s="1297"/>
      <c r="Z69" s="1297"/>
      <c r="AA69" s="1297"/>
      <c r="AB69" s="1297"/>
      <c r="AC69" s="1297"/>
      <c r="AD69" s="1297"/>
      <c r="AE69" s="1297"/>
      <c r="AF69" s="1297"/>
      <c r="AG69" s="1297"/>
      <c r="AH69" s="1292" t="s">
        <v>2060</v>
      </c>
    </row>
    <row r="70" spans="1:34">
      <c r="A70" s="1300" t="s">
        <v>2059</v>
      </c>
      <c r="B70" s="1299"/>
      <c r="C70" s="1299"/>
      <c r="D70" s="1299"/>
      <c r="E70" s="1299"/>
      <c r="F70" s="1299"/>
      <c r="G70" s="1299"/>
      <c r="H70" s="1299"/>
      <c r="I70" s="1298"/>
      <c r="J70" s="1297"/>
      <c r="K70" s="1297"/>
      <c r="L70" s="1297"/>
      <c r="M70" s="1297"/>
      <c r="N70" s="1297"/>
      <c r="O70" s="1297"/>
      <c r="P70" s="1297"/>
      <c r="Q70" s="1297"/>
      <c r="R70" s="1297"/>
      <c r="S70" s="1297"/>
      <c r="T70" s="1297"/>
      <c r="U70" s="1297"/>
      <c r="V70" s="1297"/>
      <c r="W70" s="1297"/>
      <c r="X70" s="1297"/>
      <c r="Y70" s="1297"/>
      <c r="Z70" s="1297"/>
      <c r="AA70" s="1297"/>
      <c r="AB70" s="1297"/>
      <c r="AC70" s="1297"/>
      <c r="AD70" s="1297"/>
      <c r="AE70" s="1297"/>
      <c r="AF70" s="1297"/>
      <c r="AG70" s="1297"/>
      <c r="AH70" s="1292" t="s">
        <v>2044</v>
      </c>
    </row>
    <row r="71" spans="1:34">
      <c r="A71" s="1300" t="s">
        <v>2058</v>
      </c>
      <c r="B71" s="1299"/>
      <c r="C71" s="1299"/>
      <c r="D71" s="1299"/>
      <c r="E71" s="1299"/>
      <c r="F71" s="1299"/>
      <c r="G71" s="1299"/>
      <c r="H71" s="1299"/>
      <c r="I71" s="1298"/>
      <c r="J71" s="1297"/>
      <c r="K71" s="1297"/>
      <c r="L71" s="1297"/>
      <c r="M71" s="1297"/>
      <c r="N71" s="1297"/>
      <c r="O71" s="1297"/>
      <c r="P71" s="1297"/>
      <c r="Q71" s="1297"/>
      <c r="R71" s="1297"/>
      <c r="S71" s="1297"/>
      <c r="T71" s="1297"/>
      <c r="U71" s="1297"/>
      <c r="V71" s="1297"/>
      <c r="W71" s="1297"/>
      <c r="X71" s="1297"/>
      <c r="Y71" s="1297"/>
      <c r="Z71" s="1297"/>
      <c r="AA71" s="1297"/>
      <c r="AB71" s="1297"/>
      <c r="AC71" s="1297"/>
      <c r="AD71" s="1297"/>
      <c r="AE71" s="1297"/>
      <c r="AF71" s="1297"/>
      <c r="AG71" s="1297"/>
      <c r="AH71" s="1292" t="s">
        <v>2042</v>
      </c>
    </row>
    <row r="72" spans="1:34">
      <c r="A72" s="1300" t="s">
        <v>2057</v>
      </c>
      <c r="B72" s="1299"/>
      <c r="C72" s="1299"/>
      <c r="D72" s="1299"/>
      <c r="E72" s="1299"/>
      <c r="F72" s="1299"/>
      <c r="G72" s="1299"/>
      <c r="H72" s="1299"/>
      <c r="I72" s="1298"/>
      <c r="J72" s="1297"/>
      <c r="K72" s="1297"/>
      <c r="L72" s="1297"/>
      <c r="M72" s="1297"/>
      <c r="N72" s="1297"/>
      <c r="O72" s="1297"/>
      <c r="P72" s="1297"/>
      <c r="Q72" s="1297"/>
      <c r="R72" s="1297"/>
      <c r="S72" s="1297"/>
      <c r="T72" s="1297"/>
      <c r="U72" s="1297"/>
      <c r="V72" s="1297"/>
      <c r="W72" s="1297"/>
      <c r="X72" s="1297"/>
      <c r="Y72" s="1297"/>
      <c r="Z72" s="1297"/>
      <c r="AA72" s="1297"/>
      <c r="AB72" s="1297"/>
      <c r="AC72" s="1297"/>
      <c r="AD72" s="1297"/>
      <c r="AE72" s="1297"/>
      <c r="AF72" s="1297"/>
      <c r="AG72" s="1297"/>
      <c r="AH72" s="1292" t="s">
        <v>2048</v>
      </c>
    </row>
    <row r="73" spans="1:34">
      <c r="A73" s="1300" t="s">
        <v>2056</v>
      </c>
      <c r="B73" s="1299"/>
      <c r="C73" s="1299"/>
      <c r="D73" s="1299"/>
      <c r="E73" s="1299"/>
      <c r="F73" s="1299"/>
      <c r="G73" s="1299"/>
      <c r="H73" s="1299"/>
      <c r="I73" s="1298"/>
      <c r="J73" s="1297"/>
      <c r="K73" s="1297"/>
      <c r="L73" s="1297"/>
      <c r="M73" s="1297"/>
      <c r="N73" s="1297"/>
      <c r="O73" s="1297"/>
      <c r="P73" s="1297"/>
      <c r="Q73" s="1297"/>
      <c r="R73" s="1297"/>
      <c r="S73" s="1297"/>
      <c r="T73" s="1297"/>
      <c r="U73" s="1297"/>
      <c r="V73" s="1297"/>
      <c r="W73" s="1297"/>
      <c r="X73" s="1297"/>
      <c r="Y73" s="1297"/>
      <c r="Z73" s="1297"/>
      <c r="AA73" s="1297"/>
      <c r="AB73" s="1297"/>
      <c r="AC73" s="1297"/>
      <c r="AD73" s="1297"/>
      <c r="AE73" s="1297"/>
      <c r="AF73" s="1297"/>
      <c r="AG73" s="1297"/>
      <c r="AH73" s="1292" t="s">
        <v>2055</v>
      </c>
    </row>
    <row r="74" spans="1:34">
      <c r="A74" s="1300" t="s">
        <v>2054</v>
      </c>
      <c r="B74" s="1299"/>
      <c r="C74" s="1299"/>
      <c r="D74" s="1299"/>
      <c r="E74" s="1299"/>
      <c r="F74" s="1299"/>
      <c r="G74" s="1299"/>
      <c r="H74" s="1299"/>
      <c r="I74" s="1298"/>
      <c r="J74" s="1297"/>
      <c r="K74" s="1297"/>
      <c r="L74" s="1297"/>
      <c r="M74" s="1297"/>
      <c r="N74" s="1297"/>
      <c r="O74" s="1297"/>
      <c r="P74" s="1297"/>
      <c r="Q74" s="1297"/>
      <c r="R74" s="1297"/>
      <c r="S74" s="1297"/>
      <c r="T74" s="1297"/>
      <c r="U74" s="1297"/>
      <c r="V74" s="1297"/>
      <c r="W74" s="1297"/>
      <c r="X74" s="1297"/>
      <c r="Y74" s="1297"/>
      <c r="Z74" s="1297"/>
      <c r="AA74" s="1297"/>
      <c r="AB74" s="1297"/>
      <c r="AC74" s="1297"/>
      <c r="AD74" s="1297"/>
      <c r="AE74" s="1297"/>
      <c r="AF74" s="1297"/>
      <c r="AG74" s="1297"/>
      <c r="AH74" s="1292" t="s">
        <v>2053</v>
      </c>
    </row>
    <row r="75" spans="1:34">
      <c r="A75" s="1300" t="s">
        <v>2052</v>
      </c>
      <c r="B75" s="1299"/>
      <c r="C75" s="1299"/>
      <c r="D75" s="1299"/>
      <c r="E75" s="1299"/>
      <c r="F75" s="1299"/>
      <c r="G75" s="1299"/>
      <c r="H75" s="1299"/>
      <c r="I75" s="1298"/>
      <c r="J75" s="1297"/>
      <c r="K75" s="1297"/>
      <c r="L75" s="1297"/>
      <c r="M75" s="1297"/>
      <c r="N75" s="1297"/>
      <c r="O75" s="1297"/>
      <c r="P75" s="1297"/>
      <c r="Q75" s="1297"/>
      <c r="R75" s="1297"/>
      <c r="S75" s="1297"/>
      <c r="T75" s="1297"/>
      <c r="U75" s="1297"/>
      <c r="V75" s="1297"/>
      <c r="W75" s="1297"/>
      <c r="X75" s="1297"/>
      <c r="Y75" s="1297"/>
      <c r="Z75" s="1297"/>
      <c r="AA75" s="1297"/>
      <c r="AB75" s="1297"/>
      <c r="AC75" s="1297"/>
      <c r="AD75" s="1297"/>
      <c r="AE75" s="1297"/>
      <c r="AF75" s="1297"/>
      <c r="AG75" s="1297"/>
      <c r="AH75" s="1292" t="s">
        <v>2048</v>
      </c>
    </row>
    <row r="76" spans="1:34">
      <c r="A76" s="1300" t="s">
        <v>2051</v>
      </c>
      <c r="B76" s="1299"/>
      <c r="C76" s="1299"/>
      <c r="D76" s="1299"/>
      <c r="E76" s="1299"/>
      <c r="F76" s="1299"/>
      <c r="G76" s="1299"/>
      <c r="H76" s="1299"/>
      <c r="I76" s="1298"/>
      <c r="J76" s="1297"/>
      <c r="K76" s="1297"/>
      <c r="L76" s="1297"/>
      <c r="M76" s="1297"/>
      <c r="N76" s="1297"/>
      <c r="O76" s="1297"/>
      <c r="P76" s="1297"/>
      <c r="Q76" s="1297"/>
      <c r="R76" s="1297"/>
      <c r="S76" s="1297"/>
      <c r="T76" s="1297"/>
      <c r="U76" s="1297"/>
      <c r="V76" s="1297"/>
      <c r="W76" s="1297"/>
      <c r="X76" s="1297"/>
      <c r="Y76" s="1297"/>
      <c r="Z76" s="1297"/>
      <c r="AA76" s="1297"/>
      <c r="AB76" s="1297"/>
      <c r="AC76" s="1297"/>
      <c r="AD76" s="1297"/>
      <c r="AE76" s="1297"/>
      <c r="AF76" s="1297"/>
      <c r="AG76" s="1297"/>
      <c r="AH76" s="1292" t="s">
        <v>2048</v>
      </c>
    </row>
    <row r="77" spans="1:34">
      <c r="A77" s="1300" t="s">
        <v>2050</v>
      </c>
      <c r="B77" s="1299"/>
      <c r="C77" s="1299"/>
      <c r="D77" s="1299"/>
      <c r="E77" s="1299"/>
      <c r="F77" s="1299"/>
      <c r="G77" s="1299"/>
      <c r="H77" s="1299"/>
      <c r="I77" s="1298"/>
      <c r="J77" s="1297"/>
      <c r="K77" s="1297"/>
      <c r="L77" s="1297"/>
      <c r="M77" s="1297"/>
      <c r="N77" s="1297"/>
      <c r="O77" s="1297"/>
      <c r="P77" s="1297"/>
      <c r="Q77" s="1297"/>
      <c r="R77" s="1297"/>
      <c r="S77" s="1297"/>
      <c r="T77" s="1297"/>
      <c r="U77" s="1297"/>
      <c r="V77" s="1297"/>
      <c r="W77" s="1297"/>
      <c r="X77" s="1297"/>
      <c r="Y77" s="1297"/>
      <c r="Z77" s="1297"/>
      <c r="AA77" s="1297"/>
      <c r="AB77" s="1297"/>
      <c r="AC77" s="1297"/>
      <c r="AD77" s="1297"/>
      <c r="AE77" s="1297"/>
      <c r="AF77" s="1297"/>
      <c r="AG77" s="1297"/>
      <c r="AH77" s="1292" t="s">
        <v>2048</v>
      </c>
    </row>
    <row r="78" spans="1:34">
      <c r="A78" s="1300" t="s">
        <v>2049</v>
      </c>
      <c r="B78" s="1299"/>
      <c r="C78" s="1299"/>
      <c r="D78" s="1299"/>
      <c r="E78" s="1299"/>
      <c r="F78" s="1299"/>
      <c r="G78" s="1299"/>
      <c r="H78" s="1299"/>
      <c r="I78" s="1298"/>
      <c r="J78" s="1297"/>
      <c r="K78" s="1297"/>
      <c r="L78" s="1297"/>
      <c r="M78" s="1297"/>
      <c r="N78" s="1297"/>
      <c r="O78" s="1297"/>
      <c r="P78" s="1297"/>
      <c r="Q78" s="1297"/>
      <c r="R78" s="1297"/>
      <c r="S78" s="1297"/>
      <c r="T78" s="1297"/>
      <c r="U78" s="1297"/>
      <c r="V78" s="1297"/>
      <c r="W78" s="1297"/>
      <c r="X78" s="1297"/>
      <c r="Y78" s="1297"/>
      <c r="Z78" s="1297"/>
      <c r="AA78" s="1297"/>
      <c r="AB78" s="1297"/>
      <c r="AC78" s="1297"/>
      <c r="AD78" s="1297"/>
      <c r="AE78" s="1297"/>
      <c r="AF78" s="1297"/>
      <c r="AG78" s="1297"/>
      <c r="AH78" s="1292" t="s">
        <v>2048</v>
      </c>
    </row>
    <row r="79" spans="1:34">
      <c r="A79" s="1300" t="s">
        <v>2047</v>
      </c>
      <c r="B79" s="1299"/>
      <c r="C79" s="1299"/>
      <c r="D79" s="1299"/>
      <c r="E79" s="1299"/>
      <c r="F79" s="1299"/>
      <c r="G79" s="1299"/>
      <c r="H79" s="1299"/>
      <c r="I79" s="1298"/>
      <c r="J79" s="1297"/>
      <c r="K79" s="1297"/>
      <c r="L79" s="1297"/>
      <c r="M79" s="1297"/>
      <c r="N79" s="1297"/>
      <c r="O79" s="1297"/>
      <c r="P79" s="1297"/>
      <c r="Q79" s="1297"/>
      <c r="R79" s="1297"/>
      <c r="S79" s="1297"/>
      <c r="T79" s="1297"/>
      <c r="U79" s="1297"/>
      <c r="V79" s="1297"/>
      <c r="W79" s="1297"/>
      <c r="X79" s="1297"/>
      <c r="Y79" s="1297"/>
      <c r="Z79" s="1297"/>
      <c r="AA79" s="1297"/>
      <c r="AB79" s="1297"/>
      <c r="AC79" s="1297"/>
      <c r="AD79" s="1297"/>
      <c r="AE79" s="1297"/>
      <c r="AF79" s="1297"/>
      <c r="AG79" s="1297"/>
      <c r="AH79" s="1292" t="s">
        <v>2044</v>
      </c>
    </row>
    <row r="80" spans="1:34">
      <c r="A80" s="1300" t="s">
        <v>2046</v>
      </c>
      <c r="B80" s="1299"/>
      <c r="C80" s="1299"/>
      <c r="D80" s="1299"/>
      <c r="E80" s="1299"/>
      <c r="F80" s="1299"/>
      <c r="G80" s="1299"/>
      <c r="H80" s="1299"/>
      <c r="I80" s="1298"/>
      <c r="J80" s="1297"/>
      <c r="K80" s="1297"/>
      <c r="L80" s="1297"/>
      <c r="M80" s="1297"/>
      <c r="N80" s="1297"/>
      <c r="O80" s="1297"/>
      <c r="P80" s="1297"/>
      <c r="Q80" s="1297"/>
      <c r="R80" s="1297"/>
      <c r="S80" s="1297"/>
      <c r="T80" s="1297"/>
      <c r="U80" s="1297"/>
      <c r="V80" s="1297"/>
      <c r="W80" s="1297"/>
      <c r="X80" s="1297"/>
      <c r="Y80" s="1297"/>
      <c r="Z80" s="1297"/>
      <c r="AA80" s="1297"/>
      <c r="AB80" s="1297"/>
      <c r="AC80" s="1297"/>
      <c r="AD80" s="1297"/>
      <c r="AE80" s="1297"/>
      <c r="AF80" s="1297"/>
      <c r="AG80" s="1297"/>
      <c r="AH80" s="1292" t="s">
        <v>2042</v>
      </c>
    </row>
    <row r="81" spans="1:34">
      <c r="A81" s="1300" t="s">
        <v>2045</v>
      </c>
      <c r="B81" s="1299"/>
      <c r="C81" s="1299"/>
      <c r="D81" s="1299"/>
      <c r="E81" s="1299"/>
      <c r="F81" s="1299"/>
      <c r="G81" s="1299"/>
      <c r="H81" s="1299"/>
      <c r="I81" s="1298"/>
      <c r="J81" s="1297"/>
      <c r="K81" s="1297"/>
      <c r="L81" s="1297"/>
      <c r="M81" s="1297"/>
      <c r="N81" s="1297"/>
      <c r="O81" s="1297"/>
      <c r="P81" s="1297"/>
      <c r="Q81" s="1297"/>
      <c r="R81" s="1297"/>
      <c r="S81" s="1297"/>
      <c r="T81" s="1297"/>
      <c r="U81" s="1297"/>
      <c r="V81" s="1297"/>
      <c r="W81" s="1297"/>
      <c r="X81" s="1297"/>
      <c r="Y81" s="1297"/>
      <c r="Z81" s="1297"/>
      <c r="AA81" s="1297"/>
      <c r="AB81" s="1297"/>
      <c r="AC81" s="1297"/>
      <c r="AD81" s="1297"/>
      <c r="AE81" s="1297"/>
      <c r="AF81" s="1297"/>
      <c r="AG81" s="1297"/>
      <c r="AH81" s="1292" t="s">
        <v>2044</v>
      </c>
    </row>
    <row r="82" spans="1:34">
      <c r="A82" s="1300" t="s">
        <v>2043</v>
      </c>
      <c r="B82" s="1299"/>
      <c r="C82" s="1299"/>
      <c r="D82" s="1299"/>
      <c r="E82" s="1299"/>
      <c r="F82" s="1299"/>
      <c r="G82" s="1299"/>
      <c r="H82" s="1299"/>
      <c r="I82" s="1298"/>
      <c r="J82" s="1297"/>
      <c r="K82" s="1297"/>
      <c r="L82" s="1297"/>
      <c r="M82" s="1297"/>
      <c r="N82" s="1297"/>
      <c r="O82" s="1297"/>
      <c r="P82" s="1297"/>
      <c r="Q82" s="1297"/>
      <c r="R82" s="1297"/>
      <c r="S82" s="1297"/>
      <c r="T82" s="1297"/>
      <c r="U82" s="1297"/>
      <c r="V82" s="1297"/>
      <c r="W82" s="1297"/>
      <c r="X82" s="1297"/>
      <c r="Y82" s="1297"/>
      <c r="Z82" s="1297"/>
      <c r="AA82" s="1297"/>
      <c r="AB82" s="1297"/>
      <c r="AC82" s="1297"/>
      <c r="AD82" s="1297"/>
      <c r="AE82" s="1297"/>
      <c r="AF82" s="1297"/>
      <c r="AG82" s="1297"/>
      <c r="AH82" s="1292" t="s">
        <v>2042</v>
      </c>
    </row>
    <row r="83" spans="1:34">
      <c r="A83" s="1300"/>
      <c r="B83" s="1299"/>
      <c r="C83" s="1299"/>
      <c r="D83" s="1299"/>
      <c r="E83" s="1299"/>
      <c r="F83" s="1299"/>
      <c r="G83" s="1299"/>
      <c r="H83" s="1299"/>
      <c r="I83" s="1298"/>
      <c r="J83" s="1297"/>
      <c r="K83" s="1297"/>
      <c r="L83" s="1297"/>
      <c r="M83" s="1297"/>
      <c r="N83" s="1297"/>
      <c r="O83" s="1297"/>
      <c r="P83" s="1297"/>
      <c r="Q83" s="1297"/>
      <c r="R83" s="1297"/>
      <c r="S83" s="1297"/>
      <c r="T83" s="1297"/>
      <c r="U83" s="1297"/>
      <c r="V83" s="1297"/>
      <c r="W83" s="1297"/>
      <c r="X83" s="1297"/>
      <c r="Y83" s="1297"/>
      <c r="Z83" s="1297"/>
      <c r="AA83" s="1297"/>
      <c r="AB83" s="1297"/>
      <c r="AC83" s="1297"/>
      <c r="AD83" s="1297"/>
      <c r="AE83" s="1297"/>
      <c r="AF83" s="1297"/>
      <c r="AG83" s="1297"/>
    </row>
    <row r="84" spans="1:34">
      <c r="A84" s="1300"/>
      <c r="B84" s="1299"/>
      <c r="C84" s="1299"/>
      <c r="D84" s="1299"/>
      <c r="E84" s="1299"/>
      <c r="F84" s="1299"/>
      <c r="G84" s="1299"/>
      <c r="H84" s="1299"/>
      <c r="I84" s="1298"/>
      <c r="J84" s="1297"/>
      <c r="K84" s="1297"/>
      <c r="L84" s="1297"/>
      <c r="M84" s="1297"/>
      <c r="N84" s="1297"/>
      <c r="O84" s="1297"/>
      <c r="P84" s="1297"/>
      <c r="Q84" s="1297"/>
      <c r="R84" s="1297"/>
      <c r="S84" s="1297"/>
      <c r="T84" s="1297"/>
      <c r="U84" s="1297"/>
      <c r="V84" s="1297"/>
      <c r="W84" s="1297"/>
      <c r="X84" s="1297"/>
      <c r="Y84" s="1297"/>
      <c r="Z84" s="1297"/>
      <c r="AA84" s="1297"/>
      <c r="AB84" s="1297"/>
      <c r="AC84" s="1297"/>
      <c r="AD84" s="1297"/>
      <c r="AE84" s="1297"/>
      <c r="AF84" s="1297"/>
      <c r="AG84" s="1297"/>
    </row>
    <row r="85" spans="1:34">
      <c r="A85" s="1300" t="s">
        <v>2041</v>
      </c>
      <c r="B85" s="1299"/>
      <c r="C85" s="1299"/>
      <c r="D85" s="1299"/>
      <c r="E85" s="1299"/>
      <c r="F85" s="1299"/>
      <c r="G85" s="1299"/>
      <c r="H85" s="1299"/>
      <c r="I85" s="1298"/>
      <c r="J85" s="1297"/>
      <c r="K85" s="1297"/>
      <c r="L85" s="1297"/>
      <c r="M85" s="1297"/>
      <c r="N85" s="1297"/>
      <c r="O85" s="1297"/>
      <c r="P85" s="1297"/>
      <c r="Q85" s="1297"/>
      <c r="R85" s="1297"/>
      <c r="S85" s="1297"/>
      <c r="T85" s="1297"/>
      <c r="U85" s="1297"/>
      <c r="V85" s="1297"/>
      <c r="W85" s="1297"/>
      <c r="X85" s="1297"/>
      <c r="Y85" s="1297"/>
      <c r="Z85" s="1297"/>
      <c r="AA85" s="1297"/>
      <c r="AB85" s="1297"/>
      <c r="AC85" s="1297"/>
      <c r="AD85" s="1297"/>
      <c r="AE85" s="1297"/>
      <c r="AF85" s="1297"/>
      <c r="AG85" s="1297"/>
    </row>
    <row r="86" spans="1:34">
      <c r="A86" s="1300" t="s">
        <v>2040</v>
      </c>
      <c r="B86" s="1299"/>
      <c r="C86" s="1299"/>
      <c r="D86" s="1299"/>
      <c r="E86" s="1299"/>
      <c r="F86" s="1299"/>
      <c r="G86" s="1299"/>
      <c r="H86" s="1299"/>
      <c r="I86" s="1298"/>
      <c r="J86" s="1297"/>
      <c r="K86" s="1297"/>
      <c r="L86" s="1297"/>
      <c r="M86" s="1297"/>
      <c r="N86" s="1297"/>
      <c r="O86" s="1297"/>
      <c r="P86" s="1297"/>
      <c r="Q86" s="1297"/>
      <c r="R86" s="1297"/>
      <c r="S86" s="1297"/>
      <c r="T86" s="1297"/>
      <c r="U86" s="1297"/>
      <c r="V86" s="1297"/>
      <c r="W86" s="1297"/>
      <c r="X86" s="1297"/>
      <c r="Y86" s="1297"/>
      <c r="Z86" s="1297"/>
      <c r="AA86" s="1297"/>
      <c r="AB86" s="1297"/>
      <c r="AC86" s="1297"/>
      <c r="AD86" s="1297"/>
      <c r="AE86" s="1297"/>
      <c r="AF86" s="1297"/>
      <c r="AG86" s="1297"/>
      <c r="AH86" s="1292" t="s">
        <v>2039</v>
      </c>
    </row>
    <row r="87" spans="1:34">
      <c r="A87" s="1300" t="s">
        <v>2038</v>
      </c>
      <c r="B87" s="1299"/>
      <c r="C87" s="1299"/>
      <c r="D87" s="1299"/>
      <c r="E87" s="1299"/>
      <c r="F87" s="1299"/>
      <c r="G87" s="1299"/>
      <c r="H87" s="1299"/>
      <c r="I87" s="1298"/>
      <c r="J87" s="1297"/>
      <c r="K87" s="1297"/>
      <c r="L87" s="1297"/>
      <c r="M87" s="1297"/>
      <c r="N87" s="1297"/>
      <c r="O87" s="1297"/>
      <c r="P87" s="1297"/>
      <c r="Q87" s="1297"/>
      <c r="R87" s="1297"/>
      <c r="S87" s="1297"/>
      <c r="T87" s="1297"/>
      <c r="U87" s="1297"/>
      <c r="V87" s="1297"/>
      <c r="W87" s="1297"/>
      <c r="X87" s="1297"/>
      <c r="Y87" s="1297"/>
      <c r="Z87" s="1297"/>
      <c r="AA87" s="1297"/>
      <c r="AB87" s="1297"/>
      <c r="AC87" s="1297"/>
      <c r="AD87" s="1297"/>
      <c r="AE87" s="1297"/>
      <c r="AF87" s="1297"/>
      <c r="AG87" s="1297"/>
      <c r="AH87" s="1292" t="s">
        <v>2037</v>
      </c>
    </row>
    <row r="88" spans="1:34">
      <c r="A88" s="1300" t="s">
        <v>2036</v>
      </c>
      <c r="B88" s="1299"/>
      <c r="C88" s="1299"/>
      <c r="D88" s="1299"/>
      <c r="E88" s="1299"/>
      <c r="F88" s="1299"/>
      <c r="G88" s="1299"/>
      <c r="H88" s="1299"/>
      <c r="I88" s="1298"/>
      <c r="J88" s="1297"/>
      <c r="K88" s="1297"/>
      <c r="L88" s="1297"/>
      <c r="M88" s="1297"/>
      <c r="N88" s="1297"/>
      <c r="O88" s="1297"/>
      <c r="P88" s="1297"/>
      <c r="Q88" s="1297"/>
      <c r="R88" s="1297"/>
      <c r="S88" s="1297"/>
      <c r="T88" s="1297"/>
      <c r="U88" s="1297"/>
      <c r="V88" s="1297"/>
      <c r="W88" s="1297"/>
      <c r="X88" s="1297"/>
      <c r="Y88" s="1297"/>
      <c r="Z88" s="1297"/>
      <c r="AA88" s="1297"/>
      <c r="AB88" s="1297"/>
      <c r="AC88" s="1297"/>
      <c r="AD88" s="1297"/>
      <c r="AE88" s="1297"/>
      <c r="AF88" s="1297"/>
      <c r="AG88" s="1297"/>
      <c r="AH88" s="1292" t="s">
        <v>2035</v>
      </c>
    </row>
    <row r="89" spans="1:34">
      <c r="A89" s="1300" t="s">
        <v>2033</v>
      </c>
      <c r="B89" s="1299"/>
      <c r="C89" s="1299"/>
      <c r="D89" s="1299"/>
      <c r="E89" s="1299"/>
      <c r="F89" s="1299"/>
      <c r="G89" s="1299"/>
      <c r="H89" s="1299"/>
      <c r="I89" s="1298"/>
      <c r="J89" s="1297"/>
      <c r="K89" s="1297"/>
      <c r="L89" s="1297"/>
      <c r="M89" s="1297"/>
      <c r="N89" s="1297"/>
      <c r="O89" s="1297"/>
      <c r="P89" s="1297"/>
      <c r="Q89" s="1297"/>
      <c r="R89" s="1297"/>
      <c r="S89" s="1297"/>
      <c r="T89" s="1297"/>
      <c r="U89" s="1297"/>
      <c r="V89" s="1297"/>
      <c r="W89" s="1297"/>
      <c r="X89" s="1297"/>
      <c r="Y89" s="1297"/>
      <c r="Z89" s="1297"/>
      <c r="AA89" s="1297"/>
      <c r="AB89" s="1297"/>
      <c r="AC89" s="1297"/>
      <c r="AD89" s="1297"/>
      <c r="AE89" s="1297"/>
      <c r="AF89" s="1297"/>
      <c r="AG89" s="1297"/>
      <c r="AH89" s="1292" t="s">
        <v>2034</v>
      </c>
    </row>
    <row r="90" spans="1:34">
      <c r="A90" s="1300" t="s">
        <v>2033</v>
      </c>
      <c r="B90" s="1299"/>
      <c r="C90" s="1299"/>
      <c r="D90" s="1299"/>
      <c r="E90" s="1299"/>
      <c r="F90" s="1299"/>
      <c r="G90" s="1299"/>
      <c r="H90" s="1299"/>
      <c r="I90" s="1298"/>
      <c r="J90" s="1297"/>
      <c r="K90" s="1297"/>
      <c r="L90" s="1297"/>
      <c r="M90" s="1297"/>
      <c r="N90" s="1297"/>
      <c r="O90" s="1297"/>
      <c r="P90" s="1297"/>
      <c r="Q90" s="1297"/>
      <c r="R90" s="1297"/>
      <c r="S90" s="1297"/>
      <c r="T90" s="1297"/>
      <c r="U90" s="1297"/>
      <c r="V90" s="1297"/>
      <c r="W90" s="1297"/>
      <c r="X90" s="1297"/>
      <c r="Y90" s="1297"/>
      <c r="Z90" s="1297"/>
      <c r="AA90" s="1297"/>
      <c r="AB90" s="1297"/>
      <c r="AC90" s="1297"/>
      <c r="AD90" s="1297"/>
      <c r="AE90" s="1297"/>
      <c r="AF90" s="1297"/>
      <c r="AG90" s="1297"/>
      <c r="AH90" s="1292" t="s">
        <v>1973</v>
      </c>
    </row>
    <row r="91" spans="1:34">
      <c r="A91" s="1300" t="s">
        <v>2032</v>
      </c>
      <c r="B91" s="1299"/>
      <c r="C91" s="1299"/>
      <c r="D91" s="1299"/>
      <c r="E91" s="1299"/>
      <c r="F91" s="1299"/>
      <c r="G91" s="1299"/>
      <c r="H91" s="1299"/>
      <c r="I91" s="1298"/>
      <c r="J91" s="1297"/>
      <c r="K91" s="1297"/>
      <c r="L91" s="1297"/>
      <c r="M91" s="1297"/>
      <c r="N91" s="1297"/>
      <c r="O91" s="1297"/>
      <c r="P91" s="1297"/>
      <c r="Q91" s="1297"/>
      <c r="R91" s="1297"/>
      <c r="S91" s="1297"/>
      <c r="T91" s="1297"/>
      <c r="U91" s="1297"/>
      <c r="V91" s="1297"/>
      <c r="W91" s="1297"/>
      <c r="X91" s="1297"/>
      <c r="Y91" s="1297"/>
      <c r="Z91" s="1297"/>
      <c r="AA91" s="1297"/>
      <c r="AB91" s="1297"/>
      <c r="AC91" s="1297"/>
      <c r="AD91" s="1297"/>
      <c r="AE91" s="1297"/>
      <c r="AF91" s="1297"/>
      <c r="AG91" s="1297"/>
      <c r="AH91" s="1292" t="s">
        <v>2031</v>
      </c>
    </row>
    <row r="92" spans="1:34">
      <c r="A92" s="1300" t="s">
        <v>2030</v>
      </c>
      <c r="B92" s="1299"/>
      <c r="C92" s="1299"/>
      <c r="D92" s="1299"/>
      <c r="E92" s="1299"/>
      <c r="F92" s="1299"/>
      <c r="G92" s="1299"/>
      <c r="H92" s="1299"/>
      <c r="I92" s="1298"/>
      <c r="J92" s="1297"/>
      <c r="K92" s="1297"/>
      <c r="L92" s="1297"/>
      <c r="M92" s="1297"/>
      <c r="N92" s="1297"/>
      <c r="O92" s="1297"/>
      <c r="P92" s="1297"/>
      <c r="Q92" s="1297"/>
      <c r="R92" s="1297"/>
      <c r="S92" s="1297"/>
      <c r="T92" s="1297"/>
      <c r="U92" s="1297"/>
      <c r="V92" s="1297"/>
      <c r="W92" s="1297"/>
      <c r="X92" s="1297"/>
      <c r="Y92" s="1297"/>
      <c r="Z92" s="1297"/>
      <c r="AA92" s="1297"/>
      <c r="AB92" s="1297"/>
      <c r="AC92" s="1297"/>
      <c r="AD92" s="1297"/>
      <c r="AE92" s="1297"/>
      <c r="AF92" s="1297"/>
      <c r="AG92" s="1297"/>
      <c r="AH92" s="1292" t="s">
        <v>2029</v>
      </c>
    </row>
    <row r="93" spans="1:34">
      <c r="A93" s="1300" t="s">
        <v>2028</v>
      </c>
      <c r="B93" s="1299"/>
      <c r="C93" s="1299"/>
      <c r="D93" s="1299"/>
      <c r="E93" s="1299"/>
      <c r="F93" s="1299"/>
      <c r="G93" s="1299"/>
      <c r="H93" s="1299"/>
      <c r="I93" s="1298"/>
      <c r="J93" s="1297"/>
      <c r="K93" s="1297"/>
      <c r="L93" s="1297"/>
      <c r="M93" s="1297"/>
      <c r="N93" s="1297"/>
      <c r="O93" s="1297"/>
      <c r="P93" s="1297"/>
      <c r="Q93" s="1297"/>
      <c r="R93" s="1297"/>
      <c r="S93" s="1297"/>
      <c r="T93" s="1297"/>
      <c r="U93" s="1297"/>
      <c r="V93" s="1297"/>
      <c r="W93" s="1297"/>
      <c r="X93" s="1297"/>
      <c r="Y93" s="1297"/>
      <c r="Z93" s="1297"/>
      <c r="AA93" s="1297"/>
      <c r="AB93" s="1297"/>
      <c r="AC93" s="1297"/>
      <c r="AD93" s="1297"/>
      <c r="AE93" s="1297"/>
      <c r="AF93" s="1297"/>
      <c r="AG93" s="1297"/>
      <c r="AH93" s="1292" t="s">
        <v>2027</v>
      </c>
    </row>
    <row r="94" spans="1:34">
      <c r="A94" s="1300" t="s">
        <v>2026</v>
      </c>
      <c r="B94" s="1299"/>
      <c r="C94" s="1299"/>
      <c r="D94" s="1299"/>
      <c r="E94" s="1299"/>
      <c r="F94" s="1299"/>
      <c r="G94" s="1299"/>
      <c r="H94" s="1299"/>
      <c r="I94" s="1298"/>
      <c r="J94" s="1297"/>
      <c r="K94" s="1297"/>
      <c r="L94" s="1297"/>
      <c r="M94" s="1297"/>
      <c r="N94" s="1297"/>
      <c r="O94" s="1297"/>
      <c r="P94" s="1297"/>
      <c r="Q94" s="1297"/>
      <c r="R94" s="1297"/>
      <c r="S94" s="1297"/>
      <c r="T94" s="1297"/>
      <c r="U94" s="1297"/>
      <c r="V94" s="1297"/>
      <c r="W94" s="1297"/>
      <c r="X94" s="1297"/>
      <c r="Y94" s="1297"/>
      <c r="Z94" s="1297"/>
      <c r="AA94" s="1297"/>
      <c r="AB94" s="1297"/>
      <c r="AC94" s="1297"/>
      <c r="AD94" s="1297"/>
      <c r="AE94" s="1297"/>
      <c r="AF94" s="1297"/>
      <c r="AG94" s="1297"/>
      <c r="AH94" s="1292" t="s">
        <v>2025</v>
      </c>
    </row>
    <row r="95" spans="1:34">
      <c r="A95" s="1300" t="s">
        <v>2024</v>
      </c>
      <c r="B95" s="1299"/>
      <c r="C95" s="1299"/>
      <c r="D95" s="1299"/>
      <c r="E95" s="1299"/>
      <c r="F95" s="1299"/>
      <c r="G95" s="1299"/>
      <c r="H95" s="1299"/>
      <c r="I95" s="1298"/>
      <c r="J95" s="1297"/>
      <c r="K95" s="1297"/>
      <c r="L95" s="1297"/>
      <c r="M95" s="1297"/>
      <c r="N95" s="1297"/>
      <c r="O95" s="1297"/>
      <c r="P95" s="1297"/>
      <c r="Q95" s="1297"/>
      <c r="R95" s="1297"/>
      <c r="S95" s="1297"/>
      <c r="T95" s="1297"/>
      <c r="U95" s="1297"/>
      <c r="V95" s="1297"/>
      <c r="W95" s="1297"/>
      <c r="X95" s="1297"/>
      <c r="Y95" s="1297"/>
      <c r="Z95" s="1297"/>
      <c r="AA95" s="1297"/>
      <c r="AB95" s="1297"/>
      <c r="AC95" s="1297"/>
      <c r="AD95" s="1297"/>
      <c r="AE95" s="1297"/>
      <c r="AF95" s="1297"/>
      <c r="AG95" s="1297"/>
      <c r="AH95" s="1292" t="s">
        <v>1973</v>
      </c>
    </row>
    <row r="96" spans="1:34">
      <c r="A96" s="1300" t="s">
        <v>2023</v>
      </c>
      <c r="B96" s="1299"/>
      <c r="C96" s="1299"/>
      <c r="D96" s="1299"/>
      <c r="E96" s="1299"/>
      <c r="F96" s="1299"/>
      <c r="G96" s="1299"/>
      <c r="H96" s="1299"/>
      <c r="I96" s="1298"/>
      <c r="J96" s="1297"/>
      <c r="K96" s="1297"/>
      <c r="L96" s="1297"/>
      <c r="M96" s="1297"/>
      <c r="N96" s="1297"/>
      <c r="O96" s="1297"/>
      <c r="P96" s="1297"/>
      <c r="Q96" s="1297"/>
      <c r="R96" s="1297"/>
      <c r="S96" s="1297"/>
      <c r="T96" s="1297"/>
      <c r="U96" s="1297"/>
      <c r="V96" s="1297"/>
      <c r="W96" s="1297"/>
      <c r="X96" s="1297"/>
      <c r="Y96" s="1297"/>
      <c r="Z96" s="1297"/>
      <c r="AA96" s="1297"/>
      <c r="AB96" s="1297"/>
      <c r="AC96" s="1297"/>
      <c r="AD96" s="1297"/>
      <c r="AE96" s="1297"/>
      <c r="AF96" s="1297"/>
      <c r="AG96" s="1297"/>
      <c r="AH96" s="1292" t="s">
        <v>1971</v>
      </c>
    </row>
    <row r="97" spans="1:34">
      <c r="A97" s="1300" t="s">
        <v>2022</v>
      </c>
      <c r="B97" s="1299"/>
      <c r="C97" s="1299"/>
      <c r="D97" s="1299"/>
      <c r="E97" s="1299"/>
      <c r="F97" s="1299"/>
      <c r="G97" s="1299"/>
      <c r="H97" s="1299"/>
      <c r="I97" s="1298"/>
      <c r="J97" s="1297"/>
      <c r="K97" s="1297"/>
      <c r="L97" s="1297"/>
      <c r="M97" s="1297"/>
      <c r="N97" s="1297"/>
      <c r="O97" s="1297"/>
      <c r="P97" s="1297"/>
      <c r="Q97" s="1297"/>
      <c r="R97" s="1297"/>
      <c r="S97" s="1297"/>
      <c r="T97" s="1297"/>
      <c r="U97" s="1297"/>
      <c r="V97" s="1297"/>
      <c r="W97" s="1297"/>
      <c r="X97" s="1297"/>
      <c r="Y97" s="1297"/>
      <c r="Z97" s="1297"/>
      <c r="AA97" s="1297"/>
      <c r="AB97" s="1297"/>
      <c r="AC97" s="1297"/>
      <c r="AD97" s="1297"/>
      <c r="AE97" s="1297"/>
      <c r="AF97" s="1297"/>
      <c r="AG97" s="1297"/>
      <c r="AH97" s="1292" t="s">
        <v>1973</v>
      </c>
    </row>
    <row r="98" spans="1:34">
      <c r="A98" s="1300" t="s">
        <v>2021</v>
      </c>
      <c r="B98" s="1299"/>
      <c r="C98" s="1299"/>
      <c r="D98" s="1299"/>
      <c r="E98" s="1299"/>
      <c r="F98" s="1299"/>
      <c r="G98" s="1299"/>
      <c r="H98" s="1299"/>
      <c r="I98" s="1298"/>
      <c r="J98" s="1297"/>
      <c r="K98" s="1297"/>
      <c r="L98" s="1297"/>
      <c r="M98" s="1297"/>
      <c r="N98" s="1297"/>
      <c r="O98" s="1297"/>
      <c r="P98" s="1297"/>
      <c r="Q98" s="1297"/>
      <c r="R98" s="1297"/>
      <c r="S98" s="1297"/>
      <c r="T98" s="1297"/>
      <c r="U98" s="1297"/>
      <c r="V98" s="1297"/>
      <c r="W98" s="1297"/>
      <c r="X98" s="1297"/>
      <c r="Y98" s="1297"/>
      <c r="Z98" s="1297"/>
      <c r="AA98" s="1297"/>
      <c r="AB98" s="1297"/>
      <c r="AC98" s="1297"/>
      <c r="AD98" s="1297"/>
      <c r="AE98" s="1297"/>
      <c r="AF98" s="1297"/>
      <c r="AG98" s="1297"/>
      <c r="AH98" s="1292" t="s">
        <v>1971</v>
      </c>
    </row>
    <row r="99" spans="1:34">
      <c r="A99" s="1300" t="s">
        <v>2020</v>
      </c>
      <c r="B99" s="1299"/>
      <c r="C99" s="1299"/>
      <c r="D99" s="1299"/>
      <c r="E99" s="1299"/>
      <c r="F99" s="1299"/>
      <c r="G99" s="1299"/>
      <c r="H99" s="1299"/>
      <c r="I99" s="1298"/>
      <c r="J99" s="1297"/>
      <c r="K99" s="1297"/>
      <c r="L99" s="1297"/>
      <c r="M99" s="1297"/>
      <c r="N99" s="1297"/>
      <c r="O99" s="1297"/>
      <c r="P99" s="1297"/>
      <c r="Q99" s="1297"/>
      <c r="R99" s="1297"/>
      <c r="S99" s="1297"/>
      <c r="T99" s="1297"/>
      <c r="U99" s="1297"/>
      <c r="V99" s="1297"/>
      <c r="W99" s="1297"/>
      <c r="X99" s="1297"/>
      <c r="Y99" s="1297"/>
      <c r="Z99" s="1297"/>
      <c r="AA99" s="1297"/>
      <c r="AB99" s="1297"/>
      <c r="AC99" s="1297"/>
      <c r="AD99" s="1297"/>
      <c r="AE99" s="1297"/>
      <c r="AF99" s="1297"/>
      <c r="AG99" s="1297"/>
      <c r="AH99" s="1292" t="s">
        <v>2019</v>
      </c>
    </row>
    <row r="100" spans="1:34">
      <c r="A100" s="1300" t="s">
        <v>2018</v>
      </c>
      <c r="B100" s="1299"/>
      <c r="C100" s="1299"/>
      <c r="D100" s="1299"/>
      <c r="E100" s="1299"/>
      <c r="F100" s="1299"/>
      <c r="G100" s="1299"/>
      <c r="H100" s="1299"/>
      <c r="I100" s="1298"/>
      <c r="J100" s="1297"/>
      <c r="K100" s="1297"/>
      <c r="L100" s="1297"/>
      <c r="M100" s="1297"/>
      <c r="N100" s="1297"/>
      <c r="O100" s="1297"/>
      <c r="P100" s="1297"/>
      <c r="Q100" s="1297"/>
      <c r="R100" s="1297"/>
      <c r="S100" s="1297"/>
      <c r="T100" s="1297"/>
      <c r="U100" s="1297"/>
      <c r="V100" s="1297"/>
      <c r="W100" s="1297"/>
      <c r="X100" s="1297"/>
      <c r="Y100" s="1297"/>
      <c r="Z100" s="1297"/>
      <c r="AA100" s="1297"/>
      <c r="AB100" s="1297"/>
      <c r="AC100" s="1297"/>
      <c r="AD100" s="1297"/>
      <c r="AE100" s="1297"/>
      <c r="AF100" s="1297"/>
      <c r="AG100" s="1297"/>
      <c r="AH100" s="1292" t="s">
        <v>2017</v>
      </c>
    </row>
    <row r="101" spans="1:34">
      <c r="A101" s="1300" t="s">
        <v>2016</v>
      </c>
      <c r="B101" s="1299"/>
      <c r="C101" s="1299"/>
      <c r="D101" s="1299"/>
      <c r="E101" s="1299"/>
      <c r="F101" s="1299"/>
      <c r="G101" s="1299"/>
      <c r="H101" s="1299"/>
      <c r="I101" s="1298"/>
      <c r="J101" s="1297"/>
      <c r="K101" s="1297"/>
      <c r="L101" s="1297"/>
      <c r="M101" s="1297"/>
      <c r="N101" s="1297"/>
      <c r="O101" s="1297"/>
      <c r="P101" s="1297"/>
      <c r="Q101" s="1297"/>
      <c r="R101" s="1297"/>
      <c r="S101" s="1297"/>
      <c r="T101" s="1297"/>
      <c r="U101" s="1297"/>
      <c r="V101" s="1297"/>
      <c r="W101" s="1297"/>
      <c r="X101" s="1297"/>
      <c r="Y101" s="1297"/>
      <c r="Z101" s="1297"/>
      <c r="AA101" s="1297"/>
      <c r="AB101" s="1297"/>
      <c r="AC101" s="1297"/>
      <c r="AD101" s="1297"/>
      <c r="AE101" s="1297"/>
      <c r="AF101" s="1297"/>
      <c r="AG101" s="1297"/>
      <c r="AH101" s="1292" t="s">
        <v>2015</v>
      </c>
    </row>
    <row r="102" spans="1:34">
      <c r="A102" s="1300" t="s">
        <v>2014</v>
      </c>
      <c r="B102" s="1299"/>
      <c r="C102" s="1299"/>
      <c r="D102" s="1299"/>
      <c r="E102" s="1299"/>
      <c r="F102" s="1299"/>
      <c r="G102" s="1299"/>
      <c r="H102" s="1299"/>
      <c r="I102" s="1298"/>
      <c r="J102" s="1297"/>
      <c r="K102" s="1297"/>
      <c r="L102" s="1297"/>
      <c r="M102" s="1297"/>
      <c r="N102" s="1297"/>
      <c r="O102" s="1297"/>
      <c r="P102" s="1297"/>
      <c r="Q102" s="1297"/>
      <c r="R102" s="1297"/>
      <c r="S102" s="1297"/>
      <c r="T102" s="1297"/>
      <c r="U102" s="1297"/>
      <c r="V102" s="1297"/>
      <c r="W102" s="1297"/>
      <c r="X102" s="1297"/>
      <c r="Y102" s="1297"/>
      <c r="Z102" s="1297"/>
      <c r="AA102" s="1297"/>
      <c r="AB102" s="1297"/>
      <c r="AC102" s="1297"/>
      <c r="AD102" s="1297"/>
      <c r="AE102" s="1297"/>
      <c r="AF102" s="1297"/>
      <c r="AG102" s="1297"/>
      <c r="AH102" s="1292" t="s">
        <v>2013</v>
      </c>
    </row>
    <row r="103" spans="1:34">
      <c r="A103" s="1300" t="s">
        <v>2012</v>
      </c>
      <c r="B103" s="1299"/>
      <c r="C103" s="1299"/>
      <c r="D103" s="1299"/>
      <c r="E103" s="1299"/>
      <c r="F103" s="1299"/>
      <c r="G103" s="1299"/>
      <c r="H103" s="1299"/>
      <c r="I103" s="1298"/>
      <c r="J103" s="1297"/>
      <c r="K103" s="1297"/>
      <c r="L103" s="1297"/>
      <c r="M103" s="1297"/>
      <c r="N103" s="1297"/>
      <c r="O103" s="1297"/>
      <c r="P103" s="1297"/>
      <c r="Q103" s="1297"/>
      <c r="R103" s="1297"/>
      <c r="S103" s="1297"/>
      <c r="T103" s="1297"/>
      <c r="U103" s="1297"/>
      <c r="V103" s="1297"/>
      <c r="W103" s="1297"/>
      <c r="X103" s="1297"/>
      <c r="Y103" s="1297"/>
      <c r="Z103" s="1297"/>
      <c r="AA103" s="1297"/>
      <c r="AB103" s="1297"/>
      <c r="AC103" s="1297"/>
      <c r="AD103" s="1297"/>
      <c r="AE103" s="1297"/>
      <c r="AF103" s="1297"/>
      <c r="AG103" s="1297"/>
      <c r="AH103" s="1292" t="s">
        <v>2011</v>
      </c>
    </row>
    <row r="104" spans="1:34">
      <c r="A104" s="1300" t="s">
        <v>2010</v>
      </c>
      <c r="B104" s="1299"/>
      <c r="C104" s="1299"/>
      <c r="D104" s="1299"/>
      <c r="E104" s="1299"/>
      <c r="F104" s="1299"/>
      <c r="G104" s="1299"/>
      <c r="H104" s="1299"/>
      <c r="I104" s="1298"/>
      <c r="J104" s="1297"/>
      <c r="K104" s="1297"/>
      <c r="L104" s="1297"/>
      <c r="M104" s="1297"/>
      <c r="N104" s="1297"/>
      <c r="O104" s="1297"/>
      <c r="P104" s="1297"/>
      <c r="Q104" s="1297"/>
      <c r="R104" s="1297"/>
      <c r="S104" s="1297"/>
      <c r="T104" s="1297"/>
      <c r="U104" s="1297"/>
      <c r="V104" s="1297"/>
      <c r="W104" s="1297"/>
      <c r="X104" s="1297"/>
      <c r="Y104" s="1297"/>
      <c r="Z104" s="1297"/>
      <c r="AA104" s="1297"/>
      <c r="AB104" s="1297"/>
      <c r="AC104" s="1297"/>
      <c r="AD104" s="1297"/>
      <c r="AE104" s="1297"/>
      <c r="AF104" s="1297"/>
      <c r="AG104" s="1297"/>
      <c r="AH104" s="1292" t="s">
        <v>2009</v>
      </c>
    </row>
    <row r="105" spans="1:34">
      <c r="A105" s="1300" t="s">
        <v>2008</v>
      </c>
      <c r="B105" s="1299"/>
      <c r="C105" s="1299"/>
      <c r="D105" s="1299"/>
      <c r="E105" s="1299"/>
      <c r="F105" s="1299"/>
      <c r="G105" s="1299"/>
      <c r="H105" s="1299"/>
      <c r="I105" s="1298"/>
      <c r="J105" s="1297"/>
      <c r="K105" s="1297"/>
      <c r="L105" s="1297"/>
      <c r="M105" s="1297"/>
      <c r="N105" s="1297"/>
      <c r="O105" s="1297"/>
      <c r="P105" s="1297"/>
      <c r="Q105" s="1297"/>
      <c r="R105" s="1297"/>
      <c r="S105" s="1297"/>
      <c r="T105" s="1297"/>
      <c r="U105" s="1297"/>
      <c r="V105" s="1297"/>
      <c r="W105" s="1297"/>
      <c r="X105" s="1297"/>
      <c r="Y105" s="1297"/>
      <c r="Z105" s="1297"/>
      <c r="AA105" s="1297"/>
      <c r="AB105" s="1297"/>
      <c r="AC105" s="1297"/>
      <c r="AD105" s="1297"/>
      <c r="AE105" s="1297"/>
      <c r="AF105" s="1297"/>
      <c r="AG105" s="1297"/>
      <c r="AH105" s="1292" t="s">
        <v>2007</v>
      </c>
    </row>
    <row r="106" spans="1:34">
      <c r="A106" s="1300" t="s">
        <v>2006</v>
      </c>
      <c r="B106" s="1299"/>
      <c r="C106" s="1299"/>
      <c r="D106" s="1299"/>
      <c r="E106" s="1299"/>
      <c r="F106" s="1299"/>
      <c r="G106" s="1299"/>
      <c r="H106" s="1299"/>
      <c r="I106" s="1298"/>
      <c r="J106" s="1297"/>
      <c r="K106" s="1297"/>
      <c r="L106" s="1297"/>
      <c r="M106" s="1297"/>
      <c r="N106" s="1297"/>
      <c r="O106" s="1297"/>
      <c r="P106" s="1297"/>
      <c r="Q106" s="1297"/>
      <c r="R106" s="1297"/>
      <c r="S106" s="1297"/>
      <c r="T106" s="1297"/>
      <c r="U106" s="1297"/>
      <c r="V106" s="1297"/>
      <c r="W106" s="1297"/>
      <c r="X106" s="1297"/>
      <c r="Y106" s="1297"/>
      <c r="Z106" s="1297"/>
      <c r="AA106" s="1297"/>
      <c r="AB106" s="1297"/>
      <c r="AC106" s="1297"/>
      <c r="AD106" s="1297"/>
      <c r="AE106" s="1297"/>
      <c r="AF106" s="1297"/>
      <c r="AG106" s="1297"/>
      <c r="AH106" s="1292" t="s">
        <v>2005</v>
      </c>
    </row>
    <row r="107" spans="1:34">
      <c r="A107" s="1300" t="s">
        <v>2004</v>
      </c>
      <c r="B107" s="1299"/>
      <c r="C107" s="1299"/>
      <c r="D107" s="1299"/>
      <c r="E107" s="1299"/>
      <c r="F107" s="1299"/>
      <c r="G107" s="1299"/>
      <c r="H107" s="1299"/>
      <c r="I107" s="1298"/>
      <c r="J107" s="1297"/>
      <c r="K107" s="1297"/>
      <c r="L107" s="1297"/>
      <c r="M107" s="1297"/>
      <c r="N107" s="1297"/>
      <c r="O107" s="1297"/>
      <c r="P107" s="1297"/>
      <c r="Q107" s="1297"/>
      <c r="R107" s="1297"/>
      <c r="S107" s="1297"/>
      <c r="T107" s="1297"/>
      <c r="U107" s="1297"/>
      <c r="V107" s="1297"/>
      <c r="W107" s="1297"/>
      <c r="X107" s="1297"/>
      <c r="Y107" s="1297"/>
      <c r="Z107" s="1297"/>
      <c r="AA107" s="1297"/>
      <c r="AB107" s="1297"/>
      <c r="AC107" s="1297"/>
      <c r="AD107" s="1297"/>
      <c r="AE107" s="1297"/>
      <c r="AF107" s="1297"/>
      <c r="AG107" s="1297"/>
      <c r="AH107" s="1292" t="s">
        <v>2003</v>
      </c>
    </row>
    <row r="108" spans="1:34">
      <c r="A108" s="1300" t="s">
        <v>2002</v>
      </c>
      <c r="B108" s="1299"/>
      <c r="C108" s="1299"/>
      <c r="D108" s="1299"/>
      <c r="E108" s="1299"/>
      <c r="F108" s="1299"/>
      <c r="G108" s="1299"/>
      <c r="H108" s="1299"/>
      <c r="I108" s="1298"/>
      <c r="J108" s="1297"/>
      <c r="K108" s="1297"/>
      <c r="L108" s="1297"/>
      <c r="M108" s="1297"/>
      <c r="N108" s="1297"/>
      <c r="O108" s="1297"/>
      <c r="P108" s="1297"/>
      <c r="Q108" s="1297"/>
      <c r="R108" s="1297"/>
      <c r="S108" s="1297"/>
      <c r="T108" s="1297"/>
      <c r="U108" s="1297"/>
      <c r="V108" s="1297"/>
      <c r="W108" s="1297"/>
      <c r="X108" s="1297"/>
      <c r="Y108" s="1297"/>
      <c r="Z108" s="1297"/>
      <c r="AA108" s="1297"/>
      <c r="AB108" s="1297"/>
      <c r="AC108" s="1297"/>
      <c r="AD108" s="1297"/>
      <c r="AE108" s="1297"/>
      <c r="AF108" s="1297"/>
      <c r="AG108" s="1297"/>
      <c r="AH108" s="1292" t="s">
        <v>2001</v>
      </c>
    </row>
    <row r="109" spans="1:34">
      <c r="A109" s="1300" t="s">
        <v>2000</v>
      </c>
      <c r="B109" s="1299"/>
      <c r="C109" s="1299"/>
      <c r="D109" s="1299"/>
      <c r="E109" s="1299"/>
      <c r="F109" s="1299"/>
      <c r="G109" s="1299"/>
      <c r="H109" s="1299"/>
      <c r="I109" s="1298"/>
      <c r="J109" s="1297"/>
      <c r="K109" s="1297"/>
      <c r="L109" s="1297"/>
      <c r="M109" s="1297"/>
      <c r="N109" s="1297"/>
      <c r="O109" s="1297"/>
      <c r="P109" s="1297"/>
      <c r="Q109" s="1297"/>
      <c r="R109" s="1297"/>
      <c r="S109" s="1297"/>
      <c r="T109" s="1297"/>
      <c r="U109" s="1297"/>
      <c r="V109" s="1297"/>
      <c r="W109" s="1297"/>
      <c r="X109" s="1297"/>
      <c r="Y109" s="1297"/>
      <c r="Z109" s="1297"/>
      <c r="AA109" s="1297"/>
      <c r="AB109" s="1297"/>
      <c r="AC109" s="1297"/>
      <c r="AD109" s="1297"/>
      <c r="AE109" s="1297"/>
      <c r="AF109" s="1297"/>
      <c r="AG109" s="1297"/>
      <c r="AH109" s="1292" t="s">
        <v>1999</v>
      </c>
    </row>
    <row r="110" spans="1:34">
      <c r="A110" s="1300" t="s">
        <v>1998</v>
      </c>
      <c r="B110" s="1299"/>
      <c r="C110" s="1299"/>
      <c r="D110" s="1299"/>
      <c r="E110" s="1299"/>
      <c r="F110" s="1299"/>
      <c r="G110" s="1299"/>
      <c r="H110" s="1299"/>
      <c r="I110" s="1298"/>
      <c r="J110" s="1297"/>
      <c r="K110" s="1297"/>
      <c r="L110" s="1297"/>
      <c r="M110" s="1297"/>
      <c r="N110" s="1297"/>
      <c r="O110" s="1297"/>
      <c r="P110" s="1297"/>
      <c r="Q110" s="1297"/>
      <c r="R110" s="1297"/>
      <c r="S110" s="1297"/>
      <c r="T110" s="1297"/>
      <c r="U110" s="1297"/>
      <c r="V110" s="1297"/>
      <c r="W110" s="1297"/>
      <c r="X110" s="1297"/>
      <c r="Y110" s="1297"/>
      <c r="Z110" s="1297"/>
      <c r="AA110" s="1297"/>
      <c r="AB110" s="1297"/>
      <c r="AC110" s="1297"/>
      <c r="AD110" s="1297"/>
      <c r="AE110" s="1297"/>
      <c r="AF110" s="1297"/>
      <c r="AG110" s="1297"/>
      <c r="AH110" s="1292" t="s">
        <v>1997</v>
      </c>
    </row>
    <row r="111" spans="1:34">
      <c r="A111" s="1300" t="s">
        <v>1996</v>
      </c>
      <c r="B111" s="1299"/>
      <c r="C111" s="1299"/>
      <c r="D111" s="1299"/>
      <c r="E111" s="1299"/>
      <c r="F111" s="1299"/>
      <c r="G111" s="1299"/>
      <c r="H111" s="1299"/>
      <c r="I111" s="1298"/>
      <c r="J111" s="1297"/>
      <c r="K111" s="1297"/>
      <c r="L111" s="1297"/>
      <c r="M111" s="1297"/>
      <c r="N111" s="1297"/>
      <c r="O111" s="1297"/>
      <c r="P111" s="1297"/>
      <c r="Q111" s="1297"/>
      <c r="R111" s="1297"/>
      <c r="S111" s="1297"/>
      <c r="T111" s="1297"/>
      <c r="U111" s="1297"/>
      <c r="V111" s="1297"/>
      <c r="W111" s="1297"/>
      <c r="X111" s="1297"/>
      <c r="Y111" s="1297"/>
      <c r="Z111" s="1297"/>
      <c r="AA111" s="1297"/>
      <c r="AB111" s="1297"/>
      <c r="AC111" s="1297"/>
      <c r="AD111" s="1297"/>
      <c r="AE111" s="1297"/>
      <c r="AF111" s="1297"/>
      <c r="AG111" s="1297"/>
      <c r="AH111" s="1292" t="s">
        <v>1995</v>
      </c>
    </row>
    <row r="112" spans="1:34">
      <c r="A112" s="1300" t="s">
        <v>1994</v>
      </c>
      <c r="B112" s="1299"/>
      <c r="C112" s="1299"/>
      <c r="D112" s="1299"/>
      <c r="E112" s="1299"/>
      <c r="F112" s="1299"/>
      <c r="G112" s="1299"/>
      <c r="H112" s="1299"/>
      <c r="I112" s="1298"/>
      <c r="J112" s="1297"/>
      <c r="K112" s="1297"/>
      <c r="L112" s="1297"/>
      <c r="M112" s="1297"/>
      <c r="N112" s="1297"/>
      <c r="O112" s="1297"/>
      <c r="P112" s="1297"/>
      <c r="Q112" s="1297"/>
      <c r="R112" s="1297"/>
      <c r="S112" s="1297"/>
      <c r="T112" s="1297"/>
      <c r="U112" s="1297"/>
      <c r="V112" s="1297"/>
      <c r="W112" s="1297"/>
      <c r="X112" s="1297"/>
      <c r="Y112" s="1297"/>
      <c r="Z112" s="1297"/>
      <c r="AA112" s="1297"/>
      <c r="AB112" s="1297"/>
      <c r="AC112" s="1297"/>
      <c r="AD112" s="1297"/>
      <c r="AE112" s="1297"/>
      <c r="AF112" s="1297"/>
      <c r="AG112" s="1297"/>
      <c r="AH112" s="1292" t="s">
        <v>1993</v>
      </c>
    </row>
    <row r="113" spans="1:34">
      <c r="A113" s="1300" t="s">
        <v>1990</v>
      </c>
      <c r="B113" s="1299"/>
      <c r="C113" s="1299"/>
      <c r="D113" s="1299"/>
      <c r="E113" s="1299"/>
      <c r="F113" s="1299"/>
      <c r="G113" s="1299"/>
      <c r="H113" s="1299"/>
      <c r="I113" s="1298"/>
      <c r="J113" s="1297"/>
      <c r="K113" s="1297"/>
      <c r="L113" s="1297"/>
      <c r="M113" s="1297"/>
      <c r="N113" s="1297"/>
      <c r="O113" s="1297"/>
      <c r="P113" s="1297"/>
      <c r="Q113" s="1297"/>
      <c r="R113" s="1297"/>
      <c r="S113" s="1297"/>
      <c r="T113" s="1297"/>
      <c r="U113" s="1297"/>
      <c r="V113" s="1297"/>
      <c r="W113" s="1297"/>
      <c r="X113" s="1297"/>
      <c r="Y113" s="1297"/>
      <c r="Z113" s="1297"/>
      <c r="AA113" s="1297"/>
      <c r="AB113" s="1297"/>
      <c r="AC113" s="1297"/>
      <c r="AD113" s="1297"/>
      <c r="AE113" s="1297"/>
      <c r="AF113" s="1297"/>
      <c r="AG113" s="1297"/>
      <c r="AH113" s="1292" t="s">
        <v>1992</v>
      </c>
    </row>
    <row r="114" spans="1:34">
      <c r="A114" s="1300" t="s">
        <v>1988</v>
      </c>
      <c r="B114" s="1299"/>
      <c r="C114" s="1299"/>
      <c r="D114" s="1299"/>
      <c r="E114" s="1299"/>
      <c r="F114" s="1299"/>
      <c r="G114" s="1299"/>
      <c r="H114" s="1299"/>
      <c r="I114" s="1298"/>
      <c r="J114" s="1297"/>
      <c r="K114" s="1297"/>
      <c r="L114" s="1297"/>
      <c r="M114" s="1297"/>
      <c r="N114" s="1297"/>
      <c r="O114" s="1297"/>
      <c r="P114" s="1297"/>
      <c r="Q114" s="1297"/>
      <c r="R114" s="1297"/>
      <c r="S114" s="1297"/>
      <c r="T114" s="1297"/>
      <c r="U114" s="1297"/>
      <c r="V114" s="1297"/>
      <c r="W114" s="1297"/>
      <c r="X114" s="1297"/>
      <c r="Y114" s="1297"/>
      <c r="Z114" s="1297"/>
      <c r="AA114" s="1297"/>
      <c r="AB114" s="1297"/>
      <c r="AC114" s="1297"/>
      <c r="AD114" s="1297"/>
      <c r="AE114" s="1297"/>
      <c r="AF114" s="1297"/>
      <c r="AG114" s="1297"/>
      <c r="AH114" s="1292" t="s">
        <v>1991</v>
      </c>
    </row>
    <row r="115" spans="1:34">
      <c r="A115" s="1300" t="s">
        <v>1990</v>
      </c>
      <c r="B115" s="1299"/>
      <c r="C115" s="1299"/>
      <c r="D115" s="1299"/>
      <c r="E115" s="1299"/>
      <c r="F115" s="1299"/>
      <c r="G115" s="1299"/>
      <c r="H115" s="1299"/>
      <c r="I115" s="1298"/>
      <c r="J115" s="1297"/>
      <c r="K115" s="1297"/>
      <c r="L115" s="1297"/>
      <c r="M115" s="1297"/>
      <c r="N115" s="1297"/>
      <c r="O115" s="1297"/>
      <c r="P115" s="1297"/>
      <c r="Q115" s="1297"/>
      <c r="R115" s="1297"/>
      <c r="S115" s="1297"/>
      <c r="T115" s="1297"/>
      <c r="U115" s="1297"/>
      <c r="V115" s="1297"/>
      <c r="W115" s="1297"/>
      <c r="X115" s="1297"/>
      <c r="Y115" s="1297"/>
      <c r="Z115" s="1297"/>
      <c r="AA115" s="1297"/>
      <c r="AB115" s="1297"/>
      <c r="AC115" s="1297"/>
      <c r="AD115" s="1297"/>
      <c r="AE115" s="1297"/>
      <c r="AF115" s="1297"/>
      <c r="AG115" s="1297"/>
      <c r="AH115" s="1292" t="s">
        <v>1989</v>
      </c>
    </row>
    <row r="116" spans="1:34">
      <c r="A116" s="1300" t="s">
        <v>1988</v>
      </c>
      <c r="B116" s="1299"/>
      <c r="C116" s="1299"/>
      <c r="D116" s="1299"/>
      <c r="E116" s="1299"/>
      <c r="F116" s="1299"/>
      <c r="G116" s="1299"/>
      <c r="H116" s="1299"/>
      <c r="I116" s="1298"/>
      <c r="J116" s="1297"/>
      <c r="K116" s="1297"/>
      <c r="L116" s="1297"/>
      <c r="M116" s="1297"/>
      <c r="N116" s="1297"/>
      <c r="O116" s="1297"/>
      <c r="P116" s="1297"/>
      <c r="Q116" s="1297"/>
      <c r="R116" s="1297"/>
      <c r="S116" s="1297"/>
      <c r="T116" s="1297"/>
      <c r="U116" s="1297"/>
      <c r="V116" s="1297"/>
      <c r="W116" s="1297"/>
      <c r="X116" s="1297"/>
      <c r="Y116" s="1297"/>
      <c r="Z116" s="1297"/>
      <c r="AA116" s="1297"/>
      <c r="AB116" s="1297"/>
      <c r="AC116" s="1297"/>
      <c r="AD116" s="1297"/>
      <c r="AE116" s="1297"/>
      <c r="AF116" s="1297"/>
      <c r="AG116" s="1297"/>
      <c r="AH116" s="1292" t="s">
        <v>1987</v>
      </c>
    </row>
    <row r="117" spans="1:34">
      <c r="A117" s="1300" t="s">
        <v>1986</v>
      </c>
      <c r="B117" s="1299"/>
      <c r="C117" s="1299"/>
      <c r="D117" s="1299"/>
      <c r="E117" s="1299"/>
      <c r="F117" s="1299"/>
      <c r="G117" s="1299"/>
      <c r="H117" s="1299"/>
      <c r="I117" s="1298"/>
      <c r="J117" s="1297"/>
      <c r="K117" s="1297"/>
      <c r="L117" s="1297"/>
      <c r="M117" s="1297"/>
      <c r="N117" s="1297"/>
      <c r="O117" s="1297"/>
      <c r="P117" s="1297"/>
      <c r="Q117" s="1297"/>
      <c r="R117" s="1297"/>
      <c r="S117" s="1297"/>
      <c r="T117" s="1297"/>
      <c r="U117" s="1297"/>
      <c r="V117" s="1297"/>
      <c r="W117" s="1297"/>
      <c r="X117" s="1297"/>
      <c r="Y117" s="1297"/>
      <c r="Z117" s="1297"/>
      <c r="AA117" s="1297"/>
      <c r="AB117" s="1297"/>
      <c r="AC117" s="1297"/>
      <c r="AD117" s="1297"/>
      <c r="AE117" s="1297"/>
      <c r="AF117" s="1297"/>
      <c r="AG117" s="1297"/>
      <c r="AH117" s="1292" t="s">
        <v>1985</v>
      </c>
    </row>
    <row r="118" spans="1:34">
      <c r="A118" s="1300" t="s">
        <v>1984</v>
      </c>
      <c r="B118" s="1299"/>
      <c r="C118" s="1299"/>
      <c r="D118" s="1299"/>
      <c r="E118" s="1299"/>
      <c r="F118" s="1299"/>
      <c r="G118" s="1299"/>
      <c r="H118" s="1299"/>
      <c r="I118" s="1298"/>
      <c r="J118" s="1297"/>
      <c r="K118" s="1297"/>
      <c r="L118" s="1297"/>
      <c r="M118" s="1297"/>
      <c r="N118" s="1297"/>
      <c r="O118" s="1297"/>
      <c r="P118" s="1297"/>
      <c r="Q118" s="1297"/>
      <c r="R118" s="1297"/>
      <c r="S118" s="1297"/>
      <c r="T118" s="1297"/>
      <c r="U118" s="1297"/>
      <c r="V118" s="1297"/>
      <c r="W118" s="1297"/>
      <c r="X118" s="1297"/>
      <c r="Y118" s="1297"/>
      <c r="Z118" s="1297"/>
      <c r="AA118" s="1297"/>
      <c r="AB118" s="1297"/>
      <c r="AC118" s="1297"/>
      <c r="AD118" s="1297"/>
      <c r="AE118" s="1297"/>
      <c r="AF118" s="1297"/>
      <c r="AG118" s="1297"/>
      <c r="AH118" s="1292" t="s">
        <v>1983</v>
      </c>
    </row>
    <row r="119" spans="1:34">
      <c r="A119" s="1300" t="s">
        <v>1982</v>
      </c>
      <c r="B119" s="1299"/>
      <c r="C119" s="1299"/>
      <c r="D119" s="1299"/>
      <c r="E119" s="1299"/>
      <c r="F119" s="1299"/>
      <c r="G119" s="1299"/>
      <c r="H119" s="1299"/>
      <c r="I119" s="1298"/>
      <c r="J119" s="1297"/>
      <c r="K119" s="1297"/>
      <c r="L119" s="1297"/>
      <c r="M119" s="1297"/>
      <c r="N119" s="1297"/>
      <c r="O119" s="1297"/>
      <c r="P119" s="1297"/>
      <c r="Q119" s="1297"/>
      <c r="R119" s="1297"/>
      <c r="S119" s="1297"/>
      <c r="T119" s="1297"/>
      <c r="U119" s="1297"/>
      <c r="V119" s="1297"/>
      <c r="W119" s="1297"/>
      <c r="X119" s="1297"/>
      <c r="Y119" s="1297"/>
      <c r="Z119" s="1297"/>
      <c r="AA119" s="1297"/>
      <c r="AB119" s="1297"/>
      <c r="AC119" s="1297"/>
      <c r="AD119" s="1297"/>
      <c r="AE119" s="1297"/>
      <c r="AF119" s="1297"/>
      <c r="AG119" s="1297"/>
      <c r="AH119" s="1292" t="s">
        <v>1981</v>
      </c>
    </row>
    <row r="120" spans="1:34">
      <c r="A120" s="1300" t="s">
        <v>1980</v>
      </c>
      <c r="B120" s="1299"/>
      <c r="C120" s="1299"/>
      <c r="D120" s="1299"/>
      <c r="E120" s="1299"/>
      <c r="F120" s="1299"/>
      <c r="G120" s="1299"/>
      <c r="H120" s="1299"/>
      <c r="I120" s="1298"/>
      <c r="J120" s="1297"/>
      <c r="K120" s="1297"/>
      <c r="L120" s="1297"/>
      <c r="M120" s="1297"/>
      <c r="N120" s="1297"/>
      <c r="O120" s="1297"/>
      <c r="P120" s="1297"/>
      <c r="Q120" s="1297"/>
      <c r="R120" s="1297"/>
      <c r="S120" s="1297"/>
      <c r="T120" s="1297"/>
      <c r="U120" s="1297"/>
      <c r="V120" s="1297"/>
      <c r="W120" s="1297"/>
      <c r="X120" s="1297"/>
      <c r="Y120" s="1297"/>
      <c r="Z120" s="1297"/>
      <c r="AA120" s="1297"/>
      <c r="AB120" s="1297"/>
      <c r="AC120" s="1297"/>
      <c r="AD120" s="1297"/>
      <c r="AE120" s="1297"/>
      <c r="AF120" s="1297"/>
      <c r="AG120" s="1297"/>
      <c r="AH120" s="1292" t="s">
        <v>1979</v>
      </c>
    </row>
    <row r="121" spans="1:34">
      <c r="A121" s="1300" t="s">
        <v>1978</v>
      </c>
      <c r="B121" s="1299"/>
      <c r="C121" s="1299"/>
      <c r="D121" s="1299"/>
      <c r="E121" s="1299"/>
      <c r="F121" s="1299"/>
      <c r="G121" s="1299"/>
      <c r="H121" s="1299"/>
      <c r="I121" s="1298"/>
      <c r="J121" s="1297"/>
      <c r="K121" s="1297"/>
      <c r="L121" s="1297"/>
      <c r="M121" s="1297"/>
      <c r="N121" s="1297"/>
      <c r="O121" s="1297"/>
      <c r="P121" s="1297"/>
      <c r="Q121" s="1297"/>
      <c r="R121" s="1297"/>
      <c r="S121" s="1297"/>
      <c r="T121" s="1297"/>
      <c r="U121" s="1297"/>
      <c r="V121" s="1297"/>
      <c r="W121" s="1297"/>
      <c r="X121" s="1297"/>
      <c r="Y121" s="1297"/>
      <c r="Z121" s="1297"/>
      <c r="AA121" s="1297"/>
      <c r="AB121" s="1297"/>
      <c r="AC121" s="1297"/>
      <c r="AD121" s="1297"/>
      <c r="AE121" s="1297"/>
      <c r="AF121" s="1297"/>
      <c r="AG121" s="1297"/>
      <c r="AH121" s="1292" t="s">
        <v>1977</v>
      </c>
    </row>
    <row r="122" spans="1:34">
      <c r="A122" s="1300" t="s">
        <v>1976</v>
      </c>
      <c r="B122" s="1299"/>
      <c r="C122" s="1299"/>
      <c r="D122" s="1299"/>
      <c r="E122" s="1299"/>
      <c r="F122" s="1299"/>
      <c r="G122" s="1299"/>
      <c r="H122" s="1299"/>
      <c r="I122" s="1298"/>
      <c r="J122" s="1297"/>
      <c r="K122" s="1297"/>
      <c r="L122" s="1297"/>
      <c r="M122" s="1297"/>
      <c r="N122" s="1297"/>
      <c r="O122" s="1297"/>
      <c r="P122" s="1297"/>
      <c r="Q122" s="1297"/>
      <c r="R122" s="1297"/>
      <c r="S122" s="1297"/>
      <c r="T122" s="1297"/>
      <c r="U122" s="1297"/>
      <c r="V122" s="1297"/>
      <c r="W122" s="1297"/>
      <c r="X122" s="1297"/>
      <c r="Y122" s="1297"/>
      <c r="Z122" s="1297"/>
      <c r="AA122" s="1297"/>
      <c r="AB122" s="1297"/>
      <c r="AC122" s="1297"/>
      <c r="AD122" s="1297"/>
      <c r="AE122" s="1297"/>
      <c r="AF122" s="1297"/>
      <c r="AG122" s="1297"/>
      <c r="AH122" s="1292" t="s">
        <v>1975</v>
      </c>
    </row>
    <row r="123" spans="1:34">
      <c r="A123" s="1300" t="s">
        <v>1974</v>
      </c>
      <c r="B123" s="1299"/>
      <c r="C123" s="1299"/>
      <c r="D123" s="1299"/>
      <c r="E123" s="1299"/>
      <c r="F123" s="1299"/>
      <c r="G123" s="1299"/>
      <c r="H123" s="1299"/>
      <c r="I123" s="1298"/>
      <c r="J123" s="1297"/>
      <c r="K123" s="1297"/>
      <c r="L123" s="1297"/>
      <c r="M123" s="1297"/>
      <c r="N123" s="1297"/>
      <c r="O123" s="1297"/>
      <c r="P123" s="1297"/>
      <c r="Q123" s="1297"/>
      <c r="R123" s="1297"/>
      <c r="S123" s="1297"/>
      <c r="T123" s="1297"/>
      <c r="U123" s="1297"/>
      <c r="V123" s="1297"/>
      <c r="W123" s="1297"/>
      <c r="X123" s="1297"/>
      <c r="Y123" s="1297"/>
      <c r="Z123" s="1297"/>
      <c r="AA123" s="1297"/>
      <c r="AB123" s="1297"/>
      <c r="AC123" s="1297"/>
      <c r="AD123" s="1297"/>
      <c r="AE123" s="1297"/>
      <c r="AF123" s="1297"/>
      <c r="AG123" s="1297"/>
      <c r="AH123" s="1292" t="s">
        <v>1973</v>
      </c>
    </row>
    <row r="124" spans="1:34">
      <c r="A124" s="1300" t="s">
        <v>1972</v>
      </c>
      <c r="B124" s="1299"/>
      <c r="C124" s="1299"/>
      <c r="D124" s="1299"/>
      <c r="E124" s="1299"/>
      <c r="F124" s="1299"/>
      <c r="G124" s="1299"/>
      <c r="H124" s="1299"/>
      <c r="I124" s="1298"/>
      <c r="J124" s="1297"/>
      <c r="K124" s="1297"/>
      <c r="L124" s="1297"/>
      <c r="M124" s="1297"/>
      <c r="N124" s="1297"/>
      <c r="O124" s="1297"/>
      <c r="P124" s="1297"/>
      <c r="Q124" s="1297"/>
      <c r="R124" s="1297"/>
      <c r="S124" s="1297"/>
      <c r="T124" s="1297"/>
      <c r="U124" s="1297"/>
      <c r="V124" s="1297"/>
      <c r="W124" s="1297"/>
      <c r="X124" s="1297"/>
      <c r="Y124" s="1297"/>
      <c r="Z124" s="1297"/>
      <c r="AA124" s="1297"/>
      <c r="AB124" s="1297"/>
      <c r="AC124" s="1297"/>
      <c r="AD124" s="1297"/>
      <c r="AE124" s="1297"/>
      <c r="AF124" s="1297"/>
      <c r="AG124" s="1297"/>
      <c r="AH124" s="1292" t="s">
        <v>1971</v>
      </c>
    </row>
    <row r="125" spans="1:34">
      <c r="A125" s="1300" t="s">
        <v>1970</v>
      </c>
      <c r="B125" s="1299"/>
      <c r="C125" s="1299"/>
      <c r="D125" s="1299"/>
      <c r="E125" s="1299"/>
      <c r="F125" s="1299"/>
      <c r="G125" s="1299"/>
      <c r="H125" s="1299"/>
      <c r="I125" s="1298"/>
      <c r="J125" s="1297"/>
      <c r="K125" s="1297"/>
      <c r="L125" s="1297"/>
      <c r="M125" s="1297"/>
      <c r="N125" s="1297"/>
      <c r="O125" s="1297"/>
      <c r="P125" s="1297"/>
      <c r="Q125" s="1297"/>
      <c r="R125" s="1297"/>
      <c r="S125" s="1297"/>
      <c r="T125" s="1297"/>
      <c r="U125" s="1297"/>
      <c r="V125" s="1297"/>
      <c r="W125" s="1297"/>
      <c r="X125" s="1297"/>
      <c r="Y125" s="1297"/>
      <c r="Z125" s="1297"/>
      <c r="AA125" s="1297"/>
      <c r="AB125" s="1297"/>
      <c r="AC125" s="1297"/>
      <c r="AD125" s="1297"/>
      <c r="AE125" s="1297"/>
      <c r="AF125" s="1297"/>
      <c r="AG125" s="1297"/>
      <c r="AH125" s="1292" t="s">
        <v>1969</v>
      </c>
    </row>
    <row r="126" spans="1:34">
      <c r="A126" s="1300" t="s">
        <v>1968</v>
      </c>
      <c r="B126" s="1299"/>
      <c r="C126" s="1299"/>
      <c r="D126" s="1299"/>
      <c r="E126" s="1299"/>
      <c r="F126" s="1299"/>
      <c r="G126" s="1299"/>
      <c r="H126" s="1299"/>
      <c r="I126" s="1298"/>
      <c r="J126" s="1297"/>
      <c r="K126" s="1297"/>
      <c r="L126" s="1297"/>
      <c r="M126" s="1297"/>
      <c r="N126" s="1297"/>
      <c r="O126" s="1297"/>
      <c r="P126" s="1297"/>
      <c r="Q126" s="1297"/>
      <c r="R126" s="1297"/>
      <c r="S126" s="1297"/>
      <c r="T126" s="1297"/>
      <c r="U126" s="1297"/>
      <c r="V126" s="1297"/>
      <c r="W126" s="1297"/>
      <c r="X126" s="1297"/>
      <c r="Y126" s="1297"/>
      <c r="Z126" s="1297"/>
      <c r="AA126" s="1297"/>
      <c r="AB126" s="1297"/>
      <c r="AC126" s="1297"/>
      <c r="AD126" s="1297"/>
      <c r="AE126" s="1297"/>
      <c r="AF126" s="1297"/>
      <c r="AG126" s="1297"/>
      <c r="AH126" s="1292" t="s">
        <v>1967</v>
      </c>
    </row>
    <row r="127" spans="1:34">
      <c r="A127" s="1300" t="s">
        <v>1966</v>
      </c>
      <c r="B127" s="1299"/>
      <c r="C127" s="1299"/>
      <c r="D127" s="1299"/>
      <c r="E127" s="1299"/>
      <c r="F127" s="1299"/>
      <c r="G127" s="1299"/>
      <c r="H127" s="1299"/>
      <c r="I127" s="1298"/>
      <c r="J127" s="1297"/>
      <c r="K127" s="1297"/>
      <c r="L127" s="1297"/>
      <c r="M127" s="1297"/>
      <c r="N127" s="1297"/>
      <c r="O127" s="1297"/>
      <c r="P127" s="1297"/>
      <c r="Q127" s="1297"/>
      <c r="R127" s="1297"/>
      <c r="S127" s="1297"/>
      <c r="T127" s="1297"/>
      <c r="U127" s="1297"/>
      <c r="V127" s="1297"/>
      <c r="W127" s="1297"/>
      <c r="X127" s="1297"/>
      <c r="Y127" s="1297"/>
      <c r="Z127" s="1297"/>
      <c r="AA127" s="1297"/>
      <c r="AB127" s="1297"/>
      <c r="AC127" s="1297"/>
      <c r="AD127" s="1297"/>
      <c r="AE127" s="1297"/>
      <c r="AF127" s="1297"/>
      <c r="AG127" s="1297"/>
      <c r="AH127" s="1292" t="s">
        <v>1964</v>
      </c>
    </row>
    <row r="128" spans="1:34">
      <c r="A128" s="1300" t="s">
        <v>1965</v>
      </c>
      <c r="B128" s="1299"/>
      <c r="C128" s="1299"/>
      <c r="D128" s="1299"/>
      <c r="E128" s="1299"/>
      <c r="F128" s="1299"/>
      <c r="G128" s="1299"/>
      <c r="H128" s="1299"/>
      <c r="I128" s="1298"/>
      <c r="J128" s="1297"/>
      <c r="K128" s="1297"/>
      <c r="L128" s="1297"/>
      <c r="M128" s="1297"/>
      <c r="N128" s="1297"/>
      <c r="O128" s="1297"/>
      <c r="P128" s="1297"/>
      <c r="Q128" s="1297"/>
      <c r="R128" s="1297"/>
      <c r="S128" s="1297"/>
      <c r="T128" s="1297"/>
      <c r="U128" s="1297"/>
      <c r="V128" s="1297"/>
      <c r="W128" s="1297"/>
      <c r="X128" s="1297"/>
      <c r="Y128" s="1297"/>
      <c r="Z128" s="1297"/>
      <c r="AA128" s="1297"/>
      <c r="AB128" s="1297"/>
      <c r="AC128" s="1297"/>
      <c r="AD128" s="1297"/>
      <c r="AE128" s="1297"/>
      <c r="AF128" s="1297"/>
      <c r="AG128" s="1297"/>
      <c r="AH128" s="1292" t="s">
        <v>1964</v>
      </c>
    </row>
    <row r="129" spans="1:48">
      <c r="A129" s="1300"/>
      <c r="B129" s="1299"/>
      <c r="C129" s="1299"/>
      <c r="D129" s="1299"/>
      <c r="E129" s="1299"/>
      <c r="F129" s="1299"/>
      <c r="G129" s="1299"/>
      <c r="H129" s="1299"/>
      <c r="I129" s="1298"/>
      <c r="J129" s="1297"/>
      <c r="K129" s="1297"/>
      <c r="L129" s="1297"/>
      <c r="M129" s="1297"/>
      <c r="N129" s="1297"/>
      <c r="O129" s="1297"/>
      <c r="P129" s="1297"/>
      <c r="Q129" s="1297"/>
      <c r="R129" s="1297"/>
      <c r="S129" s="1297"/>
      <c r="T129" s="1297"/>
      <c r="U129" s="1297"/>
      <c r="V129" s="1297"/>
      <c r="W129" s="1297"/>
      <c r="X129" s="1297"/>
      <c r="Y129" s="1297"/>
      <c r="Z129" s="1297"/>
      <c r="AA129" s="1297"/>
      <c r="AB129" s="1297"/>
      <c r="AC129" s="1297"/>
      <c r="AD129" s="1297"/>
      <c r="AE129" s="1297"/>
      <c r="AF129" s="1297"/>
      <c r="AG129" s="1297"/>
    </row>
    <row r="130" spans="1:48">
      <c r="A130" s="1300" t="s">
        <v>1963</v>
      </c>
      <c r="B130" s="1299"/>
      <c r="C130" s="1299"/>
      <c r="D130" s="1299"/>
      <c r="E130" s="1299"/>
      <c r="F130" s="1299"/>
      <c r="G130" s="1299"/>
      <c r="H130" s="1299"/>
      <c r="I130" s="1298"/>
      <c r="J130" s="1297"/>
      <c r="K130" s="1297"/>
      <c r="L130" s="1297"/>
      <c r="M130" s="1297"/>
      <c r="N130" s="1297"/>
      <c r="O130" s="1297"/>
      <c r="P130" s="1297"/>
      <c r="Q130" s="1297"/>
      <c r="R130" s="1297"/>
      <c r="S130" s="1297"/>
      <c r="T130" s="1297"/>
      <c r="U130" s="1297"/>
      <c r="V130" s="1297"/>
      <c r="W130" s="1297"/>
      <c r="X130" s="1297"/>
      <c r="Y130" s="1297"/>
      <c r="Z130" s="1297"/>
      <c r="AA130" s="1297"/>
      <c r="AB130" s="1297"/>
      <c r="AC130" s="1297"/>
      <c r="AD130" s="1297"/>
      <c r="AE130" s="1297"/>
      <c r="AF130" s="1297"/>
      <c r="AG130" s="1297"/>
      <c r="AU130" s="1292" t="s">
        <v>1962</v>
      </c>
      <c r="AV130" s="1292" t="s">
        <v>1961</v>
      </c>
    </row>
    <row r="131" spans="1:48">
      <c r="A131" s="1300" t="s">
        <v>1463</v>
      </c>
      <c r="B131" s="1299"/>
      <c r="C131" s="1299"/>
      <c r="D131" s="1299"/>
      <c r="E131" s="1299"/>
      <c r="F131" s="1299"/>
      <c r="G131" s="1299"/>
      <c r="H131" s="1299"/>
      <c r="I131" s="1298"/>
      <c r="J131" s="1297"/>
      <c r="K131" s="1297"/>
      <c r="L131" s="1297"/>
      <c r="M131" s="1297"/>
      <c r="N131" s="1297"/>
      <c r="O131" s="1297"/>
      <c r="P131" s="1297"/>
      <c r="Q131" s="1297"/>
      <c r="R131" s="1297"/>
      <c r="S131" s="1297"/>
      <c r="T131" s="1297"/>
      <c r="U131" s="1297"/>
      <c r="V131" s="1297"/>
      <c r="W131" s="1297"/>
      <c r="X131" s="1297"/>
      <c r="Y131" s="1297"/>
      <c r="Z131" s="1297"/>
      <c r="AA131" s="1297"/>
      <c r="AB131" s="1297"/>
      <c r="AC131" s="1297"/>
      <c r="AD131" s="1297"/>
      <c r="AE131" s="1297"/>
      <c r="AF131" s="1297"/>
      <c r="AG131" s="1297"/>
      <c r="AU131" s="1297"/>
      <c r="AV131" s="1297"/>
    </row>
    <row r="132" spans="1:48">
      <c r="A132" s="1300" t="s">
        <v>1960</v>
      </c>
      <c r="B132" s="1299"/>
      <c r="C132" s="1299"/>
      <c r="D132" s="1299"/>
      <c r="E132" s="1299"/>
      <c r="F132" s="1299"/>
      <c r="G132" s="1299"/>
      <c r="H132" s="1299"/>
      <c r="I132" s="1298"/>
      <c r="J132" s="1297"/>
      <c r="K132" s="1297"/>
      <c r="L132" s="1297"/>
      <c r="M132" s="1297"/>
      <c r="N132" s="1297"/>
      <c r="O132" s="1297"/>
      <c r="P132" s="1297"/>
      <c r="Q132" s="1297"/>
      <c r="R132" s="1297"/>
      <c r="S132" s="1297"/>
      <c r="T132" s="1297"/>
      <c r="U132" s="1297"/>
      <c r="V132" s="1297"/>
      <c r="W132" s="1297"/>
      <c r="X132" s="1297"/>
      <c r="Y132" s="1297"/>
      <c r="Z132" s="1297"/>
      <c r="AA132" s="1297"/>
      <c r="AB132" s="1297"/>
      <c r="AC132" s="1297"/>
      <c r="AD132" s="1297"/>
      <c r="AE132" s="1297"/>
      <c r="AF132" s="1297"/>
      <c r="AG132" s="1297"/>
      <c r="AH132" s="1292" t="s">
        <v>1959</v>
      </c>
      <c r="AU132" s="1292">
        <v>600</v>
      </c>
      <c r="AV132" s="1292">
        <v>4.8</v>
      </c>
    </row>
    <row r="133" spans="1:48">
      <c r="A133" s="1300" t="s">
        <v>1958</v>
      </c>
      <c r="B133" s="1299"/>
      <c r="C133" s="1299"/>
      <c r="D133" s="1299"/>
      <c r="E133" s="1299"/>
      <c r="F133" s="1299"/>
      <c r="G133" s="1299"/>
      <c r="H133" s="1299"/>
      <c r="I133" s="1298"/>
      <c r="J133" s="1297"/>
      <c r="K133" s="1297"/>
      <c r="L133" s="1297"/>
      <c r="M133" s="1297"/>
      <c r="N133" s="1297"/>
      <c r="O133" s="1297"/>
      <c r="P133" s="1297"/>
      <c r="Q133" s="1297"/>
      <c r="R133" s="1297"/>
      <c r="S133" s="1297"/>
      <c r="T133" s="1297"/>
      <c r="U133" s="1297"/>
      <c r="V133" s="1297"/>
      <c r="W133" s="1297"/>
      <c r="X133" s="1297"/>
      <c r="Y133" s="1297"/>
      <c r="Z133" s="1297"/>
      <c r="AA133" s="1297"/>
      <c r="AB133" s="1297"/>
      <c r="AC133" s="1297"/>
      <c r="AD133" s="1297"/>
      <c r="AE133" s="1297"/>
      <c r="AF133" s="1297"/>
      <c r="AG133" s="1297"/>
      <c r="AH133" s="1292" t="s">
        <v>1957</v>
      </c>
      <c r="AQ133" s="1292" t="s">
        <v>1904</v>
      </c>
    </row>
    <row r="134" spans="1:48">
      <c r="A134" s="1300" t="s">
        <v>1956</v>
      </c>
      <c r="B134" s="1299"/>
      <c r="C134" s="1299"/>
      <c r="D134" s="1299"/>
      <c r="E134" s="1299"/>
      <c r="F134" s="1299"/>
      <c r="G134" s="1299"/>
      <c r="H134" s="1299"/>
      <c r="I134" s="1298"/>
      <c r="J134" s="1297"/>
      <c r="K134" s="1297"/>
      <c r="L134" s="1297"/>
      <c r="M134" s="1297"/>
      <c r="N134" s="1297"/>
      <c r="O134" s="1297"/>
      <c r="P134" s="1297"/>
      <c r="Q134" s="1297"/>
      <c r="R134" s="1297"/>
      <c r="S134" s="1297"/>
      <c r="T134" s="1297"/>
      <c r="U134" s="1297"/>
      <c r="V134" s="1297"/>
      <c r="W134" s="1297"/>
      <c r="X134" s="1297"/>
      <c r="Y134" s="1297"/>
      <c r="Z134" s="1297"/>
      <c r="AA134" s="1297"/>
      <c r="AB134" s="1297"/>
      <c r="AC134" s="1297"/>
      <c r="AD134" s="1297"/>
      <c r="AE134" s="1297"/>
      <c r="AF134" s="1297"/>
      <c r="AG134" s="1297"/>
      <c r="AH134" s="1292" t="s">
        <v>1955</v>
      </c>
      <c r="AU134" s="1292">
        <v>100</v>
      </c>
      <c r="AV134" s="1292">
        <v>0.1</v>
      </c>
    </row>
    <row r="135" spans="1:48">
      <c r="A135" s="1300" t="s">
        <v>1954</v>
      </c>
      <c r="B135" s="1299"/>
      <c r="C135" s="1299"/>
      <c r="D135" s="1299"/>
      <c r="E135" s="1299"/>
      <c r="F135" s="1299"/>
      <c r="G135" s="1299"/>
      <c r="H135" s="1299"/>
      <c r="I135" s="1298"/>
      <c r="J135" s="1297"/>
      <c r="K135" s="1297"/>
      <c r="L135" s="1297"/>
      <c r="M135" s="1297"/>
      <c r="N135" s="1297"/>
      <c r="O135" s="1297"/>
      <c r="P135" s="1297"/>
      <c r="Q135" s="1297"/>
      <c r="R135" s="1297"/>
      <c r="S135" s="1297"/>
      <c r="T135" s="1297"/>
      <c r="U135" s="1297"/>
      <c r="V135" s="1297"/>
      <c r="W135" s="1297"/>
      <c r="X135" s="1297"/>
      <c r="Y135" s="1297"/>
      <c r="Z135" s="1297"/>
      <c r="AA135" s="1297"/>
      <c r="AB135" s="1297"/>
      <c r="AC135" s="1297"/>
      <c r="AD135" s="1297"/>
      <c r="AE135" s="1297"/>
      <c r="AF135" s="1297"/>
      <c r="AG135" s="1297"/>
      <c r="AH135" s="1292" t="s">
        <v>1953</v>
      </c>
      <c r="AQ135" s="1292" t="s">
        <v>1904</v>
      </c>
    </row>
    <row r="136" spans="1:48">
      <c r="A136" s="1300" t="s">
        <v>1952</v>
      </c>
      <c r="B136" s="1299"/>
      <c r="C136" s="1299"/>
      <c r="D136" s="1299"/>
      <c r="E136" s="1299"/>
      <c r="F136" s="1299"/>
      <c r="G136" s="1299"/>
      <c r="H136" s="1299"/>
      <c r="I136" s="1298"/>
      <c r="J136" s="1297"/>
      <c r="K136" s="1297"/>
      <c r="L136" s="1297"/>
      <c r="M136" s="1297"/>
      <c r="N136" s="1297"/>
      <c r="O136" s="1297"/>
      <c r="P136" s="1297"/>
      <c r="Q136" s="1297"/>
      <c r="R136" s="1297"/>
      <c r="S136" s="1297"/>
      <c r="T136" s="1297"/>
      <c r="U136" s="1297"/>
      <c r="V136" s="1297"/>
      <c r="W136" s="1297"/>
      <c r="X136" s="1297"/>
      <c r="Y136" s="1297"/>
      <c r="Z136" s="1297"/>
      <c r="AA136" s="1297"/>
      <c r="AB136" s="1297"/>
      <c r="AC136" s="1297"/>
      <c r="AD136" s="1297"/>
      <c r="AE136" s="1297"/>
      <c r="AF136" s="1297"/>
      <c r="AG136" s="1297"/>
      <c r="AH136" s="1292" t="s">
        <v>1951</v>
      </c>
      <c r="AU136" s="1292">
        <v>1000</v>
      </c>
      <c r="AV136" s="1292">
        <v>8</v>
      </c>
    </row>
    <row r="137" spans="1:48">
      <c r="A137" s="1300" t="s">
        <v>1950</v>
      </c>
      <c r="B137" s="1299"/>
      <c r="C137" s="1299"/>
      <c r="D137" s="1299"/>
      <c r="E137" s="1299"/>
      <c r="F137" s="1299"/>
      <c r="G137" s="1299"/>
      <c r="H137" s="1299"/>
      <c r="I137" s="1298"/>
      <c r="J137" s="1297"/>
      <c r="K137" s="1297"/>
      <c r="L137" s="1297"/>
      <c r="M137" s="1297"/>
      <c r="N137" s="1297"/>
      <c r="O137" s="1297"/>
      <c r="P137" s="1297"/>
      <c r="Q137" s="1297"/>
      <c r="R137" s="1297"/>
      <c r="S137" s="1297"/>
      <c r="T137" s="1297"/>
      <c r="U137" s="1297"/>
      <c r="V137" s="1297"/>
      <c r="W137" s="1297"/>
      <c r="X137" s="1297"/>
      <c r="Y137" s="1297"/>
      <c r="Z137" s="1297"/>
      <c r="AA137" s="1297"/>
      <c r="AB137" s="1297"/>
      <c r="AC137" s="1297"/>
      <c r="AD137" s="1297"/>
      <c r="AE137" s="1297"/>
      <c r="AF137" s="1297"/>
      <c r="AG137" s="1297"/>
      <c r="AH137" s="1292" t="s">
        <v>1949</v>
      </c>
      <c r="AQ137" s="1292" t="s">
        <v>1904</v>
      </c>
    </row>
    <row r="138" spans="1:48">
      <c r="A138" s="1300" t="s">
        <v>1948</v>
      </c>
      <c r="B138" s="1299"/>
      <c r="C138" s="1299"/>
      <c r="D138" s="1299"/>
      <c r="E138" s="1299"/>
      <c r="F138" s="1299"/>
      <c r="G138" s="1299"/>
      <c r="H138" s="1299"/>
      <c r="I138" s="1298"/>
      <c r="J138" s="1297"/>
      <c r="K138" s="1297"/>
      <c r="L138" s="1297"/>
      <c r="M138" s="1297"/>
      <c r="N138" s="1297"/>
      <c r="O138" s="1297"/>
      <c r="P138" s="1297"/>
      <c r="Q138" s="1297"/>
      <c r="R138" s="1297"/>
      <c r="S138" s="1297"/>
      <c r="T138" s="1297"/>
      <c r="U138" s="1297"/>
      <c r="V138" s="1297"/>
      <c r="W138" s="1297"/>
      <c r="X138" s="1297"/>
      <c r="Y138" s="1297"/>
      <c r="Z138" s="1297"/>
      <c r="AA138" s="1297"/>
      <c r="AB138" s="1297"/>
      <c r="AC138" s="1297"/>
      <c r="AD138" s="1297"/>
      <c r="AE138" s="1297"/>
      <c r="AF138" s="1297"/>
      <c r="AG138" s="1297"/>
      <c r="AH138" s="1292" t="s">
        <v>1947</v>
      </c>
      <c r="AU138" s="1292">
        <v>50</v>
      </c>
      <c r="AV138" s="1292">
        <v>0.1</v>
      </c>
    </row>
    <row r="139" spans="1:48">
      <c r="A139" s="1300" t="s">
        <v>1946</v>
      </c>
      <c r="B139" s="1299"/>
      <c r="C139" s="1299"/>
      <c r="D139" s="1299"/>
      <c r="E139" s="1299"/>
      <c r="F139" s="1299"/>
      <c r="G139" s="1299"/>
      <c r="H139" s="1299"/>
      <c r="I139" s="1298"/>
      <c r="J139" s="1297"/>
      <c r="K139" s="1297"/>
      <c r="L139" s="1297"/>
      <c r="M139" s="1297"/>
      <c r="N139" s="1297"/>
      <c r="O139" s="1297"/>
      <c r="P139" s="1297"/>
      <c r="Q139" s="1297"/>
      <c r="R139" s="1297"/>
      <c r="S139" s="1297"/>
      <c r="T139" s="1297"/>
      <c r="U139" s="1297"/>
      <c r="V139" s="1297"/>
      <c r="W139" s="1297"/>
      <c r="X139" s="1297"/>
      <c r="Y139" s="1297"/>
      <c r="Z139" s="1297"/>
      <c r="AA139" s="1297"/>
      <c r="AB139" s="1297"/>
      <c r="AC139" s="1297"/>
      <c r="AD139" s="1297"/>
      <c r="AE139" s="1297"/>
      <c r="AF139" s="1297"/>
      <c r="AG139" s="1297"/>
      <c r="AH139" s="1292" t="s">
        <v>1945</v>
      </c>
      <c r="AQ139" s="1292" t="s">
        <v>1904</v>
      </c>
    </row>
    <row r="140" spans="1:48">
      <c r="A140" s="1300" t="s">
        <v>1944</v>
      </c>
      <c r="B140" s="1299"/>
      <c r="C140" s="1299"/>
      <c r="D140" s="1299"/>
      <c r="E140" s="1299"/>
      <c r="F140" s="1299"/>
      <c r="G140" s="1299"/>
      <c r="H140" s="1299"/>
      <c r="I140" s="1298"/>
      <c r="J140" s="1297"/>
      <c r="K140" s="1297"/>
      <c r="L140" s="1297"/>
      <c r="M140" s="1297"/>
      <c r="N140" s="1297"/>
      <c r="O140" s="1297"/>
      <c r="P140" s="1297"/>
      <c r="Q140" s="1297"/>
      <c r="R140" s="1297"/>
      <c r="S140" s="1297"/>
      <c r="T140" s="1297"/>
      <c r="U140" s="1297"/>
      <c r="V140" s="1297"/>
      <c r="W140" s="1297"/>
      <c r="X140" s="1297"/>
      <c r="Y140" s="1297"/>
      <c r="Z140" s="1297"/>
      <c r="AA140" s="1297"/>
      <c r="AB140" s="1297"/>
      <c r="AC140" s="1297"/>
      <c r="AD140" s="1297"/>
      <c r="AE140" s="1297"/>
      <c r="AF140" s="1297"/>
      <c r="AG140" s="1297"/>
      <c r="AH140" s="1292" t="s">
        <v>1943</v>
      </c>
      <c r="AU140" s="1292">
        <v>49</v>
      </c>
      <c r="AV140" s="1292">
        <v>0.7</v>
      </c>
    </row>
    <row r="141" spans="1:48">
      <c r="A141" s="1300" t="s">
        <v>1942</v>
      </c>
      <c r="B141" s="1299"/>
      <c r="C141" s="1299"/>
      <c r="D141" s="1299"/>
      <c r="E141" s="1299"/>
      <c r="F141" s="1299"/>
      <c r="G141" s="1299"/>
      <c r="H141" s="1299"/>
      <c r="I141" s="1298"/>
      <c r="J141" s="1297"/>
      <c r="K141" s="1297"/>
      <c r="L141" s="1297"/>
      <c r="M141" s="1297"/>
      <c r="N141" s="1297"/>
      <c r="O141" s="1297"/>
      <c r="P141" s="1297"/>
      <c r="Q141" s="1297"/>
      <c r="R141" s="1297"/>
      <c r="S141" s="1297"/>
      <c r="T141" s="1297"/>
      <c r="U141" s="1297"/>
      <c r="V141" s="1297"/>
      <c r="W141" s="1297"/>
      <c r="X141" s="1297"/>
      <c r="Y141" s="1297"/>
      <c r="Z141" s="1297"/>
      <c r="AA141" s="1297"/>
      <c r="AB141" s="1297"/>
      <c r="AC141" s="1297"/>
      <c r="AD141" s="1297"/>
      <c r="AE141" s="1297"/>
      <c r="AF141" s="1297"/>
      <c r="AG141" s="1297"/>
      <c r="AH141" s="1292" t="s">
        <v>1941</v>
      </c>
      <c r="AQ141" s="1292" t="s">
        <v>1904</v>
      </c>
    </row>
    <row r="142" spans="1:48">
      <c r="A142" s="1300" t="s">
        <v>1940</v>
      </c>
      <c r="B142" s="1299"/>
      <c r="C142" s="1299"/>
      <c r="D142" s="1299"/>
      <c r="E142" s="1299"/>
      <c r="F142" s="1299"/>
      <c r="G142" s="1299"/>
      <c r="H142" s="1299"/>
      <c r="I142" s="1298"/>
      <c r="J142" s="1297"/>
      <c r="K142" s="1297"/>
      <c r="L142" s="1297"/>
      <c r="M142" s="1297"/>
      <c r="N142" s="1297"/>
      <c r="O142" s="1297"/>
      <c r="P142" s="1297"/>
      <c r="Q142" s="1297"/>
      <c r="R142" s="1297"/>
      <c r="S142" s="1297"/>
      <c r="T142" s="1297"/>
      <c r="U142" s="1297"/>
      <c r="V142" s="1297"/>
      <c r="W142" s="1297"/>
      <c r="X142" s="1297"/>
      <c r="Y142" s="1297"/>
      <c r="Z142" s="1297"/>
      <c r="AA142" s="1297"/>
      <c r="AB142" s="1297"/>
      <c r="AC142" s="1297"/>
      <c r="AD142" s="1297"/>
      <c r="AE142" s="1297"/>
      <c r="AF142" s="1297"/>
      <c r="AG142" s="1297"/>
      <c r="AH142" s="1292" t="s">
        <v>1939</v>
      </c>
      <c r="AU142" s="1292">
        <v>660</v>
      </c>
      <c r="AV142" s="1292">
        <v>1</v>
      </c>
    </row>
    <row r="143" spans="1:48">
      <c r="A143" s="1300" t="s">
        <v>1938</v>
      </c>
      <c r="B143" s="1299"/>
      <c r="C143" s="1299"/>
      <c r="D143" s="1299"/>
      <c r="E143" s="1299"/>
      <c r="F143" s="1299"/>
      <c r="G143" s="1299"/>
      <c r="H143" s="1299"/>
      <c r="I143" s="1298"/>
      <c r="J143" s="1297"/>
      <c r="K143" s="1297"/>
      <c r="L143" s="1297"/>
      <c r="M143" s="1297"/>
      <c r="N143" s="1297"/>
      <c r="O143" s="1297"/>
      <c r="P143" s="1297"/>
      <c r="Q143" s="1297"/>
      <c r="R143" s="1297"/>
      <c r="S143" s="1297"/>
      <c r="T143" s="1297"/>
      <c r="U143" s="1297"/>
      <c r="V143" s="1297"/>
      <c r="W143" s="1297"/>
      <c r="X143" s="1297"/>
      <c r="Y143" s="1297"/>
      <c r="Z143" s="1297"/>
      <c r="AA143" s="1297"/>
      <c r="AB143" s="1297"/>
      <c r="AC143" s="1297"/>
      <c r="AD143" s="1297"/>
      <c r="AE143" s="1297"/>
      <c r="AF143" s="1297"/>
      <c r="AG143" s="1297"/>
      <c r="AH143" s="1292" t="s">
        <v>1937</v>
      </c>
      <c r="AQ143" s="1292" t="s">
        <v>1904</v>
      </c>
    </row>
    <row r="144" spans="1:48">
      <c r="A144" s="1300" t="s">
        <v>1936</v>
      </c>
      <c r="B144" s="1299"/>
      <c r="C144" s="1299"/>
      <c r="D144" s="1299"/>
      <c r="E144" s="1299"/>
      <c r="F144" s="1299"/>
      <c r="G144" s="1299"/>
      <c r="H144" s="1299"/>
      <c r="I144" s="1298"/>
      <c r="J144" s="1297"/>
      <c r="K144" s="1297"/>
      <c r="L144" s="1297"/>
      <c r="M144" s="1297"/>
      <c r="N144" s="1297"/>
      <c r="O144" s="1297"/>
      <c r="P144" s="1297"/>
      <c r="Q144" s="1297"/>
      <c r="R144" s="1297"/>
      <c r="S144" s="1297"/>
      <c r="T144" s="1297"/>
      <c r="U144" s="1297"/>
      <c r="V144" s="1297"/>
      <c r="W144" s="1297"/>
      <c r="X144" s="1297"/>
      <c r="Y144" s="1297"/>
      <c r="Z144" s="1297"/>
      <c r="AA144" s="1297"/>
      <c r="AB144" s="1297"/>
      <c r="AC144" s="1297"/>
      <c r="AD144" s="1297"/>
      <c r="AE144" s="1297"/>
      <c r="AF144" s="1297"/>
      <c r="AG144" s="1297"/>
      <c r="AH144" s="1292" t="s">
        <v>1935</v>
      </c>
      <c r="AU144" s="1292">
        <v>460</v>
      </c>
      <c r="AV144" s="1292">
        <v>9</v>
      </c>
    </row>
    <row r="145" spans="1:48">
      <c r="A145" s="1300" t="s">
        <v>1934</v>
      </c>
      <c r="B145" s="1299"/>
      <c r="C145" s="1299"/>
      <c r="D145" s="1299"/>
      <c r="E145" s="1299"/>
      <c r="F145" s="1299"/>
      <c r="G145" s="1299"/>
      <c r="H145" s="1299"/>
      <c r="I145" s="1298"/>
      <c r="J145" s="1297"/>
      <c r="K145" s="1297"/>
      <c r="L145" s="1297"/>
      <c r="M145" s="1297"/>
      <c r="N145" s="1297"/>
      <c r="O145" s="1297"/>
      <c r="P145" s="1297"/>
      <c r="Q145" s="1297"/>
      <c r="R145" s="1297"/>
      <c r="S145" s="1297"/>
      <c r="T145" s="1297"/>
      <c r="U145" s="1297"/>
      <c r="V145" s="1297"/>
      <c r="W145" s="1297"/>
      <c r="X145" s="1297"/>
      <c r="Y145" s="1297"/>
      <c r="Z145" s="1297"/>
      <c r="AA145" s="1297"/>
      <c r="AB145" s="1297"/>
      <c r="AC145" s="1297"/>
      <c r="AD145" s="1297"/>
      <c r="AE145" s="1297"/>
      <c r="AF145" s="1297"/>
      <c r="AG145" s="1297"/>
      <c r="AH145" s="1292" t="s">
        <v>1933</v>
      </c>
      <c r="AQ145" s="1292" t="s">
        <v>1904</v>
      </c>
    </row>
    <row r="146" spans="1:48">
      <c r="A146" s="1300" t="s">
        <v>1932</v>
      </c>
      <c r="B146" s="1299"/>
      <c r="C146" s="1299"/>
      <c r="D146" s="1299"/>
      <c r="E146" s="1299"/>
      <c r="F146" s="1299"/>
      <c r="G146" s="1299"/>
      <c r="H146" s="1299"/>
      <c r="I146" s="1298"/>
      <c r="J146" s="1297"/>
      <c r="K146" s="1297"/>
      <c r="L146" s="1297"/>
      <c r="M146" s="1297"/>
      <c r="N146" s="1297"/>
      <c r="O146" s="1297"/>
      <c r="P146" s="1297"/>
      <c r="Q146" s="1297"/>
      <c r="R146" s="1297"/>
      <c r="S146" s="1297"/>
      <c r="T146" s="1297"/>
      <c r="U146" s="1297"/>
      <c r="V146" s="1297"/>
      <c r="W146" s="1297"/>
      <c r="X146" s="1297"/>
      <c r="Y146" s="1297"/>
      <c r="Z146" s="1297"/>
      <c r="AA146" s="1297"/>
      <c r="AB146" s="1297"/>
      <c r="AC146" s="1297"/>
      <c r="AD146" s="1297"/>
      <c r="AE146" s="1297"/>
      <c r="AF146" s="1297"/>
      <c r="AG146" s="1297"/>
      <c r="AH146" s="1292" t="s">
        <v>1931</v>
      </c>
      <c r="AU146" s="1292">
        <v>420</v>
      </c>
      <c r="AV146" s="1292">
        <v>8</v>
      </c>
    </row>
    <row r="147" spans="1:48">
      <c r="A147" s="1300" t="s">
        <v>1930</v>
      </c>
      <c r="B147" s="1299"/>
      <c r="C147" s="1299"/>
      <c r="D147" s="1299"/>
      <c r="E147" s="1299"/>
      <c r="F147" s="1299"/>
      <c r="G147" s="1299"/>
      <c r="H147" s="1299"/>
      <c r="I147" s="1298"/>
      <c r="J147" s="1297"/>
      <c r="K147" s="1297"/>
      <c r="L147" s="1297"/>
      <c r="M147" s="1297"/>
      <c r="N147" s="1297"/>
      <c r="O147" s="1297"/>
      <c r="P147" s="1297"/>
      <c r="Q147" s="1297"/>
      <c r="R147" s="1297"/>
      <c r="S147" s="1297"/>
      <c r="T147" s="1297"/>
      <c r="U147" s="1297"/>
      <c r="V147" s="1297"/>
      <c r="W147" s="1297"/>
      <c r="X147" s="1297"/>
      <c r="Y147" s="1297"/>
      <c r="Z147" s="1297"/>
      <c r="AA147" s="1297"/>
      <c r="AB147" s="1297"/>
      <c r="AC147" s="1297"/>
      <c r="AD147" s="1297"/>
      <c r="AE147" s="1297"/>
      <c r="AF147" s="1297"/>
      <c r="AG147" s="1297"/>
      <c r="AH147" s="1292" t="s">
        <v>1929</v>
      </c>
      <c r="AQ147" s="1292" t="s">
        <v>1904</v>
      </c>
    </row>
    <row r="148" spans="1:48">
      <c r="A148" s="1300" t="s">
        <v>1928</v>
      </c>
      <c r="B148" s="1299"/>
      <c r="C148" s="1299"/>
      <c r="D148" s="1299"/>
      <c r="E148" s="1299"/>
      <c r="F148" s="1299"/>
      <c r="G148" s="1299"/>
      <c r="H148" s="1299"/>
      <c r="I148" s="1298"/>
      <c r="J148" s="1297"/>
      <c r="K148" s="1297"/>
      <c r="L148" s="1297"/>
      <c r="M148" s="1297"/>
      <c r="N148" s="1297"/>
      <c r="O148" s="1297"/>
      <c r="P148" s="1297"/>
      <c r="Q148" s="1297"/>
      <c r="R148" s="1297"/>
      <c r="S148" s="1297"/>
      <c r="T148" s="1297"/>
      <c r="U148" s="1297"/>
      <c r="V148" s="1297"/>
      <c r="W148" s="1297"/>
      <c r="X148" s="1297"/>
      <c r="Y148" s="1297"/>
      <c r="Z148" s="1297"/>
      <c r="AA148" s="1297"/>
      <c r="AB148" s="1297"/>
      <c r="AC148" s="1297"/>
      <c r="AD148" s="1297"/>
      <c r="AE148" s="1297"/>
      <c r="AF148" s="1297"/>
      <c r="AG148" s="1297"/>
      <c r="AH148" s="1292" t="s">
        <v>1927</v>
      </c>
      <c r="AU148" s="1292">
        <v>655</v>
      </c>
      <c r="AV148" s="1292">
        <v>13</v>
      </c>
    </row>
    <row r="149" spans="1:48">
      <c r="A149" s="1300" t="s">
        <v>1926</v>
      </c>
      <c r="B149" s="1299"/>
      <c r="C149" s="1299"/>
      <c r="D149" s="1299"/>
      <c r="E149" s="1299"/>
      <c r="F149" s="1299"/>
      <c r="G149" s="1299"/>
      <c r="H149" s="1299"/>
      <c r="I149" s="1298"/>
      <c r="J149" s="1297"/>
      <c r="K149" s="1297"/>
      <c r="L149" s="1297"/>
      <c r="M149" s="1297"/>
      <c r="N149" s="1297"/>
      <c r="O149" s="1297"/>
      <c r="P149" s="1297"/>
      <c r="Q149" s="1297"/>
      <c r="R149" s="1297"/>
      <c r="S149" s="1297"/>
      <c r="T149" s="1297"/>
      <c r="U149" s="1297"/>
      <c r="V149" s="1297"/>
      <c r="W149" s="1297"/>
      <c r="X149" s="1297"/>
      <c r="Y149" s="1297"/>
      <c r="Z149" s="1297"/>
      <c r="AA149" s="1297"/>
      <c r="AB149" s="1297"/>
      <c r="AC149" s="1297"/>
      <c r="AD149" s="1297"/>
      <c r="AE149" s="1297"/>
      <c r="AF149" s="1297"/>
      <c r="AG149" s="1297"/>
      <c r="AH149" s="1292" t="s">
        <v>1925</v>
      </c>
      <c r="AQ149" s="1292" t="s">
        <v>1904</v>
      </c>
    </row>
    <row r="150" spans="1:48">
      <c r="A150" s="1300" t="s">
        <v>1924</v>
      </c>
      <c r="B150" s="1299"/>
      <c r="C150" s="1299"/>
      <c r="D150" s="1299"/>
      <c r="E150" s="1299"/>
      <c r="F150" s="1299"/>
      <c r="G150" s="1299"/>
      <c r="H150" s="1299"/>
      <c r="I150" s="1298"/>
      <c r="J150" s="1297"/>
      <c r="K150" s="1297"/>
      <c r="L150" s="1297"/>
      <c r="M150" s="1297"/>
      <c r="N150" s="1297"/>
      <c r="O150" s="1297"/>
      <c r="P150" s="1297"/>
      <c r="Q150" s="1297"/>
      <c r="R150" s="1297"/>
      <c r="S150" s="1297"/>
      <c r="T150" s="1297"/>
      <c r="U150" s="1297"/>
      <c r="V150" s="1297"/>
      <c r="W150" s="1297"/>
      <c r="X150" s="1297"/>
      <c r="Y150" s="1297"/>
      <c r="Z150" s="1297"/>
      <c r="AA150" s="1297"/>
      <c r="AB150" s="1297"/>
      <c r="AC150" s="1297"/>
      <c r="AD150" s="1297"/>
      <c r="AE150" s="1297"/>
      <c r="AF150" s="1297"/>
      <c r="AG150" s="1297"/>
      <c r="AH150" s="1292" t="s">
        <v>1923</v>
      </c>
      <c r="AU150" s="1292">
        <v>380</v>
      </c>
      <c r="AV150" s="1292">
        <v>0.75</v>
      </c>
    </row>
    <row r="151" spans="1:48">
      <c r="A151" s="1300" t="s">
        <v>1922</v>
      </c>
      <c r="B151" s="1299"/>
      <c r="C151" s="1299"/>
      <c r="D151" s="1299"/>
      <c r="E151" s="1299"/>
      <c r="F151" s="1299"/>
      <c r="G151" s="1299"/>
      <c r="H151" s="1299"/>
      <c r="I151" s="1298"/>
      <c r="J151" s="1297"/>
      <c r="K151" s="1297"/>
      <c r="L151" s="1297"/>
      <c r="M151" s="1297"/>
      <c r="N151" s="1297"/>
      <c r="O151" s="1297"/>
      <c r="P151" s="1297"/>
      <c r="Q151" s="1297"/>
      <c r="R151" s="1297"/>
      <c r="S151" s="1297"/>
      <c r="T151" s="1297"/>
      <c r="U151" s="1297"/>
      <c r="V151" s="1297"/>
      <c r="W151" s="1297"/>
      <c r="X151" s="1297"/>
      <c r="Y151" s="1297"/>
      <c r="Z151" s="1297"/>
      <c r="AA151" s="1297"/>
      <c r="AB151" s="1297"/>
      <c r="AC151" s="1297"/>
      <c r="AD151" s="1297"/>
      <c r="AE151" s="1297"/>
      <c r="AF151" s="1297"/>
      <c r="AG151" s="1297"/>
      <c r="AH151" s="1292" t="s">
        <v>1921</v>
      </c>
      <c r="AQ151" s="1292" t="s">
        <v>1904</v>
      </c>
    </row>
    <row r="152" spans="1:48">
      <c r="A152" s="1300" t="s">
        <v>1920</v>
      </c>
      <c r="B152" s="1299"/>
      <c r="C152" s="1299"/>
      <c r="D152" s="1299"/>
      <c r="E152" s="1299"/>
      <c r="F152" s="1299"/>
      <c r="G152" s="1299"/>
      <c r="H152" s="1299"/>
      <c r="I152" s="1298"/>
      <c r="J152" s="1297"/>
      <c r="K152" s="1297"/>
      <c r="L152" s="1297"/>
      <c r="M152" s="1297"/>
      <c r="N152" s="1297"/>
      <c r="O152" s="1297"/>
      <c r="P152" s="1297"/>
      <c r="Q152" s="1297"/>
      <c r="R152" s="1297"/>
      <c r="S152" s="1297"/>
      <c r="T152" s="1297"/>
      <c r="U152" s="1297"/>
      <c r="V152" s="1297"/>
      <c r="W152" s="1297"/>
      <c r="X152" s="1297"/>
      <c r="Y152" s="1297"/>
      <c r="Z152" s="1297"/>
      <c r="AA152" s="1297"/>
      <c r="AB152" s="1297"/>
      <c r="AC152" s="1297"/>
      <c r="AD152" s="1297"/>
      <c r="AE152" s="1297"/>
      <c r="AF152" s="1297"/>
      <c r="AG152" s="1297"/>
      <c r="AH152" s="1292" t="s">
        <v>1919</v>
      </c>
      <c r="AU152" s="1292">
        <v>1400</v>
      </c>
      <c r="AV152" s="1292">
        <v>29</v>
      </c>
    </row>
    <row r="153" spans="1:48">
      <c r="A153" s="1300" t="s">
        <v>1918</v>
      </c>
      <c r="B153" s="1299"/>
      <c r="C153" s="1299"/>
      <c r="D153" s="1299"/>
      <c r="E153" s="1299"/>
      <c r="F153" s="1299"/>
      <c r="G153" s="1299"/>
      <c r="H153" s="1299"/>
      <c r="I153" s="1298"/>
      <c r="J153" s="1297"/>
      <c r="K153" s="1297"/>
      <c r="L153" s="1297"/>
      <c r="M153" s="1297"/>
      <c r="N153" s="1297"/>
      <c r="O153" s="1297"/>
      <c r="P153" s="1297"/>
      <c r="Q153" s="1297"/>
      <c r="R153" s="1297"/>
      <c r="S153" s="1297"/>
      <c r="T153" s="1297"/>
      <c r="U153" s="1297"/>
      <c r="V153" s="1297"/>
      <c r="W153" s="1297"/>
      <c r="X153" s="1297"/>
      <c r="Y153" s="1297"/>
      <c r="Z153" s="1297"/>
      <c r="AA153" s="1297"/>
      <c r="AB153" s="1297"/>
      <c r="AC153" s="1297"/>
      <c r="AD153" s="1297"/>
      <c r="AE153" s="1297"/>
      <c r="AF153" s="1297"/>
      <c r="AG153" s="1297"/>
      <c r="AH153" s="1292" t="s">
        <v>1917</v>
      </c>
      <c r="AQ153" s="1292" t="s">
        <v>1904</v>
      </c>
    </row>
    <row r="154" spans="1:48">
      <c r="A154" s="1300" t="s">
        <v>1916</v>
      </c>
      <c r="B154" s="1299"/>
      <c r="C154" s="1299"/>
      <c r="D154" s="1299"/>
      <c r="E154" s="1299"/>
      <c r="F154" s="1299"/>
      <c r="G154" s="1299"/>
      <c r="H154" s="1299"/>
      <c r="I154" s="1298"/>
      <c r="J154" s="1297"/>
      <c r="K154" s="1297"/>
      <c r="L154" s="1297"/>
      <c r="M154" s="1297"/>
      <c r="N154" s="1297"/>
      <c r="O154" s="1297"/>
      <c r="P154" s="1297"/>
      <c r="Q154" s="1297"/>
      <c r="R154" s="1297"/>
      <c r="S154" s="1297"/>
      <c r="T154" s="1297"/>
      <c r="U154" s="1297"/>
      <c r="V154" s="1297"/>
      <c r="W154" s="1297"/>
      <c r="X154" s="1297"/>
      <c r="Y154" s="1297"/>
      <c r="Z154" s="1297"/>
      <c r="AA154" s="1297"/>
      <c r="AB154" s="1297"/>
      <c r="AC154" s="1297"/>
      <c r="AD154" s="1297"/>
      <c r="AE154" s="1297"/>
      <c r="AF154" s="1297"/>
      <c r="AG154" s="1297"/>
      <c r="AH154" s="1292" t="s">
        <v>1915</v>
      </c>
      <c r="AU154" s="1292">
        <v>2200</v>
      </c>
      <c r="AV154" s="1292">
        <v>22</v>
      </c>
    </row>
    <row r="155" spans="1:48">
      <c r="A155" s="1300" t="s">
        <v>1914</v>
      </c>
      <c r="B155" s="1299"/>
      <c r="C155" s="1299"/>
      <c r="D155" s="1299"/>
      <c r="E155" s="1299"/>
      <c r="F155" s="1299"/>
      <c r="G155" s="1299"/>
      <c r="H155" s="1299"/>
      <c r="I155" s="1298"/>
      <c r="J155" s="1297"/>
      <c r="K155" s="1297"/>
      <c r="L155" s="1297"/>
      <c r="M155" s="1297"/>
      <c r="N155" s="1297"/>
      <c r="O155" s="1297"/>
      <c r="P155" s="1297"/>
      <c r="Q155" s="1297"/>
      <c r="R155" s="1297"/>
      <c r="S155" s="1297"/>
      <c r="T155" s="1297"/>
      <c r="U155" s="1297"/>
      <c r="V155" s="1297"/>
      <c r="W155" s="1297"/>
      <c r="X155" s="1297"/>
      <c r="Y155" s="1297"/>
      <c r="Z155" s="1297"/>
      <c r="AA155" s="1297"/>
      <c r="AB155" s="1297"/>
      <c r="AC155" s="1297"/>
      <c r="AD155" s="1297"/>
      <c r="AE155" s="1297"/>
      <c r="AF155" s="1297"/>
      <c r="AG155" s="1297"/>
      <c r="AH155" s="1292" t="s">
        <v>1913</v>
      </c>
      <c r="AQ155" s="1292" t="s">
        <v>1904</v>
      </c>
    </row>
    <row r="156" spans="1:48">
      <c r="A156" s="1300" t="s">
        <v>1912</v>
      </c>
      <c r="B156" s="1299"/>
      <c r="C156" s="1299"/>
      <c r="D156" s="1299"/>
      <c r="E156" s="1299"/>
      <c r="F156" s="1299"/>
      <c r="G156" s="1299"/>
      <c r="H156" s="1299"/>
      <c r="I156" s="1298"/>
      <c r="J156" s="1297"/>
      <c r="K156" s="1297"/>
      <c r="L156" s="1297"/>
      <c r="M156" s="1297"/>
      <c r="N156" s="1297"/>
      <c r="O156" s="1297"/>
      <c r="P156" s="1297"/>
      <c r="Q156" s="1297"/>
      <c r="R156" s="1297"/>
      <c r="S156" s="1297"/>
      <c r="T156" s="1297"/>
      <c r="U156" s="1297"/>
      <c r="V156" s="1297"/>
      <c r="W156" s="1297"/>
      <c r="X156" s="1297"/>
      <c r="Y156" s="1297"/>
      <c r="Z156" s="1297"/>
      <c r="AA156" s="1297"/>
      <c r="AB156" s="1297"/>
      <c r="AC156" s="1297"/>
      <c r="AD156" s="1297"/>
      <c r="AE156" s="1297"/>
      <c r="AF156" s="1297"/>
      <c r="AG156" s="1297"/>
      <c r="AH156" s="1292" t="s">
        <v>1911</v>
      </c>
      <c r="AU156" s="1292">
        <v>850</v>
      </c>
      <c r="AV156" s="1292">
        <v>6</v>
      </c>
    </row>
    <row r="157" spans="1:48">
      <c r="A157" s="1300" t="s">
        <v>1910</v>
      </c>
      <c r="B157" s="1299"/>
      <c r="C157" s="1299"/>
      <c r="D157" s="1299"/>
      <c r="E157" s="1299"/>
      <c r="F157" s="1299"/>
      <c r="G157" s="1299"/>
      <c r="H157" s="1299"/>
      <c r="I157" s="1298"/>
      <c r="J157" s="1297"/>
      <c r="K157" s="1297"/>
      <c r="L157" s="1297"/>
      <c r="M157" s="1297"/>
      <c r="N157" s="1297"/>
      <c r="O157" s="1297"/>
      <c r="P157" s="1297"/>
      <c r="Q157" s="1297"/>
      <c r="R157" s="1297"/>
      <c r="S157" s="1297"/>
      <c r="T157" s="1297"/>
      <c r="U157" s="1297"/>
      <c r="V157" s="1297"/>
      <c r="W157" s="1297"/>
      <c r="X157" s="1297"/>
      <c r="Y157" s="1297"/>
      <c r="Z157" s="1297"/>
      <c r="AA157" s="1297"/>
      <c r="AB157" s="1297"/>
      <c r="AC157" s="1297"/>
      <c r="AD157" s="1297"/>
      <c r="AE157" s="1297"/>
      <c r="AF157" s="1297"/>
      <c r="AG157" s="1297"/>
      <c r="AH157" s="1292" t="s">
        <v>1909</v>
      </c>
      <c r="AQ157" s="1292" t="s">
        <v>1904</v>
      </c>
    </row>
    <row r="158" spans="1:48">
      <c r="A158" s="1300" t="s">
        <v>1908</v>
      </c>
      <c r="B158" s="1299"/>
      <c r="C158" s="1299"/>
      <c r="D158" s="1299"/>
      <c r="E158" s="1299"/>
      <c r="F158" s="1299"/>
      <c r="G158" s="1299"/>
      <c r="H158" s="1299"/>
      <c r="I158" s="1298"/>
      <c r="J158" s="1297"/>
      <c r="K158" s="1297"/>
      <c r="L158" s="1297"/>
      <c r="M158" s="1297"/>
      <c r="N158" s="1297"/>
      <c r="O158" s="1297"/>
      <c r="P158" s="1297"/>
      <c r="Q158" s="1297"/>
      <c r="R158" s="1297"/>
      <c r="S158" s="1297"/>
      <c r="T158" s="1297"/>
      <c r="U158" s="1297"/>
      <c r="V158" s="1297"/>
      <c r="W158" s="1297"/>
      <c r="X158" s="1297"/>
      <c r="Y158" s="1297"/>
      <c r="Z158" s="1297"/>
      <c r="AA158" s="1297"/>
      <c r="AB158" s="1297"/>
      <c r="AC158" s="1297"/>
      <c r="AD158" s="1297"/>
      <c r="AE158" s="1297"/>
      <c r="AF158" s="1297"/>
      <c r="AG158" s="1297"/>
      <c r="AH158" s="1292" t="s">
        <v>1907</v>
      </c>
      <c r="AU158" s="1292">
        <v>600</v>
      </c>
      <c r="AV158" s="1292">
        <v>1</v>
      </c>
    </row>
    <row r="159" spans="1:48">
      <c r="A159" s="1300" t="s">
        <v>1906</v>
      </c>
      <c r="B159" s="1299"/>
      <c r="C159" s="1299"/>
      <c r="D159" s="1299"/>
      <c r="E159" s="1299"/>
      <c r="F159" s="1299"/>
      <c r="G159" s="1299"/>
      <c r="H159" s="1299"/>
      <c r="I159" s="1298"/>
      <c r="J159" s="1297"/>
      <c r="K159" s="1297"/>
      <c r="L159" s="1297"/>
      <c r="M159" s="1297"/>
      <c r="N159" s="1297"/>
      <c r="O159" s="1297"/>
      <c r="P159" s="1297"/>
      <c r="Q159" s="1297"/>
      <c r="R159" s="1297"/>
      <c r="S159" s="1297"/>
      <c r="T159" s="1297"/>
      <c r="U159" s="1297"/>
      <c r="V159" s="1297"/>
      <c r="W159" s="1297"/>
      <c r="X159" s="1297"/>
      <c r="Y159" s="1297"/>
      <c r="Z159" s="1297"/>
      <c r="AA159" s="1297"/>
      <c r="AB159" s="1297"/>
      <c r="AC159" s="1297"/>
      <c r="AD159" s="1297"/>
      <c r="AE159" s="1297"/>
      <c r="AF159" s="1297"/>
      <c r="AG159" s="1297"/>
      <c r="AH159" s="1292" t="s">
        <v>1905</v>
      </c>
      <c r="AQ159" s="1292" t="s">
        <v>1904</v>
      </c>
      <c r="AU159" s="1297"/>
      <c r="AV159" s="1297"/>
    </row>
    <row r="160" spans="1:48">
      <c r="A160" s="1300" t="s">
        <v>1399</v>
      </c>
      <c r="B160" s="1299"/>
      <c r="C160" s="1299"/>
      <c r="D160" s="1299"/>
      <c r="E160" s="1299"/>
      <c r="F160" s="1299"/>
      <c r="G160" s="1299"/>
      <c r="H160" s="1299"/>
      <c r="I160" s="1298"/>
      <c r="Y160" s="1297"/>
      <c r="Z160" s="1297"/>
      <c r="AA160" s="1297"/>
      <c r="AB160" s="1297"/>
      <c r="AC160" s="1297"/>
      <c r="AD160" s="1297"/>
      <c r="AE160" s="1297"/>
      <c r="AF160" s="1297"/>
      <c r="AG160" s="1297"/>
      <c r="AH160" s="1297"/>
      <c r="AI160" s="1297"/>
      <c r="AJ160" s="1297"/>
      <c r="AK160" s="1297"/>
      <c r="AL160" s="1297"/>
      <c r="AM160" s="1297"/>
      <c r="AN160" s="1297"/>
      <c r="AO160" s="1297"/>
      <c r="AP160" s="1297"/>
      <c r="AQ160" s="1297"/>
      <c r="AR160" s="1297"/>
      <c r="AS160" s="1297"/>
      <c r="AT160" s="1297"/>
      <c r="AU160" s="1297"/>
      <c r="AV160" s="1297"/>
    </row>
    <row r="162" spans="1:11" s="1293" customFormat="1" ht="15.5">
      <c r="A162" s="1294"/>
      <c r="B162" s="1294"/>
      <c r="C162" s="1294"/>
      <c r="D162" s="1294"/>
      <c r="E162" s="1294"/>
      <c r="F162" s="1294"/>
      <c r="G162" s="1294"/>
      <c r="H162" s="1294"/>
      <c r="I162" s="1294"/>
      <c r="J162" s="1294"/>
      <c r="K162" s="1294"/>
    </row>
    <row r="163" spans="1:11" s="1293" customFormat="1" ht="15.5">
      <c r="A163" s="1294"/>
      <c r="B163" s="1294"/>
      <c r="C163" s="1296"/>
      <c r="D163" s="1294"/>
      <c r="E163" s="1294"/>
      <c r="F163" s="1294"/>
      <c r="G163" s="1294"/>
      <c r="H163" s="1294"/>
      <c r="I163" s="1296"/>
      <c r="J163" s="1294"/>
    </row>
    <row r="164" spans="1:11" s="1293" customFormat="1" ht="15.5">
      <c r="A164" s="1294"/>
      <c r="B164" s="1294"/>
      <c r="C164" s="1294"/>
      <c r="D164" s="1294"/>
      <c r="E164" s="1294"/>
      <c r="F164" s="1294"/>
      <c r="G164" s="1294"/>
      <c r="H164" s="1294"/>
      <c r="I164" s="1294"/>
      <c r="J164" s="1294"/>
    </row>
    <row r="165" spans="1:11" s="1293" customFormat="1" ht="15.5">
      <c r="A165" s="1294"/>
      <c r="B165" s="1294"/>
      <c r="C165" s="1294"/>
      <c r="D165" s="1294"/>
      <c r="E165" s="1294"/>
      <c r="F165" s="1294"/>
      <c r="G165" s="1296"/>
      <c r="H165" s="1294"/>
      <c r="I165" s="1296"/>
      <c r="J165" s="1294"/>
    </row>
    <row r="166" spans="1:11" s="1293" customFormat="1" ht="15.5">
      <c r="A166" s="1294"/>
      <c r="B166" s="1294"/>
      <c r="C166" s="1294"/>
      <c r="D166" s="1294"/>
      <c r="E166" s="1294"/>
      <c r="F166" s="1294"/>
      <c r="G166" s="1294"/>
      <c r="H166" s="1294"/>
      <c r="I166" s="1294"/>
      <c r="J166" s="1296"/>
    </row>
    <row r="167" spans="1:11" s="1293" customFormat="1" ht="15.5">
      <c r="A167" s="1294"/>
      <c r="B167" s="1294"/>
      <c r="C167" s="1294"/>
      <c r="D167" s="1294"/>
      <c r="E167" s="1294"/>
      <c r="F167" s="1294"/>
      <c r="G167" s="1294"/>
      <c r="H167" s="1294"/>
      <c r="I167" s="1294"/>
      <c r="J167" s="1296"/>
    </row>
    <row r="168" spans="1:11" s="1293" customFormat="1" ht="15.5">
      <c r="A168" s="1294"/>
      <c r="B168" s="1294"/>
      <c r="C168" s="1294"/>
      <c r="D168" s="1294"/>
      <c r="E168" s="1294"/>
      <c r="F168" s="1294"/>
      <c r="G168" s="1294"/>
      <c r="H168" s="1294"/>
      <c r="I168" s="1294"/>
      <c r="J168" s="1296"/>
    </row>
    <row r="169" spans="1:11" s="1293" customFormat="1" ht="15.5">
      <c r="A169" s="1294"/>
      <c r="B169" s="1294"/>
      <c r="C169" s="1294"/>
      <c r="D169" s="1294"/>
      <c r="E169" s="1294"/>
      <c r="F169" s="1294"/>
      <c r="G169" s="1294"/>
      <c r="H169" s="1294"/>
      <c r="I169" s="1294"/>
      <c r="J169" s="1296"/>
    </row>
    <row r="170" spans="1:11" s="1293" customFormat="1" ht="15.5">
      <c r="A170" s="1294"/>
      <c r="B170" s="1294"/>
      <c r="C170" s="1294"/>
      <c r="D170" s="1294"/>
      <c r="E170" s="1294"/>
      <c r="F170" s="1294"/>
      <c r="G170" s="1294"/>
      <c r="H170" s="1294"/>
      <c r="I170" s="1294"/>
      <c r="J170" s="1294"/>
    </row>
    <row r="171" spans="1:11" s="1293" customFormat="1" ht="15.5">
      <c r="A171" s="1294"/>
      <c r="B171" s="1294"/>
      <c r="C171" s="1294"/>
      <c r="D171" s="1294"/>
      <c r="E171" s="1294"/>
      <c r="F171" s="1294"/>
      <c r="G171" s="1294"/>
      <c r="H171" s="1296"/>
      <c r="I171" s="1294"/>
      <c r="J171" s="1294"/>
    </row>
    <row r="172" spans="1:11" s="1293" customFormat="1" ht="15.5">
      <c r="A172" s="1294"/>
      <c r="B172" s="1294"/>
      <c r="C172" s="1294"/>
      <c r="D172" s="1294"/>
      <c r="E172" s="1294"/>
      <c r="F172" s="1294"/>
      <c r="G172" s="1294"/>
      <c r="H172" s="1296"/>
      <c r="I172" s="1294"/>
      <c r="J172" s="1294"/>
    </row>
    <row r="173" spans="1:11" s="1293" customFormat="1" ht="15.5">
      <c r="A173" s="1294"/>
      <c r="B173" s="1294"/>
      <c r="C173" s="1294"/>
      <c r="D173" s="1294"/>
      <c r="E173" s="1294"/>
      <c r="F173" s="1294"/>
      <c r="G173" s="1294"/>
      <c r="H173" s="1296"/>
      <c r="I173" s="1294"/>
      <c r="J173" s="1294"/>
    </row>
    <row r="174" spans="1:11" s="1293" customFormat="1" ht="15.5">
      <c r="A174" s="1294"/>
      <c r="B174" s="1294"/>
      <c r="C174" s="1294"/>
      <c r="D174" s="1294"/>
      <c r="E174" s="1294"/>
      <c r="F174" s="1294"/>
      <c r="G174" s="1296"/>
      <c r="H174" s="1294"/>
      <c r="I174" s="1296"/>
      <c r="J174" s="1294"/>
    </row>
    <row r="175" spans="1:11" s="1293" customFormat="1" ht="15.5">
      <c r="A175" s="1294"/>
      <c r="B175" s="1294"/>
      <c r="C175" s="1294"/>
      <c r="D175" s="1294"/>
      <c r="E175" s="1294"/>
      <c r="F175" s="1294"/>
      <c r="G175" s="1294"/>
      <c r="H175" s="1296"/>
      <c r="I175" s="1294"/>
      <c r="J175" s="1296"/>
    </row>
    <row r="176" spans="1:11" s="1293" customFormat="1" ht="15.5">
      <c r="A176" s="1294"/>
      <c r="B176" s="1294"/>
      <c r="C176" s="1294"/>
      <c r="D176" s="1294"/>
      <c r="E176" s="1294"/>
      <c r="F176" s="1294"/>
      <c r="G176" s="1294"/>
      <c r="H176" s="1294"/>
      <c r="I176" s="1296"/>
      <c r="J176" s="1294"/>
    </row>
    <row r="177" spans="1:11" s="1293" customFormat="1" ht="15.5">
      <c r="A177" s="1295"/>
      <c r="B177" s="1295"/>
      <c r="C177" s="1295"/>
      <c r="D177" s="1295"/>
      <c r="E177" s="1295"/>
      <c r="F177" s="1295"/>
      <c r="G177" s="1295"/>
      <c r="H177" s="1295"/>
      <c r="I177" s="1295"/>
      <c r="J177" s="1295"/>
      <c r="K177" s="1294"/>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Processes!D157</f>
        <v>FT-SUPELC</v>
      </c>
      <c r="D6" s="588" t="s">
        <v>1656</v>
      </c>
      <c r="E6" s="23"/>
      <c r="F6" s="23" t="str">
        <f>Commodities!E81</f>
        <v>SUPELC</v>
      </c>
      <c r="G6" s="111">
        <v>1</v>
      </c>
    </row>
    <row r="7" spans="2:11">
      <c r="B7" s="484" t="str">
        <f>Processes!D158</f>
        <v>FT-SUPHETC</v>
      </c>
      <c r="D7" s="588" t="s">
        <v>1650</v>
      </c>
      <c r="E7" s="23"/>
      <c r="F7" s="23" t="str">
        <f>Commodities!E82</f>
        <v>SUPHETC</v>
      </c>
      <c r="G7" s="112">
        <v>1</v>
      </c>
    </row>
    <row r="8" spans="2:11">
      <c r="B8" s="525" t="str">
        <f>Processes!D159</f>
        <v>FT-SUPHETD</v>
      </c>
      <c r="C8" s="525"/>
      <c r="D8" s="1138" t="s">
        <v>1651</v>
      </c>
      <c r="E8" s="587"/>
      <c r="F8" s="587" t="str">
        <f>Commodities!E83</f>
        <v>SUPHETD</v>
      </c>
      <c r="G8" s="590">
        <v>1</v>
      </c>
    </row>
    <row r="9" spans="2:11">
      <c r="B9" s="484" t="str">
        <f>Processes!D160</f>
        <v>FT-SUPCOA</v>
      </c>
      <c r="C9" s="484"/>
      <c r="D9" s="484" t="str">
        <f>IF(LEN(F9)=6,RIGHT(F9,3),RIGHT(F9,4))</f>
        <v>COA</v>
      </c>
      <c r="F9" s="23" t="str">
        <f>Commodities!E84</f>
        <v>SUPCOA</v>
      </c>
      <c r="G9" s="484">
        <v>1</v>
      </c>
    </row>
    <row r="10" spans="2:11">
      <c r="B10" s="484" t="str">
        <f>Processes!D161</f>
        <v>FT-SUPNGA</v>
      </c>
      <c r="C10" s="484"/>
      <c r="D10" s="484" t="s">
        <v>1665</v>
      </c>
      <c r="F10" s="23" t="str">
        <f>Commodities!E85</f>
        <v>SUPNGA</v>
      </c>
      <c r="G10" s="484">
        <v>1</v>
      </c>
    </row>
    <row r="11" spans="2:11">
      <c r="B11" s="484" t="str">
        <f>Processes!D162</f>
        <v>FT-SUPCRD</v>
      </c>
      <c r="D11" s="484" t="str">
        <f t="shared" ref="D11:D37" si="0">IF(LEN(F11)=6,RIGHT(F11,3),RIGHT(F11,4))</f>
        <v>CRD</v>
      </c>
      <c r="F11" s="23" t="str">
        <f>Commodities!E86</f>
        <v>SUPCRD</v>
      </c>
      <c r="G11">
        <v>1</v>
      </c>
    </row>
    <row r="12" spans="2:11">
      <c r="B12" s="484" t="str">
        <f>Processes!D163</f>
        <v>FT-SUPLPG</v>
      </c>
      <c r="C12" s="484"/>
      <c r="D12" s="484" t="str">
        <f t="shared" si="0"/>
        <v>LPG</v>
      </c>
      <c r="F12" s="23" t="str">
        <f>Commodities!E87</f>
        <v>SUPLPG</v>
      </c>
      <c r="G12" s="484">
        <v>1</v>
      </c>
    </row>
    <row r="13" spans="2:11">
      <c r="B13" s="484" t="str">
        <f>Processes!D164</f>
        <v>FT-SUPLVN</v>
      </c>
      <c r="C13" s="484"/>
      <c r="D13" s="484" t="str">
        <f t="shared" si="0"/>
        <v>LVN</v>
      </c>
      <c r="F13" s="23" t="str">
        <f>Commodities!E88</f>
        <v>SUPLVN</v>
      </c>
      <c r="G13" s="484">
        <v>1</v>
      </c>
    </row>
    <row r="14" spans="2:11">
      <c r="B14" s="484" t="str">
        <f>Processes!D165</f>
        <v>FT-SUPGSL</v>
      </c>
      <c r="C14" s="484"/>
      <c r="D14" s="484" t="str">
        <f t="shared" si="0"/>
        <v>GSL</v>
      </c>
      <c r="F14" s="23" t="str">
        <f>Commodities!E89</f>
        <v>SUPGSL</v>
      </c>
      <c r="G14" s="484">
        <v>1</v>
      </c>
    </row>
    <row r="15" spans="2:11">
      <c r="B15" s="484" t="str">
        <f>Processes!D166</f>
        <v>FT-SUPKER</v>
      </c>
      <c r="C15" s="484"/>
      <c r="D15" s="484" t="str">
        <f t="shared" si="0"/>
        <v>KER</v>
      </c>
      <c r="F15" s="23" t="str">
        <f>Commodities!E90</f>
        <v>SUPKER</v>
      </c>
      <c r="G15" s="484">
        <v>1</v>
      </c>
    </row>
    <row r="16" spans="2:11">
      <c r="B16" s="484" t="str">
        <f>Processes!D167</f>
        <v>FT-SUPDSL</v>
      </c>
      <c r="C16" s="484"/>
      <c r="D16" s="484" t="str">
        <f t="shared" si="0"/>
        <v>DSL</v>
      </c>
      <c r="F16" s="23" t="str">
        <f>Commodities!E91</f>
        <v>SUPDSL</v>
      </c>
      <c r="G16" s="484">
        <v>1</v>
      </c>
    </row>
    <row r="17" spans="2:7">
      <c r="B17" s="484" t="str">
        <f>Processes!D168</f>
        <v>FT-SUPHFO</v>
      </c>
      <c r="C17" s="484"/>
      <c r="D17" s="484" t="str">
        <f t="shared" si="0"/>
        <v>HFO</v>
      </c>
      <c r="F17" s="23" t="str">
        <f>Commodities!E92</f>
        <v>SUPHFO</v>
      </c>
      <c r="G17" s="484">
        <v>1</v>
      </c>
    </row>
    <row r="18" spans="2:7">
      <c r="B18" s="484" t="str">
        <f>Processes!D169</f>
        <v>FT-SUPMGO</v>
      </c>
      <c r="C18" s="484"/>
      <c r="D18" s="484" t="str">
        <f t="shared" si="0"/>
        <v>MGO</v>
      </c>
      <c r="F18" s="23" t="str">
        <f>Commodities!E93</f>
        <v>SUPMGO</v>
      </c>
      <c r="G18" s="484">
        <v>1</v>
      </c>
    </row>
    <row r="19" spans="2:7">
      <c r="B19" s="484" t="str">
        <f>Processes!D170</f>
        <v>FT-SUPAGSL</v>
      </c>
      <c r="C19" s="484"/>
      <c r="D19" s="484" t="str">
        <f t="shared" si="0"/>
        <v>AGSL</v>
      </c>
      <c r="F19" s="23" t="str">
        <f>Commodities!E94</f>
        <v>SUPAGSL</v>
      </c>
      <c r="G19" s="484">
        <v>1</v>
      </c>
    </row>
    <row r="20" spans="2:7">
      <c r="B20" s="484" t="str">
        <f>Processes!D171</f>
        <v>FT-SUPWST</v>
      </c>
      <c r="C20" s="484"/>
      <c r="D20" s="484" t="str">
        <f t="shared" si="0"/>
        <v>WST</v>
      </c>
      <c r="F20" s="23" t="str">
        <f>Commodities!E95</f>
        <v>SUPWST</v>
      </c>
      <c r="G20" s="484">
        <v>1</v>
      </c>
    </row>
    <row r="21" spans="2:7">
      <c r="B21" s="484" t="str">
        <f>Processes!D172</f>
        <v>FT-SUPSTR</v>
      </c>
      <c r="C21" s="484"/>
      <c r="D21" s="484" t="str">
        <f t="shared" si="0"/>
        <v>STR</v>
      </c>
      <c r="F21" s="23" t="str">
        <f>Commodities!E96</f>
        <v>SUPSTR</v>
      </c>
      <c r="G21" s="484">
        <v>1</v>
      </c>
    </row>
    <row r="22" spans="2:7">
      <c r="B22" s="484" t="str">
        <f>Processes!D173</f>
        <v>FT-SUPGRS</v>
      </c>
      <c r="C22" s="484"/>
      <c r="D22" s="484" t="str">
        <f t="shared" si="0"/>
        <v>GRS</v>
      </c>
      <c r="F22" s="23" t="str">
        <f>Commodities!E97</f>
        <v>SUPGRS</v>
      </c>
      <c r="G22" s="484">
        <v>1</v>
      </c>
    </row>
    <row r="23" spans="2:7">
      <c r="B23" s="484" t="str">
        <f>Processes!D174</f>
        <v>FT-SUPWPE</v>
      </c>
      <c r="C23" s="484"/>
      <c r="D23" s="484" t="str">
        <f t="shared" si="0"/>
        <v>WPE</v>
      </c>
      <c r="F23" s="23" t="str">
        <f>Commodities!E98</f>
        <v>SUPWPE</v>
      </c>
      <c r="G23" s="484">
        <v>1</v>
      </c>
    </row>
    <row r="24" spans="2:7">
      <c r="B24" s="484" t="str">
        <f>Processes!D175</f>
        <v>FT-SUPWCH</v>
      </c>
      <c r="C24" s="484"/>
      <c r="D24" s="484" t="str">
        <f t="shared" si="0"/>
        <v>WCH</v>
      </c>
      <c r="F24" s="23" t="str">
        <f>Commodities!E99</f>
        <v>SUPWCH</v>
      </c>
      <c r="G24" s="484">
        <v>1</v>
      </c>
    </row>
    <row r="25" spans="2:7">
      <c r="B25" s="484" t="str">
        <f>Processes!D176</f>
        <v>FT-SUPFIW</v>
      </c>
      <c r="C25" s="484"/>
      <c r="D25" s="484" t="str">
        <f t="shared" si="0"/>
        <v>FIW</v>
      </c>
      <c r="F25" s="23" t="str">
        <f>Commodities!E100</f>
        <v>SUPFIW</v>
      </c>
      <c r="G25" s="484">
        <v>1</v>
      </c>
    </row>
    <row r="26" spans="2:7">
      <c r="B26" s="484" t="str">
        <f>Processes!D177</f>
        <v>FT-SUPCRN</v>
      </c>
      <c r="C26" s="484"/>
      <c r="D26" s="484" t="str">
        <f t="shared" si="0"/>
        <v>CRN</v>
      </c>
      <c r="F26" s="23" t="str">
        <f>Commodities!E101</f>
        <v>SUPCRN</v>
      </c>
      <c r="G26" s="484">
        <v>1</v>
      </c>
    </row>
    <row r="27" spans="2:7">
      <c r="B27" s="484" t="str">
        <f>Processes!D178</f>
        <v>FT-SUPRPS</v>
      </c>
      <c r="C27" s="484"/>
      <c r="D27" s="484" t="str">
        <f t="shared" si="0"/>
        <v>RPS</v>
      </c>
      <c r="F27" s="23" t="str">
        <f>Commodities!E102</f>
        <v>SUPRPS</v>
      </c>
      <c r="G27" s="484">
        <v>1</v>
      </c>
    </row>
    <row r="28" spans="2:7">
      <c r="B28" s="484" t="str">
        <f>Processes!D179</f>
        <v>FT-SUPSGB</v>
      </c>
      <c r="C28" s="484"/>
      <c r="D28" s="484" t="str">
        <f t="shared" si="0"/>
        <v>SGB</v>
      </c>
      <c r="F28" s="23" t="str">
        <f>Commodities!E103</f>
        <v>SUPSGB</v>
      </c>
      <c r="G28" s="484">
        <v>1</v>
      </c>
    </row>
    <row r="29" spans="2:7">
      <c r="B29" s="484" t="str">
        <f>Processes!D180</f>
        <v>FT-SUPDLI</v>
      </c>
      <c r="C29" s="484"/>
      <c r="D29" s="484" t="str">
        <f t="shared" si="0"/>
        <v>DLI</v>
      </c>
      <c r="F29" s="23" t="str">
        <f>Commodities!E104</f>
        <v>SUPDLI</v>
      </c>
      <c r="G29" s="484">
        <v>1</v>
      </c>
    </row>
    <row r="30" spans="2:7">
      <c r="B30" s="484" t="str">
        <f>Processes!D181</f>
        <v>FT-SUPMNR</v>
      </c>
      <c r="C30" s="484"/>
      <c r="D30" s="484" t="str">
        <f t="shared" si="0"/>
        <v>MNR</v>
      </c>
      <c r="F30" s="23" t="str">
        <f>Commodities!E105</f>
        <v>SUPMNR</v>
      </c>
      <c r="G30" s="484">
        <v>1</v>
      </c>
    </row>
    <row r="31" spans="2:7">
      <c r="B31" s="484" t="str">
        <f>Processes!D182</f>
        <v>FT-SUPBGA</v>
      </c>
      <c r="C31" s="484"/>
      <c r="D31" s="484" t="str">
        <f t="shared" si="0"/>
        <v>BGA</v>
      </c>
      <c r="F31" s="23" t="str">
        <f>Commodities!E106</f>
        <v>SUPBGA</v>
      </c>
      <c r="G31" s="484">
        <v>1</v>
      </c>
    </row>
    <row r="32" spans="2:7">
      <c r="B32" s="484" t="str">
        <f>Processes!D183</f>
        <v>FT-SUPHFB</v>
      </c>
      <c r="C32" s="484"/>
      <c r="D32" s="484" t="str">
        <f t="shared" si="0"/>
        <v>HFB</v>
      </c>
      <c r="F32" s="23" t="str">
        <f>Commodities!E107</f>
        <v>SUPHFB</v>
      </c>
      <c r="G32" s="484">
        <v>1</v>
      </c>
    </row>
    <row r="33" spans="2:7">
      <c r="B33" s="484" t="str">
        <f>Processes!D184</f>
        <v>FT-SUPDDGS</v>
      </c>
      <c r="C33" s="484"/>
      <c r="D33" s="484" t="str">
        <f t="shared" si="0"/>
        <v>DDGS</v>
      </c>
      <c r="F33" s="23" t="str">
        <f>Commodities!E108</f>
        <v>SUPDDGS</v>
      </c>
      <c r="G33" s="484">
        <v>1</v>
      </c>
    </row>
    <row r="34" spans="2:7">
      <c r="B34" s="484" t="str">
        <f>Processes!D185</f>
        <v>FT-SUPH2</v>
      </c>
      <c r="C34" s="484"/>
      <c r="D34" s="589" t="s">
        <v>755</v>
      </c>
      <c r="E34" s="589"/>
      <c r="F34" s="23" t="str">
        <f>Commodities!E109</f>
        <v>SUPH2</v>
      </c>
      <c r="G34" s="484">
        <v>1</v>
      </c>
    </row>
    <row r="35" spans="2:7">
      <c r="B35" s="484" t="str">
        <f>Processes!D186</f>
        <v>FT-SUPH2G</v>
      </c>
      <c r="C35" s="484"/>
      <c r="D35" s="484" t="str">
        <f t="shared" si="0"/>
        <v>H2G</v>
      </c>
      <c r="F35" s="23" t="str">
        <f>Commodities!E110</f>
        <v>SUPH2G</v>
      </c>
      <c r="G35" s="484">
        <v>1</v>
      </c>
    </row>
    <row r="36" spans="2:7">
      <c r="B36" s="484" t="str">
        <f>Processes!D187</f>
        <v>FT-SUPAMM</v>
      </c>
      <c r="C36" s="484"/>
      <c r="D36" s="484" t="str">
        <f t="shared" si="0"/>
        <v>AMM</v>
      </c>
      <c r="F36" s="23" t="str">
        <f>Commodities!E111</f>
        <v>SUPAMM</v>
      </c>
      <c r="G36" s="484">
        <v>1</v>
      </c>
    </row>
    <row r="37" spans="2:7">
      <c r="B37" s="484" t="str">
        <f>Processes!D188</f>
        <v>FT-SUPDME</v>
      </c>
      <c r="C37" s="484"/>
      <c r="D37" s="484" t="str">
        <f t="shared" si="0"/>
        <v>DME</v>
      </c>
      <c r="F37" s="23" t="str">
        <f>Commodities!E112</f>
        <v>SUPDME</v>
      </c>
      <c r="G37" s="484">
        <v>1</v>
      </c>
    </row>
    <row r="38" spans="2:7">
      <c r="B38" s="484" t="str">
        <f>Processes!D189</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Processes!D190</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Processes!D191</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Processes!D192</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Processes!D193</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Processes!D194</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Processes!D195</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246" t="s">
        <v>1641</v>
      </c>
      <c r="P59" s="1246"/>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Processes!D196</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Processes!D197</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Processes!D198</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Processes!D199</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247" t="s">
        <v>1774</v>
      </c>
      <c r="C2" s="1247"/>
      <c r="D2" s="1247"/>
      <c r="E2" s="1247"/>
      <c r="F2" s="1247"/>
      <c r="G2" s="1247"/>
      <c r="H2" s="1247"/>
      <c r="I2" s="1247"/>
      <c r="J2" s="1247"/>
      <c r="K2" s="1247"/>
      <c r="L2" s="1247"/>
      <c r="M2" s="1247"/>
      <c r="N2" s="1247"/>
      <c r="O2" s="1247"/>
      <c r="P2" s="1247"/>
      <c r="Q2" s="1247"/>
      <c r="R2" s="1247"/>
      <c r="S2" s="1247"/>
      <c r="T2" s="1247"/>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254"/>
      <c r="C4" s="1248" t="s">
        <v>1686</v>
      </c>
      <c r="D4" s="1256" t="s">
        <v>1687</v>
      </c>
      <c r="E4" s="1248" t="s">
        <v>1688</v>
      </c>
      <c r="F4" s="1248" t="s">
        <v>1689</v>
      </c>
      <c r="G4" s="1258" t="s">
        <v>1690</v>
      </c>
      <c r="H4" s="1258"/>
      <c r="I4" s="1258"/>
      <c r="J4" s="1258"/>
      <c r="K4" s="1258"/>
      <c r="L4" s="1258"/>
      <c r="M4" s="1258"/>
      <c r="N4" s="1258"/>
      <c r="O4" s="1258"/>
      <c r="P4" s="1248" t="s">
        <v>1691</v>
      </c>
      <c r="Q4" s="1250" t="s">
        <v>1692</v>
      </c>
      <c r="R4" s="1248" t="s">
        <v>1693</v>
      </c>
      <c r="S4" s="1248" t="s">
        <v>1694</v>
      </c>
      <c r="T4" s="1252" t="s">
        <v>1695</v>
      </c>
    </row>
    <row r="5" spans="1:20" s="1145" customFormat="1" ht="49.5" customHeight="1" thickBot="1">
      <c r="B5" s="1255"/>
      <c r="C5" s="1249"/>
      <c r="D5" s="1257"/>
      <c r="E5" s="1249"/>
      <c r="F5" s="1249"/>
      <c r="G5" s="1143" t="s">
        <v>1696</v>
      </c>
      <c r="H5" s="1143" t="s">
        <v>1697</v>
      </c>
      <c r="I5" s="1143" t="s">
        <v>1698</v>
      </c>
      <c r="J5" s="1143" t="s">
        <v>1699</v>
      </c>
      <c r="K5" s="1143" t="s">
        <v>1700</v>
      </c>
      <c r="L5" s="1143" t="s">
        <v>1701</v>
      </c>
      <c r="M5" s="1143" t="s">
        <v>1773</v>
      </c>
      <c r="N5" s="1143" t="s">
        <v>1703</v>
      </c>
      <c r="O5" s="1143" t="s">
        <v>1704</v>
      </c>
      <c r="P5" s="1249"/>
      <c r="Q5" s="1251"/>
      <c r="R5" s="1249"/>
      <c r="S5" s="1249"/>
      <c r="T5" s="125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247" t="s">
        <v>1775</v>
      </c>
      <c r="C2" s="1247"/>
      <c r="D2" s="1247"/>
      <c r="E2" s="1247"/>
      <c r="F2" s="1247"/>
      <c r="G2" s="1247"/>
      <c r="H2" s="1247"/>
      <c r="I2" s="1247"/>
      <c r="J2" s="1247"/>
      <c r="K2" s="1247"/>
      <c r="L2" s="1247"/>
      <c r="M2" s="1247"/>
      <c r="N2" s="1247"/>
      <c r="O2" s="1247"/>
      <c r="P2" s="1247"/>
      <c r="Q2" s="1247"/>
      <c r="R2" s="1247"/>
      <c r="S2" s="1247"/>
      <c r="T2" s="1247"/>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263"/>
      <c r="C4" s="1259" t="s">
        <v>1686</v>
      </c>
      <c r="D4" s="1259" t="s">
        <v>1687</v>
      </c>
      <c r="E4" s="1259" t="s">
        <v>1688</v>
      </c>
      <c r="F4" s="1259" t="s">
        <v>1689</v>
      </c>
      <c r="G4" s="1265" t="s">
        <v>1690</v>
      </c>
      <c r="H4" s="1266"/>
      <c r="I4" s="1266"/>
      <c r="J4" s="1266"/>
      <c r="K4" s="1266"/>
      <c r="L4" s="1266"/>
      <c r="M4" s="1266"/>
      <c r="N4" s="1266"/>
      <c r="O4" s="1267"/>
      <c r="P4" s="1259" t="s">
        <v>1691</v>
      </c>
      <c r="Q4" s="1259" t="s">
        <v>1692</v>
      </c>
      <c r="R4" s="1259" t="s">
        <v>1693</v>
      </c>
      <c r="S4" s="1259" t="s">
        <v>1694</v>
      </c>
      <c r="T4" s="1261" t="s">
        <v>1695</v>
      </c>
    </row>
    <row r="5" spans="1:20" s="1196" customFormat="1" ht="50.25" customHeight="1" thickBot="1">
      <c r="B5" s="1264"/>
      <c r="C5" s="1260"/>
      <c r="D5" s="1260"/>
      <c r="E5" s="1260"/>
      <c r="F5" s="1260"/>
      <c r="G5" s="1194" t="s">
        <v>1696</v>
      </c>
      <c r="H5" s="1194" t="s">
        <v>1697</v>
      </c>
      <c r="I5" s="1194" t="s">
        <v>1698</v>
      </c>
      <c r="J5" s="1194" t="s">
        <v>1699</v>
      </c>
      <c r="K5" s="1194" t="s">
        <v>1700</v>
      </c>
      <c r="L5" s="1194" t="s">
        <v>1776</v>
      </c>
      <c r="M5" s="1195" t="s">
        <v>1702</v>
      </c>
      <c r="N5" s="1194" t="s">
        <v>1703</v>
      </c>
      <c r="O5" s="1194" t="s">
        <v>1704</v>
      </c>
      <c r="P5" s="1260"/>
      <c r="Q5" s="1260"/>
      <c r="R5" s="1260"/>
      <c r="S5" s="1260"/>
      <c r="T5" s="126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247" t="s">
        <v>1860</v>
      </c>
      <c r="C2" s="1247"/>
      <c r="D2" s="1247"/>
      <c r="E2" s="1247"/>
      <c r="F2" s="1247"/>
      <c r="G2" s="1247"/>
      <c r="H2" s="1247"/>
      <c r="I2" s="1247"/>
      <c r="J2" s="1247"/>
      <c r="K2" s="1247"/>
      <c r="L2" s="1247"/>
      <c r="M2" s="1247"/>
      <c r="N2" s="1247"/>
      <c r="O2" s="1247"/>
      <c r="P2" s="1247"/>
      <c r="Q2" s="1247"/>
      <c r="R2" s="1247"/>
      <c r="S2" s="1247"/>
      <c r="T2" s="1247"/>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270"/>
      <c r="C4" s="1256" t="s">
        <v>1686</v>
      </c>
      <c r="D4" s="1256" t="s">
        <v>1687</v>
      </c>
      <c r="E4" s="1256" t="s">
        <v>1688</v>
      </c>
      <c r="F4" s="1256" t="s">
        <v>1689</v>
      </c>
      <c r="G4" s="1272" t="s">
        <v>1690</v>
      </c>
      <c r="H4" s="1273"/>
      <c r="I4" s="1273"/>
      <c r="J4" s="1273"/>
      <c r="K4" s="1273"/>
      <c r="L4" s="1273"/>
      <c r="M4" s="1273"/>
      <c r="N4" s="1273"/>
      <c r="O4" s="1274"/>
      <c r="P4" s="1256" t="s">
        <v>1691</v>
      </c>
      <c r="Q4" s="1256" t="s">
        <v>1692</v>
      </c>
      <c r="R4" s="1256" t="s">
        <v>1693</v>
      </c>
      <c r="S4" s="1256" t="s">
        <v>1694</v>
      </c>
      <c r="T4" s="1268" t="s">
        <v>1695</v>
      </c>
    </row>
    <row r="5" spans="1:21" s="1145" customFormat="1" ht="50.25" customHeight="1" thickBot="1">
      <c r="B5" s="1271"/>
      <c r="C5" s="1257"/>
      <c r="D5" s="1257"/>
      <c r="E5" s="1257"/>
      <c r="F5" s="1257"/>
      <c r="G5" s="1143" t="s">
        <v>1696</v>
      </c>
      <c r="H5" s="1143" t="s">
        <v>1697</v>
      </c>
      <c r="I5" s="1143" t="s">
        <v>1698</v>
      </c>
      <c r="J5" s="1143" t="s">
        <v>1699</v>
      </c>
      <c r="K5" s="1143" t="s">
        <v>1700</v>
      </c>
      <c r="L5" s="1143" t="s">
        <v>1701</v>
      </c>
      <c r="M5" s="1144" t="s">
        <v>1702</v>
      </c>
      <c r="N5" s="1143" t="s">
        <v>1703</v>
      </c>
      <c r="O5" s="1143" t="s">
        <v>1704</v>
      </c>
      <c r="P5" s="1257"/>
      <c r="Q5" s="1257"/>
      <c r="R5" s="1257"/>
      <c r="S5" s="1257"/>
      <c r="T5" s="126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282" t="s">
        <v>101</v>
      </c>
      <c r="B1" s="1283" t="s">
        <v>102</v>
      </c>
      <c r="C1" s="1285" t="s">
        <v>103</v>
      </c>
      <c r="D1" s="1285" t="s">
        <v>104</v>
      </c>
      <c r="E1" s="1275" t="s">
        <v>105</v>
      </c>
      <c r="F1" s="1287"/>
      <c r="G1" s="1288" t="s">
        <v>106</v>
      </c>
      <c r="H1" s="1288"/>
      <c r="I1" s="1275" t="s">
        <v>107</v>
      </c>
      <c r="J1" s="1277" t="s">
        <v>108</v>
      </c>
    </row>
    <row r="2" spans="1:51" ht="13.5" thickBot="1">
      <c r="A2" s="1282"/>
      <c r="B2" s="1284"/>
      <c r="C2" s="1286"/>
      <c r="D2" s="1286"/>
      <c r="E2" s="56" t="s">
        <v>110</v>
      </c>
      <c r="F2" s="25" t="s">
        <v>111</v>
      </c>
      <c r="G2" s="26" t="s">
        <v>110</v>
      </c>
      <c r="H2" s="26" t="s">
        <v>111</v>
      </c>
      <c r="I2" s="1276"/>
      <c r="J2" s="1278"/>
      <c r="L2" s="57" t="s">
        <v>161</v>
      </c>
      <c r="M2" s="1279" t="s">
        <v>162</v>
      </c>
      <c r="N2" s="1280"/>
      <c r="O2" s="1280"/>
      <c r="P2" s="1281"/>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290"/>
      <c r="B1" s="1289"/>
      <c r="C1" s="1289"/>
      <c r="D1" s="1289"/>
      <c r="E1" s="1289"/>
      <c r="F1" s="1289"/>
      <c r="G1" s="1289"/>
      <c r="H1" s="1289"/>
      <c r="I1" s="1289"/>
      <c r="J1" s="1289"/>
      <c r="K1" s="113"/>
      <c r="L1" s="114"/>
      <c r="M1" s="115"/>
      <c r="N1" s="115"/>
    </row>
    <row r="2" spans="1:49" ht="14.5">
      <c r="A2" s="1290"/>
      <c r="B2" s="1289"/>
      <c r="C2" s="1289"/>
      <c r="D2" s="1289"/>
      <c r="E2" s="117"/>
      <c r="F2" s="117"/>
      <c r="G2" s="117"/>
      <c r="H2" s="117"/>
      <c r="I2" s="1289"/>
      <c r="J2" s="1289"/>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291" t="s">
        <v>1431</v>
      </c>
      <c r="C112" s="1291"/>
      <c r="D112" s="1291"/>
      <c r="E112" s="1291"/>
      <c r="F112" s="1291" t="s">
        <v>1430</v>
      </c>
      <c r="G112" s="1291"/>
      <c r="H112" s="1291"/>
      <c r="I112" s="1291" t="s">
        <v>1429</v>
      </c>
      <c r="J112" s="1291"/>
      <c r="K112" s="129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Distribution</vt:lpstr>
      <vt:lpstr>MIN-IMP-EXP</vt:lpstr>
      <vt:lpstr>ETS_NETS_Prices</vt:lpstr>
      <vt:lpstr>Refineries</vt:lpstr>
      <vt:lpstr>Emis</vt:lpstr>
      <vt:lpstr>Trade</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2022-03-30T09:55:11Z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