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54" documentId="6_{0AA32E77-EC8A-4CB8-8F75-F2F05FF53866}" xr6:coauthVersionLast="47" xr6:coauthVersionMax="47" xr10:uidLastSave="{7F76F149-5C8E-48FC-8BD7-FAFAFEE4D9BF}"/>
  <bookViews>
    <workbookView xWindow="-110" yWindow="-110" windowWidth="19420" windowHeight="10420" tabRatio="757" firstSheet="1" activeTab="4" xr2:uid="{00000000-000D-0000-FFFF-FFFF00000000}"/>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ENG_Balance" sheetId="269" r:id="rId13"/>
    <sheet name="Structure" sheetId="270" r:id="rId14"/>
    <sheet name="Summary" sheetId="271" r:id="rId15"/>
    <sheet name="2010" sheetId="259" r:id="rId16"/>
    <sheet name="2015" sheetId="260" r:id="rId17"/>
    <sheet name="2019" sheetId="258" r:id="rId18"/>
    <sheet name="3.10" sheetId="256" r:id="rId19"/>
    <sheet name="Data_by_sector" sheetId="262" r:id="rId20"/>
    <sheet name="BiomassCost" sheetId="241" r:id="rId21"/>
    <sheet name="MIN-IMP-EXP_Data" sheetId="235" r:id="rId22"/>
    <sheet name="Refinery_data" sheetId="238" r:id="rId23"/>
    <sheet name="Oil &amp; Gas Data" sheetId="247" r:id="rId24"/>
    <sheet name="Eurostat_EB-2010" sheetId="248" r:id="rId25"/>
    <sheet name="Eurostat_EB-2011" sheetId="249" r:id="rId26"/>
    <sheet name="Eurostat_EB-2012" sheetId="250" r:id="rId27"/>
    <sheet name="Eurostat_EB-2013" sheetId="251" r:id="rId28"/>
    <sheet name="Eurostat_EB-2014" sheetId="252" r:id="rId29"/>
    <sheet name="NETP 2016 (Balmorel)" sheetId="253" r:id="rId30"/>
    <sheet name="Flex4RES fuel prices" sheetId="254" r:id="rId31"/>
    <sheet name="BiomassCost (2)" sheetId="255" r:id="rId32"/>
  </sheets>
  <externalReferences>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4">#REF!,#REF!,#REF!</definedName>
    <definedName name="All_TP" localSheetId="25">#REF!,#REF!,#REF!</definedName>
    <definedName name="All_TP" localSheetId="26">#REF!,#REF!,#REF!</definedName>
    <definedName name="All_TP" localSheetId="27">#REF!,#REF!,#REF!</definedName>
    <definedName name="All_TP">#REF!,#REF!,#REF!</definedName>
    <definedName name="All_US" localSheetId="24">#REF!,#REF!,#REF!</definedName>
    <definedName name="All_US" localSheetId="25">#REF!,#REF!,#REF!</definedName>
    <definedName name="All_US" localSheetId="26">#REF!,#REF!,#REF!</definedName>
    <definedName name="All_US" localSheetId="27">#REF!,#REF!,#REF!</definedName>
    <definedName name="All_US">#REF!,#REF!,#REF!</definedName>
    <definedName name="AnnualProd_1">[1]Plants1!$N$14:$N$1884</definedName>
    <definedName name="BaseYear">[1]Start!$D$22</definedName>
    <definedName name="BiomassLargeCHP" localSheetId="17">[2]TechnologyData!$A$14:$M$41</definedName>
    <definedName name="BiomassLargeCHP" localSheetId="5">[3]TechnologyData!$A$14:$M$41</definedName>
    <definedName name="BiomassLargeCHP">[3]TechnologyData!$A$14:$M$41</definedName>
    <definedName name="body1ea" localSheetId="24">#REF!</definedName>
    <definedName name="body1ea" localSheetId="25">#REF!</definedName>
    <definedName name="body1ea" localSheetId="26">#REF!</definedName>
    <definedName name="body1ea" localSheetId="27">#REF!</definedName>
    <definedName name="body1ea">#REF!</definedName>
    <definedName name="body1eb" localSheetId="24">#REF!</definedName>
    <definedName name="body1eb" localSheetId="25">#REF!</definedName>
    <definedName name="body1eb" localSheetId="26">#REF!</definedName>
    <definedName name="body1eb" localSheetId="27">#REF!</definedName>
    <definedName name="body1eb">#REF!</definedName>
    <definedName name="body1fa" localSheetId="24">#REF!</definedName>
    <definedName name="body1fa" localSheetId="25">#REF!</definedName>
    <definedName name="body1fa" localSheetId="26">#REF!</definedName>
    <definedName name="body1fa" localSheetId="27">#REF!</definedName>
    <definedName name="body1fa">#REF!</definedName>
    <definedName name="body1fb" localSheetId="24">#REF!</definedName>
    <definedName name="body1fb" localSheetId="25">#REF!</definedName>
    <definedName name="body1fb" localSheetId="26">#REF!</definedName>
    <definedName name="body1fb" localSheetId="27">#REF!</definedName>
    <definedName name="body1fb">#REF!</definedName>
    <definedName name="body1ga" localSheetId="24">#REF!</definedName>
    <definedName name="body1ga" localSheetId="25">#REF!</definedName>
    <definedName name="body1ga" localSheetId="26">#REF!</definedName>
    <definedName name="body1ga" localSheetId="27">#REF!</definedName>
    <definedName name="body1ga">#REF!</definedName>
    <definedName name="body1gb" localSheetId="24">#REF!</definedName>
    <definedName name="body1gb" localSheetId="25">#REF!</definedName>
    <definedName name="body1gb" localSheetId="26">#REF!</definedName>
    <definedName name="body1gb" localSheetId="27">#REF!</definedName>
    <definedName name="body1gb">#REF!</definedName>
    <definedName name="body2ea" localSheetId="24">#REF!</definedName>
    <definedName name="body2ea" localSheetId="25">#REF!</definedName>
    <definedName name="body2ea" localSheetId="26">#REF!</definedName>
    <definedName name="body2ea" localSheetId="27">#REF!</definedName>
    <definedName name="body2ea">#REF!</definedName>
    <definedName name="body2eb" localSheetId="24">#REF!</definedName>
    <definedName name="body2eb" localSheetId="25">#REF!</definedName>
    <definedName name="body2eb" localSheetId="26">#REF!</definedName>
    <definedName name="body2eb" localSheetId="27">#REF!</definedName>
    <definedName name="body2eb">#REF!</definedName>
    <definedName name="body2f" localSheetId="24">#REF!</definedName>
    <definedName name="body2f" localSheetId="25">#REF!</definedName>
    <definedName name="body2f" localSheetId="26">#REF!</definedName>
    <definedName name="body2f" localSheetId="27">#REF!</definedName>
    <definedName name="body2f">#REF!</definedName>
    <definedName name="body2fa" localSheetId="24">#REF!</definedName>
    <definedName name="body2fa" localSheetId="25">#REF!</definedName>
    <definedName name="body2fa" localSheetId="26">#REF!</definedName>
    <definedName name="body2fa" localSheetId="27">#REF!</definedName>
    <definedName name="body2fa">#REF!</definedName>
    <definedName name="body2fb" localSheetId="24">#REF!</definedName>
    <definedName name="body2fb" localSheetId="25">#REF!</definedName>
    <definedName name="body2fb" localSheetId="26">#REF!</definedName>
    <definedName name="body2fb" localSheetId="27">#REF!</definedName>
    <definedName name="body2fb">#REF!</definedName>
    <definedName name="body2ga" localSheetId="24">#REF!</definedName>
    <definedName name="body2ga" localSheetId="25">#REF!</definedName>
    <definedName name="body2ga" localSheetId="26">#REF!</definedName>
    <definedName name="body2ga" localSheetId="27">#REF!</definedName>
    <definedName name="body2ga">#REF!</definedName>
    <definedName name="body2gb" localSheetId="24">#REF!</definedName>
    <definedName name="body2gb" localSheetId="25">#REF!</definedName>
    <definedName name="body2gb" localSheetId="26">#REF!</definedName>
    <definedName name="body2gb" localSheetId="27">#REF!</definedName>
    <definedName name="body2gb">#REF!</definedName>
    <definedName name="body3ea" localSheetId="24">#REF!</definedName>
    <definedName name="body3ea" localSheetId="25">#REF!</definedName>
    <definedName name="body3ea" localSheetId="26">#REF!</definedName>
    <definedName name="body3ea" localSheetId="27">#REF!</definedName>
    <definedName name="body3ea">#REF!</definedName>
    <definedName name="body3eb" localSheetId="24">#REF!</definedName>
    <definedName name="body3eb" localSheetId="25">#REF!</definedName>
    <definedName name="body3eb" localSheetId="26">#REF!</definedName>
    <definedName name="body3eb" localSheetId="27">#REF!</definedName>
    <definedName name="body3eb">#REF!</definedName>
    <definedName name="body3fa" localSheetId="24">#REF!</definedName>
    <definedName name="body3fa" localSheetId="25">#REF!</definedName>
    <definedName name="body3fa" localSheetId="26">#REF!</definedName>
    <definedName name="body3fa" localSheetId="27">#REF!</definedName>
    <definedName name="body3fa">#REF!</definedName>
    <definedName name="body3fb" localSheetId="24">#REF!</definedName>
    <definedName name="body3fb" localSheetId="25">#REF!</definedName>
    <definedName name="body3fb" localSheetId="26">#REF!</definedName>
    <definedName name="body3fb" localSheetId="27">#REF!</definedName>
    <definedName name="body3fb">#REF!</definedName>
    <definedName name="body3ga" localSheetId="24">#REF!</definedName>
    <definedName name="body3ga" localSheetId="25">#REF!</definedName>
    <definedName name="body3ga" localSheetId="26">#REF!</definedName>
    <definedName name="body3ga" localSheetId="27">#REF!</definedName>
    <definedName name="body3ga">#REF!</definedName>
    <definedName name="body3gb" localSheetId="24">#REF!</definedName>
    <definedName name="body3gb" localSheetId="25">#REF!</definedName>
    <definedName name="body3gb" localSheetId="26">#REF!</definedName>
    <definedName name="body3gb" localSheetId="27">#REF!</definedName>
    <definedName name="body3gb">#REF!</definedName>
    <definedName name="body4ea" localSheetId="24">#REF!</definedName>
    <definedName name="body4ea" localSheetId="25">#REF!</definedName>
    <definedName name="body4ea" localSheetId="26">#REF!</definedName>
    <definedName name="body4ea" localSheetId="27">#REF!</definedName>
    <definedName name="body4ea">#REF!</definedName>
    <definedName name="body4eb" localSheetId="24">#REF!</definedName>
    <definedName name="body4eb" localSheetId="25">#REF!</definedName>
    <definedName name="body4eb" localSheetId="26">#REF!</definedName>
    <definedName name="body4eb" localSheetId="27">#REF!</definedName>
    <definedName name="body4eb">#REF!</definedName>
    <definedName name="body4f" localSheetId="24">#REF!</definedName>
    <definedName name="body4f" localSheetId="25">#REF!</definedName>
    <definedName name="body4f" localSheetId="26">#REF!</definedName>
    <definedName name="body4f" localSheetId="27">#REF!</definedName>
    <definedName name="body4f">#REF!</definedName>
    <definedName name="body4fa" localSheetId="24">#REF!</definedName>
    <definedName name="body4fa" localSheetId="25">#REF!</definedName>
    <definedName name="body4fa" localSheetId="26">#REF!</definedName>
    <definedName name="body4fa" localSheetId="27">#REF!</definedName>
    <definedName name="body4fa">#REF!</definedName>
    <definedName name="body4fb" localSheetId="24">#REF!</definedName>
    <definedName name="body4fb" localSheetId="25">#REF!</definedName>
    <definedName name="body4fb" localSheetId="26">#REF!</definedName>
    <definedName name="body4fb" localSheetId="27">#REF!</definedName>
    <definedName name="body4fb">#REF!</definedName>
    <definedName name="body4ga" localSheetId="24">#REF!</definedName>
    <definedName name="body4ga" localSheetId="25">#REF!</definedName>
    <definedName name="body4ga" localSheetId="26">#REF!</definedName>
    <definedName name="body4ga" localSheetId="27">#REF!</definedName>
    <definedName name="body4ga">#REF!</definedName>
    <definedName name="body4gb" localSheetId="24">#REF!</definedName>
    <definedName name="body4gb" localSheetId="25">#REF!</definedName>
    <definedName name="body4gb" localSheetId="26">#REF!</definedName>
    <definedName name="body4gb" localSheetId="27">#REF!</definedName>
    <definedName name="body4gb">#REF!</definedName>
    <definedName name="BPslut" localSheetId="17">[2]Plants!$J$2</definedName>
    <definedName name="BPslut" localSheetId="5">[3]Plants!$J$2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[4]Cockpit!$B$5</definedName>
    <definedName name="chosenYear">[4]Cockpit!$B$5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4">#REF!</definedName>
    <definedName name="countrye" localSheetId="25">#REF!</definedName>
    <definedName name="countrye" localSheetId="26">#REF!</definedName>
    <definedName name="countrye" localSheetId="27">#REF!</definedName>
    <definedName name="countrye">#REF!</definedName>
    <definedName name="countryf" localSheetId="24">#REF!</definedName>
    <definedName name="countryf" localSheetId="25">#REF!</definedName>
    <definedName name="countryf" localSheetId="26">#REF!</definedName>
    <definedName name="countryf" localSheetId="27">#REF!</definedName>
    <definedName name="countryf">#REF!</definedName>
    <definedName name="countryg" localSheetId="24">#REF!</definedName>
    <definedName name="countryg" localSheetId="25">#REF!</definedName>
    <definedName name="countryg" localSheetId="26">#REF!</definedName>
    <definedName name="countryg" localSheetId="27">#REF!</definedName>
    <definedName name="countryg">#REF!</definedName>
    <definedName name="CRF_CountryName" localSheetId="5">[5]Sheet1!$C$4</definedName>
    <definedName name="CRF_CountryName">[5]Sheet1!$C$4</definedName>
    <definedName name="dkkPerEUR" localSheetId="5">'[6]Centrale data'!$C$34</definedName>
    <definedName name="dkkPerEUR">'[6]Centrale data'!$C$34</definedName>
    <definedName name="E_waste">#REF!</definedName>
    <definedName name="EFF_3a">#REF!</definedName>
    <definedName name="EFF_3b">#REF!</definedName>
    <definedName name="Eksportstigning" localSheetId="17">[2]Plants!$J$6</definedName>
    <definedName name="Eksportstigning" localSheetId="5">[3]Plants!$J$6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17">[2]TechnologyData!$O$72:$AA$99</definedName>
    <definedName name="ElBoiler" localSheetId="5">[3]TechnologyData!$O$72:$AA$99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7">[2]Subsidy!#REF!</definedName>
    <definedName name="ElPriceMix" localSheetId="5">[3]Subsidy!#REF!</definedName>
    <definedName name="ElPriceMix" localSheetId="8">[3]Subsidy!#REF!</definedName>
    <definedName name="ElPriceMix">[3]Subsidy!#REF!</definedName>
    <definedName name="Euro">#REF!</definedName>
    <definedName name="Fastprisår" localSheetId="17">[7]Forside!$B$5</definedName>
    <definedName name="Fastprisår" localSheetId="5">[7]Forside!$B$5</definedName>
    <definedName name="Fastprisår">[7]Forside!$B$5</definedName>
    <definedName name="FID_1" localSheetId="17">[8]AGR_Fuels!$A$2</definedName>
    <definedName name="FID_1" localSheetId="5">[9]AGR_Fuels!$A$2</definedName>
    <definedName name="FID_1" localSheetId="0">[9]AGR_Fuels!$A$2</definedName>
    <definedName name="FID_1">[9]AGR_Fuels!$A$2</definedName>
    <definedName name="FID_2" localSheetId="5">#REF!</definedName>
    <definedName name="FID_2" localSheetId="7">[10]LOG!#REF!</definedName>
    <definedName name="FID_2" localSheetId="8">[11]LOG!#REF!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'[12]O&amp;M waste and WIN '!$K$13</definedName>
    <definedName name="FIXWINOFF">'[12]O&amp;M waste and WIN '!$K$13</definedName>
    <definedName name="FIXWINON" localSheetId="5">'[12]O&amp;M waste and WIN '!$K$14</definedName>
    <definedName name="FIXWINON">'[12]O&amp;M waste and WIN '!$K$14</definedName>
    <definedName name="FIXWSTBO" localSheetId="5">'[13]O&amp;M waste and WIN '!$E$5</definedName>
    <definedName name="FIXWSTBO">'[13]O&amp;M waste and WIN '!$E$5</definedName>
    <definedName name="FIXWSTBP" localSheetId="5">'[14]Adjusted O&amp;M waste and wind '!$C$4</definedName>
    <definedName name="FIXWSTBP">'[14]Adjusted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OFFSET([15]Data_by_gas!$A$14,0,1,1,COUNTA([15]Data_by_gas!$1:$1)-1)</definedName>
    <definedName name="GHG_W_LULUCF_CO2">OFFSET([15]Data_by_gas!$A$14,0,1,1,COUNTA([15]Data_by_gas!$1:$1)-1)</definedName>
    <definedName name="GHG_W_LULUCF_NONCO2" localSheetId="5">OFFSET([15]Data_by_gas!$A$21,0,1,1,COUNTA([15]Data_by_gas!$1:$1)-1)</definedName>
    <definedName name="GHG_W_LULUCF_NONCO2">OFFSET([15]Data_by_gas!$A$21,0,1,1,COUNTA([15]Data_by_gas!$1:$1)-1)</definedName>
    <definedName name="GHG_W_LULUCF_TOTALGHG" localSheetId="5">OFFSET([15]Data_by_gas!$A$22,0,1,1,COUNTA([15]Data_by_gas!$1:$1)-1)</definedName>
    <definedName name="GHG_W_LULUCF_TOTALGHG">OFFSET([15]Data_by_gas!$A$22,0,1,1,COUNTA([15]Data_by_gas!$1:$1)-1)</definedName>
    <definedName name="GHG_WO_LULUCF_CO2" localSheetId="5">OFFSET([15]Data_by_gas!$A$3,0,1,1,COUNTA([15]Data_by_gas!$1:$1)-1)</definedName>
    <definedName name="GHG_WO_LULUCF_CO2">OFFSET([15]Data_by_gas!$A$3,0,1,1,COUNTA([15]Data_by_gas!$1:$1)-1)</definedName>
    <definedName name="GHG_WO_LULUCF_NONCO2" localSheetId="5">OFFSET([15]Data_by_gas!$A$10,0,1,1,COUNTA([15]Data_by_gas!$1:$1)-1)</definedName>
    <definedName name="GHG_WO_LULUCF_NONCO2">OFFSET([15]Data_by_gas!$A$10,0,1,1,COUNTA([15]Data_by_gas!$1:$1)-1)</definedName>
    <definedName name="GHG_WO_LULUCF_TOTALGHG" localSheetId="5">OFFSET([15]Data_by_gas!$A$11,0,1,1,COUNTA([15]Data_by_gas!$1:$1)-1)</definedName>
    <definedName name="GHG_WO_LULUCF_TOTALGHG">OFFSET([15]Data_by_gas!$A$11,0,1,1,COUNTA([15]Data_by_gas!$1:$1)-1)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7">[2]TechnologyData!$O$101:$AA$128</definedName>
    <definedName name="HeatPump_Large" localSheetId="5">[3]TechnologyData!$O$101:$AA$128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7">[2]General!#REF!</definedName>
    <definedName name="Inflation" localSheetId="5">[3]General!#REF!</definedName>
    <definedName name="Inflation" localSheetId="8">[3]General!#REF!</definedName>
    <definedName name="Inflation">[3]General!#REF!</definedName>
    <definedName name="LastPSOYear" localSheetId="17">[2]Plants!$H$2</definedName>
    <definedName name="LastPSOYear" localSheetId="5">[3]Plants!$H$2</definedName>
    <definedName name="LastPSOYear">[3]Plants!$H$2</definedName>
    <definedName name="LBL_CAT" localSheetId="5">#REF!,#REF!,#REF!,#REF!,#REF!,#REF!</definedName>
    <definedName name="LBL_CAT">Data_by_sector!$A$11:$A$18,Data_by_sector!$A$26,Data_by_sector!$A$27,Data_by_sector!$A$35,Data_by_sector!$A$41,Data_by_sector!$A$46</definedName>
    <definedName name="LBL_GAS_YEARS" localSheetId="5">OFFSET([15]Data_by_gas!$A$1,0,1,1,COUNTA([15]Data_by_gas!$1:$1)-1)</definedName>
    <definedName name="LBL_GAS_YEARS">OFFSET([15]Data_by_gas!$A$1,0,1,1,COUNTA([15]Data_by_gas!$1:$1)-1)</definedName>
    <definedName name="LIFE_3a">#REF!</definedName>
    <definedName name="LIFE_3b">#REF!</definedName>
    <definedName name="MINCRD" comment="Activity bound for DK crude oil production based on projection from DEA." localSheetId="7">'[10]Mining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'[10]Mining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7">[2]TechnologyData!$F$11</definedName>
    <definedName name="Nettarif" localSheetId="5">[3]TechnologyData!$F$11</definedName>
    <definedName name="Nettarif">[3]TechnologyData!$F$11</definedName>
    <definedName name="NGCC_SmallBP" localSheetId="17">[2]TechnologyData!$A$72:$M$99</definedName>
    <definedName name="NGCC_SmallBP" localSheetId="5">[3]TechnologyData!$A$72:$M$99</definedName>
    <definedName name="NGCC_SmallBP">[3]TechnologyData!$A$72:$M$99</definedName>
    <definedName name="nhydro" localSheetId="17">[2]General!#REF!</definedName>
    <definedName name="nhydro" localSheetId="5">[3]General!#REF!</definedName>
    <definedName name="nhydro" localSheetId="8">[3]General!#REF!</definedName>
    <definedName name="nhydro">[3]General!#REF!</definedName>
    <definedName name="NyeNGCC" localSheetId="17">[2]Plants!$J$5</definedName>
    <definedName name="NyeNGCC" localSheetId="5">[3]Plants!$J$5</definedName>
    <definedName name="NyeNGCC">[3]Plants!$J$5</definedName>
    <definedName name="OffshoreWindPark" localSheetId="17">[2]TechnologyData!$O$43:$AA$70</definedName>
    <definedName name="OffshoreWindPark" localSheetId="5">[3]TechnologyData!$O$43:$AA$70</definedName>
    <definedName name="OffshoreWindPark">[3]TechnologyData!$O$43:$AA$70</definedName>
    <definedName name="OnshoreWindPark" localSheetId="17">[2]TechnologyData!$O$14:$AA$41</definedName>
    <definedName name="OnshoreWindPark" localSheetId="5">[3]TechnologyData!$O$14:$AA$41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 localSheetId="8">#REF!</definedName>
    <definedName name="Prisår_Til_Ramses">#REF!</definedName>
    <definedName name="Raggr1" localSheetId="5">[16]Rækker!$A$4:$A$4</definedName>
    <definedName name="Raggr1">[16]Rækker!$A$4:$A$4</definedName>
    <definedName name="Raggr2" localSheetId="5">[16]Rækker!$B$4:$B$4</definedName>
    <definedName name="Raggr2">[16]Rækker!$B$4:$B$4</definedName>
    <definedName name="Raggr3" localSheetId="5">[16]Rækker!$C$4:$C$4</definedName>
    <definedName name="Raggr3">[16]Rækker!$C$4:$C$4</definedName>
    <definedName name="Raggr4" localSheetId="8">#REF!</definedName>
    <definedName name="Raggr4">'MIN-IMP-EXP_Data'!$D$4:$D$4</definedName>
    <definedName name="Raggr5" localSheetId="8">#REF!</definedName>
    <definedName name="Raggr5">'MIN-IMP-EXP_Data'!$E$4:$E$4</definedName>
    <definedName name="Real_interest_rate" localSheetId="17">[17]TechnologyData!$B$37</definedName>
    <definedName name="Real_interest_rate" localSheetId="5">[18]TechnologyData!$B$37</definedName>
    <definedName name="Real_interest_rate">[18]TechnologyData!$B$37</definedName>
    <definedName name="RefurbishedCoalBioCHP" localSheetId="17">[2]TechnologyData!$A$43:$M$70</definedName>
    <definedName name="RefurbishedCoalBioCHP" localSheetId="5">[3]TechnologyData!$A$43:$M$70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17">[2]Plants!$J$4</definedName>
    <definedName name="RenovCKV" localSheetId="5">[3]Plants!$J$4</definedName>
    <definedName name="RenovCKV">[3]Plants!$J$4</definedName>
    <definedName name="RetBE" localSheetId="5">[19]Macro1!#REF!</definedName>
    <definedName name="RetBE" localSheetId="24">[19]Macro1!#REF!</definedName>
    <definedName name="RetBE" localSheetId="25">[19]Macro1!#REF!</definedName>
    <definedName name="RetBE" localSheetId="26">[19]Macro1!#REF!</definedName>
    <definedName name="RetBE" localSheetId="27">[19]Macro1!#REF!</definedName>
    <definedName name="RetBE">[19]Macro1!#REF!</definedName>
    <definedName name="rSØK" localSheetId="5">'[6]Centrale data'!$C$32</definedName>
    <definedName name="rSØK">'[6]Centrale data'!$C$32</definedName>
    <definedName name="Saggr1" localSheetId="5">[16]Søjler!$A$4:$A$7</definedName>
    <definedName name="Saggr1">[16]Søjler!$A$4:$A$7</definedName>
    <definedName name="Saggr2" localSheetId="5">[16]Søjler!$B$4:$B$7</definedName>
    <definedName name="Saggr2">[16]Søjler!$B$4:$B$7</definedName>
    <definedName name="Saggr3" localSheetId="5">[16]Søjler!$C$4:$C$7</definedName>
    <definedName name="Saggr3">[16]Søjler!$C$4:$C$7</definedName>
    <definedName name="Saggr4" localSheetId="5">[16]Søjler!$D$4:$D$7</definedName>
    <definedName name="Saggr4">[16]Søjler!$D$4:$D$7</definedName>
    <definedName name="Saggr5" localSheetId="5">[16]Søjler!$E$4:$E$7</definedName>
    <definedName name="Saggr5">[16]Søjler!$E$4:$E$7</definedName>
    <definedName name="Saggr6" localSheetId="5">[16]Søjler!$F$4:$F$7</definedName>
    <definedName name="Saggr6">[16]Søjler!$F$4:$F$7</definedName>
    <definedName name="Saggr7" localSheetId="5">[16]Søjler!$G$4:$G$7</definedName>
    <definedName name="Saggr7">[16]Søjler!$G$4:$G$7</definedName>
    <definedName name="Saggr8" localSheetId="5">[16]Søjler!$H$4:$H$7</definedName>
    <definedName name="Saggr8">[16]Søjler!$H$4:$H$7</definedName>
    <definedName name="SECTOR_CHANGE_TOTAL" localSheetId="19">(Data_by_sector!XFD1-Data_by_sector!$B1)/Data_by_sector!$B1</definedName>
    <definedName name="SECTOR_AAC" localSheetId="19">POWER(Data_by_sector!A1048531/Data_by_sector!XFD1048531, 1/(Data_by_sector!A$1-Data_by_sector!XFD$1))-1</definedName>
    <definedName name="SECTOR_AAC_TOTAL" localSheetId="19">POWER(Data_by_sector!XFD1048531/Data_by_sector!$B1048531, 1/(Data_by_sector!XFD$1-Data_by_sector!$B$1))-1</definedName>
    <definedName name="Set_Pa" localSheetId="5">#REF!</definedName>
    <definedName name="Set_Pa">#REF!</definedName>
    <definedName name="Set_Pb" localSheetId="5">#REF!</definedName>
    <definedName name="Set_Pb">#REF!</definedName>
    <definedName name="Share_I_UP_3" localSheetId="5">[20]Tech!#REF!</definedName>
    <definedName name="Share_I_UP_3">[21]Tech!#REF!</definedName>
    <definedName name="Share_I_UP_3a" localSheetId="5">#REF!</definedName>
    <definedName name="Share_I_UP_3a">#REF!</definedName>
    <definedName name="Share_I_UP_3b" localSheetId="5">#REF!</definedName>
    <definedName name="Share_I_UP_3b">#REF!</definedName>
    <definedName name="STOCK_HET_3" localSheetId="5">[20]Tech!#REF!</definedName>
    <definedName name="STOCK_HET_3">[21]Tech!#REF!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4">#REF!</definedName>
    <definedName name="TP.Electricity_and_RES" localSheetId="25">#REF!</definedName>
    <definedName name="TP.Electricity_and_RES" localSheetId="26">#REF!</definedName>
    <definedName name="TP.Electricity_and_RES" localSheetId="27">#REF!</definedName>
    <definedName name="TP.Electricity_and_RES">#REF!</definedName>
    <definedName name="TP.Petroleum" localSheetId="24">#REF!</definedName>
    <definedName name="TP.Petroleum" localSheetId="25">#REF!</definedName>
    <definedName name="TP.Petroleum" localSheetId="26">#REF!</definedName>
    <definedName name="TP.Petroleum" localSheetId="27">#REF!</definedName>
    <definedName name="TP.Petroleum">#REF!</definedName>
    <definedName name="TP.Solids_and_Gases" localSheetId="24">#REF!</definedName>
    <definedName name="TP.Solids_and_Gases" localSheetId="25">#REF!</definedName>
    <definedName name="TP.Solids_and_Gases" localSheetId="26">#REF!</definedName>
    <definedName name="TP.Solids_and_Gases" localSheetId="27">#REF!</definedName>
    <definedName name="TP.Solids_and_Gases">#REF!</definedName>
    <definedName name="Translate">'[1]Plants Translate 1'!$E$12:$K$55</definedName>
    <definedName name="_xlnm.Print_Area" localSheetId="24">'Eurostat_EB-2010'!$A$1:$BT$179</definedName>
    <definedName name="_xlnm.Print_Area" localSheetId="25">'Eurostat_EB-2011'!$A$1:$BT$179</definedName>
    <definedName name="_xlnm.Print_Area" localSheetId="26">'Eurostat_EB-2012'!$A$1:$BT$179</definedName>
    <definedName name="_xlnm.Print_Area" localSheetId="27">'Eurostat_EB-2013'!$A$1:$BT$179</definedName>
    <definedName name="_xlnm.Print_Area" localSheetId="28">'Eurostat_EB-2014'!$A$1:$BT$179</definedName>
    <definedName name="_xlnm.Print_Titles" localSheetId="24">'Eurostat_EB-2010'!$A:$F,'Eurostat_EB-2010'!$1:$3</definedName>
    <definedName name="_xlnm.Print_Titles" localSheetId="25">'Eurostat_EB-2011'!$A:$F,'Eurostat_EB-2011'!$1:$3</definedName>
    <definedName name="_xlnm.Print_Titles" localSheetId="26">'Eurostat_EB-2012'!$A:$F,'Eurostat_EB-2012'!$1:$3</definedName>
    <definedName name="_xlnm.Print_Titles" localSheetId="27">'Eurostat_EB-2013'!$A:$F,'Eurostat_EB-2013'!$1:$3</definedName>
    <definedName name="_xlnm.Print_Titles" localSheetId="28">'Eurostat_EB-2014'!$A:$F,'Eurostat_EB-2014'!$1:$3</definedName>
    <definedName name="US.Electricity_and_RES" localSheetId="24">#REF!</definedName>
    <definedName name="US.Electricity_and_RES" localSheetId="25">#REF!</definedName>
    <definedName name="US.Electricity_and_RES" localSheetId="26">#REF!</definedName>
    <definedName name="US.Electricity_and_RES" localSheetId="27">#REF!</definedName>
    <definedName name="US.Electricity_and_RES">#REF!</definedName>
    <definedName name="US.Petroleum" localSheetId="24">#REF!</definedName>
    <definedName name="US.Petroleum" localSheetId="25">#REF!</definedName>
    <definedName name="US.Petroleum" localSheetId="26">#REF!</definedName>
    <definedName name="US.Petroleum" localSheetId="27">#REF!</definedName>
    <definedName name="US.Petroleum">#REF!</definedName>
    <definedName name="US.Solids_and_Gases" localSheetId="24">#REF!</definedName>
    <definedName name="US.Solids_and_Gases" localSheetId="25">#REF!</definedName>
    <definedName name="US.Solids_and_Gases" localSheetId="26">#REF!</definedName>
    <definedName name="US.Solids_and_Gases" localSheetId="27">#REF!</definedName>
    <definedName name="US.Solids_and_Gases">#REF!</definedName>
    <definedName name="VAROM_3a">#REF!</definedName>
    <definedName name="VAROM_3b">#REF!</definedName>
    <definedName name="VARWINOFF" localSheetId="5">'[12]O&amp;M waste and WIN '!$L$13</definedName>
    <definedName name="VARWINOFF">'[12]O&amp;M waste and WIN '!$L$13</definedName>
    <definedName name="VARWINON" localSheetId="5">'[12]O&amp;M waste and WIN '!$L$14</definedName>
    <definedName name="VARWINON">'[12]O&amp;M waste and WIN '!$L$14</definedName>
    <definedName name="VARWSTBO" localSheetId="5">'[14]Adjusted O&amp;M waste and wind '!$D$5</definedName>
    <definedName name="VARWSTBO">'[14]Adjusted O&amp;M waste and wind '!$D$5</definedName>
    <definedName name="VARWSTBP" localSheetId="5">'[14]Adjusted O&amp;M waste and wind '!$D$4</definedName>
    <definedName name="VARWSTBP">'[14]Adjusted O&amp;M waste and wind '!$D$4</definedName>
    <definedName name="WasteCHP" localSheetId="17">[2]TechnologyData!$A$101:$M$129</definedName>
    <definedName name="WasteCHP" localSheetId="5">[3]TechnologyData!$A$101:$M$129</definedName>
    <definedName name="WasteCHP">[3]TechnologyData!$A$101:$M$129</definedName>
    <definedName name="Wood_SmallBP" localSheetId="17">[2]TechnologyData!$A$131:$M$158</definedName>
    <definedName name="Wood_SmallBP" localSheetId="5">[3]TechnologyData!$A$131:$M$158</definedName>
    <definedName name="Wood_SmallBP">[3]TechnologyData!$A$131:$M$158</definedName>
    <definedName name="x" localSheetId="2">[22]AGR_Fuels!$A$2</definedName>
    <definedName name="x" localSheetId="5">[22]AGR_Fuels!$A$2</definedName>
    <definedName name="x">[22]AGR_Fuels!$A$2</definedName>
    <definedName name="yeare" localSheetId="24">#REF!</definedName>
    <definedName name="yeare" localSheetId="25">#REF!</definedName>
    <definedName name="yeare" localSheetId="26">#REF!</definedName>
    <definedName name="yeare" localSheetId="27">#REF!</definedName>
    <definedName name="yeare">#REF!</definedName>
    <definedName name="yearf" localSheetId="24">#REF!</definedName>
    <definedName name="yearf" localSheetId="25">#REF!</definedName>
    <definedName name="yearf" localSheetId="26">#REF!</definedName>
    <definedName name="yearf" localSheetId="27">#REF!</definedName>
    <definedName name="yearf">#REF!</definedName>
    <definedName name="yearg" localSheetId="24">#REF!</definedName>
    <definedName name="yearg" localSheetId="25">#REF!</definedName>
    <definedName name="yearg" localSheetId="26">#REF!</definedName>
    <definedName name="yearg" localSheetId="27">#REF!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2" i="265" l="1"/>
  <c r="J12" i="265"/>
  <c r="K12" i="265"/>
  <c r="L12" i="265"/>
  <c r="I13" i="265"/>
  <c r="J13" i="265"/>
  <c r="K13" i="265"/>
  <c r="L13" i="265"/>
  <c r="Q13" i="265" s="1"/>
  <c r="V13" i="265" s="1"/>
  <c r="I14" i="265"/>
  <c r="J14" i="265"/>
  <c r="K14" i="265"/>
  <c r="L14" i="265"/>
  <c r="Q14" i="265" s="1"/>
  <c r="V14" i="265" s="1"/>
  <c r="H13" i="265"/>
  <c r="H14" i="265"/>
  <c r="H12" i="265"/>
  <c r="N13" i="265"/>
  <c r="S13" i="265" s="1"/>
  <c r="O13" i="265"/>
  <c r="T13" i="265" s="1"/>
  <c r="P13" i="265"/>
  <c r="U13" i="265" s="1"/>
  <c r="N14" i="265"/>
  <c r="S14" i="265" s="1"/>
  <c r="O14" i="265"/>
  <c r="T14" i="265" s="1"/>
  <c r="P14" i="265"/>
  <c r="U14" i="265" s="1"/>
  <c r="AY82" i="245" l="1"/>
  <c r="AY83" i="245"/>
  <c r="AY85" i="245"/>
  <c r="AY81" i="245"/>
  <c r="AY78" i="245"/>
  <c r="AZ14" i="245"/>
  <c r="AY69" i="245"/>
  <c r="AY68" i="245"/>
  <c r="AY16" i="245"/>
  <c r="AY14" i="245"/>
  <c r="AX82" i="245"/>
  <c r="AX83" i="245"/>
  <c r="AX85" i="245"/>
  <c r="AX81" i="245"/>
  <c r="AX78" i="245"/>
  <c r="AX69" i="245"/>
  <c r="AX68" i="245"/>
  <c r="AX16" i="245"/>
  <c r="AX14" i="245"/>
  <c r="AW16" i="245"/>
  <c r="AW14" i="245"/>
  <c r="AW82" i="245" l="1"/>
  <c r="AW83" i="245"/>
  <c r="AW85" i="245"/>
  <c r="AW81" i="245"/>
  <c r="AW78" i="245"/>
  <c r="AW69" i="245"/>
  <c r="AW68" i="245"/>
  <c r="E118" i="216"/>
  <c r="N12" i="265"/>
  <c r="S12" i="265" s="1"/>
  <c r="O12" i="265"/>
  <c r="T12" i="265" s="1"/>
  <c r="P12" i="265"/>
  <c r="U12" i="265" s="1"/>
  <c r="Q12" i="265"/>
  <c r="V12" i="265" s="1"/>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Q20" i="246" l="1"/>
  <c r="P20" i="246"/>
  <c r="O20" i="246"/>
  <c r="N20" i="246"/>
  <c r="Q17" i="246"/>
  <c r="P17" i="246"/>
  <c r="O17" i="246"/>
  <c r="N17" i="246"/>
  <c r="L16" i="246"/>
  <c r="K16" i="246"/>
  <c r="J16" i="246"/>
  <c r="I16" i="246"/>
  <c r="L15" i="246"/>
  <c r="K15" i="246"/>
  <c r="J15" i="246"/>
  <c r="I15" i="246"/>
  <c r="L14" i="246"/>
  <c r="K14" i="246"/>
  <c r="J14" i="246"/>
  <c r="I14" i="246"/>
  <c r="L13" i="246"/>
  <c r="K13" i="246"/>
  <c r="J13" i="246"/>
  <c r="I13" i="246"/>
  <c r="L12" i="246"/>
  <c r="K12" i="246"/>
  <c r="J12" i="246"/>
  <c r="I12" i="246"/>
  <c r="L11" i="246"/>
  <c r="K11" i="246"/>
  <c r="J11" i="246"/>
  <c r="I11" i="246"/>
  <c r="L10" i="246"/>
  <c r="K10" i="246"/>
  <c r="J10" i="246"/>
  <c r="I10" i="246"/>
  <c r="L9" i="246"/>
  <c r="K9" i="246"/>
  <c r="J9" i="246"/>
  <c r="I9" i="246"/>
  <c r="D143" i="231"/>
  <c r="D144" i="231"/>
  <c r="D145" i="231"/>
  <c r="D175" i="231"/>
  <c r="D176" i="231"/>
  <c r="D177" i="231"/>
  <c r="D178" i="231"/>
  <c r="D179" i="231"/>
  <c r="D186" i="231"/>
  <c r="D187" i="231"/>
  <c r="D188" i="231"/>
  <c r="D189" i="231"/>
  <c r="D190" i="231"/>
  <c r="D191" i="231"/>
  <c r="D192" i="231"/>
  <c r="D193" i="231"/>
  <c r="D194" i="231"/>
  <c r="E188" i="231" l="1"/>
  <c r="E189" i="231"/>
  <c r="E190" i="231"/>
  <c r="E191" i="231"/>
  <c r="E192" i="231"/>
  <c r="E193" i="231"/>
  <c r="E194" i="231"/>
  <c r="E187" i="231"/>
  <c r="E122" i="216"/>
  <c r="E121" i="216"/>
  <c r="E120" i="216"/>
  <c r="E119" i="216"/>
  <c r="V7" i="265"/>
  <c r="Y7" i="265"/>
  <c r="H7" i="265" s="1"/>
  <c r="S8" i="265"/>
  <c r="V8" i="265" s="1"/>
  <c r="Y8" i="265"/>
  <c r="H8" i="265" s="1"/>
  <c r="AS8" i="265"/>
  <c r="G7" i="265" s="1"/>
  <c r="S9" i="265"/>
  <c r="V9" i="265" s="1"/>
  <c r="Y9" i="265"/>
  <c r="H9" i="265" s="1"/>
  <c r="S10" i="265"/>
  <c r="V10" i="265" s="1"/>
  <c r="Z10" i="265"/>
  <c r="H10" i="265"/>
  <c r="K10" i="265" s="1"/>
  <c r="G11" i="265"/>
  <c r="AC11" i="265" s="1"/>
  <c r="S11" i="265"/>
  <c r="V11" i="265" s="1"/>
  <c r="H11" i="265"/>
  <c r="M12" i="265"/>
  <c r="R12" i="265" s="1"/>
  <c r="G13" i="265"/>
  <c r="M13" i="265"/>
  <c r="R13" i="265" s="1"/>
  <c r="G14" i="265"/>
  <c r="M14" i="265"/>
  <c r="R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G9" i="265" l="1"/>
  <c r="J8" i="265"/>
  <c r="K8" i="265"/>
  <c r="J9" i="265"/>
  <c r="K9" i="265"/>
  <c r="J7" i="265"/>
  <c r="K7" i="265"/>
  <c r="J11" i="265"/>
  <c r="K11" i="265"/>
  <c r="M10" i="265"/>
  <c r="P10" i="265" s="1"/>
  <c r="J10" i="265"/>
  <c r="G8" i="265"/>
  <c r="M7" i="265"/>
  <c r="P7" i="265" s="1"/>
  <c r="I8" i="265"/>
  <c r="L8" i="265" s="1"/>
  <c r="M8" i="265"/>
  <c r="P8" i="265" s="1"/>
  <c r="I9" i="265"/>
  <c r="L9" i="265" s="1"/>
  <c r="M9" i="265"/>
  <c r="P9" i="265" s="1"/>
  <c r="I11" i="265"/>
  <c r="L11" i="265" s="1"/>
  <c r="M11" i="265"/>
  <c r="P11" i="265" s="1"/>
  <c r="AB11" i="265"/>
  <c r="I10" i="265"/>
  <c r="L10" i="265" s="1"/>
  <c r="N7" i="265" l="1"/>
  <c r="Q7" i="265" s="1"/>
  <c r="O7" i="265"/>
  <c r="N9" i="265"/>
  <c r="Q9" i="265" s="1"/>
  <c r="O9" i="265"/>
  <c r="N11" i="265"/>
  <c r="Q11" i="265" s="1"/>
  <c r="O11" i="265"/>
  <c r="N8" i="265"/>
  <c r="Q8" i="265" s="1"/>
  <c r="O8" i="265"/>
  <c r="N10" i="265"/>
  <c r="Q10" i="265" s="1"/>
  <c r="O10" i="265"/>
  <c r="I7" i="265"/>
  <c r="L7" i="265" s="1"/>
  <c r="AZ35" i="238"/>
  <c r="AZ33" i="238"/>
  <c r="AZ32" i="238"/>
  <c r="D188"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N47" i="262"/>
  <c r="D47" i="262"/>
  <c r="U47" i="262"/>
  <c r="Y47" i="262"/>
  <c r="C47" i="262"/>
  <c r="L47" i="262"/>
  <c r="Q47" i="262"/>
  <c r="W47" i="262"/>
  <c r="K47" i="262"/>
  <c r="I47" i="262"/>
  <c r="S47" i="262"/>
  <c r="E47" i="262"/>
  <c r="H47" i="262"/>
  <c r="V47" i="262"/>
  <c r="T47" i="262"/>
  <c r="P47" i="262"/>
  <c r="O47" i="262"/>
  <c r="X47" i="262"/>
  <c r="R47" i="262"/>
  <c r="Z47" i="262"/>
  <c r="F47" i="262"/>
  <c r="M47" i="262"/>
  <c r="J47" i="262"/>
  <c r="G47" i="262"/>
  <c r="Z1" i="262"/>
  <c r="AB8" i="246" l="1"/>
  <c r="AA8" i="246"/>
  <c r="Z8" i="246"/>
  <c r="AA54" i="258" l="1"/>
  <c r="AA53" i="258"/>
  <c r="AA36" i="258"/>
  <c r="Z36" i="258" s="1"/>
  <c r="AA35" i="258"/>
  <c r="Z35" i="258" s="1"/>
  <c r="AA34" i="258"/>
  <c r="Z34" i="258" s="1"/>
  <c r="AA33" i="258"/>
  <c r="AA37" i="258" s="1"/>
  <c r="AA39" i="258" s="1"/>
  <c r="AA30" i="258"/>
  <c r="AA29" i="258"/>
  <c r="AA28" i="258"/>
  <c r="W28" i="258"/>
  <c r="Z27" i="258"/>
  <c r="AA27" i="258" s="1"/>
  <c r="V26" i="258"/>
  <c r="W24" i="258" s="1"/>
  <c r="V19" i="258"/>
  <c r="V18" i="258"/>
  <c r="U18" i="258"/>
  <c r="X17" i="258"/>
  <c r="V17" i="258"/>
  <c r="U17" i="258"/>
  <c r="S1" i="258"/>
  <c r="R1" i="258"/>
  <c r="Q1" i="258"/>
  <c r="F1" i="258"/>
  <c r="D1" i="258"/>
  <c r="W25" i="258" l="1"/>
  <c r="W22" i="258"/>
  <c r="W23" i="258"/>
  <c r="Z33" i="258"/>
  <c r="Z37" i="258" s="1"/>
  <c r="Z39" i="258" s="1"/>
  <c r="E127" i="231" l="1"/>
  <c r="C113" i="245" s="1"/>
  <c r="D127" i="231"/>
  <c r="B113" i="245" s="1"/>
  <c r="D113" i="245" s="1"/>
  <c r="F113"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7" i="245"/>
  <c r="F69" i="245"/>
  <c r="H63" i="237" l="1"/>
  <c r="H62" i="237"/>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S68"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K54" i="237" l="1"/>
  <c r="L54" i="237" s="1"/>
  <c r="H66" i="237"/>
  <c r="K58" i="237"/>
  <c r="L58" i="237" s="1"/>
  <c r="K55" i="237"/>
  <c r="L55" i="237" s="1"/>
  <c r="H67" i="237"/>
  <c r="X138" i="245"/>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186" i="231"/>
  <c r="C186"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Q38" i="246" l="1"/>
  <c r="P38" i="246"/>
  <c r="O38" i="246"/>
  <c r="N38" i="246"/>
  <c r="M38" i="246"/>
  <c r="D39" i="237" l="1"/>
  <c r="D40" i="237"/>
  <c r="D41" i="237"/>
  <c r="D42" i="237"/>
  <c r="D43" i="237"/>
  <c r="D44" i="237"/>
  <c r="D45" i="237"/>
  <c r="D46" i="237"/>
  <c r="D47" i="237"/>
  <c r="D48" i="237"/>
  <c r="D49" i="237"/>
  <c r="D50" i="237"/>
  <c r="D51" i="237"/>
  <c r="D52" i="237"/>
  <c r="D38" i="237"/>
  <c r="D83" i="231" l="1"/>
  <c r="D82"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Y42" i="254" l="1"/>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23" i="247" l="1"/>
  <c r="D32" i="247" s="1"/>
  <c r="AO31" i="246"/>
  <c r="E157" i="254"/>
  <c r="E158" i="254" s="1"/>
  <c r="E159" i="254" s="1"/>
  <c r="E160" i="254" s="1"/>
  <c r="F159" i="254"/>
  <c r="F164" i="254"/>
  <c r="D157" i="254"/>
  <c r="D158" i="254" s="1"/>
  <c r="D159" i="254" s="1"/>
  <c r="E164" i="254"/>
  <c r="G159" i="254"/>
  <c r="G164" i="254"/>
  <c r="D164" i="254"/>
  <c r="J159"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1" i="231"/>
  <c r="E185" i="231" s="1"/>
  <c r="E180" i="231"/>
  <c r="E184" i="231" s="1"/>
  <c r="F7" i="237"/>
  <c r="F8" i="237"/>
  <c r="F6" i="237"/>
  <c r="E145" i="231"/>
  <c r="B8" i="237"/>
  <c r="E144" i="231"/>
  <c r="B7" i="237"/>
  <c r="E143"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2" i="231"/>
  <c r="C58" i="245" s="1"/>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71" i="231"/>
  <c r="C57" i="245" s="1"/>
  <c r="D71" i="231"/>
  <c r="B57" i="245" s="1"/>
  <c r="E57" i="245" s="1"/>
  <c r="D123" i="231"/>
  <c r="B109" i="245" s="1"/>
  <c r="D109" i="245" s="1"/>
  <c r="F109" i="245" s="1"/>
  <c r="E123" i="231"/>
  <c r="C109" i="245" s="1"/>
  <c r="D124" i="231"/>
  <c r="B110" i="245" s="1"/>
  <c r="D110" i="245" s="1"/>
  <c r="E124" i="231"/>
  <c r="C110" i="245" s="1"/>
  <c r="D125" i="231"/>
  <c r="B111" i="245" s="1"/>
  <c r="D111" i="245" s="1"/>
  <c r="F111" i="245" s="1"/>
  <c r="E125" i="231"/>
  <c r="C111" i="245" s="1"/>
  <c r="D126" i="231"/>
  <c r="E126" i="231"/>
  <c r="C112" i="245" s="1"/>
  <c r="D99" i="231"/>
  <c r="B85" i="245" s="1"/>
  <c r="E99" i="231"/>
  <c r="C85" i="245" s="1"/>
  <c r="D100" i="231"/>
  <c r="B86" i="245" s="1"/>
  <c r="D86" i="245" s="1"/>
  <c r="F86" i="245" s="1"/>
  <c r="E100" i="231"/>
  <c r="C86" i="245" s="1"/>
  <c r="D101" i="231"/>
  <c r="B87" i="245" s="1"/>
  <c r="D87" i="245" s="1"/>
  <c r="F87" i="245" s="1"/>
  <c r="E101" i="231"/>
  <c r="C87" i="245" s="1"/>
  <c r="D102" i="231"/>
  <c r="B88" i="245" s="1"/>
  <c r="D88" i="245" s="1"/>
  <c r="F88" i="245" s="1"/>
  <c r="E102" i="231"/>
  <c r="C88" i="245" s="1"/>
  <c r="D103" i="231"/>
  <c r="B89" i="245" s="1"/>
  <c r="D89" i="245" s="1"/>
  <c r="E103" i="231"/>
  <c r="C89" i="245" s="1"/>
  <c r="D104" i="231"/>
  <c r="B90" i="245" s="1"/>
  <c r="D90" i="245" s="1"/>
  <c r="F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E91" i="231"/>
  <c r="C77" i="245" s="1"/>
  <c r="E92" i="231"/>
  <c r="C78" i="245" s="1"/>
  <c r="E93" i="231"/>
  <c r="C79" i="245" s="1"/>
  <c r="E94" i="231"/>
  <c r="C80" i="245" s="1"/>
  <c r="E95" i="231"/>
  <c r="C81" i="245" s="1"/>
  <c r="E96" i="231"/>
  <c r="C82" i="245" s="1"/>
  <c r="E97" i="231"/>
  <c r="C83" i="245" s="1"/>
  <c r="E98" i="231"/>
  <c r="C84" i="245" s="1"/>
  <c r="E90" i="231"/>
  <c r="C76" i="245" s="1"/>
  <c r="D90" i="231"/>
  <c r="B76" i="245" s="1"/>
  <c r="D76" i="245" s="1"/>
  <c r="G76" i="245" s="1"/>
  <c r="D91" i="231"/>
  <c r="B77" i="245" s="1"/>
  <c r="D92" i="231"/>
  <c r="B78" i="245" s="1"/>
  <c r="D93" i="231"/>
  <c r="B79" i="245" s="1"/>
  <c r="D79" i="245" s="1"/>
  <c r="D94" i="231"/>
  <c r="B80" i="245" s="1"/>
  <c r="D80" i="245" s="1"/>
  <c r="D95" i="231"/>
  <c r="B81" i="245" s="1"/>
  <c r="D96" i="231"/>
  <c r="B82" i="245" s="1"/>
  <c r="D97" i="231"/>
  <c r="B83" i="245" s="1"/>
  <c r="D98" i="231"/>
  <c r="B84" i="245" s="1"/>
  <c r="D84" i="245" s="1"/>
  <c r="D72" i="231"/>
  <c r="B58" i="245" s="1"/>
  <c r="E58"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B68" i="245"/>
  <c r="B69" i="245"/>
  <c r="D84" i="231"/>
  <c r="B70" i="245" s="1"/>
  <c r="E70" i="245" s="1"/>
  <c r="F70" i="245" s="1"/>
  <c r="D85" i="231"/>
  <c r="B71" i="245" s="1"/>
  <c r="E71" i="245" s="1"/>
  <c r="F71" i="245" s="1"/>
  <c r="D86" i="231"/>
  <c r="B72" i="245" s="1"/>
  <c r="E72" i="245" s="1"/>
  <c r="F72" i="245" s="1"/>
  <c r="D87" i="231"/>
  <c r="B73" i="245" s="1"/>
  <c r="E73" i="245" s="1"/>
  <c r="D88" i="231"/>
  <c r="B74" i="245" s="1"/>
  <c r="E74" i="245" s="1"/>
  <c r="D89"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7" i="245" l="1"/>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D78" i="245"/>
  <c r="AG78" i="245" s="1"/>
  <c r="D77" i="245"/>
  <c r="D83" i="245"/>
  <c r="AE83" i="245" s="1"/>
  <c r="D85" i="245"/>
  <c r="Y85" i="245" s="1"/>
  <c r="D82" i="245"/>
  <c r="AN82" i="245" s="1"/>
  <c r="D81" i="245"/>
  <c r="V81" i="245" s="1"/>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H83" i="245" l="1"/>
  <c r="H102" i="245" s="1"/>
  <c r="P83" i="245"/>
  <c r="AA78" i="245"/>
  <c r="Y82" i="245"/>
  <c r="Y96" i="245" s="1"/>
  <c r="Y83" i="245"/>
  <c r="Y101" i="245" s="1"/>
  <c r="G83" i="245"/>
  <c r="G102" i="245" s="1"/>
  <c r="G78" i="245"/>
  <c r="S78" i="245"/>
  <c r="O82" i="245"/>
  <c r="O96" i="245" s="1"/>
  <c r="AK78" i="245"/>
  <c r="J82" i="245"/>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T90" i="245" s="1"/>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N112"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J94" i="245"/>
  <c r="J95" i="245"/>
  <c r="J96" i="245"/>
  <c r="L112" i="245"/>
  <c r="H101" i="245"/>
  <c r="Z112" i="245"/>
  <c r="R112" i="245"/>
  <c r="AS112" i="245"/>
  <c r="T101" i="245"/>
  <c r="AH102" i="245"/>
  <c r="AH101" i="245"/>
  <c r="AH92" i="245"/>
  <c r="AH93" i="245"/>
  <c r="AR112" i="245"/>
  <c r="AE101" i="245"/>
  <c r="AE92" i="245"/>
  <c r="AE93" i="245"/>
  <c r="AE100" i="245"/>
  <c r="AE102" i="245"/>
  <c r="H112" i="245"/>
  <c r="K112" i="245"/>
  <c r="AJ112" i="245"/>
  <c r="AC112" i="245"/>
  <c r="AG112" i="245"/>
  <c r="AB112" i="245"/>
  <c r="AF112" i="245"/>
  <c r="P101" i="245"/>
  <c r="P92" i="245"/>
  <c r="P93" i="245"/>
  <c r="P10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H100" i="245" l="1"/>
  <c r="H93" i="245"/>
  <c r="Q90" i="245"/>
  <c r="H92" i="245"/>
  <c r="AQ95" i="245"/>
  <c r="AA93" i="245"/>
  <c r="Y94" i="245"/>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D160" i="231" s="1"/>
  <c r="F98" i="216"/>
  <c r="E160" i="231" s="1"/>
  <c r="E99" i="216"/>
  <c r="D161" i="231" s="1"/>
  <c r="F99" i="216"/>
  <c r="E161" i="231" s="1"/>
  <c r="E100" i="216"/>
  <c r="D162" i="231" s="1"/>
  <c r="F100" i="216"/>
  <c r="E162" i="231" s="1"/>
  <c r="E101" i="216"/>
  <c r="D163" i="231" s="1"/>
  <c r="F101" i="216"/>
  <c r="E163" i="231" s="1"/>
  <c r="E102" i="216"/>
  <c r="D164" i="231" s="1"/>
  <c r="F102" i="216"/>
  <c r="E164" i="231" s="1"/>
  <c r="E103" i="216"/>
  <c r="D165" i="231" s="1"/>
  <c r="F103" i="216"/>
  <c r="E165" i="231" s="1"/>
  <c r="E104" i="216"/>
  <c r="D166" i="231" s="1"/>
  <c r="F104" i="216"/>
  <c r="E166" i="231" s="1"/>
  <c r="E105" i="216"/>
  <c r="D167" i="231" s="1"/>
  <c r="F105" i="216"/>
  <c r="E167" i="231" s="1"/>
  <c r="E106" i="216"/>
  <c r="D168" i="231" s="1"/>
  <c r="F106" i="216"/>
  <c r="E168" i="231" s="1"/>
  <c r="E107" i="216"/>
  <c r="D169" i="231" s="1"/>
  <c r="F107" i="216"/>
  <c r="E169" i="231" s="1"/>
  <c r="E108" i="216"/>
  <c r="D170" i="231" s="1"/>
  <c r="F108" i="216"/>
  <c r="E170" i="231" s="1"/>
  <c r="E109" i="216"/>
  <c r="D171" i="231" s="1"/>
  <c r="F109" i="216"/>
  <c r="E171" i="231" s="1"/>
  <c r="E110" i="216"/>
  <c r="D172" i="231" s="1"/>
  <c r="F110" i="216"/>
  <c r="E172" i="231" s="1"/>
  <c r="E111" i="216"/>
  <c r="D173" i="231" s="1"/>
  <c r="F111" i="216"/>
  <c r="E173" i="231" s="1"/>
  <c r="E112" i="216"/>
  <c r="D174" i="231" s="1"/>
  <c r="F112" i="216"/>
  <c r="E174" i="231" s="1"/>
  <c r="E175" i="231"/>
  <c r="E176" i="231"/>
  <c r="E177" i="231"/>
  <c r="E178" i="231"/>
  <c r="E182" i="231" s="1"/>
  <c r="E179" i="231"/>
  <c r="E183" i="231" s="1"/>
  <c r="E85" i="216"/>
  <c r="D147" i="231" s="1"/>
  <c r="F85" i="216"/>
  <c r="E147" i="231" s="1"/>
  <c r="E86" i="216"/>
  <c r="D148" i="231" s="1"/>
  <c r="F86" i="216"/>
  <c r="E148" i="231" s="1"/>
  <c r="E87" i="216"/>
  <c r="D149" i="231" s="1"/>
  <c r="F87" i="216"/>
  <c r="E149" i="231" s="1"/>
  <c r="E88" i="216"/>
  <c r="D150" i="231" s="1"/>
  <c r="F88" i="216"/>
  <c r="E150" i="231" s="1"/>
  <c r="E89" i="216"/>
  <c r="D151" i="231" s="1"/>
  <c r="F89" i="216"/>
  <c r="E151" i="231" s="1"/>
  <c r="E90" i="216"/>
  <c r="D152" i="231" s="1"/>
  <c r="F90" i="216"/>
  <c r="E152" i="231" s="1"/>
  <c r="E91" i="216"/>
  <c r="D153" i="231" s="1"/>
  <c r="F91" i="216"/>
  <c r="E153" i="231" s="1"/>
  <c r="E92" i="216"/>
  <c r="D154" i="231" s="1"/>
  <c r="F92" i="216"/>
  <c r="E154" i="231" s="1"/>
  <c r="E93" i="216"/>
  <c r="D155" i="231" s="1"/>
  <c r="F93" i="216"/>
  <c r="E155" i="231" s="1"/>
  <c r="E94" i="216"/>
  <c r="D156" i="231" s="1"/>
  <c r="F94" i="216"/>
  <c r="E156" i="231" s="1"/>
  <c r="E95" i="216"/>
  <c r="D157" i="231" s="1"/>
  <c r="F95" i="216"/>
  <c r="E157" i="231" s="1"/>
  <c r="E96" i="216"/>
  <c r="D158" i="231" s="1"/>
  <c r="F96" i="216"/>
  <c r="E158" i="231" s="1"/>
  <c r="E97" i="216"/>
  <c r="D159" i="231" s="1"/>
  <c r="F97" i="216"/>
  <c r="E159" i="231" s="1"/>
  <c r="F84" i="216"/>
  <c r="E146" i="231" s="1"/>
  <c r="E84" i="216"/>
  <c r="D146"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CG25" i="238" s="1"/>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BE21" i="238" s="1"/>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S59" i="238"/>
  <c r="R59" i="238"/>
  <c r="Q59" i="238"/>
  <c r="BN25" i="238" s="1"/>
  <c r="P59" i="238"/>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c r="BG27" i="238" s="1"/>
  <c r="I57" i="238"/>
  <c r="I75" i="238" s="1"/>
  <c r="BF27" i="238" s="1"/>
  <c r="H57" i="238"/>
  <c r="H75" i="238" s="1"/>
  <c r="BE27" i="238" s="1"/>
  <c r="G57" i="238"/>
  <c r="G75" i="238"/>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CJ24" i="238"/>
  <c r="CR33" i="238"/>
  <c r="BX33" i="238"/>
  <c r="AB16" i="238"/>
  <c r="BR22" i="238"/>
  <c r="BR23" i="238"/>
  <c r="CJ25" i="238"/>
  <c r="CJ22" i="238"/>
  <c r="BT28" i="238"/>
  <c r="BR32" i="238"/>
  <c r="BI21" i="238"/>
  <c r="CQ22" i="238"/>
  <c r="BZ24" i="238"/>
  <c r="BF26" i="238"/>
  <c r="BZ22" i="238"/>
  <c r="AM74" i="238" l="1"/>
  <c r="AM91" i="238"/>
  <c r="AQ74" i="238"/>
  <c r="CN28" i="238" s="1"/>
  <c r="AQ91" i="238"/>
  <c r="AU74" i="238"/>
  <c r="CR28" i="238" s="1"/>
  <c r="CR35"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AN91" i="238"/>
  <c r="AR74" i="238"/>
  <c r="CO28" i="238" s="1"/>
  <c r="AR91" i="238"/>
  <c r="AV74" i="238"/>
  <c r="CS28" i="238" s="1"/>
  <c r="AV91" i="238"/>
  <c r="BM21" i="238"/>
  <c r="BQ21" i="238"/>
  <c r="BV26" i="238"/>
  <c r="BZ23" i="238"/>
  <c r="CD25" i="238"/>
  <c r="BC23" i="238"/>
  <c r="BK26" i="238"/>
  <c r="CI22" i="238"/>
  <c r="CD26" i="238"/>
  <c r="AQ86" i="238"/>
  <c r="CN29" i="238" s="1"/>
  <c r="AQ89" i="238"/>
  <c r="AQ92" i="238" s="1"/>
  <c r="AQ93" i="238" s="1"/>
  <c r="AT89" i="238"/>
  <c r="AP87" i="238"/>
  <c r="CM30" i="238" s="1"/>
  <c r="AP90" i="238"/>
  <c r="AS87" i="238"/>
  <c r="CP30" i="238" s="1"/>
  <c r="AS90" i="238"/>
  <c r="AV87" i="238"/>
  <c r="CS30" i="238" s="1"/>
  <c r="AV90" i="238"/>
  <c r="AO74" i="238"/>
  <c r="CL28" i="238" s="1"/>
  <c r="AO91" i="238"/>
  <c r="AS74" i="238"/>
  <c r="AS91" i="238"/>
  <c r="AW74" i="238"/>
  <c r="AW91" i="238"/>
  <c r="BC32" i="238"/>
  <c r="BD21" i="238"/>
  <c r="CS24" i="238"/>
  <c r="BZ25" i="238"/>
  <c r="AN89" i="238"/>
  <c r="AR86" i="238"/>
  <c r="CO29" i="238" s="1"/>
  <c r="AR89" i="238"/>
  <c r="AR92" i="238" s="1"/>
  <c r="AR93" i="238" s="1"/>
  <c r="AU86" i="238"/>
  <c r="CR29" i="238" s="1"/>
  <c r="AU89" i="238"/>
  <c r="AM87" i="238"/>
  <c r="CJ30" i="238" s="1"/>
  <c r="AM90" i="238"/>
  <c r="AQ87" i="238"/>
  <c r="CN30" i="238" s="1"/>
  <c r="AQ90" i="238"/>
  <c r="AW87" i="238"/>
  <c r="CT30" i="238" s="1"/>
  <c r="AW90" i="238"/>
  <c r="AP74" i="238"/>
  <c r="CM28" i="238" s="1"/>
  <c r="AP91" i="238"/>
  <c r="AT74" i="238"/>
  <c r="CQ28" i="238" s="1"/>
  <c r="AT91" i="238"/>
  <c r="AT92" i="238" s="1"/>
  <c r="AT93" i="238" s="1"/>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AN92" i="238" l="1"/>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V33" i="238" l="1"/>
  <c r="CX33" i="238"/>
  <c r="CW30" i="238" s="1"/>
  <c r="CW33" i="238"/>
  <c r="N7" i="242"/>
  <c r="DC33" i="238"/>
  <c r="DB33" i="238"/>
  <c r="DA33" i="238"/>
  <c r="CV30" i="238" l="1"/>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R20" i="246" l="1"/>
  <c r="AC8" i="246" l="1"/>
  <c r="AD8" i="246" s="1"/>
  <c r="AE8" i="246" s="1"/>
  <c r="AF8" i="246" s="1"/>
  <c r="R17" i="246" l="1"/>
  <c r="CW22" i="238"/>
  <c r="CV22" i="238"/>
  <c r="CX22" i="238"/>
  <c r="CX25" i="238"/>
  <c r="CV25" i="238"/>
  <c r="CW25" i="238"/>
  <c r="CW21" i="238"/>
  <c r="CV21" i="238"/>
  <c r="CX21" i="238"/>
  <c r="CW26" i="238"/>
  <c r="CV26" i="238"/>
  <c r="CX26" i="238"/>
  <c r="CW23" i="238"/>
  <c r="CV23" i="238"/>
  <c r="CX23" i="238"/>
  <c r="CW28" i="238"/>
  <c r="CV28" i="238"/>
  <c r="CX28" i="238"/>
  <c r="CX27" i="238"/>
  <c r="CV27" i="238"/>
  <c r="CW27" i="238"/>
  <c r="CW24" i="238"/>
  <c r="CV24" i="238"/>
  <c r="CX24"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00000000-0006-0000-0600-000001000000}">
      <text>
        <r>
          <rPr>
            <b/>
            <sz val="9"/>
            <color indexed="81"/>
            <rFont val="Tahoma"/>
            <family val="2"/>
          </rPr>
          <t>Rikke Næraa:</t>
        </r>
        <r>
          <rPr>
            <sz val="9"/>
            <color indexed="81"/>
            <rFont val="Tahoma"/>
            <family val="2"/>
          </rPr>
          <t xml:space="preserve">
RAMSES data for 2010 ( from BF2012)
</t>
        </r>
      </text>
    </comment>
    <comment ref="G9" authorId="1" shapeId="0" xr:uid="{00000000-0006-0000-0600-000002000000}">
      <text>
        <r>
          <rPr>
            <b/>
            <sz val="9"/>
            <color indexed="81"/>
            <rFont val="Tahoma"/>
            <family val="2"/>
          </rPr>
          <t>Olexandr Balyk:</t>
        </r>
        <r>
          <rPr>
            <sz val="9"/>
            <color indexed="81"/>
            <rFont val="Tahoma"/>
            <family val="2"/>
          </rPr>
          <t xml:space="preserve">
Same as in Ramses</t>
        </r>
      </text>
    </comment>
    <comment ref="H9" authorId="1" shapeId="0" xr:uid="{00000000-0006-0000-0600-000003000000}">
      <text>
        <r>
          <rPr>
            <b/>
            <sz val="9"/>
            <color indexed="81"/>
            <rFont val="Tahoma"/>
            <family val="2"/>
          </rPr>
          <t>Olexandr Balyk:</t>
        </r>
        <r>
          <rPr>
            <sz val="9"/>
            <color indexed="81"/>
            <rFont val="Tahoma"/>
            <family val="2"/>
          </rPr>
          <t xml:space="preserve">
Same as in Ramses</t>
        </r>
      </text>
    </comment>
    <comment ref="I9" authorId="1" shapeId="0" xr:uid="{00000000-0006-0000-0600-000004000000}">
      <text>
        <r>
          <rPr>
            <b/>
            <sz val="9"/>
            <color indexed="81"/>
            <rFont val="Tahoma"/>
            <family val="2"/>
          </rPr>
          <t>Olexandr Balyk:</t>
        </r>
        <r>
          <rPr>
            <sz val="9"/>
            <color indexed="81"/>
            <rFont val="Tahoma"/>
            <family val="2"/>
          </rPr>
          <t xml:space="preserve">
Same as in Ramses</t>
        </r>
      </text>
    </comment>
    <comment ref="J9" authorId="1" shapeId="0" xr:uid="{00000000-0006-0000-0600-000005000000}">
      <text>
        <r>
          <rPr>
            <b/>
            <sz val="9"/>
            <color indexed="81"/>
            <rFont val="Tahoma"/>
            <family val="2"/>
          </rPr>
          <t>Olexandr Balyk:</t>
        </r>
        <r>
          <rPr>
            <sz val="9"/>
            <color indexed="81"/>
            <rFont val="Tahoma"/>
            <family val="2"/>
          </rPr>
          <t xml:space="preserve">
Same as in Ramses</t>
        </r>
      </text>
    </comment>
    <comment ref="K9" authorId="1" shapeId="0" xr:uid="{00000000-0006-0000-0600-000006000000}">
      <text>
        <r>
          <rPr>
            <b/>
            <sz val="9"/>
            <color indexed="81"/>
            <rFont val="Tahoma"/>
            <family val="2"/>
          </rPr>
          <t>Olexandr Balyk:</t>
        </r>
        <r>
          <rPr>
            <sz val="9"/>
            <color indexed="81"/>
            <rFont val="Tahoma"/>
            <family val="2"/>
          </rPr>
          <t xml:space="preserve">
Same as in Ramses</t>
        </r>
      </text>
    </comment>
    <comment ref="L9" authorId="1" shapeId="0" xr:uid="{00000000-0006-0000-0600-000007000000}">
      <text>
        <r>
          <rPr>
            <b/>
            <sz val="9"/>
            <color indexed="81"/>
            <rFont val="Tahoma"/>
            <family val="2"/>
          </rPr>
          <t>Olexandr Balyk:</t>
        </r>
        <r>
          <rPr>
            <sz val="9"/>
            <color indexed="81"/>
            <rFont val="Tahoma"/>
            <family val="2"/>
          </rPr>
          <t xml:space="preserve">
Same as in Ramses</t>
        </r>
      </text>
    </comment>
    <comment ref="M9" authorId="1" shapeId="0" xr:uid="{00000000-0006-0000-0600-000008000000}">
      <text>
        <r>
          <rPr>
            <b/>
            <sz val="9"/>
            <color indexed="81"/>
            <rFont val="Tahoma"/>
            <family val="2"/>
          </rPr>
          <t>Olexandr Balyk:</t>
        </r>
        <r>
          <rPr>
            <sz val="9"/>
            <color indexed="81"/>
            <rFont val="Tahoma"/>
            <family val="2"/>
          </rPr>
          <t xml:space="preserve">
Same as in Ramses</t>
        </r>
      </text>
    </comment>
    <comment ref="N9" authorId="1" shapeId="0" xr:uid="{00000000-0006-0000-0600-000009000000}">
      <text>
        <r>
          <rPr>
            <b/>
            <sz val="9"/>
            <color indexed="81"/>
            <rFont val="Tahoma"/>
            <family val="2"/>
          </rPr>
          <t>Olexandr Balyk:</t>
        </r>
        <r>
          <rPr>
            <sz val="9"/>
            <color indexed="81"/>
            <rFont val="Tahoma"/>
            <family val="2"/>
          </rPr>
          <t xml:space="preserve">
Same as in Ramses</t>
        </r>
      </text>
    </comment>
    <comment ref="O9" authorId="1" shapeId="0" xr:uid="{00000000-0006-0000-0600-00000A000000}">
      <text>
        <r>
          <rPr>
            <b/>
            <sz val="9"/>
            <color indexed="81"/>
            <rFont val="Tahoma"/>
            <family val="2"/>
          </rPr>
          <t>Olexandr Balyk:</t>
        </r>
        <r>
          <rPr>
            <sz val="9"/>
            <color indexed="81"/>
            <rFont val="Tahoma"/>
            <family val="2"/>
          </rPr>
          <t xml:space="preserve">
Same as in Ramses</t>
        </r>
      </text>
    </comment>
    <comment ref="G13" authorId="2" shapeId="0" xr:uid="{00000000-0006-0000-0600-00000B000000}">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00000000-0006-0000-0600-00000C000000}">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00000000-0006-0000-0600-00000D000000}">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00000000-0006-0000-0600-00000E000000}">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00000000-0006-0000-0600-00000F000000}">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00000000-0006-0000-0600-000010000000}">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00000000-0006-0000-0600-000011000000}">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00000000-0006-0000-0600-000012000000}">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00000000-0006-0000-0600-000013000000}">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000000-0006-0000-0600-000014000000}">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00000000-0006-0000-0600-000015000000}">
      <text>
        <r>
          <rPr>
            <b/>
            <sz val="9"/>
            <color indexed="81"/>
            <rFont val="Tahoma"/>
            <family val="2"/>
          </rPr>
          <t>Rikke Næraa:</t>
        </r>
        <r>
          <rPr>
            <sz val="9"/>
            <color indexed="81"/>
            <rFont val="Tahoma"/>
            <family val="2"/>
          </rPr>
          <t xml:space="preserve">
RAMSES data for 2010 ( from BF2012)
</t>
        </r>
      </text>
    </comment>
    <comment ref="J236" authorId="3" shapeId="0" xr:uid="{00000000-0006-0000-0600-000016000000}">
      <text>
        <r>
          <rPr>
            <b/>
            <sz val="9"/>
            <color indexed="81"/>
            <rFont val="Tahoma"/>
            <family val="2"/>
          </rPr>
          <t>Christian Bang:</t>
        </r>
        <r>
          <rPr>
            <sz val="9"/>
            <color indexed="81"/>
            <rFont val="Tahoma"/>
            <family val="2"/>
          </rPr>
          <t xml:space="preserve">
DDHA in 2013 DKK: 48.0</t>
        </r>
      </text>
    </comment>
    <comment ref="J240" authorId="3" shapeId="0" xr:uid="{00000000-0006-0000-0600-000017000000}">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0000000-0006-0000-0600-000018000000}">
      <text>
        <r>
          <rPr>
            <b/>
            <sz val="9"/>
            <color indexed="81"/>
            <rFont val="Tahoma"/>
            <family val="2"/>
          </rPr>
          <t>Christian Bang:</t>
        </r>
        <r>
          <rPr>
            <sz val="9"/>
            <color indexed="81"/>
            <rFont val="Tahoma"/>
            <family val="2"/>
          </rPr>
          <t xml:space="preserve">
Has not been investigated thouroughly in this study.</t>
        </r>
      </text>
    </comment>
    <comment ref="J246" authorId="3" shapeId="0" xr:uid="{00000000-0006-0000-0600-000019000000}">
      <text>
        <r>
          <rPr>
            <b/>
            <sz val="9"/>
            <color indexed="81"/>
            <rFont val="Tahoma"/>
            <family val="2"/>
          </rPr>
          <t>Christian Bang:</t>
        </r>
        <r>
          <rPr>
            <sz val="9"/>
            <color indexed="81"/>
            <rFont val="Tahoma"/>
            <family val="2"/>
          </rPr>
          <t xml:space="preserve">
DDHA in 2013 DKK: 
41.9</t>
        </r>
      </text>
    </comment>
    <comment ref="J285" authorId="4" shapeId="0" xr:uid="{00000000-0006-0000-0600-00001A000000}">
      <text>
        <r>
          <rPr>
            <b/>
            <sz val="9"/>
            <color indexed="81"/>
            <rFont val="Tahoma"/>
            <family val="2"/>
          </rPr>
          <t>János Hethey:</t>
        </r>
        <r>
          <rPr>
            <sz val="9"/>
            <color indexed="81"/>
            <rFont val="Tahoma"/>
            <family val="2"/>
          </rPr>
          <t xml:space="preserve">
Forskel jf. ENS forudsætninger
</t>
        </r>
      </text>
    </comment>
    <comment ref="K285" authorId="4" shapeId="0" xr:uid="{00000000-0006-0000-0600-00001B000000}">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7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7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7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7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7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7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7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7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7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7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7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7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7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7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7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7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7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7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7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7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7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7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7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7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7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7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7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7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7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7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7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7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7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7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7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7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7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7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7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7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7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00000000-0006-0000-0800-000001000000}">
      <text>
        <r>
          <rPr>
            <b/>
            <sz val="9"/>
            <color indexed="81"/>
            <rFont val="Tahoma"/>
            <family val="2"/>
          </rPr>
          <t>Maurizio Gargiulo:</t>
        </r>
        <r>
          <rPr>
            <sz val="9"/>
            <color indexed="81"/>
            <rFont val="Tahoma"/>
            <family val="2"/>
          </rPr>
          <t xml:space="preserve">
TO BE REVIEWED</t>
        </r>
      </text>
    </comment>
    <comment ref="AH29" authorId="0" shapeId="0" xr:uid="{00000000-0006-0000-0800-000002000000}">
      <text>
        <r>
          <rPr>
            <b/>
            <sz val="9"/>
            <color indexed="81"/>
            <rFont val="Tahoma"/>
            <family val="2"/>
          </rPr>
          <t>Maurizio Gargiulo:</t>
        </r>
        <r>
          <rPr>
            <sz val="9"/>
            <color indexed="81"/>
            <rFont val="Tahoma"/>
            <family val="2"/>
          </rPr>
          <t xml:space="preserve">
I think these costs should be reviewed. </t>
        </r>
      </text>
    </comment>
    <comment ref="AK29" authorId="0" shapeId="0" xr:uid="{00000000-0006-0000-0800-00000300000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shapeId="0" xr:uid="{00000000-0006-0000-0800-000004000000}">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shapeId="0" xr:uid="{00000000-0006-0000-0800-000005000000}">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00000000-0006-0000-0E00-00000100000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1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B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B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C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<sst xmlns="http://schemas.openxmlformats.org/spreadsheetml/2006/main" count="10302" uniqueCount="2300">
  <si>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</si>
  <si>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</si>
  <si>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</si>
  <si>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</si>
  <si>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</si>
  <si>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</si>
  <si>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</si>
  <si>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</si>
  <si>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</si>
  <si>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</si>
  <si>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</si>
  <si>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</si>
  <si>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</si>
  <si>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</si>
  <si>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</si>
  <si>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</si>
  <si>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</si>
  <si>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</si>
  <si>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</si>
  <si>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</si>
  <si>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</si>
  <si>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</si>
  <si>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</si>
  <si>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</si>
  <si>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</si>
  <si>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</si>
  <si>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</si>
  <si>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</si>
  <si>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</si>
  <si>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</si>
  <si>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</si>
  <si>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</si>
  <si>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</si>
  <si>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</si>
  <si>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</si>
  <si>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</si>
  <si>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</si>
  <si>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</si>
  <si>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</si>
  <si>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</si>
  <si>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</si>
  <si>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</si>
  <si>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</si>
  <si>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</si>
  <si>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</si>
  <si>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</si>
  <si>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</si>
  <si>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</si>
  <si>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</si>
  <si>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</si>
  <si>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</si>
  <si>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</si>
  <si>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</si>
  <si>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</si>
  <si>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</si>
  <si>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</si>
  <si>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</si>
  <si>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</si>
  <si>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</si>
  <si>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</si>
  <si>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</si>
  <si>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</si>
  <si>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</si>
  <si>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</si>
  <si>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</si>
  <si>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</si>
  <si>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</si>
  <si>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</si>
  <si>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</si>
  <si>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</si>
  <si>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</si>
  <si>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</si>
  <si>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</si>
  <si>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</si>
  <si>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</si>
  <si>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</si>
  <si>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</si>
  <si>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</si>
  <si>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</si>
  <si>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</si>
  <si>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</si>
  <si>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</si>
  <si>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</si>
  <si>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</si>
  <si>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</si>
  <si>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</si>
  <si>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</si>
  <si>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</si>
  <si>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</si>
  <si>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</si>
  <si>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</si>
  <si>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</si>
  <si>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</si>
  <si>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</si>
  <si>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</si>
  <si>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</si>
  <si>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</si>
  <si>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</si>
  <si>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</si>
  <si>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</si>
  <si>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</si>
  <si>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</si>
  <si>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</si>
  <si>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</si>
  <si>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</si>
  <si>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</si>
  <si>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</si>
  <si>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</si>
  <si>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</si>
  <si>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</si>
  <si>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</si>
  <si>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</si>
  <si>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</si>
  <si>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</si>
  <si>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</si>
  <si>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</si>
  <si>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</si>
  <si>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</si>
  <si>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</si>
  <si>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</si>
  <si>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</si>
  <si>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</si>
  <si>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</si>
  <si>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</si>
  <si>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</si>
  <si>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</si>
  <si>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</si>
  <si>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</si>
  <si>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</si>
  <si>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</si>
  <si>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</si>
  <si>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</si>
  <si>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</si>
  <si>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</si>
  <si>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</si>
  <si>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</si>
  <si>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</si>
  <si>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</si>
  <si>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</si>
  <si>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</si>
  <si>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</si>
  <si>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</si>
  <si>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</si>
  <si>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</si>
  <si>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</si>
  <si>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</si>
  <si>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</si>
  <si>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</si>
  <si>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</si>
  <si>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</si>
  <si>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</si>
  <si>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</si>
  <si>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</si>
  <si>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</si>
  <si>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</si>
  <si>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</si>
  <si>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</si>
  <si>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</si>
  <si>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</si>
  <si>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</si>
  <si>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</si>
  <si>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</si>
  <si>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</si>
  <si>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</si>
  <si>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</si>
  <si>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</si>
  <si>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</si>
  <si>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</si>
  <si>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</si>
  <si>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</si>
  <si>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</si>
  <si>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</si>
  <si>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</si>
  <si>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</si>
  <si>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</si>
  <si>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</si>
  <si>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</si>
  <si>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</si>
  <si>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</si>
  <si>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</si>
  <si>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</si>
  <si>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</si>
  <si>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</si>
  <si>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</si>
  <si>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</si>
  <si>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</si>
  <si>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</si>
  <si>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</si>
  <si>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</si>
  <si>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</si>
  <si>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</si>
  <si>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</si>
  <si>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</si>
  <si>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</si>
  <si>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</si>
  <si>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</si>
  <si>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</si>
  <si>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</si>
  <si>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</si>
  <si>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</si>
  <si>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</si>
  <si>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</si>
  <si>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</si>
  <si>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</si>
  <si>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</si>
  <si>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</si>
  <si>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</si>
  <si>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</si>
  <si>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</si>
  <si>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</si>
  <si>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</si>
  <si>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</si>
  <si>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</si>
  <si>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</si>
  <si>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</si>
  <si>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</si>
  <si>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</si>
  <si>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</si>
  <si>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</si>
  <si>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</si>
  <si>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</si>
  <si>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</si>
  <si>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</si>
  <si>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</si>
  <si>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</si>
  <si>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</si>
  <si>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</si>
  <si>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</si>
  <si>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</si>
  <si>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</si>
  <si>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</si>
  <si>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</si>
  <si>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</si>
  <si>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</si>
  <si>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</si>
  <si>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</si>
  <si>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</si>
  <si>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</si>
  <si>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</si>
  <si>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</si>
  <si>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</si>
  <si>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</si>
  <si>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</si>
  <si>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</si>
  <si>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</si>
  <si>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</si>
  <si>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</si>
  <si>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</si>
  <si>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</si>
  <si>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</si>
  <si>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</si>
  <si>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</si>
  <si>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</si>
  <si>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</si>
  <si>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</si>
  <si>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</si>
  <si>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</si>
  <si>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</si>
  <si>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</si>
  <si>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</si>
  <si>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</si>
  <si>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</si>
  <si>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</si>
  <si>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</si>
  <si>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</si>
  <si>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</si>
  <si>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</si>
  <si>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</si>
  <si>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</si>
  <si>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</si>
  <si>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</si>
  <si>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</si>
  <si>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</si>
  <si>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</si>
  <si>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</si>
  <si>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</si>
  <si>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</si>
  <si>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</si>
  <si>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</si>
  <si>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</si>
  <si>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</si>
  <si>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</si>
  <si>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</si>
  <si>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</si>
  <si>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</si>
  <si>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</si>
  <si>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</si>
  <si>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</si>
  <si>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</si>
  <si>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</si>
  <si>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</si>
  <si>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</si>
  <si>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</si>
  <si>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</si>
  <si>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</si>
  <si>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</si>
  <si>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</si>
  <si>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</si>
  <si>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</si>
  <si>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</si>
  <si>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</si>
  <si>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</si>
  <si>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</si>
  <si>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</si>
  <si>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</si>
  <si>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</si>
  <si>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</si>
  <si>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</si>
  <si>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</si>
  <si>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</si>
  <si>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</si>
  <si>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</si>
  <si>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</si>
  <si>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</si>
  <si>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</si>
  <si>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</si>
  <si>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</si>
  <si>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</si>
  <si>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</si>
  <si>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</si>
  <si>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</si>
  <si>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</si>
  <si>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</si>
  <si>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</si>
  <si>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</si>
  <si>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</si>
  <si>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</si>
  <si>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</si>
  <si>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</si>
  <si>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</si>
  <si>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</si>
  <si>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</si>
  <si>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</si>
  <si>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</si>
  <si>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</si>
  <si>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</si>
  <si>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</si>
  <si>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</si>
  <si>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</si>
  <si>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</si>
  <si>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</si>
  <si>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</si>
  <si>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</si>
  <si>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</si>
  <si>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</si>
  <si>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</si>
  <si>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</si>
  <si>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</si>
  <si>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</si>
  <si>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</si>
  <si>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</si>
  <si>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</si>
  <si>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</si>
  <si>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</si>
  <si>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</si>
  <si>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</si>
  <si>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</si>
  <si>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</si>
  <si>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</si>
  <si>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</si>
  <si>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</si>
  <si>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</si>
  <si>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</si>
  <si>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</si>
  <si>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</si>
  <si>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</si>
  <si>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</si>
  <si>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</si>
  <si>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</si>
  <si>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</si>
  <si>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</si>
  <si>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</si>
  <si>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</si>
  <si>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</si>
  <si>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</si>
  <si>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</si>
  <si>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</si>
  <si>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</si>
  <si>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</si>
  <si>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</si>
  <si>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</si>
  <si>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</si>
  <si>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</si>
  <si>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</si>
  <si>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</si>
  <si>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</si>
  <si>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</si>
  <si>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</si>
  <si>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</si>
  <si>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</si>
  <si>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</si>
  <si>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</si>
  <si>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</si>
  <si>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</si>
  <si>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</si>
  <si>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</si>
  <si>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</si>
  <si>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</si>
  <si>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</si>
  <si>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</si>
  <si>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</si>
  <si>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</si>
  <si>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</si>
  <si>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</si>
  <si>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</si>
  <si>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</si>
  <si>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</si>
  <si>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</si>
  <si>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</si>
  <si>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</si>
  <si>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</si>
  <si>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</si>
  <si>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</si>
  <si>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</si>
  <si>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</si>
  <si>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</si>
  <si>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</si>
  <si>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</si>
  <si>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</si>
  <si>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</si>
  <si>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</si>
  <si>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</si>
  <si>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</si>
  <si>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</si>
  <si>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</si>
  <si>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</si>
  <si>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</si>
  <si>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</si>
  <si>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</si>
  <si>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</si>
  <si>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</si>
  <si>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</si>
  <si>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</si>
  <si>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</si>
  <si>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</si>
  <si>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</si>
  <si>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</si>
  <si>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</si>
  <si>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</si>
  <si>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</si>
  <si>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</si>
  <si>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</si>
  <si>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</si>
  <si>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</si>
  <si>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</si>
  <si>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</si>
  <si>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</si>
  <si>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</si>
  <si>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</si>
  <si>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</si>
  <si>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</si>
  <si>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</si>
  <si>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</si>
  <si>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</si>
  <si>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</si>
  <si>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</si>
  <si>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</si>
  <si>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</si>
  <si>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</si>
  <si>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</si>
  <si>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</si>
  <si>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</si>
  <si>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</si>
  <si>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</si>
  <si>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</si>
  <si>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</si>
  <si>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</si>
  <si>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</si>
  <si>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</si>
  <si>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</si>
  <si>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</si>
  <si>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</si>
  <si>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</si>
  <si>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</si>
  <si>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</si>
  <si>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</si>
  <si>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</si>
  <si>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</si>
  <si>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</si>
  <si>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</si>
  <si>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</si>
  <si>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</si>
  <si>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</si>
  <si>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</si>
  <si>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</si>
  <si>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</si>
  <si>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</si>
  <si>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</si>
  <si>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</si>
  <si>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</si>
  <si>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</si>
  <si>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</si>
  <si>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</si>
  <si>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</si>
  <si>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</si>
  <si>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</si>
  <si>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</si>
  <si>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</si>
  <si>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</si>
  <si>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</si>
  <si>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</si>
  <si>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</si>
  <si>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</si>
  <si>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</si>
  <si>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</si>
  <si>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</si>
  <si>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</si>
  <si>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</si>
  <si>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</si>
  <si>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</si>
  <si>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</si>
  <si>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</si>
  <si>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</si>
  <si>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</si>
  <si>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</si>
  <si>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</si>
  <si>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</si>
  <si>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</si>
  <si>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</si>
  <si>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</si>
  <si>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</si>
  <si>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</si>
  <si>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</si>
  <si>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</si>
  <si>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</si>
  <si>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</si>
  <si>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</si>
  <si>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</si>
  <si>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</si>
  <si>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</si>
  <si>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</si>
  <si>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</si>
  <si>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</si>
  <si>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</si>
  <si>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</si>
  <si>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</si>
  <si>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</si>
  <si>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</si>
  <si>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</si>
  <si>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</si>
  <si>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</si>
  <si>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</si>
  <si>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</si>
  <si>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</si>
  <si>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</si>
  <si>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</si>
  <si>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</si>
  <si>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</si>
  <si>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</si>
  <si>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</si>
  <si>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</si>
  <si>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</si>
  <si>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</si>
  <si>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</si>
  <si>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</si>
  <si>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</si>
  <si>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</si>
  <si>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</si>
  <si>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</si>
  <si>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</si>
  <si>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</si>
  <si>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</si>
  <si>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</si>
  <si>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</si>
  <si>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</si>
  <si>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</si>
  <si>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</si>
  <si>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</si>
  <si>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</si>
  <si>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</si>
  <si>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</si>
  <si>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</si>
  <si>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</si>
  <si>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</si>
  <si>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</si>
  <si>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</si>
  <si>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</si>
  <si>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</si>
  <si>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</si>
  <si>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</si>
  <si>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</si>
  <si>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</si>
  <si>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</si>
  <si>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</si>
  <si>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</si>
  <si>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</si>
  <si>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</si>
  <si>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</si>
  <si>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</si>
  <si>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</si>
  <si>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</si>
  <si>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</si>
  <si>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</si>
  <si>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</si>
  <si>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</si>
  <si>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</si>
  <si>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</si>
  <si>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</si>
  <si>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</si>
  <si>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</si>
  <si>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</si>
  <si>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</si>
  <si>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</si>
  <si>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</si>
  <si>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</si>
  <si>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</si>
  <si>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</si>
  <si>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</si>
  <si>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</si>
  <si>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</si>
  <si>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</si>
  <si>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</si>
  <si>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</si>
  <si>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</si>
  <si>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</si>
  <si>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</si>
  <si>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</si>
  <si>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</si>
  <si>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</si>
  <si>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</si>
  <si>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</si>
  <si>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</si>
  <si>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</si>
  <si>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</si>
  <si>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</si>
  <si>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</si>
  <si>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</si>
  <si>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</si>
  <si>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</si>
  <si>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</si>
  <si>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</si>
  <si>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</si>
  <si>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</si>
  <si>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</si>
  <si>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</si>
  <si>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</si>
  <si>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</si>
  <si>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</si>
  <si>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</si>
  <si>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</si>
  <si>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</si>
  <si>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</si>
  <si>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</si>
  <si>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</si>
  <si>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</si>
  <si>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</si>
  <si>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</si>
  <si>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</si>
  <si>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</si>
  <si>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</si>
  <si>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</si>
  <si>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</si>
  <si>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</si>
  <si>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</si>
  <si>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</si>
  <si>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</si>
  <si>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</si>
  <si>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</si>
  <si>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</si>
  <si>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</si>
  <si>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</si>
  <si>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</si>
  <si>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</si>
  <si>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</si>
  <si>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</si>
  <si>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</si>
  <si>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</si>
  <si>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</si>
  <si>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</si>
  <si>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</si>
  <si>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</si>
  <si>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</si>
  <si>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</si>
  <si>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</si>
  <si>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</si>
  <si>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</si>
  <si>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</si>
  <si>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</si>
  <si>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</si>
  <si>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</si>
  <si>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</si>
  <si>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</si>
  <si>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</si>
  <si>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</si>
  <si>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</si>
  <si>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</si>
  <si>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</si>
  <si>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</si>
  <si>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</si>
  <si>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</si>
  <si>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</si>
  <si>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</si>
  <si>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</si>
  <si>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</si>
  <si>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</si>
  <si>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</si>
  <si>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</si>
  <si>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</si>
  <si>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</si>
  <si>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</si>
  <si>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</si>
  <si>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</si>
  <si>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</si>
  <si>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</si>
  <si>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</si>
  <si>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</si>
  <si>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</si>
  <si>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</si>
  <si>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</si>
  <si>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</si>
  <si>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</si>
  <si>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</si>
  <si>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</si>
  <si>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</si>
  <si>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</si>
  <si>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</si>
  <si>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</si>
  <si>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</si>
  <si>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</si>
  <si>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</si>
  <si>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</si>
  <si>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</si>
  <si>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</si>
  <si>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</si>
  <si>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</si>
  <si>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</si>
  <si>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</si>
  <si>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</si>
  <si>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</si>
  <si>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</si>
  <si>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</si>
  <si>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</si>
  <si>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</si>
  <si>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</si>
  <si>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</si>
  <si>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</si>
  <si>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</si>
  <si>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</si>
  <si>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</si>
  <si>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</si>
  <si>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</si>
  <si>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</si>
  <si>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</si>
  <si>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</si>
  <si>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</si>
  <si>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</si>
  <si>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</si>
  <si>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</si>
  <si>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</si>
  <si>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</si>
  <si>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</si>
  <si>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</si>
  <si>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</si>
  <si>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</si>
  <si>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</si>
  <si>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</si>
  <si>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</si>
  <si>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</si>
  <si>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</si>
  <si>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</si>
  <si>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</si>
  <si>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</si>
  <si>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</si>
  <si>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</si>
  <si>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</si>
  <si>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</si>
  <si>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</si>
  <si>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</si>
  <si>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</si>
  <si>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</si>
  <si>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</si>
  <si>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</si>
  <si>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</si>
  <si>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</si>
  <si>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</si>
  <si>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</si>
  <si>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</si>
  <si>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</si>
  <si>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</si>
  <si>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</si>
  <si>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</si>
  <si>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</si>
  <si>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</si>
  <si>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</si>
  <si>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</si>
  <si>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</si>
  <si>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</si>
  <si>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</si>
  <si>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</si>
  <si>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</si>
  <si>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</si>
  <si>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</si>
  <si>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</si>
  <si>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</si>
  <si>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</si>
  <si>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</si>
  <si>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</si>
  <si>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</si>
  <si>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</si>
  <si>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</si>
  <si>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</si>
  <si>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</si>
  <si>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</si>
  <si>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</si>
  <si>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</si>
  <si>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</si>
  <si>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</si>
  <si>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</si>
  <si>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</si>
  <si>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</si>
  <si>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</si>
  <si>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</si>
  <si>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</si>
  <si>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</si>
  <si>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</si>
  <si>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</si>
  <si>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</si>
  <si>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</si>
  <si>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</si>
  <si>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</si>
  <si>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</si>
  <si>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</si>
  <si>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</si>
  <si>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</si>
  <si>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</si>
  <si>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</si>
  <si>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</si>
  <si>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</si>
  <si>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</si>
  <si>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</si>
  <si>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</si>
  <si>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</si>
  <si>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</si>
  <si>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</si>
  <si>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</si>
  <si>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</si>
  <si>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</si>
  <si>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</si>
  <si>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</si>
  <si>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</si>
  <si>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</si>
  <si>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</si>
  <si>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</si>
  <si>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</si>
  <si>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</si>
  <si>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</si>
  <si>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</si>
  <si>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</si>
  <si>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</si>
  <si>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</si>
  <si>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</si>
  <si>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</si>
  <si>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</si>
  <si>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</si>
  <si>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</si>
  <si>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</si>
  <si>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</si>
  <si>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</si>
  <si>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</si>
  <si>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</si>
  <si>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</si>
  <si>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</si>
  <si>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</si>
  <si>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</si>
  <si>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</si>
  <si>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</si>
  <si>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</si>
  <si>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</si>
  <si>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</si>
  <si>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</si>
  <si>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</si>
  <si>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</si>
  <si>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</si>
  <si>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</si>
  <si>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</si>
  <si>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</si>
  <si>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</si>
  <si>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</si>
  <si>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</si>
  <si>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</si>
  <si>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</si>
  <si>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</si>
  <si>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</si>
  <si>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</si>
  <si>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</si>
  <si>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</si>
  <si>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</si>
  <si>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</si>
  <si>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</si>
  <si>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</si>
  <si>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</si>
  <si>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</si>
  <si>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</si>
  <si>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</si>
  <si>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</si>
  <si>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</si>
  <si>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</si>
  <si>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</si>
  <si>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</si>
  <si>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</si>
  <si>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</si>
  <si>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</si>
  <si>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</si>
  <si>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</si>
  <si>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</si>
  <si>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</si>
  <si>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</si>
  <si>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</si>
  <si>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</si>
  <si>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</si>
  <si>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</si>
  <si>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</si>
  <si>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</si>
  <si>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</si>
  <si>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</si>
  <si>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</si>
  <si>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</si>
  <si>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</si>
  <si>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</si>
  <si>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</si>
  <si>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</si>
  <si>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</si>
  <si>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</si>
  <si>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</si>
  <si>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</si>
  <si>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</si>
  <si>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</si>
  <si>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</si>
  <si>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</si>
  <si>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</si>
  <si>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</si>
  <si>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</si>
  <si>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</si>
  <si>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</si>
  <si>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</si>
  <si>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</si>
  <si>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</si>
  <si>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</si>
  <si>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</si>
  <si>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</si>
  <si>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</si>
  <si>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</si>
  <si>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</si>
  <si>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</si>
  <si>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</si>
  <si>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</si>
  <si>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</si>
  <si>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</si>
  <si>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</si>
  <si>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</si>
  <si>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</si>
  <si>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</si>
  <si>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</si>
  <si>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</si>
  <si>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</si>
  <si>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</si>
  <si>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</si>
  <si>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</si>
  <si>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</si>
  <si>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</si>
  <si>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</si>
  <si>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</si>
  <si>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</si>
  <si>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</si>
  <si>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</si>
  <si>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</si>
  <si>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</si>
  <si>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</si>
  <si>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</si>
  <si>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</si>
  <si>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</si>
  <si>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</si>
  <si>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</si>
  <si>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</si>
  <si>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</si>
  <si>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</si>
  <si>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</si>
  <si>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</si>
  <si>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</si>
  <si>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</si>
  <si>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</si>
  <si>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</si>
  <si>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</si>
  <si>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</si>
  <si>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</si>
  <si>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</si>
  <si>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</si>
  <si>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</si>
  <si>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</si>
  <si>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</si>
  <si>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</si>
  <si>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</si>
  <si>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</si>
  <si>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</si>
  <si>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</si>
  <si>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</si>
  <si>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</si>
  <si>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</si>
  <si>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</si>
  <si>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</si>
  <si>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</si>
  <si>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</si>
  <si>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</si>
  <si>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</si>
  <si>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</si>
  <si>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</si>
  <si>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</si>
  <si>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</si>
  <si>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</si>
  <si>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</si>
  <si>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</si>
  <si>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</si>
  <si>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</si>
  <si>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</si>
  <si>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</si>
  <si>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</si>
  <si>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</si>
  <si>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</si>
  <si>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</si>
  <si>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</si>
  <si>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</si>
  <si>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</si>
  <si>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</si>
  <si>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</si>
  <si>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</si>
  <si>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</si>
  <si>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</si>
  <si>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</si>
  <si>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</si>
  <si>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</si>
  <si>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</si>
  <si>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</si>
  <si>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</si>
  <si>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</si>
  <si>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</si>
  <si>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</si>
  <si>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</si>
  <si>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</si>
  <si>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</si>
  <si>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</si>
  <si>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</si>
  <si>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</si>
  <si>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</si>
  <si>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</si>
  <si>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</si>
  <si>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</si>
  <si>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</si>
  <si>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</si>
  <si>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</si>
  <si>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</si>
  <si>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</si>
  <si>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</si>
  <si>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</si>
  <si>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</si>
  <si>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</si>
  <si>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</si>
  <si>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</si>
  <si>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</si>
  <si>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</si>
  <si>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</si>
  <si>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</si>
  <si>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</si>
  <si>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</si>
  <si>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</si>
  <si>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</si>
  <si>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</si>
  <si>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</si>
  <si>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</si>
  <si>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</si>
  <si>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</si>
  <si>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</si>
  <si>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</si>
  <si>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</si>
  <si>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</si>
  <si>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</si>
  <si>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</si>
  <si>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</si>
  <si>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</si>
  <si>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</si>
  <si>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</si>
  <si>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</si>
  <si>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</si>
  <si>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</si>
  <si>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</si>
  <si>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</si>
  <si>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</si>
  <si>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</si>
  <si>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</si>
  <si>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</si>
  <si>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</si>
  <si>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</si>
  <si>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</si>
  <si>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</si>
  <si>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</si>
  <si>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</si>
  <si>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</si>
  <si>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</si>
  <si>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</si>
  <si>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</si>
  <si>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</si>
  <si>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</si>
  <si>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</si>
  <si>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</si>
  <si>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</si>
  <si>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</si>
  <si>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</si>
  <si>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</si>
  <si>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</si>
  <si>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</si>
  <si>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</si>
  <si>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</si>
  <si>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</si>
  <si>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</si>
  <si>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</si>
  <si>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</si>
  <si>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</si>
  <si>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</si>
  <si>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</si>
  <si>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</si>
  <si>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</si>
  <si>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</si>
  <si>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</si>
  <si>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</si>
  <si>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</si>
  <si>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</si>
  <si>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</si>
  <si>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</si>
  <si>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</si>
  <si>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</si>
  <si>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</si>
  <si>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</si>
  <si>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</si>
  <si>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</si>
  <si>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</si>
  <si>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</si>
  <si>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</si>
  <si>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</si>
  <si>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</si>
  <si>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</si>
  <si>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</si>
  <si>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</si>
  <si>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</si>
  <si>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</si>
  <si>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</si>
  <si>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</si>
  <si>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</si>
  <si>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</si>
  <si>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</si>
  <si>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</si>
  <si>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</si>
  <si>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</si>
  <si>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</si>
  <si>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</si>
  <si>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</si>
  <si>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</si>
  <si>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</si>
  <si>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</si>
  <si>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</si>
  <si>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</si>
  <si>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</si>
  <si>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</si>
  <si>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</si>
  <si>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</si>
  <si>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</si>
  <si>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</si>
  <si>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</si>
  <si>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</si>
  <si>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</si>
  <si>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</si>
  <si>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</si>
  <si>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</si>
  <si>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</si>
  <si>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</si>
  <si>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</si>
  <si>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</si>
  <si>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</si>
  <si>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</si>
  <si>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</si>
  <si>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</si>
  <si>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</si>
  <si>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</si>
  <si>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</si>
  <si>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</si>
  <si>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</si>
  <si>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</si>
  <si>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</si>
  <si>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</si>
  <si>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</si>
  <si>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</si>
  <si>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</si>
  <si>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</si>
  <si>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</si>
  <si>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</si>
  <si>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</si>
  <si>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</si>
  <si>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</si>
  <si>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</si>
  <si>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</si>
  <si>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</si>
  <si>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</si>
  <si>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</si>
  <si>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</si>
  <si>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</si>
  <si>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</si>
  <si>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</si>
  <si>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</si>
  <si>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</si>
  <si>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</si>
  <si>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</si>
  <si>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</si>
  <si>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</si>
  <si>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</si>
  <si>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</si>
  <si>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</si>
  <si>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</si>
  <si>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</si>
  <si>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</si>
  <si>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</si>
  <si>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</si>
  <si>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</si>
  <si>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</si>
  <si>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</si>
  <si>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</si>
  <si>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</si>
  <si>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</si>
  <si>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</si>
  <si>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</si>
  <si>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</si>
  <si>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</si>
  <si>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</si>
  <si>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</si>
  <si>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</si>
  <si>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</si>
  <si>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</si>
  <si>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</si>
  <si>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</si>
  <si>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</si>
  <si>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</si>
  <si>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</si>
  <si>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</si>
  <si>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</si>
  <si>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</si>
  <si>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</si>
  <si>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</si>
  <si>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</si>
  <si>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</si>
  <si>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</si>
  <si>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</si>
  <si>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</si>
  <si>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</si>
  <si>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</si>
  <si>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</si>
  <si>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</si>
  <si>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</si>
  <si>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</si>
  <si>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</si>
  <si>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</si>
  <si>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</si>
  <si>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</si>
  <si>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</si>
  <si>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</si>
  <si>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</si>
  <si>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</si>
  <si>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</si>
  <si>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</si>
  <si>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</si>
  <si>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</si>
  <si>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</si>
  <si>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</si>
  <si>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</si>
  <si>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</si>
  <si>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</si>
  <si>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</si>
  <si>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</si>
  <si>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</si>
  <si>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</si>
  <si>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</si>
  <si>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</si>
  <si>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</si>
  <si>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</si>
  <si>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</si>
  <si>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</si>
  <si>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</si>
  <si>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</si>
  <si>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</si>
  <si>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</si>
  <si>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</si>
  <si>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</si>
  <si>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</si>
  <si>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</si>
  <si>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</si>
  <si>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</si>
  <si>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</si>
  <si>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</si>
  <si>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</si>
  <si>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</si>
  <si>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</si>
  <si>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</si>
  <si>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</si>
  <si>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</si>
  <si>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</si>
  <si>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</si>
  <si>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</si>
  <si>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</si>
  <si>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</si>
  <si>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</si>
  <si>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</si>
  <si>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</si>
  <si>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</si>
  <si>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</si>
  <si>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</si>
  <si>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</si>
  <si>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</si>
  <si>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</si>
  <si>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</si>
  <si>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</si>
  <si>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</si>
  <si>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</si>
  <si>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</si>
  <si>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</si>
  <si>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</si>
  <si>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</si>
  <si>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</si>
  <si>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</si>
  <si>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</si>
  <si>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</si>
  <si>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</si>
  <si>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</si>
  <si>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</si>
  <si>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</si>
  <si>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</si>
  <si>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</si>
  <si>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</si>
  <si>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</si>
  <si>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</si>
  <si>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</si>
  <si>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</si>
  <si>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</si>
  <si>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</si>
  <si>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</si>
  <si>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</si>
  <si>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</si>
  <si>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</si>
  <si>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</si>
  <si>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</si>
  <si>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</si>
  <si>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</si>
  <si>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</si>
  <si>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</si>
  <si>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</si>
  <si>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</si>
  <si>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</si>
  <si>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</si>
  <si>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</si>
  <si>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</si>
  <si>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</si>
  <si>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</si>
  <si>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</si>
  <si>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</si>
  <si>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</si>
  <si>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</si>
  <si>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</si>
  <si>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</si>
  <si>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</si>
  <si>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</si>
  <si>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</si>
  <si>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</si>
  <si>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</si>
  <si>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</si>
  <si>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</si>
  <si>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</si>
  <si>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</si>
  <si>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</si>
  <si>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</si>
  <si>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</si>
  <si>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</si>
  <si>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</si>
  <si>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</si>
  <si>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</si>
  <si>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</si>
  <si>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</si>
  <si>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</si>
  <si>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</si>
  <si>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</si>
  <si>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</si>
  <si>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</si>
  <si>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</si>
  <si>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</si>
  <si>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</si>
  <si>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</si>
  <si>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</si>
  <si>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</si>
  <si>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</si>
  <si>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</si>
  <si>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</si>
  <si>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</si>
  <si>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</si>
  <si>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</si>
  <si>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</si>
  <si>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</si>
  <si>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</si>
  <si>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</si>
  <si>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</si>
  <si>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</si>
  <si>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</si>
  <si>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</si>
  <si>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</si>
  <si>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</si>
  <si>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</si>
  <si>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</si>
  <si>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</si>
  <si>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</si>
  <si>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</si>
  <si>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</si>
  <si>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</si>
  <si>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</si>
  <si>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</si>
  <si>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</si>
  <si>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</si>
  <si>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</si>
  <si>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</si>
  <si>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</si>
  <si>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</si>
  <si>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</si>
  <si>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</si>
  <si>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</si>
  <si>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</si>
  <si>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</si>
  <si>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</si>
  <si>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</si>
  <si>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</si>
  <si>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</si>
  <si>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</si>
  <si>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</si>
  <si>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</si>
  <si>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</si>
  <si>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</si>
  <si>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</si>
  <si>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</si>
  <si>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</si>
  <si>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</si>
  <si>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</si>
  <si>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</si>
  <si>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</si>
  <si>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</si>
  <si>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</si>
  <si>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</si>
  <si>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</si>
  <si>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</si>
  <si>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</si>
  <si>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</si>
  <si>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</si>
  <si>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</si>
  <si>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</si>
  <si>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</si>
  <si>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</si>
  <si>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</si>
  <si>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</si>
  <si>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</si>
  <si>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</si>
  <si>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</si>
  <si>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</si>
  <si>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</si>
  <si>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</si>
  <si>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</si>
  <si>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</si>
  <si>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</si>
  <si>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</si>
  <si>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</si>
  <si>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</si>
  <si>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</si>
  <si>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</si>
  <si>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</si>
  <si>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</si>
  <si>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</si>
  <si>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</si>
  <si>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</si>
  <si>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</si>
  <si>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</si>
  <si>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</si>
  <si>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</si>
  <si>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</si>
  <si>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</si>
  <si>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</si>
  <si>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</si>
  <si>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</si>
  <si>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</si>
  <si>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</si>
  <si>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</si>
  <si>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</si>
  <si>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</si>
  <si>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</si>
  <si>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</si>
  <si>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</si>
  <si>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</si>
  <si>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</si>
  <si>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</si>
  <si>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</si>
  <si>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</si>
  <si>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</si>
  <si>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</si>
  <si>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</si>
  <si>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</si>
  <si>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</si>
  <si>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</si>
  <si>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</si>
  <si>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</si>
  <si>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</si>
  <si>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</si>
  <si>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</si>
  <si>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</si>
  <si>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</si>
  <si>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</si>
  <si>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</si>
  <si>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</si>
  <si>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</si>
  <si>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</si>
  <si>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</si>
  <si>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</si>
  <si>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</si>
  <si>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</si>
  <si>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</si>
  <si>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</si>
  <si>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</si>
  <si>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</si>
  <si>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</si>
  <si>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</si>
  <si>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</si>
  <si>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</si>
  <si>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</si>
  <si>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</si>
  <si>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</si>
  <si>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</si>
  <si>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</si>
  <si>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</si>
  <si>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</si>
  <si>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</si>
  <si>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</si>
  <si>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</si>
  <si>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</si>
  <si>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</si>
  <si>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</si>
  <si>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</si>
  <si>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</si>
  <si>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</si>
  <si>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</si>
  <si>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</si>
  <si>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</si>
  <si>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</si>
  <si>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</si>
  <si>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</si>
  <si>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</si>
  <si>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</si>
  <si>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</si>
  <si>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</si>
  <si>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</si>
  <si>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</si>
  <si>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</si>
  <si>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</si>
  <si>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</si>
  <si>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</si>
  <si>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</si>
  <si>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</si>
  <si>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</si>
  <si>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</si>
  <si>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</si>
  <si>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</si>
  <si>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</si>
  <si>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</si>
  <si>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</si>
  <si>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</si>
  <si>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</si>
  <si>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</si>
  <si>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</si>
  <si>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</si>
  <si>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</si>
  <si>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</si>
  <si>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</si>
  <si>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</si>
  <si>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</si>
  <si>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</si>
  <si>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</si>
  <si>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</si>
  <si>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</si>
  <si>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</si>
  <si>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</si>
  <si>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</si>
  <si>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</si>
  <si>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</si>
  <si>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</si>
  <si>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</si>
  <si>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</si>
  <si>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</si>
  <si>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</si>
  <si>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</si>
  <si>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</si>
  <si>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</si>
  <si>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</si>
  <si>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</si>
  <si>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</si>
  <si>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</si>
  <si>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</si>
  <si>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</si>
  <si>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</si>
  <si>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</si>
  <si>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</si>
  <si>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</si>
  <si>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</si>
  <si>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</si>
  <si>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</si>
  <si>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</si>
  <si>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</si>
  <si>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</si>
  <si>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</si>
  <si>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</si>
  <si>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</si>
  <si>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</si>
  <si>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</si>
  <si>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</si>
  <si>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</si>
  <si>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</si>
  <si>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</si>
  <si>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</si>
  <si>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</si>
  <si>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</si>
  <si>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</si>
  <si>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</si>
  <si>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</si>
  <si>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</si>
  <si>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</si>
  <si>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</si>
  <si>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</si>
  <si>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</si>
  <si>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</si>
  <si>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</si>
  <si>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</si>
  <si>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</si>
  <si>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</si>
  <si>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</si>
  <si>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</si>
  <si>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</si>
  <si>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</si>
  <si>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</si>
  <si>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</si>
  <si>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</si>
  <si>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</si>
  <si>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</si>
  <si>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</si>
  <si>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</si>
  <si>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</si>
  <si>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</si>
  <si>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</si>
  <si>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</si>
  <si>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</si>
  <si>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</si>
  <si>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</si>
  <si>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</si>
  <si>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</si>
  <si>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</si>
  <si>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</si>
  <si>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</si>
  <si>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</si>
  <si>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</si>
  <si>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</si>
  <si>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</si>
  <si>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</si>
  <si>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</si>
  <si>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</si>
  <si>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</si>
  <si>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</si>
  <si>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</si>
  <si>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</si>
  <si>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</si>
  <si>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</si>
  <si>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</si>
  <si>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</si>
  <si>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</si>
  <si>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</si>
  <si>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</si>
  <si>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</si>
  <si>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</si>
  <si>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</si>
  <si>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</si>
  <si>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</si>
  <si>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</si>
  <si>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</si>
  <si>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</si>
  <si>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</si>
  <si>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</si>
  <si>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</si>
  <si>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</si>
  <si>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</si>
  <si>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</si>
  <si>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</si>
  <si>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</si>
  <si>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</si>
  <si>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</si>
  <si>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</si>
  <si>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</si>
  <si>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</si>
  <si>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</si>
  <si>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</si>
  <si>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</si>
  <si>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</si>
  <si>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</si>
  <si>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</si>
  <si>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</si>
  <si>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</si>
  <si>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</si>
  <si>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</si>
  <si>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</si>
  <si>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</si>
  <si>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</si>
  <si>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</si>
  <si>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</si>
  <si>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</si>
  <si>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</si>
  <si>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</si>
  <si>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</si>
  <si>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</si>
  <si>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</si>
  <si>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</si>
  <si>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</si>
  <si>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</si>
  <si>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</si>
  <si>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</si>
  <si>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</si>
  <si>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</si>
  <si>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</si>
  <si>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</si>
  <si>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</si>
  <si>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</si>
  <si>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</si>
  <si>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</si>
  <si>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</si>
  <si>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</si>
  <si>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</si>
  <si>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</si>
  <si>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</si>
  <si>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</si>
  <si>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</si>
  <si>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</si>
  <si>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</si>
  <si>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</si>
  <si>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</si>
  <si>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</si>
  <si>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</si>
  <si>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</si>
  <si>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</si>
  <si>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</si>
  <si>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</si>
  <si>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</si>
  <si>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</si>
  <si>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</si>
  <si>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</si>
  <si>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</si>
  <si>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</si>
  <si>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</si>
  <si>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</si>
  <si>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</si>
  <si>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</si>
  <si>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</si>
  <si>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</si>
  <si>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</si>
  <si>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</si>
  <si>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</si>
  <si>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</si>
  <si>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</si>
  <si>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</si>
  <si>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</si>
  <si>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</si>
  <si>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</si>
  <si>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</si>
  <si>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</si>
  <si>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</si>
  <si>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</si>
  <si>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</si>
  <si>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</si>
  <si>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</si>
  <si>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</si>
  <si>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</si>
  <si>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</si>
  <si>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</si>
  <si>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</si>
  <si>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</si>
  <si>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</si>
  <si>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</si>
  <si>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</si>
  <si>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</si>
  <si>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</si>
  <si>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</si>
  <si>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</si>
  <si>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</si>
  <si>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</si>
  <si>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</si>
  <si>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</si>
  <si>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</si>
  <si>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</si>
  <si>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</si>
  <si>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</si>
  <si>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</si>
  <si>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</si>
  <si>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</si>
  <si>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</si>
  <si>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</si>
  <si>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</si>
  <si>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</si>
  <si>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</si>
  <si>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</si>
  <si>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</si>
  <si>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</si>
  <si>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</si>
  <si>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</si>
  <si>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</si>
  <si>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</si>
  <si>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</si>
  <si>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</si>
  <si>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</si>
  <si>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</si>
  <si>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</si>
  <si>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</si>
  <si>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</si>
  <si>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</si>
  <si>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</si>
  <si>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</si>
  <si>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</si>
  <si>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</si>
  <si>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</si>
  <si>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</si>
  <si>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</si>
  <si>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</si>
  <si>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</si>
  <si>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</si>
  <si>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</si>
  <si>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</si>
  <si>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</si>
  <si>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</si>
  <si>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</si>
  <si>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</si>
  <si>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</si>
  <si>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</si>
  <si>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</si>
  <si>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</si>
  <si>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</si>
  <si>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</si>
  <si>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</si>
  <si>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</si>
  <si>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</si>
  <si>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</si>
  <si>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</si>
  <si>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</si>
  <si>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</si>
  <si>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</si>
  <si>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</si>
  <si>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</si>
  <si>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</si>
  <si>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</si>
  <si>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</si>
  <si>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</si>
  <si>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</si>
  <si>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</si>
  <si>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</si>
  <si>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</si>
  <si>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</si>
  <si>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</si>
  <si>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</si>
  <si>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</si>
  <si>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</si>
  <si>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</si>
  <si>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</si>
  <si>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</si>
  <si>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</si>
  <si>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</si>
  <si>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</si>
  <si>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</si>
  <si>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</si>
  <si>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</si>
  <si>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</si>
  <si>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</si>
  <si>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</si>
  <si>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</si>
  <si>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</si>
  <si>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</si>
  <si>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</si>
  <si>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</si>
  <si>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</si>
  <si>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</si>
  <si>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</si>
  <si>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</si>
  <si>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</si>
  <si>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</si>
  <si>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</si>
  <si>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</si>
  <si>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</si>
  <si>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</si>
  <si>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</si>
  <si>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</si>
  <si>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</si>
  <si>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</si>
  <si>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</si>
  <si>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</si>
  <si>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</si>
  <si>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</si>
  <si>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</si>
  <si>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</si>
  <si>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</si>
  <si>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</si>
  <si>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</si>
  <si>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</si>
  <si>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</si>
  <si>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</si>
  <si>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</si>
  <si>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</si>
  <si>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</si>
  <si>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</si>
  <si>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</si>
  <si>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</si>
  <si>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</si>
  <si>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</si>
  <si>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</si>
  <si>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</si>
  <si>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</si>
  <si>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</si>
  <si>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</si>
  <si>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</si>
  <si>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</si>
  <si>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</si>
  <si>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</si>
  <si>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</si>
  <si>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</si>
  <si>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</si>
  <si>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</si>
  <si>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</si>
  <si>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</si>
  <si>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</si>
  <si>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</si>
  <si>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</si>
  <si>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</si>
  <si>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</si>
  <si>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</si>
  <si>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</si>
  <si>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</si>
  <si>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</si>
  <si>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</si>
  <si>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</si>
  <si>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</si>
  <si>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</si>
  <si>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</si>
  <si>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</si>
  <si>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</si>
  <si>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</si>
  <si>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</si>
  <si>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</si>
  <si>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</si>
  <si>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</si>
  <si>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</si>
  <si>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</si>
  <si>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</si>
  <si>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</si>
  <si>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</si>
  <si>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</si>
  <si>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</si>
  <si>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</si>
  <si>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</si>
  <si>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</si>
  <si>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</si>
  <si>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</si>
  <si>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</si>
  <si>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</si>
  <si>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</si>
  <si>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</si>
  <si>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</si>
  <si>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</si>
  <si>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</si>
  <si>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</si>
  <si>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</si>
  <si>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</si>
  <si>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</si>
  <si>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</si>
  <si>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</si>
  <si>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</si>
  <si>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</si>
  <si>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</si>
  <si>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</si>
  <si>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</si>
  <si>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</si>
  <si>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</si>
  <si>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</si>
  <si>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</si>
  <si>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</si>
  <si>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</si>
  <si>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</si>
  <si>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</si>
  <si>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</si>
  <si>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</si>
  <si>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</si>
  <si>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</si>
  <si>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</si>
  <si>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</si>
  <si>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</si>
  <si>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</si>
  <si>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</si>
  <si>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</si>
  <si>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</si>
  <si>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</si>
  <si>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</si>
  <si>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</si>
  <si>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</si>
  <si>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</si>
  <si>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</si>
  <si>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</si>
  <si>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</si>
  <si>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</si>
  <si>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</si>
  <si>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</si>
  <si>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</si>
  <si>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</si>
  <si>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</si>
  <si>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</si>
  <si>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</si>
  <si>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</si>
  <si>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</si>
  <si>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</si>
  <si>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</si>
  <si>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</si>
  <si>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</si>
  <si>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</si>
  <si>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</si>
  <si>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</si>
  <si>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</si>
  <si>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</si>
  <si>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</si>
  <si>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</si>
  <si>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</si>
  <si>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</si>
  <si>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</si>
  <si>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</si>
  <si>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</si>
  <si>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</si>
  <si>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</si>
  <si>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</si>
  <si>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</si>
  <si>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</si>
  <si>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</si>
  <si>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</si>
  <si>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</si>
  <si>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</si>
  <si>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</si>
  <si>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</si>
  <si>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</si>
  <si>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</si>
  <si>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</si>
  <si>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</si>
  <si>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</si>
  <si>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</si>
  <si>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</si>
  <si>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</si>
  <si>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</si>
  <si>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</si>
  <si>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</si>
  <si>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</si>
  <si>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</si>
  <si>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</si>
  <si>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</si>
  <si>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</si>
  <si>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</si>
  <si>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</si>
  <si>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</si>
  <si>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</si>
  <si>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</si>
  <si>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</si>
  <si>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</si>
  <si>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</si>
  <si>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</si>
  <si>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</si>
  <si>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</si>
  <si>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</si>
  <si>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</si>
  <si>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</si>
  <si>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</si>
  <si>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</si>
  <si>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</si>
  <si>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</si>
  <si>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</si>
  <si>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</si>
  <si>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</si>
  <si>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</si>
  <si>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</si>
  <si>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</si>
  <si>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</si>
  <si>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</si>
  <si>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</si>
  <si>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</si>
  <si>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</si>
  <si>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</si>
  <si>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</si>
  <si>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</si>
  <si>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</si>
  <si>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</si>
  <si>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</si>
  <si>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</si>
  <si>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</si>
  <si>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</si>
  <si>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</si>
  <si>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</si>
  <si>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</si>
  <si>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</si>
  <si>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</si>
  <si>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</si>
  <si>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</si>
  <si>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</si>
  <si>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</si>
  <si>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</si>
  <si>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</si>
  <si>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</si>
  <si>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</si>
  <si>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</si>
  <si>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</si>
  <si>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</si>
  <si>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</si>
  <si>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</si>
  <si>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</si>
  <si>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</si>
  <si>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</si>
  <si>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</si>
  <si>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</si>
  <si>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</si>
  <si>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</si>
  <si>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</si>
  <si>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</si>
  <si>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</si>
  <si>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</si>
  <si>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</si>
  <si>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</si>
  <si>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</si>
  <si>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</si>
  <si>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</si>
  <si>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</si>
  <si>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</si>
  <si>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</si>
  <si>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</si>
  <si>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</si>
  <si>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</si>
  <si>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</si>
  <si>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</si>
  <si>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</si>
  <si>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</si>
  <si>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</si>
  <si>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</si>
  <si>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</si>
  <si>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</si>
  <si>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</si>
  <si>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</si>
  <si>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</si>
  <si>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</si>
  <si>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</si>
  <si>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</si>
  <si>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</si>
  <si>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</si>
  <si>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</si>
  <si>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</si>
  <si>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</si>
  <si>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</si>
  <si>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</si>
  <si>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</si>
  <si>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</si>
  <si>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</si>
  <si>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</si>
  <si>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</si>
  <si>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</si>
  <si>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</si>
  <si>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</si>
  <si>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</si>
  <si>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</si>
  <si>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</si>
  <si>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</si>
  <si>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</si>
  <si>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</si>
  <si>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</si>
  <si>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</si>
  <si>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</si>
  <si>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</si>
  <si>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</si>
  <si>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</si>
  <si>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</si>
  <si>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</si>
  <si>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</si>
  <si>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</si>
  <si>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</si>
  <si>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</si>
  <si>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</si>
  <si>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</si>
  <si>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</si>
  <si>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</si>
  <si>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</si>
  <si>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</si>
  <si>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</si>
  <si>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</si>
  <si>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</si>
  <si>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</si>
  <si>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</si>
  <si>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</si>
  <si>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</si>
  <si>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</si>
  <si>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</si>
  <si>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</si>
  <si>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</si>
  <si>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</si>
  <si>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</si>
  <si>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</si>
  <si>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</si>
  <si>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</si>
  <si>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</si>
  <si>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</si>
  <si>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</si>
  <si>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</si>
  <si>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</si>
  <si>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</si>
  <si>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</si>
  <si>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</si>
  <si>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</si>
  <si>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</si>
  <si>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</si>
  <si>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</si>
  <si>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</si>
  <si>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</si>
  <si>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</si>
  <si>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</si>
  <si>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</si>
  <si>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</si>
  <si>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</si>
  <si>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</si>
  <si>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</si>
  <si>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</si>
  <si>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</si>
  <si>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</si>
  <si>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</si>
  <si>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</si>
  <si>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</si>
  <si>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</si>
  <si>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</si>
  <si>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</si>
  <si>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</si>
  <si>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</si>
  <si>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</si>
  <si>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</si>
  <si>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</si>
  <si>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</si>
  <si>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</si>
  <si>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</si>
  <si>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</si>
  <si>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</si>
  <si>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</si>
  <si>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</si>
  <si>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</si>
  <si>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</si>
  <si>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</si>
  <si>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</si>
  <si>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</si>
  <si>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</si>
  <si>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</si>
  <si>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</si>
  <si>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</si>
  <si>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</si>
  <si>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</si>
  <si>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</si>
  <si>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</si>
  <si>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</si>
  <si>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</si>
  <si>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</si>
  <si>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</si>
  <si>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</si>
  <si>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</si>
  <si>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</si>
  <si>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</si>
  <si>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</si>
  <si>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</si>
  <si>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</si>
  <si>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</si>
  <si>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</si>
  <si>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</si>
  <si>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</si>
  <si>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</si>
  <si>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</si>
  <si>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</si>
  <si>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</si>
  <si>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</si>
  <si>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</si>
  <si>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</si>
  <si>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</si>
  <si>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</si>
  <si>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</si>
  <si>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</si>
  <si>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ELC*</t>
  </si>
  <si>
    <t>~TradeLinks</t>
  </si>
  <si>
    <t>DE2</t>
  </si>
  <si>
    <t>DE3</t>
  </si>
  <si>
    <t>DE4</t>
  </si>
  <si>
    <t>DE5</t>
  </si>
  <si>
    <t xml:space="preserve">Trade of fuels to ELC-production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</si>
</sst>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7">
    <numFmt numFmtId="41" formatCode="_-* #,##0_-;\-* #,##0_-;_-* &quot;-&quot;_-;_-@_-"/>
    <numFmt numFmtId="43" formatCode="_-* #,##0.00_-;\-* #,##0.00_-;_-* &quot;-&quot;??_-;_-@_-"/>
    <numFmt numFmtId="164" formatCode="_ * #,##0.00_ ;_ * \-#,##0.00_ ;_ * &quot;-&quot;??_ ;_ @_ "/>
    <numFmt numFmtId="165" formatCode="_(* #,##0.00_);_(* \(#,##0.00\);_(* &quot;-&quot;??_);_(@_)"/>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 numFmtId="198" formatCode="#,##0.##########"/>
  </numFmts>
  <fonts count="20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696">
    <xf numFmtId="0" fontId="0" fillId="0" borderId="0"/>
    <xf numFmtId="177"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13" fillId="0" borderId="0" applyFont="0" applyFill="0" applyBorder="0" applyAlignment="0" applyProtection="0"/>
    <xf numFmtId="164" fontId="40" fillId="0" borderId="0" applyFont="0" applyFill="0" applyBorder="0" applyAlignment="0" applyProtection="0"/>
    <xf numFmtId="164" fontId="41" fillId="0" borderId="0" applyFont="0" applyFill="0" applyBorder="0" applyAlignment="0" applyProtection="0"/>
    <xf numFmtId="164" fontId="13" fillId="0" borderId="0" applyFont="0" applyFill="0" applyBorder="0" applyAlignment="0" applyProtection="0"/>
    <xf numFmtId="164" fontId="41" fillId="0" borderId="0" applyFont="0" applyFill="0" applyBorder="0" applyAlignment="0" applyProtection="0"/>
    <xf numFmtId="164" fontId="6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4" fontId="13" fillId="0" borderId="0" applyFont="0" applyFill="0" applyBorder="0" applyAlignment="0" applyProtection="0"/>
    <xf numFmtId="164" fontId="49" fillId="0" borderId="0" applyFont="0" applyFill="0" applyBorder="0" applyAlignment="0" applyProtection="0"/>
    <xf numFmtId="164" fontId="15" fillId="0" borderId="0" applyFont="0" applyFill="0" applyBorder="0" applyAlignment="0" applyProtection="0"/>
    <xf numFmtId="164" fontId="66" fillId="0" borderId="0" applyFont="0" applyFill="0" applyBorder="0" applyAlignment="0" applyProtection="0"/>
    <xf numFmtId="164" fontId="40" fillId="0" borderId="0" applyFont="0" applyFill="0" applyBorder="0" applyAlignment="0" applyProtection="0"/>
    <xf numFmtId="164" fontId="49" fillId="0" borderId="0" applyFont="0" applyFill="0" applyBorder="0" applyAlignment="0" applyProtection="0"/>
    <xf numFmtId="164" fontId="15" fillId="0" borderId="0" applyFont="0" applyFill="0" applyBorder="0" applyAlignment="0" applyProtection="0"/>
    <xf numFmtId="164" fontId="66"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0" fontId="38" fillId="0" borderId="0"/>
    <xf numFmtId="0" fontId="44" fillId="0" borderId="5">
      <alignment horizontal="left" vertical="center" wrapText="1" indent="2"/>
    </xf>
    <xf numFmtId="168" fontId="1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8" fontId="41" fillId="0" borderId="0" applyFont="0" applyFill="0" applyBorder="0" applyAlignment="0" applyProtection="0"/>
    <xf numFmtId="177"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7"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164" fontId="49" fillId="0" borderId="0" applyFont="0" applyFill="0" applyBorder="0" applyAlignment="0" applyProtection="0"/>
    <xf numFmtId="164" fontId="15"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4" fontId="66" fillId="0" borderId="0" applyFont="0" applyFill="0" applyBorder="0" applyAlignment="0" applyProtection="0"/>
    <xf numFmtId="164" fontId="13" fillId="0" borderId="0" applyFont="0" applyFill="0" applyBorder="0" applyAlignment="0" applyProtection="0"/>
    <xf numFmtId="0" fontId="75" fillId="0" borderId="0" applyNumberFormat="0" applyFill="0" applyBorder="0" applyAlignment="0" applyProtection="0"/>
    <xf numFmtId="178" fontId="76" fillId="43" borderId="0" applyNumberFormat="0" applyBorder="0" applyAlignment="0" applyProtection="0">
      <alignment horizontal="center" vertical="top" wrapText="1"/>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164" fontId="13"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8"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8"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164"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8" fillId="0" borderId="0"/>
    <xf numFmtId="0" fontId="78" fillId="0" borderId="0"/>
    <xf numFmtId="0" fontId="78" fillId="0" borderId="0"/>
    <xf numFmtId="177"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7"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164" fontId="10"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41" fillId="0" borderId="0" applyFont="0" applyFill="0" applyBorder="0" applyAlignment="0" applyProtection="0"/>
    <xf numFmtId="164" fontId="12" fillId="0" borderId="0" applyFont="0" applyFill="0" applyBorder="0" applyAlignment="0" applyProtection="0"/>
    <xf numFmtId="164" fontId="41" fillId="0" borderId="0" applyFont="0" applyFill="0" applyBorder="0" applyAlignment="0" applyProtection="0"/>
    <xf numFmtId="164" fontId="96"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4"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164" fontId="96"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78" fontId="34" fillId="37" borderId="0" applyNumberFormat="0" applyBorder="0" applyAlignment="0"/>
    <xf numFmtId="178" fontId="12" fillId="0" borderId="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77" fontId="12" fillId="0" borderId="0"/>
    <xf numFmtId="177" fontId="12" fillId="0" borderId="0"/>
    <xf numFmtId="177" fontId="12" fillId="0" borderId="0"/>
    <xf numFmtId="177"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6" fontId="114" fillId="0" borderId="0">
      <alignment horizontal="right"/>
    </xf>
    <xf numFmtId="170"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164" fontId="12"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43" fontId="15"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6"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5" fontId="120" fillId="0" borderId="89">
      <alignment horizontal="right" vertical="center"/>
    </xf>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164" fontId="8" fillId="0" borderId="0" applyFont="0" applyFill="0" applyBorder="0" applyAlignment="0" applyProtection="0"/>
    <xf numFmtId="178" fontId="34" fillId="37" borderId="0" applyNumberFormat="0" applyBorder="0" applyAlignment="0"/>
    <xf numFmtId="0" fontId="64" fillId="0" borderId="0" applyNumberFormat="0" applyFill="0" applyBorder="0" applyAlignment="0" applyProtection="0">
      <alignment vertical="top"/>
      <protection locked="0"/>
    </xf>
    <xf numFmtId="164" fontId="12" fillId="0" borderId="0" applyFont="0" applyFill="0" applyBorder="0" applyAlignment="0" applyProtection="0"/>
    <xf numFmtId="177" fontId="108" fillId="0" borderId="0"/>
    <xf numFmtId="178" fontId="12" fillId="0" borderId="0"/>
    <xf numFmtId="164"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164" fontId="12"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2"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43" fontId="6" fillId="0" borderId="0" applyFont="0" applyFill="0" applyBorder="0" applyAlignment="0" applyProtection="0"/>
    <xf numFmtId="164" fontId="3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12" fillId="0" borderId="0"/>
    <xf numFmtId="164" fontId="41" fillId="0" borderId="0" applyFont="0" applyFill="0" applyBorder="0" applyAlignment="0" applyProtection="0"/>
    <xf numFmtId="164" fontId="12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12"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72" fontId="12" fillId="0" borderId="0" applyFont="0" applyFill="0" applyBorder="0" applyAlignment="0" applyProtection="0"/>
    <xf numFmtId="164"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6"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3" fontId="15"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0" fontId="5" fillId="0" borderId="0"/>
    <xf numFmtId="176"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164"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164" fontId="4" fillId="0" borderId="0" applyFont="0" applyFill="0" applyBorder="0" applyAlignment="0" applyProtection="0"/>
    <xf numFmtId="0" fontId="30"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164"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164"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2" fillId="28" borderId="121" applyNumberFormat="0" applyFont="0" applyAlignment="0" applyProtection="0"/>
    <xf numFmtId="164"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30" fillId="0" borderId="117"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12" fillId="28" borderId="12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5"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7" fontId="185" fillId="0" borderId="0" applyBorder="0" applyProtection="0"/>
    <xf numFmtId="0" fontId="1" fillId="0" borderId="0"/>
    <xf numFmtId="0" fontId="197" fillId="0" borderId="0"/>
  </cellStyleXfs>
  <cellXfs count="1380">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1" fontId="0" fillId="30" borderId="0" xfId="0" applyNumberFormat="1" applyFill="1"/>
    <xf numFmtId="171" fontId="14" fillId="0" borderId="0" xfId="0" applyNumberFormat="1" applyFont="1"/>
    <xf numFmtId="171" fontId="0" fillId="0" borderId="0" xfId="0" applyNumberFormat="1"/>
    <xf numFmtId="171" fontId="34" fillId="31" borderId="12" xfId="0" applyNumberFormat="1" applyFont="1" applyFill="1" applyBorder="1" applyAlignment="1">
      <alignment horizontal="left" vertical="center" wrapText="1"/>
    </xf>
    <xf numFmtId="171" fontId="35" fillId="29" borderId="13" xfId="0" quotePrefix="1" applyNumberFormat="1" applyFont="1" applyFill="1" applyBorder="1" applyAlignment="1">
      <alignment horizontal="left" vertical="center" wrapText="1"/>
    </xf>
    <xf numFmtId="171" fontId="13"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1"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1" fontId="46" fillId="0" borderId="0" xfId="993" applyNumberFormat="1" applyFont="1" applyFill="1" applyBorder="1"/>
    <xf numFmtId="0" fontId="41" fillId="0" borderId="0" xfId="993"/>
    <xf numFmtId="14" fontId="41" fillId="0" borderId="0" xfId="993" applyNumberFormat="1" applyFont="1" applyAlignment="1">
      <alignment horizontal="left"/>
    </xf>
    <xf numFmtId="171" fontId="41" fillId="0" borderId="0" xfId="993" applyNumberFormat="1" applyFont="1" applyFill="1" applyBorder="1" applyAlignment="1">
      <alignment horizontal="left"/>
    </xf>
    <xf numFmtId="0" fontId="41" fillId="0" borderId="0" xfId="993" applyFont="1" applyAlignment="1">
      <alignment horizontal="left"/>
    </xf>
    <xf numFmtId="171"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5"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1" fontId="13" fillId="0" borderId="12" xfId="975" applyNumberFormat="1" applyFill="1" applyBorder="1"/>
    <xf numFmtId="171" fontId="13" fillId="33" borderId="0" xfId="975" applyNumberFormat="1" applyFont="1" applyFill="1" applyBorder="1"/>
    <xf numFmtId="171" fontId="13" fillId="30" borderId="14" xfId="975" applyNumberFormat="1" applyFont="1" applyFill="1" applyBorder="1"/>
    <xf numFmtId="171"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0" fontId="79" fillId="40" borderId="80" xfId="1467" applyNumberFormat="1" applyAlignment="1">
      <alignment horizontal="center"/>
    </xf>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1" fontId="0" fillId="0" borderId="12" xfId="0" applyNumberFormat="1" applyBorder="1"/>
    <xf numFmtId="171" fontId="13" fillId="0" borderId="12" xfId="0" applyNumberFormat="1" applyFont="1" applyFill="1" applyBorder="1"/>
    <xf numFmtId="171"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1" fontId="13" fillId="0" borderId="12" xfId="0" applyNumberFormat="1" applyFont="1" applyFill="1" applyBorder="1" applyAlignment="1">
      <alignment horizontal="left"/>
    </xf>
    <xf numFmtId="171"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5"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5"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8" fontId="34" fillId="37" borderId="0" xfId="995" applyFill="1"/>
    <xf numFmtId="178" fontId="82" fillId="46" borderId="0" xfId="1470" applyNumberFormat="1"/>
    <xf numFmtId="178" fontId="85" fillId="37" borderId="0" xfId="995" applyFont="1" applyFill="1"/>
    <xf numFmtId="178" fontId="87" fillId="37" borderId="0" xfId="995" applyFont="1" applyFill="1"/>
    <xf numFmtId="178" fontId="85" fillId="37" borderId="0" xfId="995" applyFont="1" applyFill="1" applyBorder="1"/>
    <xf numFmtId="178" fontId="85" fillId="2" borderId="0" xfId="995" applyFont="1" applyFill="1"/>
    <xf numFmtId="178" fontId="85" fillId="2" borderId="14" xfId="995" applyFont="1" applyFill="1" applyBorder="1" applyAlignment="1">
      <alignment horizontal="center"/>
    </xf>
    <xf numFmtId="178" fontId="87" fillId="37" borderId="2"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78" fontId="88" fillId="2" borderId="0" xfId="995" applyFont="1" applyFill="1" applyAlignment="1">
      <alignment horizontal="center"/>
    </xf>
    <xf numFmtId="178" fontId="85" fillId="2" borderId="12" xfId="995" applyFont="1" applyFill="1" applyBorder="1"/>
    <xf numFmtId="178" fontId="85" fillId="2" borderId="14" xfId="995" applyFont="1" applyFill="1" applyBorder="1"/>
    <xf numFmtId="180" fontId="76" fillId="37" borderId="0" xfId="433" applyNumberFormat="1" applyFill="1" applyBorder="1" applyAlignment="1"/>
    <xf numFmtId="180" fontId="76" fillId="37" borderId="60" xfId="433" applyNumberFormat="1" applyFill="1" applyBorder="1" applyAlignment="1"/>
    <xf numFmtId="180" fontId="76" fillId="37" borderId="64" xfId="433" applyNumberFormat="1" applyFill="1" applyBorder="1" applyAlignment="1"/>
    <xf numFmtId="179" fontId="76" fillId="43" borderId="0" xfId="433" applyNumberFormat="1" applyBorder="1" applyAlignment="1"/>
    <xf numFmtId="178" fontId="88" fillId="2" borderId="0" xfId="995" applyFont="1" applyFill="1" applyBorder="1"/>
    <xf numFmtId="178" fontId="85" fillId="2" borderId="69" xfId="995" applyFont="1" applyFill="1" applyBorder="1"/>
    <xf numFmtId="178" fontId="85" fillId="2" borderId="34" xfId="995" applyFont="1" applyFill="1" applyBorder="1"/>
    <xf numFmtId="178" fontId="85" fillId="2" borderId="19" xfId="995" applyFont="1" applyFill="1" applyBorder="1"/>
    <xf numFmtId="178" fontId="89" fillId="2" borderId="0" xfId="1471" applyFont="1" applyFill="1" applyAlignment="1"/>
    <xf numFmtId="173" fontId="68" fillId="39" borderId="0" xfId="25" applyNumberFormat="1" applyBorder="1"/>
    <xf numFmtId="173" fontId="68" fillId="39" borderId="0" xfId="25" applyNumberFormat="1" applyBorder="1" applyAlignment="1"/>
    <xf numFmtId="173" fontId="68" fillId="39" borderId="60" xfId="25" applyNumberFormat="1" applyBorder="1"/>
    <xf numFmtId="179" fontId="76" fillId="43" borderId="60" xfId="433" applyNumberFormat="1" applyBorder="1" applyAlignment="1"/>
    <xf numFmtId="9" fontId="68" fillId="39" borderId="0" xfId="25" applyNumberFormat="1" applyBorder="1" applyAlignment="1"/>
    <xf numFmtId="173" fontId="34" fillId="37" borderId="0" xfId="28" applyNumberFormat="1" applyBorder="1"/>
    <xf numFmtId="178" fontId="87" fillId="53" borderId="2" xfId="995" applyFont="1" applyFill="1" applyBorder="1"/>
    <xf numFmtId="178" fontId="85" fillId="37" borderId="42"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78" fontId="91" fillId="37" borderId="2" xfId="995" applyFont="1" applyFill="1" applyBorder="1" applyAlignment="1">
      <alignment horizontal="left"/>
    </xf>
    <xf numFmtId="181" fontId="85" fillId="37" borderId="2" xfId="995" applyNumberFormat="1" applyFont="1" applyFill="1" applyBorder="1"/>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78" fontId="87" fillId="53" borderId="2" xfId="995" applyFont="1" applyFill="1" applyBorder="1" applyAlignment="1">
      <alignment horizontal="right"/>
    </xf>
    <xf numFmtId="178" fontId="85" fillId="37" borderId="70" xfId="995" applyFont="1" applyFill="1" applyBorder="1"/>
    <xf numFmtId="178" fontId="85" fillId="37" borderId="18" xfId="995" applyFont="1" applyFill="1" applyBorder="1"/>
    <xf numFmtId="178" fontId="93" fillId="38" borderId="2" xfId="995" applyNumberFormat="1" applyFont="1" applyFill="1" applyBorder="1"/>
    <xf numFmtId="183" fontId="85" fillId="37" borderId="0" xfId="995" applyNumberFormat="1" applyFont="1" applyFill="1"/>
    <xf numFmtId="178" fontId="85" fillId="52" borderId="2" xfId="995" applyFont="1" applyFill="1" applyBorder="1"/>
    <xf numFmtId="178" fontId="85" fillId="2" borderId="69" xfId="995" applyFont="1" applyFill="1" applyBorder="1" applyAlignment="1">
      <alignment horizontal="center" wrapText="1"/>
    </xf>
    <xf numFmtId="178" fontId="85" fillId="2" borderId="12" xfId="995" applyFont="1" applyFill="1" applyBorder="1" applyAlignment="1">
      <alignment horizontal="centerContinuous" wrapText="1"/>
    </xf>
    <xf numFmtId="178" fontId="85" fillId="2" borderId="12" xfId="995" applyFont="1" applyFill="1" applyBorder="1" applyAlignment="1">
      <alignment horizontal="center" wrapText="1"/>
    </xf>
    <xf numFmtId="178" fontId="85" fillId="2" borderId="12" xfId="995" applyFont="1" applyFill="1" applyBorder="1" applyAlignment="1">
      <alignment wrapText="1"/>
    </xf>
    <xf numFmtId="178" fontId="85" fillId="2" borderId="49" xfId="995" applyFont="1" applyFill="1" applyBorder="1" applyAlignment="1">
      <alignment horizontal="center" wrapText="1"/>
    </xf>
    <xf numFmtId="178" fontId="85" fillId="2" borderId="34" xfId="995" applyFont="1" applyFill="1" applyBorder="1" applyAlignment="1">
      <alignment horizontal="center"/>
    </xf>
    <xf numFmtId="178" fontId="85" fillId="2" borderId="14" xfId="995" applyFont="1" applyFill="1" applyBorder="1" applyAlignment="1">
      <alignment horizontal="right"/>
    </xf>
    <xf numFmtId="178" fontId="85" fillId="2" borderId="16" xfId="995" applyFont="1" applyFill="1" applyBorder="1" applyAlignment="1">
      <alignment horizontal="center"/>
    </xf>
    <xf numFmtId="178" fontId="85" fillId="2" borderId="49" xfId="995" applyFont="1" applyFill="1" applyBorder="1" applyAlignment="1">
      <alignment horizontal="left"/>
    </xf>
    <xf numFmtId="179" fontId="92" fillId="43" borderId="69" xfId="433" applyNumberFormat="1" applyFont="1" applyBorder="1" applyAlignment="1"/>
    <xf numFmtId="179" fontId="92" fillId="43" borderId="12" xfId="433" applyNumberFormat="1" applyFont="1" applyBorder="1" applyAlignment="1"/>
    <xf numFmtId="181" fontId="92" fillId="43" borderId="12" xfId="433" applyNumberFormat="1" applyFont="1" applyBorder="1" applyAlignment="1"/>
    <xf numFmtId="179" fontId="92" fillId="52" borderId="12" xfId="995" applyNumberFormat="1" applyFont="1" applyFill="1" applyBorder="1"/>
    <xf numFmtId="181" fontId="92" fillId="43" borderId="49" xfId="433" applyNumberFormat="1" applyFont="1" applyBorder="1" applyAlignment="1"/>
    <xf numFmtId="178" fontId="85" fillId="52" borderId="70" xfId="28" applyNumberFormat="1" applyFont="1" applyFill="1" applyBorder="1" applyAlignment="1">
      <alignment horizontal="center"/>
    </xf>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79" fontId="92" fillId="52" borderId="0" xfId="995" applyNumberFormat="1" applyFont="1" applyFill="1" applyBorder="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78" fontId="85" fillId="37" borderId="19" xfId="28" applyNumberFormat="1" applyFont="1" applyBorder="1"/>
    <xf numFmtId="178" fontId="85" fillId="2" borderId="16" xfId="995" applyFont="1" applyFill="1" applyBorder="1" applyAlignment="1">
      <alignment horizontal="left"/>
    </xf>
    <xf numFmtId="179" fontId="92" fillId="43" borderId="14" xfId="433" applyNumberFormat="1" applyFont="1" applyBorder="1" applyAlignment="1"/>
    <xf numFmtId="181" fontId="92" fillId="43" borderId="14" xfId="433" applyNumberFormat="1" applyFont="1" applyBorder="1" applyAlignment="1"/>
    <xf numFmtId="178" fontId="92" fillId="52" borderId="14" xfId="995" applyNumberFormat="1" applyFont="1" applyFill="1" applyBorder="1"/>
    <xf numFmtId="181" fontId="92" fillId="43" borderId="16" xfId="433" applyNumberFormat="1" applyFont="1" applyBorder="1" applyAlignment="1"/>
    <xf numFmtId="178" fontId="85" fillId="52" borderId="42" xfId="28" applyNumberFormat="1" applyFont="1" applyFill="1" applyBorder="1" applyAlignment="1">
      <alignment horizontal="center"/>
    </xf>
    <xf numFmtId="178" fontId="89" fillId="37" borderId="0" xfId="1471" applyFont="1" applyFill="1" applyAlignment="1"/>
    <xf numFmtId="178" fontId="88" fillId="2" borderId="71" xfId="995" applyFont="1" applyFill="1" applyBorder="1" applyAlignment="1">
      <alignment horizontal="right"/>
    </xf>
    <xf numFmtId="178" fontId="88" fillId="2" borderId="72" xfId="995" applyFont="1" applyFill="1" applyBorder="1" applyAlignment="1">
      <alignment horizontal="right"/>
    </xf>
    <xf numFmtId="183" fontId="85" fillId="37" borderId="2" xfId="28" applyNumberFormat="1" applyFont="1" applyBorder="1"/>
    <xf numFmtId="181" fontId="92" fillId="43" borderId="69" xfId="433" applyNumberFormat="1" applyFont="1" applyBorder="1" applyAlignment="1"/>
    <xf numFmtId="181" fontId="92" fillId="43" borderId="19" xfId="433" applyNumberFormat="1" applyFont="1" applyBorder="1" applyAlignment="1"/>
    <xf numFmtId="181" fontId="92" fillId="43" borderId="34" xfId="433" applyNumberFormat="1" applyFont="1" applyBorder="1" applyAlignment="1"/>
    <xf numFmtId="181"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1" fontId="94" fillId="37" borderId="2" xfId="2000" applyNumberFormat="1" applyFont="1" applyFill="1" applyBorder="1" applyProtection="1">
      <protection locked="0"/>
    </xf>
    <xf numFmtId="178" fontId="94" fillId="37" borderId="2" xfId="2000" applyNumberFormat="1" applyFont="1" applyFill="1" applyBorder="1"/>
    <xf numFmtId="0" fontId="85" fillId="37" borderId="2" xfId="28" applyFont="1" applyBorder="1"/>
    <xf numFmtId="181" fontId="85" fillId="37" borderId="2" xfId="28" applyNumberFormat="1" applyFont="1" applyBorder="1" applyProtection="1">
      <protection locked="0"/>
    </xf>
    <xf numFmtId="0" fontId="92" fillId="43" borderId="2" xfId="433" applyNumberFormat="1" applyFont="1" applyBorder="1" applyAlignment="1">
      <alignment horizontal="left"/>
    </xf>
    <xf numFmtId="178" fontId="91" fillId="52" borderId="2" xfId="995" applyFont="1" applyFill="1" applyBorder="1" applyAlignment="1">
      <alignment horizontal="left"/>
    </xf>
    <xf numFmtId="178" fontId="94" fillId="37" borderId="0" xfId="2000" applyNumberFormat="1" applyFont="1" applyFill="1" applyBorder="1"/>
    <xf numFmtId="178" fontId="85" fillId="2" borderId="2" xfId="995" applyFont="1" applyFill="1" applyBorder="1"/>
    <xf numFmtId="179" fontId="85" fillId="2" borderId="2" xfId="995" applyNumberFormat="1" applyFont="1" applyFill="1" applyBorder="1"/>
    <xf numFmtId="179" fontId="85" fillId="50" borderId="2" xfId="995" applyNumberFormat="1" applyFont="1" applyFill="1" applyBorder="1"/>
    <xf numFmtId="181" fontId="85" fillId="54" borderId="2" xfId="995" applyNumberFormat="1" applyFont="1" applyFill="1" applyBorder="1"/>
    <xf numFmtId="178" fontId="85" fillId="2" borderId="2" xfId="995" applyFont="1" applyFill="1" applyBorder="1" applyAlignment="1">
      <alignment horizontal="centerContinuous"/>
    </xf>
    <xf numFmtId="180" fontId="90" fillId="39" borderId="2" xfId="25" applyNumberFormat="1" applyFont="1" applyBorder="1"/>
    <xf numFmtId="178" fontId="85" fillId="50" borderId="2" xfId="995" applyNumberFormat="1" applyFont="1" applyFill="1" applyBorder="1"/>
    <xf numFmtId="180"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8" fontId="84" fillId="37" borderId="2" xfId="2000" applyNumberFormat="1" applyFill="1" applyBorder="1"/>
    <xf numFmtId="179" fontId="94" fillId="37" borderId="2" xfId="2000" applyNumberFormat="1" applyFont="1" applyFill="1" applyBorder="1"/>
    <xf numFmtId="176" fontId="88" fillId="2" borderId="0" xfId="1987" applyNumberFormat="1" applyFont="1" applyFill="1"/>
    <xf numFmtId="178" fontId="68" fillId="39" borderId="0" xfId="25" applyNumberFormat="1" applyBorder="1"/>
    <xf numFmtId="181" fontId="68" fillId="39" borderId="2" xfId="25" applyNumberFormat="1" applyBorder="1"/>
    <xf numFmtId="180" fontId="68" fillId="39" borderId="2" xfId="25" applyNumberFormat="1" applyBorder="1"/>
    <xf numFmtId="178" fontId="81" fillId="45" borderId="0" xfId="1469" applyNumberFormat="1"/>
    <xf numFmtId="178" fontId="89" fillId="37" borderId="0" xfId="1471" applyFont="1" applyFill="1" applyBorder="1" applyAlignment="1"/>
    <xf numFmtId="179" fontId="92" fillId="50" borderId="12" xfId="433" applyNumberFormat="1" applyFont="1" applyFill="1" applyBorder="1" applyAlignment="1"/>
    <xf numFmtId="179" fontId="92" fillId="50" borderId="0" xfId="433" applyNumberFormat="1" applyFont="1" applyFill="1" applyBorder="1" applyAlignment="1"/>
    <xf numFmtId="179" fontId="92" fillId="50" borderId="14" xfId="433" applyNumberFormat="1" applyFont="1" applyFill="1" applyBorder="1" applyAlignment="1"/>
    <xf numFmtId="176" fontId="85" fillId="50" borderId="12" xfId="28" applyNumberFormat="1" applyFont="1" applyFill="1" applyBorder="1" applyAlignment="1">
      <alignment horizontal="right"/>
    </xf>
    <xf numFmtId="176" fontId="85" fillId="50" borderId="0" xfId="28" applyNumberFormat="1" applyFont="1" applyFill="1" applyBorder="1" applyAlignment="1">
      <alignment horizontal="right"/>
    </xf>
    <xf numFmtId="176"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1" fontId="85" fillId="50" borderId="49" xfId="28" applyNumberFormat="1" applyFont="1" applyFill="1" applyBorder="1"/>
    <xf numFmtId="181" fontId="85" fillId="50" borderId="20" xfId="28" applyNumberFormat="1" applyFont="1" applyFill="1" applyBorder="1"/>
    <xf numFmtId="181" fontId="85" fillId="50" borderId="18" xfId="28" applyNumberFormat="1" applyFont="1" applyFill="1" applyBorder="1"/>
    <xf numFmtId="181" fontId="85" fillId="50" borderId="16" xfId="28" applyNumberFormat="1" applyFont="1" applyFill="1" applyBorder="1"/>
    <xf numFmtId="184" fontId="92" fillId="50" borderId="49" xfId="433" applyNumberFormat="1" applyFont="1" applyFill="1" applyBorder="1" applyAlignment="1"/>
    <xf numFmtId="184" fontId="92" fillId="50" borderId="20" xfId="433" applyNumberFormat="1" applyFont="1" applyFill="1" applyBorder="1" applyAlignment="1"/>
    <xf numFmtId="184" fontId="92" fillId="50" borderId="16" xfId="433" applyNumberFormat="1" applyFont="1" applyFill="1" applyBorder="1" applyAlignment="1"/>
    <xf numFmtId="182" fontId="92" fillId="50" borderId="49" xfId="433" applyNumberFormat="1" applyFont="1" applyFill="1" applyBorder="1" applyAlignment="1"/>
    <xf numFmtId="182" fontId="92" fillId="50" borderId="20" xfId="433" applyNumberFormat="1" applyFont="1" applyFill="1" applyBorder="1" applyAlignment="1"/>
    <xf numFmtId="182" fontId="92" fillId="50" borderId="16" xfId="433" applyNumberFormat="1" applyFont="1" applyFill="1" applyBorder="1" applyAlignment="1"/>
    <xf numFmtId="173" fontId="34" fillId="37" borderId="0" xfId="433" applyNumberFormat="1" applyFont="1" applyFill="1" applyBorder="1" applyAlignment="1"/>
    <xf numFmtId="179" fontId="85" fillId="37" borderId="0" xfId="28" applyNumberFormat="1" applyFont="1" applyBorder="1"/>
    <xf numFmtId="179" fontId="90" fillId="39" borderId="0" xfId="25" applyNumberFormat="1" applyFont="1" applyBorder="1"/>
    <xf numFmtId="179" fontId="85" fillId="37" borderId="0" xfId="28" applyNumberFormat="1" applyFont="1" applyBorder="1" applyProtection="1">
      <protection locked="0"/>
    </xf>
    <xf numFmtId="179" fontId="76" fillId="43" borderId="0" xfId="433" applyNumberFormat="1" applyBorder="1" applyAlignment="1" applyProtection="1">
      <protection locked="0"/>
    </xf>
    <xf numFmtId="181" fontId="85" fillId="37" borderId="0" xfId="28" applyNumberFormat="1" applyFont="1" applyBorder="1" applyProtection="1">
      <protection locked="0"/>
    </xf>
    <xf numFmtId="178" fontId="92" fillId="43" borderId="21" xfId="433" applyFont="1" applyBorder="1" applyAlignment="1">
      <alignment horizontal="left"/>
    </xf>
    <xf numFmtId="178" fontId="92" fillId="43" borderId="21" xfId="433" applyNumberFormat="1" applyFont="1" applyBorder="1" applyAlignment="1"/>
    <xf numFmtId="178" fontId="92" fillId="43" borderId="21" xfId="433" applyFont="1" applyBorder="1" applyAlignment="1"/>
    <xf numFmtId="181" fontId="90" fillId="45" borderId="2" xfId="25" applyNumberFormat="1" applyFont="1" applyFill="1" applyBorder="1" applyProtection="1">
      <protection locked="0"/>
    </xf>
    <xf numFmtId="171" fontId="95" fillId="0" borderId="0" xfId="0" applyNumberFormat="1" applyFont="1" applyFill="1" applyBorder="1"/>
    <xf numFmtId="0" fontId="11" fillId="0" borderId="0" xfId="2005"/>
    <xf numFmtId="0" fontId="12" fillId="0" borderId="0" xfId="2007"/>
    <xf numFmtId="171"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1"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0" fontId="97" fillId="0" borderId="0" xfId="3312" applyNumberFormat="1" applyFont="1" applyFill="1" applyBorder="1" applyAlignment="1">
      <alignment horizontal="center"/>
    </xf>
    <xf numFmtId="170" fontId="83" fillId="0" borderId="17" xfId="3312" applyNumberFormat="1" applyFont="1" applyFill="1" applyBorder="1" applyAlignment="1">
      <alignment horizontal="left"/>
    </xf>
    <xf numFmtId="170"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1" fontId="12" fillId="0" borderId="0" xfId="993" applyNumberFormat="1" applyFont="1" applyFill="1" applyBorder="1"/>
    <xf numFmtId="178" fontId="85" fillId="37" borderId="0" xfId="995" applyFont="1" applyFill="1"/>
    <xf numFmtId="178" fontId="85" fillId="37" borderId="0"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80" fontId="76" fillId="37" borderId="0" xfId="433" applyNumberFormat="1" applyFill="1" applyBorder="1" applyAlignment="1"/>
    <xf numFmtId="178" fontId="88" fillId="2" borderId="0" xfId="995" applyFont="1" applyFill="1" applyBorder="1"/>
    <xf numFmtId="178" fontId="85" fillId="2" borderId="19"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83" fontId="85" fillId="37" borderId="0" xfId="995" applyNumberFormat="1" applyFont="1" applyFill="1"/>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83" fontId="85" fillId="37" borderId="2" xfId="28" applyNumberFormat="1" applyFont="1" applyBorder="1"/>
    <xf numFmtId="178" fontId="68" fillId="39" borderId="0" xfId="25" applyNumberFormat="1" applyBorder="1"/>
    <xf numFmtId="179" fontId="92" fillId="50" borderId="0" xfId="433" applyNumberFormat="1" applyFont="1" applyFill="1" applyBorder="1" applyAlignment="1"/>
    <xf numFmtId="176" fontId="85" fillId="50" borderId="0" xfId="28" applyNumberFormat="1" applyFont="1" applyFill="1" applyBorder="1" applyAlignment="1">
      <alignment horizontal="right"/>
    </xf>
    <xf numFmtId="181" fontId="85" fillId="50" borderId="20" xfId="28" applyNumberFormat="1" applyFont="1" applyFill="1" applyBorder="1"/>
    <xf numFmtId="184" fontId="92" fillId="50" borderId="20" xfId="433" applyNumberFormat="1" applyFont="1" applyFill="1" applyBorder="1" applyAlignment="1"/>
    <xf numFmtId="182" fontId="92" fillId="50" borderId="20" xfId="433" applyNumberFormat="1" applyFont="1" applyFill="1" applyBorder="1" applyAlignment="1"/>
    <xf numFmtId="179" fontId="85" fillId="37" borderId="0" xfId="28" applyNumberFormat="1" applyFont="1" applyBorder="1" applyProtection="1">
      <protection locked="0"/>
    </xf>
    <xf numFmtId="178" fontId="92" fillId="43" borderId="21" xfId="433" applyFont="1" applyBorder="1" applyAlignment="1">
      <alignment horizontal="left"/>
    </xf>
    <xf numFmtId="178" fontId="34" fillId="37" borderId="0" xfId="3371" applyFill="1"/>
    <xf numFmtId="178"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0" fontId="5" fillId="0" borderId="90" xfId="7504" applyNumberFormat="1" applyFont="1" applyFill="1" applyBorder="1" applyAlignment="1">
      <alignment horizontal="center"/>
    </xf>
    <xf numFmtId="170" fontId="5" fillId="50" borderId="90" xfId="7504" applyNumberFormat="1" applyFont="1" applyFill="1" applyBorder="1" applyAlignment="1">
      <alignment horizontal="center"/>
    </xf>
    <xf numFmtId="0" fontId="83" fillId="0" borderId="68" xfId="7490" applyFont="1" applyFill="1" applyBorder="1"/>
    <xf numFmtId="164"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1" fontId="0" fillId="0" borderId="96" xfId="0" applyNumberFormat="1" applyBorder="1"/>
    <xf numFmtId="171" fontId="12" fillId="0" borderId="96" xfId="0" applyNumberFormat="1" applyFont="1" applyFill="1" applyBorder="1"/>
    <xf numFmtId="171" fontId="0" fillId="0" borderId="96" xfId="0" applyNumberFormat="1" applyFill="1" applyBorder="1"/>
    <xf numFmtId="1" fontId="12" fillId="0" borderId="0" xfId="0" applyNumberFormat="1" applyFont="1" applyBorder="1"/>
    <xf numFmtId="171"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6"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1" fontId="0" fillId="0" borderId="0" xfId="0" applyNumberFormat="1" applyFill="1"/>
    <xf numFmtId="171" fontId="12" fillId="0" borderId="0" xfId="0" applyNumberFormat="1" applyFont="1" applyFill="1"/>
    <xf numFmtId="171" fontId="13" fillId="0" borderId="96" xfId="0" applyNumberFormat="1" applyFont="1" applyFill="1" applyBorder="1"/>
    <xf numFmtId="171" fontId="0" fillId="0" borderId="93" xfId="0" applyNumberFormat="1" applyBorder="1"/>
    <xf numFmtId="171" fontId="0" fillId="0" borderId="93" xfId="0" applyNumberFormat="1" applyFill="1" applyBorder="1"/>
    <xf numFmtId="171" fontId="13" fillId="0" borderId="93" xfId="0" applyNumberFormat="1" applyFont="1" applyFill="1" applyBorder="1"/>
    <xf numFmtId="171" fontId="6" fillId="0" borderId="96" xfId="5676" applyNumberFormat="1" applyFont="1" applyBorder="1"/>
    <xf numFmtId="0" fontId="56" fillId="0" borderId="0" xfId="0" applyFont="1"/>
    <xf numFmtId="171" fontId="12"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3" fillId="0" borderId="0" xfId="0" applyNumberFormat="1" applyFont="1" applyFill="1" applyBorder="1" applyAlignment="1">
      <alignment horizontal="left"/>
    </xf>
    <xf numFmtId="171" fontId="12" fillId="0" borderId="0" xfId="0" applyNumberFormat="1" applyFont="1" applyAlignment="1">
      <alignment horizontal="left"/>
    </xf>
    <xf numFmtId="171" fontId="14" fillId="0" borderId="0" xfId="0" applyNumberFormat="1" applyFont="1" applyAlignment="1">
      <alignment horizontal="left" wrapText="1"/>
    </xf>
    <xf numFmtId="0" fontId="127" fillId="0" borderId="0" xfId="0" applyFont="1"/>
    <xf numFmtId="171" fontId="35" fillId="29" borderId="96" xfId="0" applyNumberFormat="1" applyFont="1" applyFill="1" applyBorder="1" applyAlignment="1">
      <alignment horizontal="left" vertical="center" wrapText="1"/>
    </xf>
    <xf numFmtId="171"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4" fontId="133" fillId="37" borderId="0" xfId="430" applyNumberFormat="1" applyFont="1" applyFill="1" applyBorder="1"/>
    <xf numFmtId="174" fontId="133" fillId="37" borderId="14" xfId="430" applyNumberFormat="1" applyFont="1" applyFill="1" applyBorder="1"/>
    <xf numFmtId="174" fontId="133" fillId="37" borderId="58" xfId="430" applyNumberFormat="1" applyFont="1" applyFill="1" applyBorder="1"/>
    <xf numFmtId="0" fontId="134" fillId="0" borderId="0" xfId="0" applyFont="1"/>
    <xf numFmtId="170" fontId="135" fillId="40" borderId="80" xfId="1467" applyNumberFormat="1" applyFont="1" applyAlignment="1">
      <alignment horizontal="center"/>
    </xf>
    <xf numFmtId="174" fontId="136" fillId="37" borderId="58" xfId="430" applyNumberFormat="1" applyFont="1" applyFill="1" applyBorder="1"/>
    <xf numFmtId="174" fontId="136" fillId="37" borderId="0" xfId="430" applyNumberFormat="1" applyFont="1" applyFill="1" applyBorder="1"/>
    <xf numFmtId="174"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0" fontId="133" fillId="50" borderId="90" xfId="7504" applyNumberFormat="1" applyFont="1" applyFill="1" applyBorder="1" applyAlignment="1">
      <alignment horizontal="center"/>
    </xf>
    <xf numFmtId="170"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69" fontId="12" fillId="0" borderId="0" xfId="2611" applyNumberFormat="1" applyAlignment="1">
      <alignment horizontal="center"/>
    </xf>
    <xf numFmtId="170" fontId="12" fillId="0" borderId="0" xfId="2611" applyNumberFormat="1" applyAlignment="1">
      <alignment horizontal="center"/>
    </xf>
    <xf numFmtId="169"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1" fontId="127" fillId="0" borderId="0" xfId="0" applyNumberFormat="1" applyFont="1"/>
    <xf numFmtId="0" fontId="12" fillId="0" borderId="0" xfId="2611" applyAlignment="1">
      <alignment horizontal="center"/>
    </xf>
    <xf numFmtId="170" fontId="12" fillId="50" borderId="0" xfId="2611" applyNumberFormat="1" applyFill="1" applyAlignment="1">
      <alignment horizontal="center"/>
    </xf>
    <xf numFmtId="169" fontId="12" fillId="0" borderId="0" xfId="2611" applyNumberFormat="1"/>
    <xf numFmtId="1" fontId="12" fillId="0" borderId="0" xfId="2611" applyNumberFormat="1" applyAlignment="1">
      <alignment horizontal="center"/>
    </xf>
    <xf numFmtId="169"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69" fontId="12" fillId="55" borderId="96" xfId="2611" applyNumberFormat="1" applyFill="1" applyBorder="1" applyAlignment="1">
      <alignment horizontal="center"/>
    </xf>
    <xf numFmtId="169" fontId="12" fillId="0" borderId="96" xfId="2611" applyNumberFormat="1" applyBorder="1"/>
    <xf numFmtId="169"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0" fontId="12" fillId="50" borderId="21" xfId="2611" applyNumberFormat="1" applyFill="1" applyBorder="1" applyAlignment="1">
      <alignment horizontal="center"/>
    </xf>
    <xf numFmtId="0" fontId="46" fillId="0" borderId="131" xfId="2611" applyFont="1" applyBorder="1"/>
    <xf numFmtId="170" fontId="12" fillId="0" borderId="132" xfId="2611" applyNumberFormat="1" applyBorder="1" applyAlignment="1">
      <alignment horizontal="center"/>
    </xf>
    <xf numFmtId="170"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7" fontId="148" fillId="93" borderId="134" xfId="3738" applyNumberFormat="1" applyFont="1" applyFill="1" applyBorder="1" applyAlignment="1">
      <alignment horizontal="right"/>
    </xf>
    <xf numFmtId="187" fontId="148" fillId="93" borderId="135" xfId="3738" applyNumberFormat="1" applyFont="1" applyFill="1" applyBorder="1" applyAlignment="1">
      <alignment horizontal="right"/>
    </xf>
    <xf numFmtId="187" fontId="148" fillId="2" borderId="136" xfId="3738" applyNumberFormat="1" applyFont="1" applyFill="1" applyBorder="1" applyAlignment="1">
      <alignment horizontal="right"/>
    </xf>
    <xf numFmtId="187"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7" fontId="107" fillId="93" borderId="137" xfId="3738" applyNumberFormat="1" applyFont="1" applyFill="1" applyBorder="1" applyAlignment="1">
      <alignment horizontal="right"/>
    </xf>
    <xf numFmtId="187" fontId="107" fillId="93" borderId="138" xfId="3738" applyNumberFormat="1" applyFont="1" applyFill="1" applyBorder="1" applyAlignment="1">
      <alignment horizontal="right"/>
    </xf>
    <xf numFmtId="187" fontId="107" fillId="2" borderId="139" xfId="3738" applyNumberFormat="1" applyFont="1" applyFill="1" applyBorder="1" applyAlignment="1">
      <alignment horizontal="right"/>
    </xf>
    <xf numFmtId="187"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7" fontId="107" fillId="93" borderId="140" xfId="3738" applyNumberFormat="1" applyFont="1" applyFill="1" applyBorder="1" applyAlignment="1">
      <alignment horizontal="right"/>
    </xf>
    <xf numFmtId="187" fontId="107" fillId="93" borderId="141" xfId="3738" applyNumberFormat="1" applyFont="1" applyFill="1" applyBorder="1" applyAlignment="1">
      <alignment horizontal="right"/>
    </xf>
    <xf numFmtId="187" fontId="107" fillId="2" borderId="142" xfId="3738" applyNumberFormat="1" applyFont="1" applyFill="1" applyBorder="1" applyAlignment="1">
      <alignment horizontal="right"/>
    </xf>
    <xf numFmtId="187"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7" fontId="107" fillId="93" borderId="143" xfId="3738" applyNumberFormat="1" applyFont="1" applyFill="1" applyBorder="1" applyAlignment="1">
      <alignment horizontal="right"/>
    </xf>
    <xf numFmtId="187" fontId="107" fillId="93" borderId="144" xfId="3738" applyNumberFormat="1" applyFont="1" applyFill="1" applyBorder="1" applyAlignment="1">
      <alignment horizontal="right"/>
    </xf>
    <xf numFmtId="187" fontId="107" fillId="2" borderId="145" xfId="3738" applyNumberFormat="1" applyFont="1" applyFill="1" applyBorder="1" applyAlignment="1">
      <alignment horizontal="right"/>
    </xf>
    <xf numFmtId="187"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7" fontId="107" fillId="93" borderId="146" xfId="3738" applyNumberFormat="1" applyFont="1" applyFill="1" applyBorder="1" applyAlignment="1">
      <alignment horizontal="right"/>
    </xf>
    <xf numFmtId="187" fontId="107" fillId="93" borderId="147" xfId="3738" applyNumberFormat="1" applyFont="1" applyFill="1" applyBorder="1" applyAlignment="1">
      <alignment horizontal="right"/>
    </xf>
    <xf numFmtId="187" fontId="107" fillId="2" borderId="148" xfId="3738" applyNumberFormat="1" applyFont="1" applyFill="1" applyBorder="1" applyAlignment="1">
      <alignment horizontal="right"/>
    </xf>
    <xf numFmtId="187"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7" fontId="149" fillId="93" borderId="140" xfId="3738" applyNumberFormat="1" applyFont="1" applyFill="1" applyBorder="1" applyAlignment="1">
      <alignment horizontal="right"/>
    </xf>
    <xf numFmtId="187" fontId="149" fillId="93" borderId="141" xfId="3738" applyNumberFormat="1" applyFont="1" applyFill="1" applyBorder="1" applyAlignment="1">
      <alignment horizontal="right"/>
    </xf>
    <xf numFmtId="187" fontId="149" fillId="2" borderId="142" xfId="3738" applyNumberFormat="1" applyFont="1" applyFill="1" applyBorder="1" applyAlignment="1">
      <alignment horizontal="right"/>
    </xf>
    <xf numFmtId="187"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7" fontId="148" fillId="93" borderId="34" xfId="3738" applyNumberFormat="1" applyFont="1" applyFill="1" applyBorder="1" applyAlignment="1">
      <alignment horizontal="right"/>
    </xf>
    <xf numFmtId="187" fontId="148" fillId="93" borderId="42" xfId="3738" applyNumberFormat="1" applyFont="1" applyFill="1" applyBorder="1" applyAlignment="1">
      <alignment horizontal="right"/>
    </xf>
    <xf numFmtId="187" fontId="148" fillId="2" borderId="14" xfId="3738" applyNumberFormat="1" applyFont="1" applyFill="1" applyBorder="1" applyAlignment="1">
      <alignment horizontal="right"/>
    </xf>
    <xf numFmtId="187"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7" fontId="107" fillId="50" borderId="140" xfId="3738" applyNumberFormat="1" applyFont="1" applyFill="1" applyBorder="1" applyAlignment="1">
      <alignment horizontal="right"/>
    </xf>
    <xf numFmtId="187" fontId="107" fillId="50" borderId="141" xfId="3738" applyNumberFormat="1" applyFont="1" applyFill="1" applyBorder="1" applyAlignment="1">
      <alignment horizontal="right"/>
    </xf>
    <xf numFmtId="187"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7" fontId="148" fillId="93" borderId="149" xfId="3738" applyNumberFormat="1" applyFont="1" applyFill="1" applyBorder="1" applyAlignment="1">
      <alignment horizontal="right"/>
    </xf>
    <xf numFmtId="187" fontId="148" fillId="93" borderId="124" xfId="3738" applyNumberFormat="1" applyFont="1" applyFill="1" applyBorder="1" applyAlignment="1">
      <alignment horizontal="right"/>
    </xf>
    <xf numFmtId="187" fontId="148" fillId="2" borderId="130" xfId="3738" applyNumberFormat="1" applyFont="1" applyFill="1" applyBorder="1" applyAlignment="1">
      <alignment horizontal="right"/>
    </xf>
    <xf numFmtId="187"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7" fontId="107" fillId="93" borderId="150" xfId="3738" applyNumberFormat="1" applyFont="1" applyFill="1" applyBorder="1" applyAlignment="1">
      <alignment horizontal="right"/>
    </xf>
    <xf numFmtId="187" fontId="107" fillId="93" borderId="151" xfId="3738" applyNumberFormat="1" applyFont="1" applyFill="1" applyBorder="1" applyAlignment="1">
      <alignment horizontal="right"/>
    </xf>
    <xf numFmtId="187" fontId="107" fillId="2" borderId="152" xfId="3738" applyNumberFormat="1" applyFont="1" applyFill="1" applyBorder="1" applyAlignment="1">
      <alignment horizontal="right"/>
    </xf>
    <xf numFmtId="187"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7" fontId="148" fillId="2" borderId="96" xfId="3738" applyNumberFormat="1" applyFont="1" applyFill="1" applyBorder="1" applyAlignment="1">
      <alignment horizontal="right"/>
    </xf>
    <xf numFmtId="187"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8"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69"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89" fontId="154" fillId="0" borderId="0" xfId="10656" applyNumberFormat="1" applyFont="1"/>
    <xf numFmtId="0" fontId="3" fillId="0" borderId="0" xfId="10687" applyAlignment="1">
      <alignment horizontal="center"/>
    </xf>
    <xf numFmtId="170"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0"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4" fontId="156" fillId="0" borderId="0" xfId="49" applyNumberFormat="1" applyFont="1"/>
    <xf numFmtId="0" fontId="24" fillId="0" borderId="0" xfId="10687" applyFont="1" applyAlignment="1">
      <alignment horizontal="left"/>
    </xf>
    <xf numFmtId="0" fontId="3" fillId="0" borderId="0" xfId="10687" applyAlignment="1">
      <alignment horizontal="right"/>
    </xf>
    <xf numFmtId="164" fontId="3" fillId="0" borderId="0" xfId="10687" applyNumberFormat="1" applyAlignment="1">
      <alignment horizontal="left"/>
    </xf>
    <xf numFmtId="169"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0" fontId="12" fillId="0" borderId="0" xfId="10655" applyNumberFormat="1"/>
    <xf numFmtId="1" fontId="3" fillId="0" borderId="0" xfId="10687" applyNumberFormat="1" applyAlignment="1">
      <alignment horizontal="left"/>
    </xf>
    <xf numFmtId="170" fontId="12" fillId="0" borderId="0" xfId="2611" applyNumberFormat="1"/>
    <xf numFmtId="170" fontId="3" fillId="0" borderId="0" xfId="10687" applyNumberFormat="1" applyAlignment="1">
      <alignment horizontal="right"/>
    </xf>
    <xf numFmtId="191" fontId="3" fillId="0" borderId="0" xfId="10687" applyNumberFormat="1"/>
    <xf numFmtId="164" fontId="3" fillId="0" borderId="0" xfId="10687" applyNumberFormat="1"/>
    <xf numFmtId="191" fontId="157" fillId="0" borderId="0" xfId="10687" applyNumberFormat="1" applyFont="1" applyAlignment="1">
      <alignment horizontal="left"/>
    </xf>
    <xf numFmtId="191" fontId="15" fillId="0" borderId="0" xfId="10653" applyNumberFormat="1"/>
    <xf numFmtId="191" fontId="157" fillId="0" borderId="0" xfId="10653" applyNumberFormat="1" applyFont="1" applyAlignment="1">
      <alignment horizontal="left"/>
    </xf>
    <xf numFmtId="191"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0"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1" fontId="160" fillId="0" borderId="0" xfId="10687" applyNumberFormat="1" applyFont="1" applyAlignment="1">
      <alignment horizontal="left"/>
    </xf>
    <xf numFmtId="191" fontId="32" fillId="0" borderId="0" xfId="10653" applyNumberFormat="1" applyFont="1" applyAlignment="1">
      <alignment horizontal="left"/>
    </xf>
    <xf numFmtId="191" fontId="161" fillId="0" borderId="0" xfId="10653" applyNumberFormat="1" applyFont="1" applyAlignment="1">
      <alignment horizontal="left"/>
    </xf>
    <xf numFmtId="191" fontId="15" fillId="0" borderId="0" xfId="10653" applyNumberFormat="1" applyAlignment="1">
      <alignment horizontal="left"/>
    </xf>
    <xf numFmtId="191"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1" fontId="164" fillId="0" borderId="0" xfId="10653" applyNumberFormat="1" applyFont="1" applyAlignment="1">
      <alignment horizontal="left"/>
    </xf>
    <xf numFmtId="164" fontId="15" fillId="0" borderId="0" xfId="49" applyAlignment="1">
      <alignment horizontal="left"/>
    </xf>
    <xf numFmtId="164" fontId="165" fillId="0" borderId="0" xfId="49" applyFont="1"/>
    <xf numFmtId="0" fontId="166" fillId="0" borderId="0" xfId="10687" applyFont="1" applyAlignment="1">
      <alignment horizontal="right"/>
    </xf>
    <xf numFmtId="164" fontId="15" fillId="0" borderId="0" xfId="49"/>
    <xf numFmtId="164" fontId="160" fillId="0" borderId="0" xfId="49" applyFont="1"/>
    <xf numFmtId="164" fontId="161" fillId="0" borderId="0" xfId="49" applyFont="1"/>
    <xf numFmtId="164" fontId="22" fillId="0" borderId="0" xfId="49" applyFont="1"/>
    <xf numFmtId="164" fontId="24" fillId="0" borderId="0" xfId="49" applyFont="1"/>
    <xf numFmtId="164" fontId="162" fillId="0" borderId="0" xfId="49" applyFont="1"/>
    <xf numFmtId="164" fontId="24" fillId="0" borderId="0" xfId="49" applyFont="1" applyAlignment="1">
      <alignment horizontal="left"/>
    </xf>
    <xf numFmtId="164" fontId="161" fillId="0" borderId="0" xfId="49" applyFont="1" applyAlignment="1">
      <alignment horizontal="left"/>
    </xf>
    <xf numFmtId="174" fontId="167" fillId="0" borderId="0" xfId="49" applyNumberFormat="1" applyFont="1"/>
    <xf numFmtId="164" fontId="168" fillId="0" borderId="0" xfId="2618" applyNumberFormat="1" applyFont="1" applyAlignment="1">
      <alignment horizontal="right"/>
    </xf>
    <xf numFmtId="164" fontId="169" fillId="0" borderId="0" xfId="49" applyFont="1" applyAlignment="1">
      <alignment horizontal="left"/>
    </xf>
    <xf numFmtId="0" fontId="141" fillId="0" borderId="0" xfId="10652"/>
    <xf numFmtId="164" fontId="170" fillId="0" borderId="16" xfId="2618" applyNumberFormat="1" applyFont="1" applyBorder="1" applyAlignment="1">
      <alignment horizontal="left"/>
    </xf>
    <xf numFmtId="164" fontId="15" fillId="0" borderId="16" xfId="49" applyBorder="1" applyAlignment="1">
      <alignment horizontal="left"/>
    </xf>
    <xf numFmtId="164" fontId="160" fillId="0" borderId="96" xfId="49" applyFont="1" applyBorder="1"/>
    <xf numFmtId="164" fontId="161" fillId="0" borderId="96" xfId="49" applyFont="1" applyBorder="1"/>
    <xf numFmtId="164" fontId="22" fillId="0" borderId="96" xfId="49" applyFont="1" applyBorder="1"/>
    <xf numFmtId="164" fontId="15" fillId="0" borderId="96" xfId="49" applyBorder="1" applyAlignment="1">
      <alignment horizontal="left"/>
    </xf>
    <xf numFmtId="164" fontId="15" fillId="0" borderId="96" xfId="49" applyBorder="1"/>
    <xf numFmtId="164" fontId="24" fillId="0" borderId="96" xfId="49" applyFont="1" applyBorder="1"/>
    <xf numFmtId="164" fontId="162" fillId="0" borderId="96" xfId="49" applyFont="1" applyBorder="1"/>
    <xf numFmtId="164" fontId="24" fillId="0" borderId="96" xfId="49" applyFont="1" applyBorder="1" applyAlignment="1">
      <alignment horizontal="left"/>
    </xf>
    <xf numFmtId="164" fontId="161" fillId="0" borderId="96" xfId="49" applyFont="1" applyBorder="1" applyAlignment="1">
      <alignment horizontal="left"/>
    </xf>
    <xf numFmtId="164" fontId="170" fillId="0" borderId="34" xfId="2618" applyNumberFormat="1" applyFont="1" applyBorder="1" applyAlignment="1">
      <alignment horizontal="left"/>
    </xf>
    <xf numFmtId="0" fontId="3" fillId="0" borderId="42" xfId="10687" applyBorder="1" applyAlignment="1">
      <alignment horizontal="left"/>
    </xf>
    <xf numFmtId="164" fontId="170" fillId="0" borderId="20" xfId="2618" applyNumberFormat="1" applyFont="1" applyBorder="1" applyAlignment="1">
      <alignment horizontal="left"/>
    </xf>
    <xf numFmtId="164" fontId="15" fillId="0" borderId="20" xfId="49" applyBorder="1" applyAlignment="1">
      <alignment horizontal="left"/>
    </xf>
    <xf numFmtId="164" fontId="170" fillId="0" borderId="19" xfId="2618" applyNumberFormat="1" applyFont="1" applyBorder="1" applyAlignment="1">
      <alignment horizontal="left"/>
    </xf>
    <xf numFmtId="0" fontId="3" fillId="0" borderId="18" xfId="10687" applyBorder="1" applyAlignment="1">
      <alignment horizontal="left"/>
    </xf>
    <xf numFmtId="164" fontId="170" fillId="0" borderId="156" xfId="2618" applyNumberFormat="1" applyFont="1" applyBorder="1" applyAlignment="1">
      <alignment horizontal="left"/>
    </xf>
    <xf numFmtId="164" fontId="15" fillId="0" borderId="156" xfId="49" applyBorder="1" applyAlignment="1">
      <alignment horizontal="left"/>
    </xf>
    <xf numFmtId="164" fontId="160" fillId="0" borderId="129" xfId="49" applyFont="1" applyBorder="1"/>
    <xf numFmtId="164" fontId="161" fillId="0" borderId="129" xfId="49" applyFont="1" applyBorder="1"/>
    <xf numFmtId="164" fontId="22" fillId="0" borderId="129" xfId="49" applyFont="1" applyBorder="1"/>
    <xf numFmtId="164" fontId="15" fillId="0" borderId="129" xfId="49" applyBorder="1" applyAlignment="1">
      <alignment horizontal="left"/>
    </xf>
    <xf numFmtId="164" fontId="15" fillId="0" borderId="129" xfId="49" applyBorder="1"/>
    <xf numFmtId="164" fontId="24" fillId="0" borderId="129" xfId="49" applyFont="1" applyBorder="1"/>
    <xf numFmtId="164" fontId="162" fillId="0" borderId="129" xfId="49" applyFont="1" applyBorder="1"/>
    <xf numFmtId="164" fontId="24" fillId="0" borderId="129" xfId="49" applyFont="1" applyBorder="1" applyAlignment="1">
      <alignment horizontal="left"/>
    </xf>
    <xf numFmtId="164" fontId="161" fillId="0" borderId="129" xfId="49" applyFont="1" applyBorder="1" applyAlignment="1">
      <alignment horizontal="left"/>
    </xf>
    <xf numFmtId="164" fontId="170" fillId="0" borderId="153" xfId="2618" applyNumberFormat="1" applyFont="1" applyBorder="1" applyAlignment="1">
      <alignment horizontal="left"/>
    </xf>
    <xf numFmtId="0" fontId="3" fillId="0" borderId="154" xfId="10687" applyBorder="1" applyAlignment="1">
      <alignment horizontal="left"/>
    </xf>
    <xf numFmtId="164" fontId="3" fillId="25" borderId="155" xfId="49" applyFont="1" applyFill="1" applyBorder="1" applyAlignment="1">
      <alignment horizontal="right"/>
    </xf>
    <xf numFmtId="164" fontId="160" fillId="25" borderId="130" xfId="49" applyFont="1" applyFill="1" applyBorder="1" applyAlignment="1">
      <alignment horizontal="right"/>
    </xf>
    <xf numFmtId="164" fontId="161" fillId="25" borderId="130" xfId="49" applyFont="1" applyFill="1" applyBorder="1" applyAlignment="1">
      <alignment horizontal="right"/>
    </xf>
    <xf numFmtId="164" fontId="22" fillId="25" borderId="130" xfId="49" applyFont="1" applyFill="1" applyBorder="1" applyAlignment="1">
      <alignment horizontal="right"/>
    </xf>
    <xf numFmtId="164" fontId="32" fillId="25" borderId="130" xfId="49" applyFont="1" applyFill="1" applyBorder="1" applyAlignment="1">
      <alignment horizontal="left"/>
    </xf>
    <xf numFmtId="164" fontId="32" fillId="25" borderId="130" xfId="49" applyFont="1" applyFill="1" applyBorder="1" applyAlignment="1">
      <alignment horizontal="right"/>
    </xf>
    <xf numFmtId="164" fontId="3" fillId="25" borderId="130" xfId="49" applyFont="1" applyFill="1" applyBorder="1" applyAlignment="1">
      <alignment horizontal="right"/>
    </xf>
    <xf numFmtId="164" fontId="167" fillId="29" borderId="130" xfId="49" applyFont="1" applyFill="1" applyBorder="1"/>
    <xf numFmtId="164" fontId="168" fillId="29" borderId="130" xfId="49" applyFont="1" applyFill="1" applyBorder="1" applyAlignment="1">
      <alignment horizontal="right"/>
    </xf>
    <xf numFmtId="164" fontId="3" fillId="96" borderId="130" xfId="49" applyFont="1" applyFill="1" applyBorder="1" applyAlignment="1">
      <alignment horizontal="right"/>
    </xf>
    <xf numFmtId="164" fontId="162" fillId="0" borderId="130" xfId="49" applyFont="1" applyBorder="1"/>
    <xf numFmtId="164" fontId="167" fillId="96" borderId="130" xfId="49" applyFont="1" applyFill="1" applyBorder="1"/>
    <xf numFmtId="164" fontId="161" fillId="96" borderId="130" xfId="49" applyFont="1" applyFill="1" applyBorder="1"/>
    <xf numFmtId="164" fontId="165" fillId="96" borderId="130" xfId="49" applyFont="1" applyFill="1" applyBorder="1"/>
    <xf numFmtId="164" fontId="168" fillId="96" borderId="130" xfId="49" applyFont="1" applyFill="1" applyBorder="1" applyAlignment="1">
      <alignment horizontal="right"/>
    </xf>
    <xf numFmtId="164" fontId="159" fillId="96" borderId="149" xfId="49" applyFont="1" applyFill="1" applyBorder="1" applyAlignment="1">
      <alignment horizontal="right"/>
    </xf>
    <xf numFmtId="0" fontId="3" fillId="0" borderId="124" xfId="10687" applyBorder="1" applyAlignment="1">
      <alignment horizontal="left"/>
    </xf>
    <xf numFmtId="164"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164" fontId="170" fillId="0" borderId="0" xfId="2618" applyNumberFormat="1" applyFont="1" applyAlignment="1">
      <alignment horizontal="left"/>
    </xf>
    <xf numFmtId="0" fontId="3" fillId="88" borderId="0" xfId="10687" applyFill="1" applyAlignment="1">
      <alignment horizontal="left"/>
    </xf>
    <xf numFmtId="174" fontId="56" fillId="33" borderId="0" xfId="49" applyNumberFormat="1" applyFont="1" applyFill="1"/>
    <xf numFmtId="164" fontId="15" fillId="0" borderId="129" xfId="49" applyBorder="1" applyAlignment="1">
      <alignment horizontal="right"/>
    </xf>
    <xf numFmtId="164"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164" fontId="32" fillId="0" borderId="0" xfId="10687" applyNumberFormat="1" applyFont="1" applyAlignment="1">
      <alignment horizontal="left"/>
    </xf>
    <xf numFmtId="164" fontId="32" fillId="0" borderId="0" xfId="10687" applyNumberFormat="1" applyFont="1" applyAlignment="1">
      <alignment horizontal="right"/>
    </xf>
    <xf numFmtId="174" fontId="56" fillId="0" borderId="0" xfId="49" applyNumberFormat="1" applyFont="1"/>
    <xf numFmtId="164" fontId="12" fillId="0" borderId="0" xfId="49" applyFont="1"/>
    <xf numFmtId="164" fontId="170" fillId="0" borderId="0" xfId="2618" applyNumberFormat="1" applyFont="1" applyAlignment="1">
      <alignment horizontal="right"/>
    </xf>
    <xf numFmtId="164" fontId="3" fillId="0" borderId="0" xfId="10687" applyNumberFormat="1" applyAlignment="1">
      <alignment horizontal="right"/>
    </xf>
    <xf numFmtId="164" fontId="156" fillId="0" borderId="0" xfId="2618" applyNumberFormat="1" applyFont="1"/>
    <xf numFmtId="164"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164"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8" fontId="34" fillId="37" borderId="0" xfId="3371" applyAlignment="1">
      <alignment horizontal="left"/>
    </xf>
    <xf numFmtId="178" fontId="34"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2" fillId="50" borderId="97" xfId="3259" applyFill="1" applyBorder="1"/>
    <xf numFmtId="180" fontId="0" fillId="37" borderId="97" xfId="0" applyNumberFormat="1" applyFill="1" applyBorder="1"/>
    <xf numFmtId="180" fontId="76" fillId="37" borderId="97" xfId="433" applyNumberFormat="1" applyFill="1" applyBorder="1" applyAlignment="1"/>
    <xf numFmtId="178" fontId="0" fillId="37" borderId="97" xfId="0" applyNumberFormat="1" applyFill="1" applyBorder="1"/>
    <xf numFmtId="179" fontId="76" fillId="43" borderId="97" xfId="433" applyNumberFormat="1" applyBorder="1" applyAlignment="1"/>
    <xf numFmtId="173" fontId="68" fillId="39" borderId="97" xfId="25" applyNumberFormat="1" applyBorder="1"/>
    <xf numFmtId="0" fontId="0" fillId="37" borderId="91" xfId="0" applyFill="1" applyBorder="1"/>
    <xf numFmtId="179" fontId="0" fillId="37" borderId="0" xfId="0" applyNumberFormat="1" applyFill="1"/>
    <xf numFmtId="9" fontId="12" fillId="50" borderId="0" xfId="3259" applyFill="1"/>
    <xf numFmtId="180" fontId="0" fillId="37" borderId="0" xfId="0" applyNumberFormat="1" applyFill="1"/>
    <xf numFmtId="180" fontId="76" fillId="37" borderId="0" xfId="433" applyNumberFormat="1" applyFill="1" applyAlignment="1"/>
    <xf numFmtId="178" fontId="0" fillId="37" borderId="0" xfId="0" applyNumberFormat="1" applyFill="1"/>
    <xf numFmtId="179" fontId="76" fillId="43" borderId="0" xfId="433" applyNumberFormat="1" applyAlignment="1"/>
    <xf numFmtId="0" fontId="85" fillId="37" borderId="0" xfId="0" applyFont="1" applyFill="1"/>
    <xf numFmtId="181" fontId="92" fillId="43" borderId="0" xfId="433" applyNumberFormat="1" applyFont="1" applyAlignment="1"/>
    <xf numFmtId="179" fontId="76" fillId="43" borderId="0" xfId="433" applyNumberFormat="1" applyAlignment="1" applyProtection="1">
      <protection locked="0"/>
    </xf>
    <xf numFmtId="173" fontId="34" fillId="37" borderId="0" xfId="433" applyNumberFormat="1" applyFont="1" applyFill="1" applyAlignment="1"/>
    <xf numFmtId="9" fontId="68" fillId="39" borderId="0" xfId="25" applyNumberFormat="1" applyBorder="1"/>
    <xf numFmtId="0" fontId="0" fillId="50" borderId="0" xfId="0" applyFill="1"/>
    <xf numFmtId="173" fontId="0" fillId="50" borderId="0" xfId="0" applyNumberFormat="1" applyFill="1"/>
    <xf numFmtId="0" fontId="12" fillId="51" borderId="66" xfId="0" applyFont="1" applyFill="1" applyBorder="1"/>
    <xf numFmtId="180" fontId="85" fillId="50" borderId="124" xfId="995" applyNumberFormat="1" applyFont="1" applyFill="1" applyBorder="1"/>
    <xf numFmtId="178" fontId="85" fillId="50" borderId="124" xfId="995" applyFont="1" applyFill="1" applyBorder="1"/>
    <xf numFmtId="178" fontId="85" fillId="2" borderId="124" xfId="995" applyFont="1" applyFill="1" applyBorder="1"/>
    <xf numFmtId="180" fontId="68" fillId="39" borderId="124" xfId="25" applyNumberFormat="1" applyBorder="1"/>
    <xf numFmtId="181" fontId="68" fillId="39" borderId="124" xfId="25" applyNumberFormat="1" applyBorder="1"/>
    <xf numFmtId="180" fontId="90" fillId="39" borderId="124" xfId="25" applyNumberFormat="1" applyFont="1" applyBorder="1"/>
    <xf numFmtId="178" fontId="90" fillId="39" borderId="124" xfId="25" applyNumberFormat="1" applyFont="1" applyBorder="1"/>
    <xf numFmtId="178" fontId="85" fillId="2" borderId="124" xfId="995" applyFont="1" applyFill="1" applyBorder="1" applyAlignment="1">
      <alignment horizontal="centerContinuous"/>
    </xf>
    <xf numFmtId="178" fontId="89" fillId="2" borderId="0" xfId="1471" applyFont="1" applyAlignment="1"/>
    <xf numFmtId="181" fontId="85" fillId="37" borderId="124" xfId="995" applyNumberFormat="1" applyFont="1" applyBorder="1"/>
    <xf numFmtId="181" fontId="85" fillId="54" borderId="124" xfId="995" applyNumberFormat="1" applyFont="1" applyFill="1" applyBorder="1"/>
    <xf numFmtId="178" fontId="85" fillId="37" borderId="124" xfId="995" applyFont="1" applyBorder="1"/>
    <xf numFmtId="178" fontId="87" fillId="37" borderId="124" xfId="995" applyFont="1" applyBorder="1"/>
    <xf numFmtId="179" fontId="85" fillId="50" borderId="124" xfId="995" applyNumberFormat="1" applyFont="1" applyFill="1" applyBorder="1"/>
    <xf numFmtId="179" fontId="85" fillId="2" borderId="124" xfId="995" applyNumberFormat="1" applyFont="1" applyFill="1" applyBorder="1"/>
    <xf numFmtId="178" fontId="85" fillId="37" borderId="0" xfId="995" applyFont="1"/>
    <xf numFmtId="179" fontId="94" fillId="37" borderId="124" xfId="2000" applyNumberFormat="1" applyFont="1" applyFill="1" applyBorder="1"/>
    <xf numFmtId="178" fontId="87" fillId="37" borderId="0" xfId="995" applyFont="1"/>
    <xf numFmtId="178" fontId="92" fillId="43" borderId="124" xfId="433" applyFont="1" applyBorder="1" applyAlignment="1">
      <alignment horizontal="left"/>
    </xf>
    <xf numFmtId="178" fontId="92" fillId="43" borderId="124" xfId="433" applyFont="1" applyBorder="1" applyAlignment="1"/>
    <xf numFmtId="178" fontId="84" fillId="37" borderId="124" xfId="2000" applyNumberFormat="1" applyFill="1" applyBorder="1"/>
    <xf numFmtId="181" fontId="85" fillId="37" borderId="124" xfId="28" applyNumberFormat="1" applyFont="1" applyBorder="1"/>
    <xf numFmtId="178" fontId="85" fillId="52" borderId="124" xfId="995" applyFont="1" applyFill="1" applyBorder="1"/>
    <xf numFmtId="178" fontId="91" fillId="52" borderId="124" xfId="995" applyFont="1" applyFill="1" applyBorder="1" applyAlignment="1">
      <alignment horizontal="left"/>
    </xf>
    <xf numFmtId="178" fontId="94" fillId="37" borderId="124" xfId="2000" applyNumberFormat="1" applyFont="1" applyFill="1" applyBorder="1"/>
    <xf numFmtId="180" fontId="85" fillId="37" borderId="0" xfId="995" applyNumberFormat="1" applyFont="1"/>
    <xf numFmtId="178" fontId="91" fillId="37" borderId="124" xfId="995" applyFont="1" applyBorder="1" applyAlignment="1">
      <alignment horizontal="left"/>
    </xf>
    <xf numFmtId="178" fontId="87" fillId="53" borderId="124" xfId="995" applyFont="1" applyFill="1" applyBorder="1"/>
    <xf numFmtId="178" fontId="87" fillId="53" borderId="124" xfId="995" applyFont="1" applyFill="1" applyBorder="1" applyAlignment="1">
      <alignment horizontal="right"/>
    </xf>
    <xf numFmtId="183" fontId="85" fillId="37" borderId="0" xfId="995" applyNumberFormat="1" applyFont="1"/>
    <xf numFmtId="181"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1" fontId="85" fillId="37" borderId="124" xfId="28" applyNumberFormat="1" applyFont="1" applyBorder="1" applyProtection="1">
      <protection locked="0"/>
    </xf>
    <xf numFmtId="181" fontId="90" fillId="39" borderId="124" xfId="25" applyNumberFormat="1" applyFont="1" applyBorder="1" applyProtection="1">
      <protection locked="0"/>
    </xf>
    <xf numFmtId="181" fontId="94" fillId="37" borderId="124" xfId="2000" applyNumberFormat="1" applyFont="1" applyFill="1" applyBorder="1" applyProtection="1">
      <protection locked="0"/>
    </xf>
    <xf numFmtId="0" fontId="85" fillId="38" borderId="124" xfId="995" applyNumberFormat="1" applyFont="1" applyFill="1" applyBorder="1"/>
    <xf numFmtId="178" fontId="93" fillId="38" borderId="124" xfId="995" applyFont="1" applyFill="1" applyBorder="1"/>
    <xf numFmtId="181"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1" fontId="85" fillId="38" borderId="124" xfId="995" applyNumberFormat="1" applyFont="1" applyFill="1" applyBorder="1"/>
    <xf numFmtId="183" fontId="85" fillId="37" borderId="124" xfId="28" applyNumberFormat="1" applyFont="1" applyBorder="1"/>
    <xf numFmtId="178" fontId="85" fillId="37" borderId="42" xfId="995" applyFont="1" applyBorder="1"/>
    <xf numFmtId="178" fontId="85" fillId="37" borderId="18" xfId="995" applyFont="1" applyBorder="1"/>
    <xf numFmtId="181" fontId="92" fillId="43" borderId="156" xfId="433" applyNumberFormat="1" applyFont="1" applyBorder="1" applyAlignment="1"/>
    <xf numFmtId="181" fontId="92" fillId="43" borderId="153" xfId="433" applyNumberFormat="1" applyFont="1" applyBorder="1" applyAlignment="1"/>
    <xf numFmtId="178" fontId="85" fillId="37" borderId="154" xfId="995" applyFont="1" applyBorder="1"/>
    <xf numFmtId="178" fontId="88" fillId="2" borderId="155" xfId="995" applyFont="1" applyFill="1" applyBorder="1" applyAlignment="1">
      <alignment horizontal="right"/>
    </xf>
    <xf numFmtId="178" fontId="88" fillId="2" borderId="149" xfId="995" applyFont="1" applyFill="1" applyBorder="1" applyAlignment="1">
      <alignment horizontal="right"/>
    </xf>
    <xf numFmtId="178" fontId="34" fillId="37" borderId="0" xfId="995"/>
    <xf numFmtId="9" fontId="92" fillId="43" borderId="16" xfId="3259" applyFont="1" applyFill="1" applyBorder="1"/>
    <xf numFmtId="176" fontId="85" fillId="50" borderId="96" xfId="28" applyNumberFormat="1" applyFont="1" applyFill="1" applyBorder="1" applyAlignment="1">
      <alignment horizontal="right"/>
    </xf>
    <xf numFmtId="178" fontId="92" fillId="52" borderId="96" xfId="995" applyFont="1" applyFill="1" applyBorder="1"/>
    <xf numFmtId="181" fontId="92" fillId="43" borderId="96" xfId="433" applyNumberFormat="1" applyFont="1" applyBorder="1" applyAlignment="1"/>
    <xf numFmtId="179" fontId="92" fillId="50" borderId="96" xfId="433" applyNumberFormat="1" applyFont="1" applyFill="1" applyBorder="1" applyAlignment="1"/>
    <xf numFmtId="179" fontId="92" fillId="43" borderId="96" xfId="433" applyNumberFormat="1" applyFont="1" applyBorder="1" applyAlignment="1"/>
    <xf numFmtId="9" fontId="92" fillId="43" borderId="20" xfId="3259" applyFont="1" applyFill="1" applyBorder="1"/>
    <xf numFmtId="178" fontId="92" fillId="52" borderId="0" xfId="995" applyFont="1" applyFill="1"/>
    <xf numFmtId="179" fontId="92" fillId="50" borderId="0" xfId="433" applyNumberFormat="1" applyFont="1" applyFill="1" applyAlignment="1"/>
    <xf numFmtId="179" fontId="92" fillId="43" borderId="0" xfId="433" applyNumberFormat="1" applyFont="1" applyAlignment="1"/>
    <xf numFmtId="9" fontId="92" fillId="50" borderId="20" xfId="3259" applyFont="1" applyFill="1" applyBorder="1"/>
    <xf numFmtId="176" fontId="88" fillId="2" borderId="0" xfId="3259" applyNumberFormat="1" applyFont="1" applyFill="1"/>
    <xf numFmtId="179" fontId="92" fillId="52" borderId="0" xfId="995" applyNumberFormat="1" applyFont="1" applyFill="1"/>
    <xf numFmtId="181" fontId="85" fillId="50" borderId="156" xfId="28" applyNumberFormat="1" applyFont="1" applyFill="1" applyBorder="1"/>
    <xf numFmtId="9" fontId="92" fillId="43" borderId="156" xfId="3259" applyFont="1" applyFill="1" applyBorder="1"/>
    <xf numFmtId="9" fontId="92" fillId="50" borderId="156" xfId="3259" applyFont="1" applyFill="1" applyBorder="1"/>
    <xf numFmtId="178" fontId="85" fillId="52" borderId="154" xfId="28" applyNumberFormat="1" applyFont="1" applyFill="1" applyBorder="1" applyAlignment="1">
      <alignment horizontal="center"/>
    </xf>
    <xf numFmtId="182" fontId="92" fillId="50" borderId="156" xfId="433" applyNumberFormat="1" applyFont="1" applyFill="1" applyBorder="1" applyAlignment="1"/>
    <xf numFmtId="184" fontId="92" fillId="50" borderId="156" xfId="433" applyNumberFormat="1" applyFont="1" applyFill="1" applyBorder="1" applyAlignment="1"/>
    <xf numFmtId="176" fontId="85" fillId="50" borderId="129" xfId="28" applyNumberFormat="1" applyFont="1" applyFill="1" applyBorder="1" applyAlignment="1">
      <alignment horizontal="right"/>
    </xf>
    <xf numFmtId="179" fontId="92" fillId="52" borderId="129" xfId="995" applyNumberFormat="1" applyFont="1" applyFill="1" applyBorder="1"/>
    <xf numFmtId="181" fontId="92" fillId="43" borderId="129" xfId="433" applyNumberFormat="1" applyFont="1" applyBorder="1" applyAlignment="1"/>
    <xf numFmtId="179" fontId="92" fillId="50" borderId="129" xfId="433" applyNumberFormat="1" applyFont="1" applyFill="1" applyBorder="1" applyAlignment="1"/>
    <xf numFmtId="179" fontId="92" fillId="43" borderId="129" xfId="433" applyNumberFormat="1" applyFont="1" applyBorder="1" applyAlignment="1"/>
    <xf numFmtId="179" fontId="92" fillId="43" borderId="153" xfId="433" applyNumberFormat="1" applyFont="1" applyBorder="1" applyAlignment="1"/>
    <xf numFmtId="178" fontId="85" fillId="2" borderId="156" xfId="995" applyFont="1" applyFill="1" applyBorder="1" applyAlignment="1">
      <alignment horizontal="left"/>
    </xf>
    <xf numFmtId="178" fontId="85" fillId="2" borderId="153" xfId="995" applyFont="1" applyFill="1" applyBorder="1"/>
    <xf numFmtId="178" fontId="85" fillId="2" borderId="96" xfId="995" applyFont="1" applyFill="1" applyBorder="1" applyAlignment="1">
      <alignment horizontal="right"/>
    </xf>
    <xf numFmtId="178" fontId="85" fillId="2" borderId="96" xfId="995" applyFont="1" applyFill="1" applyBorder="1"/>
    <xf numFmtId="178" fontId="85" fillId="2" borderId="96" xfId="995" applyFont="1" applyFill="1" applyBorder="1" applyAlignment="1">
      <alignment horizontal="center"/>
    </xf>
    <xf numFmtId="178" fontId="85" fillId="2" borderId="156" xfId="995" applyFont="1" applyFill="1" applyBorder="1" applyAlignment="1">
      <alignment horizontal="center" wrapText="1"/>
    </xf>
    <xf numFmtId="178" fontId="85" fillId="2" borderId="129" xfId="995" applyFont="1" applyFill="1" applyBorder="1" applyAlignment="1">
      <alignment wrapText="1"/>
    </xf>
    <xf numFmtId="178" fontId="85" fillId="2" borderId="129" xfId="995" applyFont="1" applyFill="1" applyBorder="1" applyAlignment="1">
      <alignment horizontal="center" wrapText="1"/>
    </xf>
    <xf numFmtId="178" fontId="85" fillId="2" borderId="129" xfId="995" applyFont="1" applyFill="1" applyBorder="1" applyAlignment="1">
      <alignment horizontal="centerContinuous" wrapText="1"/>
    </xf>
    <xf numFmtId="178" fontId="85" fillId="2" borderId="153" xfId="995" applyFont="1" applyFill="1" applyBorder="1" applyAlignment="1">
      <alignment horizontal="center" wrapText="1"/>
    </xf>
    <xf numFmtId="178"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1" fontId="12" fillId="0" borderId="14" xfId="0" applyNumberFormat="1" applyFont="1" applyFill="1" applyBorder="1"/>
    <xf numFmtId="171" fontId="13" fillId="0" borderId="14" xfId="0" applyNumberFormat="1" applyFont="1" applyFill="1" applyBorder="1"/>
    <xf numFmtId="171" fontId="0" fillId="0" borderId="14" xfId="0" applyNumberFormat="1" applyBorder="1"/>
    <xf numFmtId="0" fontId="35" fillId="29" borderId="13" xfId="2611" applyFont="1" applyFill="1" applyBorder="1" applyAlignment="1">
      <alignment horizontal="left" vertical="center" wrapText="1"/>
    </xf>
    <xf numFmtId="192"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0"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69"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4" fontId="12" fillId="0" borderId="0" xfId="0" applyNumberFormat="1" applyFont="1" applyAlignment="1">
      <alignment horizontal="left"/>
    </xf>
    <xf numFmtId="174" fontId="12" fillId="44" borderId="0" xfId="0" applyNumberFormat="1" applyFont="1" applyFill="1" applyAlignment="1">
      <alignment horizontal="left"/>
    </xf>
    <xf numFmtId="165"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79" fontId="0" fillId="0" borderId="0" xfId="0" applyNumberFormat="1"/>
    <xf numFmtId="0" fontId="12" fillId="0" borderId="131" xfId="0" applyFont="1" applyBorder="1" applyAlignment="1">
      <alignment horizontal="left"/>
    </xf>
    <xf numFmtId="179" fontId="0" fillId="0" borderId="132" xfId="0" applyNumberFormat="1" applyBorder="1"/>
    <xf numFmtId="0" fontId="0" fillId="2" borderId="0" xfId="0" applyFill="1"/>
    <xf numFmtId="0" fontId="83" fillId="37" borderId="0" xfId="983" applyFont="1" applyFill="1"/>
    <xf numFmtId="174" fontId="2" fillId="37" borderId="0" xfId="430" applyNumberFormat="1" applyFont="1" applyFill="1" applyBorder="1"/>
    <xf numFmtId="0" fontId="2" fillId="37" borderId="58" xfId="983" applyFont="1" applyFill="1" applyBorder="1"/>
    <xf numFmtId="174" fontId="2" fillId="37" borderId="58" xfId="430" applyNumberFormat="1" applyFont="1" applyFill="1" applyBorder="1"/>
    <xf numFmtId="0" fontId="66" fillId="37" borderId="0" xfId="983" applyFill="1"/>
    <xf numFmtId="0" fontId="2" fillId="37" borderId="0" xfId="983" applyFont="1" applyFill="1"/>
    <xf numFmtId="174" fontId="136" fillId="37" borderId="12" xfId="430" applyNumberFormat="1" applyFont="1" applyFill="1" applyBorder="1"/>
    <xf numFmtId="0" fontId="2" fillId="37" borderId="14" xfId="983" applyFont="1" applyFill="1" applyBorder="1"/>
    <xf numFmtId="174"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0"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0" fontId="176" fillId="0" borderId="38" xfId="0" applyNumberFormat="1" applyFont="1" applyBorder="1" applyAlignment="1">
      <alignment horizontal="center"/>
    </xf>
    <xf numFmtId="170" fontId="176" fillId="0" borderId="2" xfId="0" applyNumberFormat="1" applyFont="1" applyBorder="1" applyAlignment="1">
      <alignment horizontal="center"/>
    </xf>
    <xf numFmtId="170"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0" fontId="177" fillId="0" borderId="0" xfId="0" applyNumberFormat="1" applyFont="1" applyAlignment="1">
      <alignment horizontal="left" vertical="top"/>
    </xf>
    <xf numFmtId="0" fontId="177" fillId="0" borderId="0" xfId="0" applyFont="1" applyAlignment="1">
      <alignment horizontal="left"/>
    </xf>
    <xf numFmtId="170"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8" fontId="0" fillId="0" borderId="0" xfId="0" applyNumberFormat="1"/>
    <xf numFmtId="0" fontId="180" fillId="0" borderId="0" xfId="10689" applyFont="1"/>
    <xf numFmtId="173"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69" fontId="180" fillId="0" borderId="0" xfId="10689" applyNumberFormat="1" applyFont="1"/>
    <xf numFmtId="192"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3"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1"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3" fontId="181" fillId="0" borderId="166" xfId="2616" applyNumberFormat="1" applyFont="1" applyBorder="1" applyAlignment="1">
      <alignment horizontal="right"/>
    </xf>
    <xf numFmtId="173" fontId="180" fillId="0" borderId="23" xfId="2616" applyNumberFormat="1" applyFont="1" applyBorder="1" applyAlignment="1">
      <alignment horizontal="right"/>
    </xf>
    <xf numFmtId="173" fontId="181" fillId="0" borderId="23" xfId="2616" applyNumberFormat="1" applyFont="1" applyBorder="1" applyAlignment="1">
      <alignment horizontal="right"/>
    </xf>
    <xf numFmtId="0" fontId="181" fillId="0" borderId="165" xfId="2616" applyFont="1" applyBorder="1" applyAlignment="1">
      <alignment wrapText="1"/>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wrapText="1" indent="1"/>
    </xf>
    <xf numFmtId="173"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3" fontId="180" fillId="0" borderId="162" xfId="2616" applyNumberFormat="1" applyFont="1" applyBorder="1" applyAlignment="1">
      <alignment horizontal="right"/>
    </xf>
    <xf numFmtId="173"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3" fontId="180" fillId="0" borderId="42" xfId="10689" applyNumberFormat="1" applyFont="1" applyBorder="1" applyAlignment="1">
      <alignment horizontal="right"/>
    </xf>
    <xf numFmtId="173" fontId="180" fillId="0" borderId="162"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0" fontId="180" fillId="0" borderId="163" xfId="10691" applyFont="1" applyBorder="1" applyAlignment="1">
      <alignment horizontal="left" indent="2"/>
    </xf>
    <xf numFmtId="173" fontId="181" fillId="0" borderId="23" xfId="10689" applyNumberFormat="1" applyFont="1" applyBorder="1" applyAlignment="1">
      <alignment horizontal="right"/>
    </xf>
    <xf numFmtId="173" fontId="180" fillId="0" borderId="23" xfId="10689" applyNumberFormat="1" applyFont="1" applyBorder="1" applyAlignment="1">
      <alignment horizontal="right"/>
    </xf>
    <xf numFmtId="173"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69"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3" fontId="189" fillId="0" borderId="0" xfId="10692" applyNumberFormat="1" applyFont="1" applyAlignment="1">
      <alignment horizontal="right"/>
    </xf>
    <xf numFmtId="196"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3" fontId="192" fillId="0" borderId="42" xfId="0" applyNumberFormat="1" applyFont="1" applyBorder="1" applyAlignment="1">
      <alignment horizontal="right"/>
    </xf>
    <xf numFmtId="173" fontId="192" fillId="0" borderId="162"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3" fillId="0" borderId="23" xfId="0" applyNumberFormat="1" applyFont="1" applyBorder="1" applyAlignment="1">
      <alignment horizontal="right"/>
    </xf>
    <xf numFmtId="173" fontId="192" fillId="0" borderId="23" xfId="0" applyNumberFormat="1" applyFont="1" applyBorder="1" applyAlignment="1">
      <alignment horizontal="right"/>
    </xf>
    <xf numFmtId="173"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3" fillId="0" borderId="129" xfId="0" applyNumberFormat="1" applyFont="1" applyFill="1" applyBorder="1"/>
    <xf numFmtId="171" fontId="12" fillId="0" borderId="129" xfId="0" applyNumberFormat="1" applyFont="1" applyFill="1" applyBorder="1"/>
    <xf numFmtId="0" fontId="0" fillId="0" borderId="129" xfId="0" applyBorder="1"/>
    <xf numFmtId="171" fontId="0" fillId="0" borderId="129" xfId="0" applyNumberFormat="1" applyBorder="1"/>
    <xf numFmtId="170" fontId="12" fillId="100" borderId="0" xfId="2611" applyNumberFormat="1" applyFill="1"/>
    <xf numFmtId="170" fontId="127" fillId="100" borderId="0" xfId="2611" applyNumberFormat="1" applyFont="1" applyFill="1"/>
    <xf numFmtId="194" fontId="12" fillId="0" borderId="0" xfId="2611" applyNumberFormat="1"/>
    <xf numFmtId="195" fontId="12" fillId="0" borderId="0" xfId="2611" applyNumberFormat="1"/>
    <xf numFmtId="193"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1" fontId="0" fillId="0" borderId="0" xfId="0" applyNumberFormat="1" applyFont="1"/>
    <xf numFmtId="0" fontId="0" fillId="98" borderId="0" xfId="0" applyFill="1"/>
    <xf numFmtId="171" fontId="12" fillId="0" borderId="14" xfId="0" applyNumberFormat="1" applyFont="1" applyBorder="1"/>
    <xf numFmtId="0" fontId="197" fillId="0" borderId="0" xfId="10695"/>
    <xf numFmtId="0" fontId="198" fillId="0" borderId="0" xfId="10695" applyFont="1" applyAlignment="1">
      <alignment horizontal="left" vertical="center"/>
    </xf>
    <xf numFmtId="0" fontId="199" fillId="0" borderId="0" xfId="10695" applyFont="1" applyAlignment="1">
      <alignment horizontal="left" vertical="center"/>
    </xf>
    <xf numFmtId="3" fontId="198" fillId="109" borderId="0" xfId="10695" applyNumberFormat="1" applyFont="1" applyFill="1" applyAlignment="1">
      <alignment horizontal="right" vertical="center" shrinkToFit="1"/>
    </xf>
    <xf numFmtId="198" fontId="198" fillId="109" borderId="0" xfId="10695" applyNumberFormat="1" applyFont="1" applyFill="1" applyAlignment="1">
      <alignment horizontal="right" vertical="center" shrinkToFit="1"/>
    </xf>
    <xf numFmtId="0" fontId="199" fillId="110" borderId="169" xfId="10695" applyFont="1" applyFill="1" applyBorder="1" applyAlignment="1">
      <alignment horizontal="left" vertical="center"/>
    </xf>
    <xf numFmtId="3" fontId="198" fillId="0" borderId="0" xfId="10695" applyNumberFormat="1" applyFont="1" applyAlignment="1">
      <alignment horizontal="right" vertical="center" shrinkToFit="1"/>
    </xf>
    <xf numFmtId="198" fontId="198" fillId="0" borderId="0" xfId="10695" applyNumberFormat="1" applyFont="1" applyAlignment="1">
      <alignment horizontal="right" vertical="center" shrinkToFit="1"/>
    </xf>
    <xf numFmtId="192" fontId="198" fillId="109" borderId="0" xfId="10695" applyNumberFormat="1" applyFont="1" applyFill="1" applyAlignment="1">
      <alignment horizontal="right" vertical="center" shrinkToFit="1"/>
    </xf>
    <xf numFmtId="192" fontId="198" fillId="0" borderId="0" xfId="10695" applyNumberFormat="1" applyFont="1" applyAlignment="1">
      <alignment horizontal="right" vertical="center" shrinkToFit="1"/>
    </xf>
    <xf numFmtId="0" fontId="197" fillId="111" borderId="0" xfId="10695" applyFill="1"/>
    <xf numFmtId="0" fontId="199" fillId="112" borderId="169" xfId="10695" applyFont="1" applyFill="1" applyBorder="1" applyAlignment="1">
      <alignment horizontal="left" vertical="center"/>
    </xf>
    <xf numFmtId="0" fontId="198" fillId="109" borderId="0" xfId="10695" applyFont="1" applyFill="1" applyAlignment="1">
      <alignment horizontal="left" vertical="center"/>
    </xf>
    <xf numFmtId="0" fontId="199" fillId="109" borderId="0" xfId="10695" applyFont="1" applyFill="1" applyAlignment="1">
      <alignment horizontal="left" vertical="center"/>
    </xf>
    <xf numFmtId="0" fontId="201" fillId="109" borderId="0" xfId="10695" applyFont="1" applyFill="1" applyAlignment="1">
      <alignment horizontal="left" vertical="center"/>
    </xf>
    <xf numFmtId="0" fontId="202" fillId="0" borderId="0" xfId="10695" applyFont="1" applyAlignment="1">
      <alignment horizontal="left" vertical="center"/>
    </xf>
    <xf numFmtId="0" fontId="201" fillId="0" borderId="0" xfId="10695" applyFont="1" applyAlignment="1">
      <alignment horizontal="left" vertical="center"/>
    </xf>
    <xf numFmtId="0" fontId="198" fillId="0" borderId="0" xfId="10695" applyFont="1" applyAlignment="1">
      <alignment horizontal="left" vertical="top" wrapText="1"/>
    </xf>
    <xf numFmtId="0" fontId="202" fillId="109" borderId="0" xfId="10695" applyFont="1" applyFill="1" applyAlignment="1">
      <alignment horizontal="left" vertical="center"/>
    </xf>
    <xf numFmtId="0" fontId="143" fillId="0" borderId="0" xfId="0" applyFont="1"/>
    <xf numFmtId="1" fontId="0" fillId="0" borderId="0" xfId="0" applyNumberFormat="1" applyAlignment="1">
      <alignment horizontal="center"/>
    </xf>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200" fillId="113" borderId="171" xfId="10695" applyFont="1" applyFill="1" applyBorder="1" applyAlignment="1">
      <alignment horizontal="center" vertical="center"/>
    </xf>
    <xf numFmtId="0" fontId="200" fillId="113" borderId="172" xfId="10695" applyFont="1" applyFill="1" applyBorder="1" applyAlignment="1">
      <alignment horizontal="center" vertical="center"/>
    </xf>
    <xf numFmtId="0" fontId="200" fillId="113" borderId="170" xfId="10695" applyFont="1" applyFill="1" applyBorder="1" applyAlignment="1">
      <alignment horizontal="center" vertical="center"/>
    </xf>
    <xf numFmtId="0" fontId="198" fillId="0" borderId="0" xfId="10695" applyFont="1" applyAlignment="1">
      <alignment horizontal="left" vertical="top" wrapText="1"/>
    </xf>
    <xf numFmtId="0" fontId="197" fillId="0" borderId="0" xfId="10695"/>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xf numFmtId="0" fontId="203" fillId="0" borderId="0" xfId="0" applyFont="1"/>
    <xf numFmtId="0" fontId="129" fillId="114" borderId="0" xfId="0" applyFont="1" applyFill="1"/>
    <xf numFmtId="0" fontId="0" fillId="87" borderId="0" xfId="0" applyFill="1"/>
  </cellXfs>
  <cellStyles count="10696">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5000000}"/>
    <cellStyle name="20 % - Markeringsfarve1 2 2" xfId="3587" xr:uid="{00000000-0005-0000-0000-000006000000}"/>
    <cellStyle name="20 % - Markeringsfarve1 2 2 2" xfId="4229" xr:uid="{00000000-0005-0000-0000-000007000000}"/>
    <cellStyle name="20 % - Markeringsfarve1 2 2 2 2" xfId="7397" xr:uid="{00000000-0005-0000-0000-000008000000}"/>
    <cellStyle name="20 % - Markeringsfarve1 2 2 2 2 2" xfId="10152" xr:uid="{00000000-0005-0000-0000-000009000000}"/>
    <cellStyle name="20 % - Markeringsfarve1 2 2 2 3" xfId="8790" xr:uid="{00000000-0005-0000-0000-00000A000000}"/>
    <cellStyle name="20 % - Markeringsfarve1 2 2 3" xfId="6774" xr:uid="{00000000-0005-0000-0000-00000B000000}"/>
    <cellStyle name="20 % - Markeringsfarve1 2 2 3 2" xfId="9529" xr:uid="{00000000-0005-0000-0000-00000C000000}"/>
    <cellStyle name="20 % - Markeringsfarve1 2 2 4" xfId="8167" xr:uid="{00000000-0005-0000-0000-00000D000000}"/>
    <cellStyle name="20 % - Markeringsfarve1 2 3" xfId="3586" xr:uid="{00000000-0005-0000-0000-00000E000000}"/>
    <cellStyle name="20 % - Markeringsfarve1 2 3 2" xfId="4228" xr:uid="{00000000-0005-0000-0000-00000F000000}"/>
    <cellStyle name="20 % - Markeringsfarve1 2 3 2 2" xfId="7396" xr:uid="{00000000-0005-0000-0000-000010000000}"/>
    <cellStyle name="20 % - Markeringsfarve1 2 3 2 2 2" xfId="10151" xr:uid="{00000000-0005-0000-0000-000011000000}"/>
    <cellStyle name="20 % - Markeringsfarve1 2 3 2 3" xfId="8789" xr:uid="{00000000-0005-0000-0000-000012000000}"/>
    <cellStyle name="20 % - Markeringsfarve1 2 3 3" xfId="6773" xr:uid="{00000000-0005-0000-0000-000013000000}"/>
    <cellStyle name="20 % - Markeringsfarve1 2 3 3 2" xfId="9528" xr:uid="{00000000-0005-0000-0000-000014000000}"/>
    <cellStyle name="20 % - Markeringsfarve1 2 3 4" xfId="8166" xr:uid="{00000000-0005-0000-0000-000015000000}"/>
    <cellStyle name="20 % - Markeringsfarve1 2 4" xfId="4230" xr:uid="{00000000-0005-0000-0000-000016000000}"/>
    <cellStyle name="20 % - Markeringsfarve1 2 4 2" xfId="7398" xr:uid="{00000000-0005-0000-0000-000017000000}"/>
    <cellStyle name="20 % - Markeringsfarve1 2 4 2 2" xfId="10153" xr:uid="{00000000-0005-0000-0000-000018000000}"/>
    <cellStyle name="20 % - Markeringsfarve1 2 4 3" xfId="8791" xr:uid="{00000000-0005-0000-0000-000019000000}"/>
    <cellStyle name="20 % - Markeringsfarve1 2 5" xfId="6775" xr:uid="{00000000-0005-0000-0000-00001A000000}"/>
    <cellStyle name="20 % - Markeringsfarve1 2 5 2" xfId="9530" xr:uid="{00000000-0005-0000-0000-00001B000000}"/>
    <cellStyle name="20 % - Markeringsfarve1 2 6" xfId="8168" xr:uid="{00000000-0005-0000-0000-00001C000000}"/>
    <cellStyle name="20 % - Markeringsfarve1 3" xfId="3585" xr:uid="{00000000-0005-0000-0000-00001D000000}"/>
    <cellStyle name="20 % - Markeringsfarve1 3 2" xfId="3531" xr:uid="{00000000-0005-0000-0000-00001E000000}"/>
    <cellStyle name="20 % - Markeringsfarve1 3 2 2" xfId="4173" xr:uid="{00000000-0005-0000-0000-00001F000000}"/>
    <cellStyle name="20 % - Markeringsfarve1 3 2 2 2" xfId="7341" xr:uid="{00000000-0005-0000-0000-000020000000}"/>
    <cellStyle name="20 % - Markeringsfarve1 3 2 2 2 2" xfId="10096" xr:uid="{00000000-0005-0000-0000-000021000000}"/>
    <cellStyle name="20 % - Markeringsfarve1 3 2 2 3" xfId="8734" xr:uid="{00000000-0005-0000-0000-000022000000}"/>
    <cellStyle name="20 % - Markeringsfarve1 3 2 3" xfId="6718" xr:uid="{00000000-0005-0000-0000-000023000000}"/>
    <cellStyle name="20 % - Markeringsfarve1 3 2 3 2" xfId="9473" xr:uid="{00000000-0005-0000-0000-000024000000}"/>
    <cellStyle name="20 % - Markeringsfarve1 3 2 4" xfId="8111" xr:uid="{00000000-0005-0000-0000-000025000000}"/>
    <cellStyle name="20 % - Markeringsfarve1 3 3" xfId="4227" xr:uid="{00000000-0005-0000-0000-000026000000}"/>
    <cellStyle name="20 % - Markeringsfarve1 3 3 2" xfId="7395" xr:uid="{00000000-0005-0000-0000-000027000000}"/>
    <cellStyle name="20 % - Markeringsfarve1 3 3 2 2" xfId="10150" xr:uid="{00000000-0005-0000-0000-000028000000}"/>
    <cellStyle name="20 % - Markeringsfarve1 3 3 3" xfId="8788" xr:uid="{00000000-0005-0000-0000-000029000000}"/>
    <cellStyle name="20 % - Markeringsfarve1 3 4" xfId="6772" xr:uid="{00000000-0005-0000-0000-00002A000000}"/>
    <cellStyle name="20 % - Markeringsfarve1 3 4 2" xfId="9527" xr:uid="{00000000-0005-0000-0000-00002B000000}"/>
    <cellStyle name="20 % - Markeringsfarve1 3 5" xfId="8165" xr:uid="{00000000-0005-0000-0000-00002C000000}"/>
    <cellStyle name="20 % - Markeringsfarve1 4" xfId="3584" xr:uid="{00000000-0005-0000-0000-00002D000000}"/>
    <cellStyle name="20 % - Markeringsfarve1 4 2" xfId="4226" xr:uid="{00000000-0005-0000-0000-00002E000000}"/>
    <cellStyle name="20 % - Markeringsfarve1 4 2 2" xfId="7394" xr:uid="{00000000-0005-0000-0000-00002F000000}"/>
    <cellStyle name="20 % - Markeringsfarve1 4 2 2 2" xfId="10149" xr:uid="{00000000-0005-0000-0000-000030000000}"/>
    <cellStyle name="20 % - Markeringsfarve1 4 2 3" xfId="8787" xr:uid="{00000000-0005-0000-0000-000031000000}"/>
    <cellStyle name="20 % - Markeringsfarve1 4 3" xfId="6771" xr:uid="{00000000-0005-0000-0000-000032000000}"/>
    <cellStyle name="20 % - Markeringsfarve1 4 3 2" xfId="9526" xr:uid="{00000000-0005-0000-0000-000033000000}"/>
    <cellStyle name="20 % - Markeringsfarve1 4 4" xfId="8164" xr:uid="{00000000-0005-0000-0000-000034000000}"/>
    <cellStyle name="20 % - Markeringsfarve1 5" xfId="3533" xr:uid="{00000000-0005-0000-0000-000035000000}"/>
    <cellStyle name="20 % - Markeringsfarve1 5 2" xfId="4175" xr:uid="{00000000-0005-0000-0000-000036000000}"/>
    <cellStyle name="20 % - Markeringsfarve1 5 2 2" xfId="7343" xr:uid="{00000000-0005-0000-0000-000037000000}"/>
    <cellStyle name="20 % - Markeringsfarve1 5 2 2 2" xfId="10098" xr:uid="{00000000-0005-0000-0000-000038000000}"/>
    <cellStyle name="20 % - Markeringsfarve1 5 2 3" xfId="8736" xr:uid="{00000000-0005-0000-0000-000039000000}"/>
    <cellStyle name="20 % - Markeringsfarve1 5 3" xfId="6720" xr:uid="{00000000-0005-0000-0000-00003A000000}"/>
    <cellStyle name="20 % - Markeringsfarve1 5 3 2" xfId="9475" xr:uid="{00000000-0005-0000-0000-00003B000000}"/>
    <cellStyle name="20 % - Markeringsfarve1 5 4" xfId="8113" xr:uid="{00000000-0005-0000-0000-00003C000000}"/>
    <cellStyle name="20 % - Markeringsfarve1 6" xfId="3529" xr:uid="{00000000-0005-0000-0000-00003D000000}"/>
    <cellStyle name="20 % - Markeringsfarve1 6 2" xfId="4171" xr:uid="{00000000-0005-0000-0000-00003E000000}"/>
    <cellStyle name="20 % - Markeringsfarve1 6 2 2" xfId="7339" xr:uid="{00000000-0005-0000-0000-00003F000000}"/>
    <cellStyle name="20 % - Markeringsfarve1 6 2 2 2" xfId="10094" xr:uid="{00000000-0005-0000-0000-000040000000}"/>
    <cellStyle name="20 % - Markeringsfarve1 6 2 3" xfId="8732" xr:uid="{00000000-0005-0000-0000-000041000000}"/>
    <cellStyle name="20 % - Markeringsfarve1 6 3" xfId="6716" xr:uid="{00000000-0005-0000-0000-000042000000}"/>
    <cellStyle name="20 % - Markeringsfarve1 6 3 2" xfId="9471" xr:uid="{00000000-0005-0000-0000-000043000000}"/>
    <cellStyle name="20 % - Markeringsfarve1 6 4" xfId="8109" xr:uid="{00000000-0005-0000-0000-000044000000}"/>
    <cellStyle name="20 % - Markeringsfarve1 7" xfId="4159" xr:uid="{00000000-0005-0000-0000-000045000000}"/>
    <cellStyle name="20 % - Markeringsfarve1 7 2" xfId="7327" xr:uid="{00000000-0005-0000-0000-000046000000}"/>
    <cellStyle name="20 % - Markeringsfarve1 7 2 2" xfId="10082" xr:uid="{00000000-0005-0000-0000-000047000000}"/>
    <cellStyle name="20 % - Markeringsfarve1 7 3" xfId="8720" xr:uid="{00000000-0005-0000-0000-000048000000}"/>
    <cellStyle name="20 % - Markeringsfarve2 2" xfId="3583" xr:uid="{00000000-0005-0000-0000-00004A000000}"/>
    <cellStyle name="20 % - Markeringsfarve2 2 2" xfId="3532" xr:uid="{00000000-0005-0000-0000-00004B000000}"/>
    <cellStyle name="20 % - Markeringsfarve2 2 2 2" xfId="4174" xr:uid="{00000000-0005-0000-0000-00004C000000}"/>
    <cellStyle name="20 % - Markeringsfarve2 2 2 2 2" xfId="7342" xr:uid="{00000000-0005-0000-0000-00004D000000}"/>
    <cellStyle name="20 % - Markeringsfarve2 2 2 2 2 2" xfId="10097" xr:uid="{00000000-0005-0000-0000-00004E000000}"/>
    <cellStyle name="20 % - Markeringsfarve2 2 2 2 3" xfId="8735" xr:uid="{00000000-0005-0000-0000-00004F000000}"/>
    <cellStyle name="20 % - Markeringsfarve2 2 2 3" xfId="6719" xr:uid="{00000000-0005-0000-0000-000050000000}"/>
    <cellStyle name="20 % - Markeringsfarve2 2 2 3 2" xfId="9474" xr:uid="{00000000-0005-0000-0000-000051000000}"/>
    <cellStyle name="20 % - Markeringsfarve2 2 2 4" xfId="8112" xr:uid="{00000000-0005-0000-0000-000052000000}"/>
    <cellStyle name="20 % - Markeringsfarve2 2 3" xfId="3530" xr:uid="{00000000-0005-0000-0000-000053000000}"/>
    <cellStyle name="20 % - Markeringsfarve2 2 3 2" xfId="4172" xr:uid="{00000000-0005-0000-0000-000054000000}"/>
    <cellStyle name="20 % - Markeringsfarve2 2 3 2 2" xfId="7340" xr:uid="{00000000-0005-0000-0000-000055000000}"/>
    <cellStyle name="20 % - Markeringsfarve2 2 3 2 2 2" xfId="10095" xr:uid="{00000000-0005-0000-0000-000056000000}"/>
    <cellStyle name="20 % - Markeringsfarve2 2 3 2 3" xfId="8733" xr:uid="{00000000-0005-0000-0000-000057000000}"/>
    <cellStyle name="20 % - Markeringsfarve2 2 3 3" xfId="6717" xr:uid="{00000000-0005-0000-0000-000058000000}"/>
    <cellStyle name="20 % - Markeringsfarve2 2 3 3 2" xfId="9472" xr:uid="{00000000-0005-0000-0000-000059000000}"/>
    <cellStyle name="20 % - Markeringsfarve2 2 3 4" xfId="8110" xr:uid="{00000000-0005-0000-0000-00005A000000}"/>
    <cellStyle name="20 % - Markeringsfarve2 2 4" xfId="4225" xr:uid="{00000000-0005-0000-0000-00005B000000}"/>
    <cellStyle name="20 % - Markeringsfarve2 2 4 2" xfId="7393" xr:uid="{00000000-0005-0000-0000-00005C000000}"/>
    <cellStyle name="20 % - Markeringsfarve2 2 4 2 2" xfId="10148" xr:uid="{00000000-0005-0000-0000-00005D000000}"/>
    <cellStyle name="20 % - Markeringsfarve2 2 4 3" xfId="8786" xr:uid="{00000000-0005-0000-0000-00005E000000}"/>
    <cellStyle name="20 % - Markeringsfarve2 2 5" xfId="6770" xr:uid="{00000000-0005-0000-0000-00005F000000}"/>
    <cellStyle name="20 % - Markeringsfarve2 2 5 2" xfId="9525" xr:uid="{00000000-0005-0000-0000-000060000000}"/>
    <cellStyle name="20 % - Markeringsfarve2 2 6" xfId="8163" xr:uid="{00000000-0005-0000-0000-000061000000}"/>
    <cellStyle name="20 % - Markeringsfarve2 3" xfId="3582" xr:uid="{00000000-0005-0000-0000-000062000000}"/>
    <cellStyle name="20 % - Markeringsfarve2 3 2" xfId="4224" xr:uid="{00000000-0005-0000-0000-000063000000}"/>
    <cellStyle name="20 % - Markeringsfarve2 3 2 2" xfId="7392" xr:uid="{00000000-0005-0000-0000-000064000000}"/>
    <cellStyle name="20 % - Markeringsfarve2 3 2 2 2" xfId="10147" xr:uid="{00000000-0005-0000-0000-000065000000}"/>
    <cellStyle name="20 % - Markeringsfarve2 3 2 3" xfId="8785" xr:uid="{00000000-0005-0000-0000-000066000000}"/>
    <cellStyle name="20 % - Markeringsfarve2 3 3" xfId="6769" xr:uid="{00000000-0005-0000-0000-000067000000}"/>
    <cellStyle name="20 % - Markeringsfarve2 3 3 2" xfId="9524" xr:uid="{00000000-0005-0000-0000-000068000000}"/>
    <cellStyle name="20 % - Markeringsfarve2 3 4" xfId="8162" xr:uid="{00000000-0005-0000-0000-000069000000}"/>
    <cellStyle name="20 % - Markeringsfarve2 4" xfId="3581" xr:uid="{00000000-0005-0000-0000-00006A000000}"/>
    <cellStyle name="20 % - Markeringsfarve2 4 2" xfId="4223" xr:uid="{00000000-0005-0000-0000-00006B000000}"/>
    <cellStyle name="20 % - Markeringsfarve2 4 2 2" xfId="7391" xr:uid="{00000000-0005-0000-0000-00006C000000}"/>
    <cellStyle name="20 % - Markeringsfarve2 4 2 2 2" xfId="10146" xr:uid="{00000000-0005-0000-0000-00006D000000}"/>
    <cellStyle name="20 % - Markeringsfarve2 4 2 3" xfId="8784" xr:uid="{00000000-0005-0000-0000-00006E000000}"/>
    <cellStyle name="20 % - Markeringsfarve2 4 3" xfId="6768" xr:uid="{00000000-0005-0000-0000-00006F000000}"/>
    <cellStyle name="20 % - Markeringsfarve2 4 3 2" xfId="9523" xr:uid="{00000000-0005-0000-0000-000070000000}"/>
    <cellStyle name="20 % - Markeringsfarve2 4 4" xfId="8161" xr:uid="{00000000-0005-0000-0000-000071000000}"/>
    <cellStyle name="20 % - Markeringsfarve2 5" xfId="3580" xr:uid="{00000000-0005-0000-0000-000072000000}"/>
    <cellStyle name="20 % - Markeringsfarve2 5 2" xfId="4222" xr:uid="{00000000-0005-0000-0000-000073000000}"/>
    <cellStyle name="20 % - Markeringsfarve2 5 2 2" xfId="7390" xr:uid="{00000000-0005-0000-0000-000074000000}"/>
    <cellStyle name="20 % - Markeringsfarve2 5 2 2 2" xfId="10145" xr:uid="{00000000-0005-0000-0000-000075000000}"/>
    <cellStyle name="20 % - Markeringsfarve2 5 2 3" xfId="8783" xr:uid="{00000000-0005-0000-0000-000076000000}"/>
    <cellStyle name="20 % - Markeringsfarve2 5 3" xfId="6767" xr:uid="{00000000-0005-0000-0000-000077000000}"/>
    <cellStyle name="20 % - Markeringsfarve2 5 3 2" xfId="9522" xr:uid="{00000000-0005-0000-0000-000078000000}"/>
    <cellStyle name="20 % - Markeringsfarve2 5 4" xfId="8160" xr:uid="{00000000-0005-0000-0000-000079000000}"/>
    <cellStyle name="20 % - Markeringsfarve2 6" xfId="3579" xr:uid="{00000000-0005-0000-0000-00007A000000}"/>
    <cellStyle name="20 % - Markeringsfarve2 6 2" xfId="4221" xr:uid="{00000000-0005-0000-0000-00007B000000}"/>
    <cellStyle name="20 % - Markeringsfarve2 6 2 2" xfId="7389" xr:uid="{00000000-0005-0000-0000-00007C000000}"/>
    <cellStyle name="20 % - Markeringsfarve2 6 2 2 2" xfId="10144" xr:uid="{00000000-0005-0000-0000-00007D000000}"/>
    <cellStyle name="20 % - Markeringsfarve2 6 2 3" xfId="8782" xr:uid="{00000000-0005-0000-0000-00007E000000}"/>
    <cellStyle name="20 % - Markeringsfarve2 6 3" xfId="6766" xr:uid="{00000000-0005-0000-0000-00007F000000}"/>
    <cellStyle name="20 % - Markeringsfarve2 6 3 2" xfId="9521" xr:uid="{00000000-0005-0000-0000-000080000000}"/>
    <cellStyle name="20 % - Markeringsfarve2 6 4" xfId="8159" xr:uid="{00000000-0005-0000-0000-000081000000}"/>
    <cellStyle name="20 % - Markeringsfarve2 7" xfId="4161" xr:uid="{00000000-0005-0000-0000-000082000000}"/>
    <cellStyle name="20 % - Markeringsfarve2 7 2" xfId="7329" xr:uid="{00000000-0005-0000-0000-000083000000}"/>
    <cellStyle name="20 % - Markeringsfarve2 7 2 2" xfId="10084" xr:uid="{00000000-0005-0000-0000-000084000000}"/>
    <cellStyle name="20 % - Markeringsfarve2 7 3" xfId="8722" xr:uid="{00000000-0005-0000-0000-000085000000}"/>
    <cellStyle name="20 % - Markeringsfarve3 2" xfId="3578" xr:uid="{00000000-0005-0000-0000-000087000000}"/>
    <cellStyle name="20 % - Markeringsfarve3 2 2" xfId="3577" xr:uid="{00000000-0005-0000-0000-000088000000}"/>
    <cellStyle name="20 % - Markeringsfarve3 2 2 2" xfId="4219" xr:uid="{00000000-0005-0000-0000-000089000000}"/>
    <cellStyle name="20 % - Markeringsfarve3 2 2 2 2" xfId="7387" xr:uid="{00000000-0005-0000-0000-00008A000000}"/>
    <cellStyle name="20 % - Markeringsfarve3 2 2 2 2 2" xfId="10142" xr:uid="{00000000-0005-0000-0000-00008B000000}"/>
    <cellStyle name="20 % - Markeringsfarve3 2 2 2 3" xfId="8780" xr:uid="{00000000-0005-0000-0000-00008C000000}"/>
    <cellStyle name="20 % - Markeringsfarve3 2 2 3" xfId="6764" xr:uid="{00000000-0005-0000-0000-00008D000000}"/>
    <cellStyle name="20 % - Markeringsfarve3 2 2 3 2" xfId="9519" xr:uid="{00000000-0005-0000-0000-00008E000000}"/>
    <cellStyle name="20 % - Markeringsfarve3 2 2 4" xfId="8157" xr:uid="{00000000-0005-0000-0000-00008F000000}"/>
    <cellStyle name="20 % - Markeringsfarve3 2 3" xfId="3576" xr:uid="{00000000-0005-0000-0000-000090000000}"/>
    <cellStyle name="20 % - Markeringsfarve3 2 3 2" xfId="4218" xr:uid="{00000000-0005-0000-0000-000091000000}"/>
    <cellStyle name="20 % - Markeringsfarve3 2 3 2 2" xfId="7386" xr:uid="{00000000-0005-0000-0000-000092000000}"/>
    <cellStyle name="20 % - Markeringsfarve3 2 3 2 2 2" xfId="10141" xr:uid="{00000000-0005-0000-0000-000093000000}"/>
    <cellStyle name="20 % - Markeringsfarve3 2 3 2 3" xfId="8779" xr:uid="{00000000-0005-0000-0000-000094000000}"/>
    <cellStyle name="20 % - Markeringsfarve3 2 3 3" xfId="6763" xr:uid="{00000000-0005-0000-0000-000095000000}"/>
    <cellStyle name="20 % - Markeringsfarve3 2 3 3 2" xfId="9518" xr:uid="{00000000-0005-0000-0000-000096000000}"/>
    <cellStyle name="20 % - Markeringsfarve3 2 3 4" xfId="8156" xr:uid="{00000000-0005-0000-0000-000097000000}"/>
    <cellStyle name="20 % - Markeringsfarve3 2 4" xfId="3575" xr:uid="{00000000-0005-0000-0000-000098000000}"/>
    <cellStyle name="20 % - Markeringsfarve3 2 4 2" xfId="4217" xr:uid="{00000000-0005-0000-0000-000099000000}"/>
    <cellStyle name="20 % - Markeringsfarve3 2 4 2 2" xfId="7385" xr:uid="{00000000-0005-0000-0000-00009A000000}"/>
    <cellStyle name="20 % - Markeringsfarve3 2 4 2 2 2" xfId="10140" xr:uid="{00000000-0005-0000-0000-00009B000000}"/>
    <cellStyle name="20 % - Markeringsfarve3 2 4 2 3" xfId="8778" xr:uid="{00000000-0005-0000-0000-00009C000000}"/>
    <cellStyle name="20 % - Markeringsfarve3 2 4 3" xfId="6762" xr:uid="{00000000-0005-0000-0000-00009D000000}"/>
    <cellStyle name="20 % - Markeringsfarve3 2 4 3 2" xfId="9517" xr:uid="{00000000-0005-0000-0000-00009E000000}"/>
    <cellStyle name="20 % - Markeringsfarve3 2 4 4" xfId="8155" xr:uid="{00000000-0005-0000-0000-00009F000000}"/>
    <cellStyle name="20 % - Markeringsfarve3 2 5" xfId="4220" xr:uid="{00000000-0005-0000-0000-0000A0000000}"/>
    <cellStyle name="20 % - Markeringsfarve3 2 5 2" xfId="7388" xr:uid="{00000000-0005-0000-0000-0000A1000000}"/>
    <cellStyle name="20 % - Markeringsfarve3 2 5 2 2" xfId="10143" xr:uid="{00000000-0005-0000-0000-0000A2000000}"/>
    <cellStyle name="20 % - Markeringsfarve3 2 5 3" xfId="8781" xr:uid="{00000000-0005-0000-0000-0000A3000000}"/>
    <cellStyle name="20 % - Markeringsfarve3 2 6" xfId="6765" xr:uid="{00000000-0005-0000-0000-0000A4000000}"/>
    <cellStyle name="20 % - Markeringsfarve3 2 6 2" xfId="9520" xr:uid="{00000000-0005-0000-0000-0000A5000000}"/>
    <cellStyle name="20 % - Markeringsfarve3 2 7" xfId="8158" xr:uid="{00000000-0005-0000-0000-0000A6000000}"/>
    <cellStyle name="20 % - Markeringsfarve3 3" xfId="3574" xr:uid="{00000000-0005-0000-0000-0000A7000000}"/>
    <cellStyle name="20 % - Markeringsfarve3 3 2" xfId="4216" xr:uid="{00000000-0005-0000-0000-0000A8000000}"/>
    <cellStyle name="20 % - Markeringsfarve3 3 2 2" xfId="7384" xr:uid="{00000000-0005-0000-0000-0000A9000000}"/>
    <cellStyle name="20 % - Markeringsfarve3 3 2 2 2" xfId="10139" xr:uid="{00000000-0005-0000-0000-0000AA000000}"/>
    <cellStyle name="20 % - Markeringsfarve3 3 2 3" xfId="8777" xr:uid="{00000000-0005-0000-0000-0000AB000000}"/>
    <cellStyle name="20 % - Markeringsfarve3 3 3" xfId="6761" xr:uid="{00000000-0005-0000-0000-0000AC000000}"/>
    <cellStyle name="20 % - Markeringsfarve3 3 3 2" xfId="9516" xr:uid="{00000000-0005-0000-0000-0000AD000000}"/>
    <cellStyle name="20 % - Markeringsfarve3 3 4" xfId="8154" xr:uid="{00000000-0005-0000-0000-0000AE000000}"/>
    <cellStyle name="20 % - Markeringsfarve3 4" xfId="3573" xr:uid="{00000000-0005-0000-0000-0000AF000000}"/>
    <cellStyle name="20 % - Markeringsfarve3 4 2" xfId="4215" xr:uid="{00000000-0005-0000-0000-0000B0000000}"/>
    <cellStyle name="20 % - Markeringsfarve3 4 2 2" xfId="7383" xr:uid="{00000000-0005-0000-0000-0000B1000000}"/>
    <cellStyle name="20 % - Markeringsfarve3 4 2 2 2" xfId="10138" xr:uid="{00000000-0005-0000-0000-0000B2000000}"/>
    <cellStyle name="20 % - Markeringsfarve3 4 2 3" xfId="8776" xr:uid="{00000000-0005-0000-0000-0000B3000000}"/>
    <cellStyle name="20 % - Markeringsfarve3 4 3" xfId="6760" xr:uid="{00000000-0005-0000-0000-0000B4000000}"/>
    <cellStyle name="20 % - Markeringsfarve3 4 3 2" xfId="9515" xr:uid="{00000000-0005-0000-0000-0000B5000000}"/>
    <cellStyle name="20 % - Markeringsfarve3 4 4" xfId="8153" xr:uid="{00000000-0005-0000-0000-0000B6000000}"/>
    <cellStyle name="20 % - Markeringsfarve3 5" xfId="3572" xr:uid="{00000000-0005-0000-0000-0000B7000000}"/>
    <cellStyle name="20 % - Markeringsfarve3 5 2" xfId="4214" xr:uid="{00000000-0005-0000-0000-0000B8000000}"/>
    <cellStyle name="20 % - Markeringsfarve3 5 2 2" xfId="7382" xr:uid="{00000000-0005-0000-0000-0000B9000000}"/>
    <cellStyle name="20 % - Markeringsfarve3 5 2 2 2" xfId="10137" xr:uid="{00000000-0005-0000-0000-0000BA000000}"/>
    <cellStyle name="20 % - Markeringsfarve3 5 2 3" xfId="8775" xr:uid="{00000000-0005-0000-0000-0000BB000000}"/>
    <cellStyle name="20 % - Markeringsfarve3 5 3" xfId="6759" xr:uid="{00000000-0005-0000-0000-0000BC000000}"/>
    <cellStyle name="20 % - Markeringsfarve3 5 3 2" xfId="9514" xr:uid="{00000000-0005-0000-0000-0000BD000000}"/>
    <cellStyle name="20 % - Markeringsfarve3 5 4" xfId="8152" xr:uid="{00000000-0005-0000-0000-0000BE000000}"/>
    <cellStyle name="20 % - Markeringsfarve3 6" xfId="3571" xr:uid="{00000000-0005-0000-0000-0000BF000000}"/>
    <cellStyle name="20 % - Markeringsfarve3 6 2" xfId="4213" xr:uid="{00000000-0005-0000-0000-0000C0000000}"/>
    <cellStyle name="20 % - Markeringsfarve3 6 2 2" xfId="7381" xr:uid="{00000000-0005-0000-0000-0000C1000000}"/>
    <cellStyle name="20 % - Markeringsfarve3 6 2 2 2" xfId="10136" xr:uid="{00000000-0005-0000-0000-0000C2000000}"/>
    <cellStyle name="20 % - Markeringsfarve3 6 2 3" xfId="8774" xr:uid="{00000000-0005-0000-0000-0000C3000000}"/>
    <cellStyle name="20 % - Markeringsfarve3 6 3" xfId="6758" xr:uid="{00000000-0005-0000-0000-0000C4000000}"/>
    <cellStyle name="20 % - Markeringsfarve3 6 3 2" xfId="9513" xr:uid="{00000000-0005-0000-0000-0000C5000000}"/>
    <cellStyle name="20 % - Markeringsfarve3 6 4" xfId="8151" xr:uid="{00000000-0005-0000-0000-0000C6000000}"/>
    <cellStyle name="20 % - Markeringsfarve3 7" xfId="4163" xr:uid="{00000000-0005-0000-0000-0000C7000000}"/>
    <cellStyle name="20 % - Markeringsfarve3 7 2" xfId="7331" xr:uid="{00000000-0005-0000-0000-0000C8000000}"/>
    <cellStyle name="20 % - Markeringsfarve3 7 2 2" xfId="10086" xr:uid="{00000000-0005-0000-0000-0000C9000000}"/>
    <cellStyle name="20 % - Markeringsfarve3 7 3" xfId="8724" xr:uid="{00000000-0005-0000-0000-0000CA000000}"/>
    <cellStyle name="20 % - Markeringsfarve4 2" xfId="3570" xr:uid="{00000000-0005-0000-0000-0000CC000000}"/>
    <cellStyle name="20 % - Markeringsfarve4 2 2" xfId="3569" xr:uid="{00000000-0005-0000-0000-0000CD000000}"/>
    <cellStyle name="20 % - Markeringsfarve4 2 2 2" xfId="4211" xr:uid="{00000000-0005-0000-0000-0000CE000000}"/>
    <cellStyle name="20 % - Markeringsfarve4 2 2 2 2" xfId="7379" xr:uid="{00000000-0005-0000-0000-0000CF000000}"/>
    <cellStyle name="20 % - Markeringsfarve4 2 2 2 2 2" xfId="10134" xr:uid="{00000000-0005-0000-0000-0000D0000000}"/>
    <cellStyle name="20 % - Markeringsfarve4 2 2 2 3" xfId="8772" xr:uid="{00000000-0005-0000-0000-0000D1000000}"/>
    <cellStyle name="20 % - Markeringsfarve4 2 2 3" xfId="6756" xr:uid="{00000000-0005-0000-0000-0000D2000000}"/>
    <cellStyle name="20 % - Markeringsfarve4 2 2 3 2" xfId="9511" xr:uid="{00000000-0005-0000-0000-0000D3000000}"/>
    <cellStyle name="20 % - Markeringsfarve4 2 2 4" xfId="8149" xr:uid="{00000000-0005-0000-0000-0000D4000000}"/>
    <cellStyle name="20 % - Markeringsfarve4 2 3" xfId="3568" xr:uid="{00000000-0005-0000-0000-0000D5000000}"/>
    <cellStyle name="20 % - Markeringsfarve4 2 3 2" xfId="4210" xr:uid="{00000000-0005-0000-0000-0000D6000000}"/>
    <cellStyle name="20 % - Markeringsfarve4 2 3 2 2" xfId="7378" xr:uid="{00000000-0005-0000-0000-0000D7000000}"/>
    <cellStyle name="20 % - Markeringsfarve4 2 3 2 2 2" xfId="10133" xr:uid="{00000000-0005-0000-0000-0000D8000000}"/>
    <cellStyle name="20 % - Markeringsfarve4 2 3 2 3" xfId="8771" xr:uid="{00000000-0005-0000-0000-0000D9000000}"/>
    <cellStyle name="20 % - Markeringsfarve4 2 3 3" xfId="6755" xr:uid="{00000000-0005-0000-0000-0000DA000000}"/>
    <cellStyle name="20 % - Markeringsfarve4 2 3 3 2" xfId="9510" xr:uid="{00000000-0005-0000-0000-0000DB000000}"/>
    <cellStyle name="20 % - Markeringsfarve4 2 3 4" xfId="8148" xr:uid="{00000000-0005-0000-0000-0000DC000000}"/>
    <cellStyle name="20 % - Markeringsfarve4 2 4" xfId="4212" xr:uid="{00000000-0005-0000-0000-0000DD000000}"/>
    <cellStyle name="20 % - Markeringsfarve4 2 4 2" xfId="7380" xr:uid="{00000000-0005-0000-0000-0000DE000000}"/>
    <cellStyle name="20 % - Markeringsfarve4 2 4 2 2" xfId="10135" xr:uid="{00000000-0005-0000-0000-0000DF000000}"/>
    <cellStyle name="20 % - Markeringsfarve4 2 4 3" xfId="8773" xr:uid="{00000000-0005-0000-0000-0000E0000000}"/>
    <cellStyle name="20 % - Markeringsfarve4 2 5" xfId="6757" xr:uid="{00000000-0005-0000-0000-0000E1000000}"/>
    <cellStyle name="20 % - Markeringsfarve4 2 5 2" xfId="9512" xr:uid="{00000000-0005-0000-0000-0000E2000000}"/>
    <cellStyle name="20 % - Markeringsfarve4 2 6" xfId="8150" xr:uid="{00000000-0005-0000-0000-0000E3000000}"/>
    <cellStyle name="20 % - Markeringsfarve4 3" xfId="3567" xr:uid="{00000000-0005-0000-0000-0000E4000000}"/>
    <cellStyle name="20 % - Markeringsfarve4 3 2" xfId="4209" xr:uid="{00000000-0005-0000-0000-0000E5000000}"/>
    <cellStyle name="20 % - Markeringsfarve4 3 2 2" xfId="7377" xr:uid="{00000000-0005-0000-0000-0000E6000000}"/>
    <cellStyle name="20 % - Markeringsfarve4 3 2 2 2" xfId="10132" xr:uid="{00000000-0005-0000-0000-0000E7000000}"/>
    <cellStyle name="20 % - Markeringsfarve4 3 2 3" xfId="8770" xr:uid="{00000000-0005-0000-0000-0000E8000000}"/>
    <cellStyle name="20 % - Markeringsfarve4 3 3" xfId="6754" xr:uid="{00000000-0005-0000-0000-0000E9000000}"/>
    <cellStyle name="20 % - Markeringsfarve4 3 3 2" xfId="9509" xr:uid="{00000000-0005-0000-0000-0000EA000000}"/>
    <cellStyle name="20 % - Markeringsfarve4 3 4" xfId="8147" xr:uid="{00000000-0005-0000-0000-0000EB000000}"/>
    <cellStyle name="20 % - Markeringsfarve4 4" xfId="3566" xr:uid="{00000000-0005-0000-0000-0000EC000000}"/>
    <cellStyle name="20 % - Markeringsfarve4 4 2" xfId="4208" xr:uid="{00000000-0005-0000-0000-0000ED000000}"/>
    <cellStyle name="20 % - Markeringsfarve4 4 2 2" xfId="7376" xr:uid="{00000000-0005-0000-0000-0000EE000000}"/>
    <cellStyle name="20 % - Markeringsfarve4 4 2 2 2" xfId="10131" xr:uid="{00000000-0005-0000-0000-0000EF000000}"/>
    <cellStyle name="20 % - Markeringsfarve4 4 2 3" xfId="8769" xr:uid="{00000000-0005-0000-0000-0000F0000000}"/>
    <cellStyle name="20 % - Markeringsfarve4 4 3" xfId="6753" xr:uid="{00000000-0005-0000-0000-0000F1000000}"/>
    <cellStyle name="20 % - Markeringsfarve4 4 3 2" xfId="9508" xr:uid="{00000000-0005-0000-0000-0000F2000000}"/>
    <cellStyle name="20 % - Markeringsfarve4 4 4" xfId="8146" xr:uid="{00000000-0005-0000-0000-0000F3000000}"/>
    <cellStyle name="20 % - Markeringsfarve4 5" xfId="3565" xr:uid="{00000000-0005-0000-0000-0000F4000000}"/>
    <cellStyle name="20 % - Markeringsfarve4 5 2" xfId="4207" xr:uid="{00000000-0005-0000-0000-0000F5000000}"/>
    <cellStyle name="20 % - Markeringsfarve4 5 2 2" xfId="7375" xr:uid="{00000000-0005-0000-0000-0000F6000000}"/>
    <cellStyle name="20 % - Markeringsfarve4 5 2 2 2" xfId="10130" xr:uid="{00000000-0005-0000-0000-0000F7000000}"/>
    <cellStyle name="20 % - Markeringsfarve4 5 2 3" xfId="8768" xr:uid="{00000000-0005-0000-0000-0000F8000000}"/>
    <cellStyle name="20 % - Markeringsfarve4 5 3" xfId="6752" xr:uid="{00000000-0005-0000-0000-0000F9000000}"/>
    <cellStyle name="20 % - Markeringsfarve4 5 3 2" xfId="9507" xr:uid="{00000000-0005-0000-0000-0000FA000000}"/>
    <cellStyle name="20 % - Markeringsfarve4 5 4" xfId="8145" xr:uid="{00000000-0005-0000-0000-0000FB000000}"/>
    <cellStyle name="20 % - Markeringsfarve4 6" xfId="3564" xr:uid="{00000000-0005-0000-0000-0000FC000000}"/>
    <cellStyle name="20 % - Markeringsfarve4 6 2" xfId="4206" xr:uid="{00000000-0005-0000-0000-0000FD000000}"/>
    <cellStyle name="20 % - Markeringsfarve4 6 2 2" xfId="7374" xr:uid="{00000000-0005-0000-0000-0000FE000000}"/>
    <cellStyle name="20 % - Markeringsfarve4 6 2 2 2" xfId="10129" xr:uid="{00000000-0005-0000-0000-0000FF000000}"/>
    <cellStyle name="20 % - Markeringsfarve4 6 2 3" xfId="8767" xr:uid="{00000000-0005-0000-0000-000000010000}"/>
    <cellStyle name="20 % - Markeringsfarve4 6 3" xfId="6751" xr:uid="{00000000-0005-0000-0000-000001010000}"/>
    <cellStyle name="20 % - Markeringsfarve4 6 3 2" xfId="9506" xr:uid="{00000000-0005-0000-0000-000002010000}"/>
    <cellStyle name="20 % - Markeringsfarve4 6 4" xfId="8144" xr:uid="{00000000-0005-0000-0000-000003010000}"/>
    <cellStyle name="20 % - Markeringsfarve4 7" xfId="4165" xr:uid="{00000000-0005-0000-0000-000004010000}"/>
    <cellStyle name="20 % - Markeringsfarve4 7 2" xfId="7333" xr:uid="{00000000-0005-0000-0000-000005010000}"/>
    <cellStyle name="20 % - Markeringsfarve4 7 2 2" xfId="10088" xr:uid="{00000000-0005-0000-0000-000006010000}"/>
    <cellStyle name="20 % - Markeringsfarve4 7 3" xfId="8726" xr:uid="{00000000-0005-0000-0000-000007010000}"/>
    <cellStyle name="20 % - Markeringsfarve5 2" xfId="3563" xr:uid="{00000000-0005-0000-0000-000009010000}"/>
    <cellStyle name="20 % - Markeringsfarve5 2 2" xfId="3562" xr:uid="{00000000-0005-0000-0000-00000A010000}"/>
    <cellStyle name="20 % - Markeringsfarve5 2 2 2" xfId="4204" xr:uid="{00000000-0005-0000-0000-00000B010000}"/>
    <cellStyle name="20 % - Markeringsfarve5 2 2 2 2" xfId="7372" xr:uid="{00000000-0005-0000-0000-00000C010000}"/>
    <cellStyle name="20 % - Markeringsfarve5 2 2 2 2 2" xfId="10127" xr:uid="{00000000-0005-0000-0000-00000D010000}"/>
    <cellStyle name="20 % - Markeringsfarve5 2 2 2 3" xfId="8765" xr:uid="{00000000-0005-0000-0000-00000E010000}"/>
    <cellStyle name="20 % - Markeringsfarve5 2 2 2 4" xfId="10686" xr:uid="{00000000-0005-0000-0000-00000F010000}"/>
    <cellStyle name="20 % - Markeringsfarve5 2 2 3" xfId="6749" xr:uid="{00000000-0005-0000-0000-000010010000}"/>
    <cellStyle name="20 % - Markeringsfarve5 2 2 3 2" xfId="9504" xr:uid="{00000000-0005-0000-0000-000011010000}"/>
    <cellStyle name="20 % - Markeringsfarve5 2 2 4" xfId="8142" xr:uid="{00000000-0005-0000-0000-000012010000}"/>
    <cellStyle name="20 % - Markeringsfarve5 2 3" xfId="3561" xr:uid="{00000000-0005-0000-0000-000013010000}"/>
    <cellStyle name="20 % - Markeringsfarve5 2 3 2" xfId="4203" xr:uid="{00000000-0005-0000-0000-000014010000}"/>
    <cellStyle name="20 % - Markeringsfarve5 2 3 2 2" xfId="7371" xr:uid="{00000000-0005-0000-0000-000015010000}"/>
    <cellStyle name="20 % - Markeringsfarve5 2 3 2 2 2" xfId="10126" xr:uid="{00000000-0005-0000-0000-000016010000}"/>
    <cellStyle name="20 % - Markeringsfarve5 2 3 2 3" xfId="8764" xr:uid="{00000000-0005-0000-0000-000017010000}"/>
    <cellStyle name="20 % - Markeringsfarve5 2 3 3" xfId="6748" xr:uid="{00000000-0005-0000-0000-000018010000}"/>
    <cellStyle name="20 % - Markeringsfarve5 2 3 3 2" xfId="9503" xr:uid="{00000000-0005-0000-0000-000019010000}"/>
    <cellStyle name="20 % - Markeringsfarve5 2 3 4" xfId="8141" xr:uid="{00000000-0005-0000-0000-00001A010000}"/>
    <cellStyle name="20 % - Markeringsfarve5 2 4" xfId="4205" xr:uid="{00000000-0005-0000-0000-00001B010000}"/>
    <cellStyle name="20 % - Markeringsfarve5 2 4 2" xfId="7373" xr:uid="{00000000-0005-0000-0000-00001C010000}"/>
    <cellStyle name="20 % - Markeringsfarve5 2 4 2 2" xfId="10128" xr:uid="{00000000-0005-0000-0000-00001D010000}"/>
    <cellStyle name="20 % - Markeringsfarve5 2 4 3" xfId="8766" xr:uid="{00000000-0005-0000-0000-00001E010000}"/>
    <cellStyle name="20 % - Markeringsfarve5 2 5" xfId="6750" xr:uid="{00000000-0005-0000-0000-00001F010000}"/>
    <cellStyle name="20 % - Markeringsfarve5 2 5 2" xfId="9505" xr:uid="{00000000-0005-0000-0000-000020010000}"/>
    <cellStyle name="20 % - Markeringsfarve5 2 6" xfId="8143" xr:uid="{00000000-0005-0000-0000-000021010000}"/>
    <cellStyle name="20 % - Markeringsfarve5 3" xfId="3560" xr:uid="{00000000-0005-0000-0000-000022010000}"/>
    <cellStyle name="20 % - Markeringsfarve5 3 2" xfId="4202" xr:uid="{00000000-0005-0000-0000-000023010000}"/>
    <cellStyle name="20 % - Markeringsfarve5 3 2 2" xfId="7370" xr:uid="{00000000-0005-0000-0000-000024010000}"/>
    <cellStyle name="20 % - Markeringsfarve5 3 2 2 2" xfId="10125" xr:uid="{00000000-0005-0000-0000-000025010000}"/>
    <cellStyle name="20 % - Markeringsfarve5 3 2 3" xfId="8763" xr:uid="{00000000-0005-0000-0000-000026010000}"/>
    <cellStyle name="20 % - Markeringsfarve5 3 3" xfId="6747" xr:uid="{00000000-0005-0000-0000-000027010000}"/>
    <cellStyle name="20 % - Markeringsfarve5 3 3 2" xfId="9502" xr:uid="{00000000-0005-0000-0000-000028010000}"/>
    <cellStyle name="20 % - Markeringsfarve5 3 4" xfId="8140" xr:uid="{00000000-0005-0000-0000-000029010000}"/>
    <cellStyle name="20 % - Markeringsfarve5 4" xfId="3559" xr:uid="{00000000-0005-0000-0000-00002A010000}"/>
    <cellStyle name="20 % - Markeringsfarve5 4 2" xfId="4201" xr:uid="{00000000-0005-0000-0000-00002B010000}"/>
    <cellStyle name="20 % - Markeringsfarve5 4 2 2" xfId="7369" xr:uid="{00000000-0005-0000-0000-00002C010000}"/>
    <cellStyle name="20 % - Markeringsfarve5 4 2 2 2" xfId="10124" xr:uid="{00000000-0005-0000-0000-00002D010000}"/>
    <cellStyle name="20 % - Markeringsfarve5 4 2 3" xfId="8762" xr:uid="{00000000-0005-0000-0000-00002E010000}"/>
    <cellStyle name="20 % - Markeringsfarve5 4 3" xfId="6746" xr:uid="{00000000-0005-0000-0000-00002F010000}"/>
    <cellStyle name="20 % - Markeringsfarve5 4 3 2" xfId="9501" xr:uid="{00000000-0005-0000-0000-000030010000}"/>
    <cellStyle name="20 % - Markeringsfarve5 4 4" xfId="8139" xr:uid="{00000000-0005-0000-0000-000031010000}"/>
    <cellStyle name="20 % - Markeringsfarve5 5" xfId="3558" xr:uid="{00000000-0005-0000-0000-000032010000}"/>
    <cellStyle name="20 % - Markeringsfarve5 5 2" xfId="4200" xr:uid="{00000000-0005-0000-0000-000033010000}"/>
    <cellStyle name="20 % - Markeringsfarve5 5 2 2" xfId="7368" xr:uid="{00000000-0005-0000-0000-000034010000}"/>
    <cellStyle name="20 % - Markeringsfarve5 5 2 2 2" xfId="10123" xr:uid="{00000000-0005-0000-0000-000035010000}"/>
    <cellStyle name="20 % - Markeringsfarve5 5 2 3" xfId="8761" xr:uid="{00000000-0005-0000-0000-000036010000}"/>
    <cellStyle name="20 % - Markeringsfarve5 5 3" xfId="6745" xr:uid="{00000000-0005-0000-0000-000037010000}"/>
    <cellStyle name="20 % - Markeringsfarve5 5 3 2" xfId="9500" xr:uid="{00000000-0005-0000-0000-000038010000}"/>
    <cellStyle name="20 % - Markeringsfarve5 5 4" xfId="8138" xr:uid="{00000000-0005-0000-0000-000039010000}"/>
    <cellStyle name="20 % - Markeringsfarve5 6" xfId="3557" xr:uid="{00000000-0005-0000-0000-00003A010000}"/>
    <cellStyle name="20 % - Markeringsfarve5 6 2" xfId="4199" xr:uid="{00000000-0005-0000-0000-00003B010000}"/>
    <cellStyle name="20 % - Markeringsfarve5 6 2 2" xfId="7367" xr:uid="{00000000-0005-0000-0000-00003C010000}"/>
    <cellStyle name="20 % - Markeringsfarve5 6 2 2 2" xfId="10122" xr:uid="{00000000-0005-0000-0000-00003D010000}"/>
    <cellStyle name="20 % - Markeringsfarve5 6 2 3" xfId="8760" xr:uid="{00000000-0005-0000-0000-00003E010000}"/>
    <cellStyle name="20 % - Markeringsfarve5 6 3" xfId="6744" xr:uid="{00000000-0005-0000-0000-00003F010000}"/>
    <cellStyle name="20 % - Markeringsfarve5 6 3 2" xfId="9499" xr:uid="{00000000-0005-0000-0000-000040010000}"/>
    <cellStyle name="20 % - Markeringsfarve5 6 4" xfId="8137" xr:uid="{00000000-0005-0000-0000-000041010000}"/>
    <cellStyle name="20 % - Markeringsfarve5 7" xfId="4167" xr:uid="{00000000-0005-0000-0000-000042010000}"/>
    <cellStyle name="20 % - Markeringsfarve5 7 2" xfId="7335" xr:uid="{00000000-0005-0000-0000-000043010000}"/>
    <cellStyle name="20 % - Markeringsfarve5 7 2 2" xfId="10090" xr:uid="{00000000-0005-0000-0000-000044010000}"/>
    <cellStyle name="20 % - Markeringsfarve5 7 3" xfId="8728" xr:uid="{00000000-0005-0000-0000-000045010000}"/>
    <cellStyle name="20 % - Markeringsfarve6 2" xfId="3556" xr:uid="{00000000-0005-0000-0000-000047010000}"/>
    <cellStyle name="20 % - Markeringsfarve6 2 2" xfId="3555" xr:uid="{00000000-0005-0000-0000-000048010000}"/>
    <cellStyle name="20 % - Markeringsfarve6 2 2 2" xfId="4197" xr:uid="{00000000-0005-0000-0000-000049010000}"/>
    <cellStyle name="20 % - Markeringsfarve6 2 2 2 2" xfId="7365" xr:uid="{00000000-0005-0000-0000-00004A010000}"/>
    <cellStyle name="20 % - Markeringsfarve6 2 2 2 2 2" xfId="10120" xr:uid="{00000000-0005-0000-0000-00004B010000}"/>
    <cellStyle name="20 % - Markeringsfarve6 2 2 2 3" xfId="8758" xr:uid="{00000000-0005-0000-0000-00004C010000}"/>
    <cellStyle name="20 % - Markeringsfarve6 2 2 3" xfId="6742" xr:uid="{00000000-0005-0000-0000-00004D010000}"/>
    <cellStyle name="20 % - Markeringsfarve6 2 2 3 2" xfId="9497" xr:uid="{00000000-0005-0000-0000-00004E010000}"/>
    <cellStyle name="20 % - Markeringsfarve6 2 2 4" xfId="8135" xr:uid="{00000000-0005-0000-0000-00004F010000}"/>
    <cellStyle name="20 % - Markeringsfarve6 2 3" xfId="3554" xr:uid="{00000000-0005-0000-0000-000050010000}"/>
    <cellStyle name="20 % - Markeringsfarve6 2 3 2" xfId="4196" xr:uid="{00000000-0005-0000-0000-000051010000}"/>
    <cellStyle name="20 % - Markeringsfarve6 2 3 2 2" xfId="7364" xr:uid="{00000000-0005-0000-0000-000052010000}"/>
    <cellStyle name="20 % - Markeringsfarve6 2 3 2 2 2" xfId="10119" xr:uid="{00000000-0005-0000-0000-000053010000}"/>
    <cellStyle name="20 % - Markeringsfarve6 2 3 2 3" xfId="8757" xr:uid="{00000000-0005-0000-0000-000054010000}"/>
    <cellStyle name="20 % - Markeringsfarve6 2 3 3" xfId="6741" xr:uid="{00000000-0005-0000-0000-000055010000}"/>
    <cellStyle name="20 % - Markeringsfarve6 2 3 3 2" xfId="9496" xr:uid="{00000000-0005-0000-0000-000056010000}"/>
    <cellStyle name="20 % - Markeringsfarve6 2 3 4" xfId="8134" xr:uid="{00000000-0005-0000-0000-000057010000}"/>
    <cellStyle name="20 % - Markeringsfarve6 2 4" xfId="4198" xr:uid="{00000000-0005-0000-0000-000058010000}"/>
    <cellStyle name="20 % - Markeringsfarve6 2 4 2" xfId="7366" xr:uid="{00000000-0005-0000-0000-000059010000}"/>
    <cellStyle name="20 % - Markeringsfarve6 2 4 2 2" xfId="10121" xr:uid="{00000000-0005-0000-0000-00005A010000}"/>
    <cellStyle name="20 % - Markeringsfarve6 2 4 3" xfId="8759" xr:uid="{00000000-0005-0000-0000-00005B010000}"/>
    <cellStyle name="20 % - Markeringsfarve6 2 5" xfId="6743" xr:uid="{00000000-0005-0000-0000-00005C010000}"/>
    <cellStyle name="20 % - Markeringsfarve6 2 5 2" xfId="9498" xr:uid="{00000000-0005-0000-0000-00005D010000}"/>
    <cellStyle name="20 % - Markeringsfarve6 2 6" xfId="8136" xr:uid="{00000000-0005-0000-0000-00005E010000}"/>
    <cellStyle name="20 % - Markeringsfarve6 3" xfId="3553" xr:uid="{00000000-0005-0000-0000-00005F010000}"/>
    <cellStyle name="20 % - Markeringsfarve6 3 2" xfId="4195" xr:uid="{00000000-0005-0000-0000-000060010000}"/>
    <cellStyle name="20 % - Markeringsfarve6 3 2 2" xfId="7363" xr:uid="{00000000-0005-0000-0000-000061010000}"/>
    <cellStyle name="20 % - Markeringsfarve6 3 2 2 2" xfId="10118" xr:uid="{00000000-0005-0000-0000-000062010000}"/>
    <cellStyle name="20 % - Markeringsfarve6 3 2 3" xfId="8756" xr:uid="{00000000-0005-0000-0000-000063010000}"/>
    <cellStyle name="20 % - Markeringsfarve6 3 3" xfId="6740" xr:uid="{00000000-0005-0000-0000-000064010000}"/>
    <cellStyle name="20 % - Markeringsfarve6 3 3 2" xfId="9495" xr:uid="{00000000-0005-0000-0000-000065010000}"/>
    <cellStyle name="20 % - Markeringsfarve6 3 4" xfId="8133" xr:uid="{00000000-0005-0000-0000-000066010000}"/>
    <cellStyle name="20 % - Markeringsfarve6 4" xfId="3552" xr:uid="{00000000-0005-0000-0000-000067010000}"/>
    <cellStyle name="20 % - Markeringsfarve6 4 2" xfId="4194" xr:uid="{00000000-0005-0000-0000-000068010000}"/>
    <cellStyle name="20 % - Markeringsfarve6 4 2 2" xfId="7362" xr:uid="{00000000-0005-0000-0000-000069010000}"/>
    <cellStyle name="20 % - Markeringsfarve6 4 2 2 2" xfId="10117" xr:uid="{00000000-0005-0000-0000-00006A010000}"/>
    <cellStyle name="20 % - Markeringsfarve6 4 2 3" xfId="8755" xr:uid="{00000000-0005-0000-0000-00006B010000}"/>
    <cellStyle name="20 % - Markeringsfarve6 4 3" xfId="6739" xr:uid="{00000000-0005-0000-0000-00006C010000}"/>
    <cellStyle name="20 % - Markeringsfarve6 4 3 2" xfId="9494" xr:uid="{00000000-0005-0000-0000-00006D010000}"/>
    <cellStyle name="20 % - Markeringsfarve6 4 4" xfId="8132" xr:uid="{00000000-0005-0000-0000-00006E010000}"/>
    <cellStyle name="20 % - Markeringsfarve6 5" xfId="3551" xr:uid="{00000000-0005-0000-0000-00006F010000}"/>
    <cellStyle name="20 % - Markeringsfarve6 5 2" xfId="4193" xr:uid="{00000000-0005-0000-0000-000070010000}"/>
    <cellStyle name="20 % - Markeringsfarve6 5 2 2" xfId="7361" xr:uid="{00000000-0005-0000-0000-000071010000}"/>
    <cellStyle name="20 % - Markeringsfarve6 5 2 2 2" xfId="10116" xr:uid="{00000000-0005-0000-0000-000072010000}"/>
    <cellStyle name="20 % - Markeringsfarve6 5 2 3" xfId="8754" xr:uid="{00000000-0005-0000-0000-000073010000}"/>
    <cellStyle name="20 % - Markeringsfarve6 5 3" xfId="6738" xr:uid="{00000000-0005-0000-0000-000074010000}"/>
    <cellStyle name="20 % - Markeringsfarve6 5 3 2" xfId="9493" xr:uid="{00000000-0005-0000-0000-000075010000}"/>
    <cellStyle name="20 % - Markeringsfarve6 5 4" xfId="8131" xr:uid="{00000000-0005-0000-0000-000076010000}"/>
    <cellStyle name="20 % - Markeringsfarve6 6" xfId="3550" xr:uid="{00000000-0005-0000-0000-000077010000}"/>
    <cellStyle name="20 % - Markeringsfarve6 6 2" xfId="4192" xr:uid="{00000000-0005-0000-0000-000078010000}"/>
    <cellStyle name="20 % - Markeringsfarve6 6 2 2" xfId="7360" xr:uid="{00000000-0005-0000-0000-000079010000}"/>
    <cellStyle name="20 % - Markeringsfarve6 6 2 2 2" xfId="10115" xr:uid="{00000000-0005-0000-0000-00007A010000}"/>
    <cellStyle name="20 % - Markeringsfarve6 6 2 3" xfId="8753" xr:uid="{00000000-0005-0000-0000-00007B010000}"/>
    <cellStyle name="20 % - Markeringsfarve6 6 3" xfId="6737" xr:uid="{00000000-0005-0000-0000-00007C010000}"/>
    <cellStyle name="20 % - Markeringsfarve6 6 3 2" xfId="9492" xr:uid="{00000000-0005-0000-0000-00007D010000}"/>
    <cellStyle name="20 % - Markeringsfarve6 6 4" xfId="8130" xr:uid="{00000000-0005-0000-0000-00007E010000}"/>
    <cellStyle name="20 % - Markeringsfarve6 7" xfId="4169" xr:uid="{00000000-0005-0000-0000-00007F010000}"/>
    <cellStyle name="20 % - Markeringsfarve6 7 2" xfId="7337" xr:uid="{00000000-0005-0000-0000-000080010000}"/>
    <cellStyle name="20 % - Markeringsfarve6 7 2 2" xfId="10092" xr:uid="{00000000-0005-0000-0000-000081010000}"/>
    <cellStyle name="20 % - Markeringsfarve6 7 3" xfId="8730" xr:uid="{00000000-0005-0000-0000-000082010000}"/>
    <cellStyle name="20% - Accent1 2" xfId="3390" xr:uid="{00000000-0005-0000-0000-000083010000}"/>
    <cellStyle name="20% - Accent1 3" xfId="6634" xr:uid="{00000000-0005-0000-0000-000084010000}"/>
    <cellStyle name="20% - Accent1 3 2" xfId="9398" xr:uid="{00000000-0005-0000-0000-000085010000}"/>
    <cellStyle name="20% - Accent1 4" xfId="8027" xr:uid="{00000000-0005-0000-0000-000086010000}"/>
    <cellStyle name="20% - Accent2 2" xfId="3391" xr:uid="{00000000-0005-0000-0000-000087010000}"/>
    <cellStyle name="20% - Accent2 3" xfId="6636" xr:uid="{00000000-0005-0000-0000-000088010000}"/>
    <cellStyle name="20% - Accent2 3 2" xfId="9400" xr:uid="{00000000-0005-0000-0000-000089010000}"/>
    <cellStyle name="20% - Accent2 4" xfId="8029" xr:uid="{00000000-0005-0000-0000-00008A010000}"/>
    <cellStyle name="20% - Accent3 2" xfId="3392" xr:uid="{00000000-0005-0000-0000-00008B010000}"/>
    <cellStyle name="20% - Accent3 3" xfId="6638" xr:uid="{00000000-0005-0000-0000-00008C010000}"/>
    <cellStyle name="20% - Accent3 3 2" xfId="9402" xr:uid="{00000000-0005-0000-0000-00008D010000}"/>
    <cellStyle name="20% - Accent3 4" xfId="8031" xr:uid="{00000000-0005-0000-0000-00008E010000}"/>
    <cellStyle name="20% - Accent4 2" xfId="3393" xr:uid="{00000000-0005-0000-0000-00008F010000}"/>
    <cellStyle name="20% - Accent4 3" xfId="6640" xr:uid="{00000000-0005-0000-0000-000090010000}"/>
    <cellStyle name="20% - Accent4 3 2" xfId="9404" xr:uid="{00000000-0005-0000-0000-000091010000}"/>
    <cellStyle name="20% - Accent4 4" xfId="8033" xr:uid="{00000000-0005-0000-0000-000092010000}"/>
    <cellStyle name="20% - Accent5 2" xfId="3394" xr:uid="{00000000-0005-0000-0000-000093010000}"/>
    <cellStyle name="20% - Accent5 3" xfId="6642" xr:uid="{00000000-0005-0000-0000-000094010000}"/>
    <cellStyle name="20% - Accent5 3 2" xfId="9406" xr:uid="{00000000-0005-0000-0000-000095010000}"/>
    <cellStyle name="20% - Accent5 4" xfId="8035" xr:uid="{00000000-0005-0000-0000-000096010000}"/>
    <cellStyle name="20% - Accent6 2" xfId="3395" xr:uid="{00000000-0005-0000-0000-000097010000}"/>
    <cellStyle name="20% - Accent6 3" xfId="6644" xr:uid="{00000000-0005-0000-0000-000098010000}"/>
    <cellStyle name="20% - Accent6 3 2" xfId="9408" xr:uid="{00000000-0005-0000-0000-000099010000}"/>
    <cellStyle name="20% - Accent6 4" xfId="8037" xr:uid="{00000000-0005-0000-0000-00009A010000}"/>
    <cellStyle name="20% - Colore 1" xfId="3" xr:uid="{00000000-0005-0000-0000-00009B010000}"/>
    <cellStyle name="20% - Colore 2" xfId="4" xr:uid="{00000000-0005-0000-0000-00009C010000}"/>
    <cellStyle name="20% - Colore 3" xfId="5" xr:uid="{00000000-0005-0000-0000-00009D010000}"/>
    <cellStyle name="20% - Colore 4" xfId="6" xr:uid="{00000000-0005-0000-0000-00009E010000}"/>
    <cellStyle name="20% - Colore 5" xfId="7" xr:uid="{00000000-0005-0000-0000-00009F010000}"/>
    <cellStyle name="20% - Colore 6" xfId="8" xr:uid="{00000000-0005-0000-0000-0000A001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A2010000}"/>
    <cellStyle name="40 % - Markeringsfarve1 2 2" xfId="3548" xr:uid="{00000000-0005-0000-0000-0000A3010000}"/>
    <cellStyle name="40 % - Markeringsfarve1 2 2 2" xfId="4190" xr:uid="{00000000-0005-0000-0000-0000A4010000}"/>
    <cellStyle name="40 % - Markeringsfarve1 2 2 2 2" xfId="7358" xr:uid="{00000000-0005-0000-0000-0000A5010000}"/>
    <cellStyle name="40 % - Markeringsfarve1 2 2 2 2 2" xfId="10113" xr:uid="{00000000-0005-0000-0000-0000A6010000}"/>
    <cellStyle name="40 % - Markeringsfarve1 2 2 2 3" xfId="8751" xr:uid="{00000000-0005-0000-0000-0000A7010000}"/>
    <cellStyle name="40 % - Markeringsfarve1 2 2 3" xfId="6735" xr:uid="{00000000-0005-0000-0000-0000A8010000}"/>
    <cellStyle name="40 % - Markeringsfarve1 2 2 3 2" xfId="9490" xr:uid="{00000000-0005-0000-0000-0000A9010000}"/>
    <cellStyle name="40 % - Markeringsfarve1 2 2 4" xfId="8128" xr:uid="{00000000-0005-0000-0000-0000AA010000}"/>
    <cellStyle name="40 % - Markeringsfarve1 2 3" xfId="3547" xr:uid="{00000000-0005-0000-0000-0000AB010000}"/>
    <cellStyle name="40 % - Markeringsfarve1 2 3 2" xfId="4189" xr:uid="{00000000-0005-0000-0000-0000AC010000}"/>
    <cellStyle name="40 % - Markeringsfarve1 2 3 2 2" xfId="7357" xr:uid="{00000000-0005-0000-0000-0000AD010000}"/>
    <cellStyle name="40 % - Markeringsfarve1 2 3 2 2 2" xfId="10112" xr:uid="{00000000-0005-0000-0000-0000AE010000}"/>
    <cellStyle name="40 % - Markeringsfarve1 2 3 2 3" xfId="8750" xr:uid="{00000000-0005-0000-0000-0000AF010000}"/>
    <cellStyle name="40 % - Markeringsfarve1 2 3 3" xfId="6734" xr:uid="{00000000-0005-0000-0000-0000B0010000}"/>
    <cellStyle name="40 % - Markeringsfarve1 2 3 3 2" xfId="9489" xr:uid="{00000000-0005-0000-0000-0000B1010000}"/>
    <cellStyle name="40 % - Markeringsfarve1 2 3 4" xfId="8127" xr:uid="{00000000-0005-0000-0000-0000B2010000}"/>
    <cellStyle name="40 % - Markeringsfarve1 2 4" xfId="4191" xr:uid="{00000000-0005-0000-0000-0000B3010000}"/>
    <cellStyle name="40 % - Markeringsfarve1 2 4 2" xfId="7359" xr:uid="{00000000-0005-0000-0000-0000B4010000}"/>
    <cellStyle name="40 % - Markeringsfarve1 2 4 2 2" xfId="10114" xr:uid="{00000000-0005-0000-0000-0000B5010000}"/>
    <cellStyle name="40 % - Markeringsfarve1 2 4 3" xfId="8752" xr:uid="{00000000-0005-0000-0000-0000B6010000}"/>
    <cellStyle name="40 % - Markeringsfarve1 2 5" xfId="6736" xr:uid="{00000000-0005-0000-0000-0000B7010000}"/>
    <cellStyle name="40 % - Markeringsfarve1 2 5 2" xfId="9491" xr:uid="{00000000-0005-0000-0000-0000B8010000}"/>
    <cellStyle name="40 % - Markeringsfarve1 2 6" xfId="8129" xr:uid="{00000000-0005-0000-0000-0000B9010000}"/>
    <cellStyle name="40 % - Markeringsfarve1 3" xfId="3546" xr:uid="{00000000-0005-0000-0000-0000BA010000}"/>
    <cellStyle name="40 % - Markeringsfarve1 3 2" xfId="4188" xr:uid="{00000000-0005-0000-0000-0000BB010000}"/>
    <cellStyle name="40 % - Markeringsfarve1 3 2 2" xfId="7356" xr:uid="{00000000-0005-0000-0000-0000BC010000}"/>
    <cellStyle name="40 % - Markeringsfarve1 3 2 2 2" xfId="10111" xr:uid="{00000000-0005-0000-0000-0000BD010000}"/>
    <cellStyle name="40 % - Markeringsfarve1 3 2 3" xfId="8749" xr:uid="{00000000-0005-0000-0000-0000BE010000}"/>
    <cellStyle name="40 % - Markeringsfarve1 3 3" xfId="6733" xr:uid="{00000000-0005-0000-0000-0000BF010000}"/>
    <cellStyle name="40 % - Markeringsfarve1 3 3 2" xfId="9488" xr:uid="{00000000-0005-0000-0000-0000C0010000}"/>
    <cellStyle name="40 % - Markeringsfarve1 3 4" xfId="8126" xr:uid="{00000000-0005-0000-0000-0000C1010000}"/>
    <cellStyle name="40 % - Markeringsfarve1 4" xfId="3545" xr:uid="{00000000-0005-0000-0000-0000C2010000}"/>
    <cellStyle name="40 % - Markeringsfarve1 4 2" xfId="4187" xr:uid="{00000000-0005-0000-0000-0000C3010000}"/>
    <cellStyle name="40 % - Markeringsfarve1 4 2 2" xfId="7355" xr:uid="{00000000-0005-0000-0000-0000C4010000}"/>
    <cellStyle name="40 % - Markeringsfarve1 4 2 2 2" xfId="10110" xr:uid="{00000000-0005-0000-0000-0000C5010000}"/>
    <cellStyle name="40 % - Markeringsfarve1 4 2 3" xfId="8748" xr:uid="{00000000-0005-0000-0000-0000C6010000}"/>
    <cellStyle name="40 % - Markeringsfarve1 4 3" xfId="6732" xr:uid="{00000000-0005-0000-0000-0000C7010000}"/>
    <cellStyle name="40 % - Markeringsfarve1 4 3 2" xfId="9487" xr:uid="{00000000-0005-0000-0000-0000C8010000}"/>
    <cellStyle name="40 % - Markeringsfarve1 4 4" xfId="8125" xr:uid="{00000000-0005-0000-0000-0000C9010000}"/>
    <cellStyle name="40 % - Markeringsfarve1 5" xfId="3544" xr:uid="{00000000-0005-0000-0000-0000CA010000}"/>
    <cellStyle name="40 % - Markeringsfarve1 5 2" xfId="4186" xr:uid="{00000000-0005-0000-0000-0000CB010000}"/>
    <cellStyle name="40 % - Markeringsfarve1 5 2 2" xfId="7354" xr:uid="{00000000-0005-0000-0000-0000CC010000}"/>
    <cellStyle name="40 % - Markeringsfarve1 5 2 2 2" xfId="10109" xr:uid="{00000000-0005-0000-0000-0000CD010000}"/>
    <cellStyle name="40 % - Markeringsfarve1 5 2 3" xfId="8747" xr:uid="{00000000-0005-0000-0000-0000CE010000}"/>
    <cellStyle name="40 % - Markeringsfarve1 5 3" xfId="6731" xr:uid="{00000000-0005-0000-0000-0000CF010000}"/>
    <cellStyle name="40 % - Markeringsfarve1 5 3 2" xfId="9486" xr:uid="{00000000-0005-0000-0000-0000D0010000}"/>
    <cellStyle name="40 % - Markeringsfarve1 5 4" xfId="8124" xr:uid="{00000000-0005-0000-0000-0000D1010000}"/>
    <cellStyle name="40 % - Markeringsfarve1 6" xfId="3543" xr:uid="{00000000-0005-0000-0000-0000D2010000}"/>
    <cellStyle name="40 % - Markeringsfarve1 6 2" xfId="4185" xr:uid="{00000000-0005-0000-0000-0000D3010000}"/>
    <cellStyle name="40 % - Markeringsfarve1 6 2 2" xfId="7353" xr:uid="{00000000-0005-0000-0000-0000D4010000}"/>
    <cellStyle name="40 % - Markeringsfarve1 6 2 2 2" xfId="10108" xr:uid="{00000000-0005-0000-0000-0000D5010000}"/>
    <cellStyle name="40 % - Markeringsfarve1 6 2 3" xfId="8746" xr:uid="{00000000-0005-0000-0000-0000D6010000}"/>
    <cellStyle name="40 % - Markeringsfarve1 6 3" xfId="6730" xr:uid="{00000000-0005-0000-0000-0000D7010000}"/>
    <cellStyle name="40 % - Markeringsfarve1 6 3 2" xfId="9485" xr:uid="{00000000-0005-0000-0000-0000D8010000}"/>
    <cellStyle name="40 % - Markeringsfarve1 6 4" xfId="8123" xr:uid="{00000000-0005-0000-0000-0000D9010000}"/>
    <cellStyle name="40 % - Markeringsfarve1 7" xfId="4160" xr:uid="{00000000-0005-0000-0000-0000DA010000}"/>
    <cellStyle name="40 % - Markeringsfarve1 7 2" xfId="7328" xr:uid="{00000000-0005-0000-0000-0000DB010000}"/>
    <cellStyle name="40 % - Markeringsfarve1 7 2 2" xfId="10083" xr:uid="{00000000-0005-0000-0000-0000DC010000}"/>
    <cellStyle name="40 % - Markeringsfarve1 7 3" xfId="8721" xr:uid="{00000000-0005-0000-0000-0000DD010000}"/>
    <cellStyle name="40 % - Markeringsfarve2 2" xfId="3542" xr:uid="{00000000-0005-0000-0000-0000DF010000}"/>
    <cellStyle name="40 % - Markeringsfarve2 2 2" xfId="3541" xr:uid="{00000000-0005-0000-0000-0000E0010000}"/>
    <cellStyle name="40 % - Markeringsfarve2 2 2 2" xfId="4183" xr:uid="{00000000-0005-0000-0000-0000E1010000}"/>
    <cellStyle name="40 % - Markeringsfarve2 2 2 2 2" xfId="7351" xr:uid="{00000000-0005-0000-0000-0000E2010000}"/>
    <cellStyle name="40 % - Markeringsfarve2 2 2 2 2 2" xfId="10106" xr:uid="{00000000-0005-0000-0000-0000E3010000}"/>
    <cellStyle name="40 % - Markeringsfarve2 2 2 2 3" xfId="8744" xr:uid="{00000000-0005-0000-0000-0000E4010000}"/>
    <cellStyle name="40 % - Markeringsfarve2 2 2 3" xfId="6728" xr:uid="{00000000-0005-0000-0000-0000E5010000}"/>
    <cellStyle name="40 % - Markeringsfarve2 2 2 3 2" xfId="9483" xr:uid="{00000000-0005-0000-0000-0000E6010000}"/>
    <cellStyle name="40 % - Markeringsfarve2 2 2 4" xfId="8121" xr:uid="{00000000-0005-0000-0000-0000E7010000}"/>
    <cellStyle name="40 % - Markeringsfarve2 2 3" xfId="3540" xr:uid="{00000000-0005-0000-0000-0000E8010000}"/>
    <cellStyle name="40 % - Markeringsfarve2 2 3 2" xfId="4182" xr:uid="{00000000-0005-0000-0000-0000E9010000}"/>
    <cellStyle name="40 % - Markeringsfarve2 2 3 2 2" xfId="7350" xr:uid="{00000000-0005-0000-0000-0000EA010000}"/>
    <cellStyle name="40 % - Markeringsfarve2 2 3 2 2 2" xfId="10105" xr:uid="{00000000-0005-0000-0000-0000EB010000}"/>
    <cellStyle name="40 % - Markeringsfarve2 2 3 2 3" xfId="8743" xr:uid="{00000000-0005-0000-0000-0000EC010000}"/>
    <cellStyle name="40 % - Markeringsfarve2 2 3 3" xfId="6727" xr:uid="{00000000-0005-0000-0000-0000ED010000}"/>
    <cellStyle name="40 % - Markeringsfarve2 2 3 3 2" xfId="9482" xr:uid="{00000000-0005-0000-0000-0000EE010000}"/>
    <cellStyle name="40 % - Markeringsfarve2 2 3 4" xfId="8120" xr:uid="{00000000-0005-0000-0000-0000EF010000}"/>
    <cellStyle name="40 % - Markeringsfarve2 2 4" xfId="4184" xr:uid="{00000000-0005-0000-0000-0000F0010000}"/>
    <cellStyle name="40 % - Markeringsfarve2 2 4 2" xfId="7352" xr:uid="{00000000-0005-0000-0000-0000F1010000}"/>
    <cellStyle name="40 % - Markeringsfarve2 2 4 2 2" xfId="10107" xr:uid="{00000000-0005-0000-0000-0000F2010000}"/>
    <cellStyle name="40 % - Markeringsfarve2 2 4 3" xfId="8745" xr:uid="{00000000-0005-0000-0000-0000F3010000}"/>
    <cellStyle name="40 % - Markeringsfarve2 2 5" xfId="6729" xr:uid="{00000000-0005-0000-0000-0000F4010000}"/>
    <cellStyle name="40 % - Markeringsfarve2 2 5 2" xfId="9484" xr:uid="{00000000-0005-0000-0000-0000F5010000}"/>
    <cellStyle name="40 % - Markeringsfarve2 2 6" xfId="8122" xr:uid="{00000000-0005-0000-0000-0000F6010000}"/>
    <cellStyle name="40 % - Markeringsfarve2 3" xfId="3539" xr:uid="{00000000-0005-0000-0000-0000F7010000}"/>
    <cellStyle name="40 % - Markeringsfarve2 3 2" xfId="4181" xr:uid="{00000000-0005-0000-0000-0000F8010000}"/>
    <cellStyle name="40 % - Markeringsfarve2 3 2 2" xfId="7349" xr:uid="{00000000-0005-0000-0000-0000F9010000}"/>
    <cellStyle name="40 % - Markeringsfarve2 3 2 2 2" xfId="10104" xr:uid="{00000000-0005-0000-0000-0000FA010000}"/>
    <cellStyle name="40 % - Markeringsfarve2 3 2 3" xfId="8742" xr:uid="{00000000-0005-0000-0000-0000FB010000}"/>
    <cellStyle name="40 % - Markeringsfarve2 3 3" xfId="6726" xr:uid="{00000000-0005-0000-0000-0000FC010000}"/>
    <cellStyle name="40 % - Markeringsfarve2 3 3 2" xfId="9481" xr:uid="{00000000-0005-0000-0000-0000FD010000}"/>
    <cellStyle name="40 % - Markeringsfarve2 3 4" xfId="8119" xr:uid="{00000000-0005-0000-0000-0000FE010000}"/>
    <cellStyle name="40 % - Markeringsfarve2 4" xfId="3538" xr:uid="{00000000-0005-0000-0000-0000FF010000}"/>
    <cellStyle name="40 % - Markeringsfarve2 4 2" xfId="4180" xr:uid="{00000000-0005-0000-0000-000000020000}"/>
    <cellStyle name="40 % - Markeringsfarve2 4 2 2" xfId="7348" xr:uid="{00000000-0005-0000-0000-000001020000}"/>
    <cellStyle name="40 % - Markeringsfarve2 4 2 2 2" xfId="10103" xr:uid="{00000000-0005-0000-0000-000002020000}"/>
    <cellStyle name="40 % - Markeringsfarve2 4 2 3" xfId="8741" xr:uid="{00000000-0005-0000-0000-000003020000}"/>
    <cellStyle name="40 % - Markeringsfarve2 4 3" xfId="6725" xr:uid="{00000000-0005-0000-0000-000004020000}"/>
    <cellStyle name="40 % - Markeringsfarve2 4 3 2" xfId="9480" xr:uid="{00000000-0005-0000-0000-000005020000}"/>
    <cellStyle name="40 % - Markeringsfarve2 4 4" xfId="8118" xr:uid="{00000000-0005-0000-0000-000006020000}"/>
    <cellStyle name="40 % - Markeringsfarve2 5" xfId="3537" xr:uid="{00000000-0005-0000-0000-000007020000}"/>
    <cellStyle name="40 % - Markeringsfarve2 5 2" xfId="4179" xr:uid="{00000000-0005-0000-0000-000008020000}"/>
    <cellStyle name="40 % - Markeringsfarve2 5 2 2" xfId="7347" xr:uid="{00000000-0005-0000-0000-000009020000}"/>
    <cellStyle name="40 % - Markeringsfarve2 5 2 2 2" xfId="10102" xr:uid="{00000000-0005-0000-0000-00000A020000}"/>
    <cellStyle name="40 % - Markeringsfarve2 5 2 3" xfId="8740" xr:uid="{00000000-0005-0000-0000-00000B020000}"/>
    <cellStyle name="40 % - Markeringsfarve2 5 3" xfId="6724" xr:uid="{00000000-0005-0000-0000-00000C020000}"/>
    <cellStyle name="40 % - Markeringsfarve2 5 3 2" xfId="9479" xr:uid="{00000000-0005-0000-0000-00000D020000}"/>
    <cellStyle name="40 % - Markeringsfarve2 5 4" xfId="8117" xr:uid="{00000000-0005-0000-0000-00000E020000}"/>
    <cellStyle name="40 % - Markeringsfarve2 6" xfId="3536" xr:uid="{00000000-0005-0000-0000-00000F020000}"/>
    <cellStyle name="40 % - Markeringsfarve2 6 2" xfId="4178" xr:uid="{00000000-0005-0000-0000-000010020000}"/>
    <cellStyle name="40 % - Markeringsfarve2 6 2 2" xfId="7346" xr:uid="{00000000-0005-0000-0000-000011020000}"/>
    <cellStyle name="40 % - Markeringsfarve2 6 2 2 2" xfId="10101" xr:uid="{00000000-0005-0000-0000-000012020000}"/>
    <cellStyle name="40 % - Markeringsfarve2 6 2 3" xfId="8739" xr:uid="{00000000-0005-0000-0000-000013020000}"/>
    <cellStyle name="40 % - Markeringsfarve2 6 3" xfId="6723" xr:uid="{00000000-0005-0000-0000-000014020000}"/>
    <cellStyle name="40 % - Markeringsfarve2 6 3 2" xfId="9478" xr:uid="{00000000-0005-0000-0000-000015020000}"/>
    <cellStyle name="40 % - Markeringsfarve2 6 4" xfId="8116" xr:uid="{00000000-0005-0000-0000-000016020000}"/>
    <cellStyle name="40 % - Markeringsfarve2 7" xfId="4162" xr:uid="{00000000-0005-0000-0000-000017020000}"/>
    <cellStyle name="40 % - Markeringsfarve2 7 2" xfId="7330" xr:uid="{00000000-0005-0000-0000-000018020000}"/>
    <cellStyle name="40 % - Markeringsfarve2 7 2 2" xfId="10085" xr:uid="{00000000-0005-0000-0000-000019020000}"/>
    <cellStyle name="40 % - Markeringsfarve2 7 3" xfId="8723" xr:uid="{00000000-0005-0000-0000-00001A020000}"/>
    <cellStyle name="40 % - Markeringsfarve3 2" xfId="3535" xr:uid="{00000000-0005-0000-0000-00001C020000}"/>
    <cellStyle name="40 % - Markeringsfarve3 2 2" xfId="3534" xr:uid="{00000000-0005-0000-0000-00001D020000}"/>
    <cellStyle name="40 % - Markeringsfarve3 2 2 2" xfId="4176" xr:uid="{00000000-0005-0000-0000-00001E020000}"/>
    <cellStyle name="40 % - Markeringsfarve3 2 2 2 2" xfId="7344" xr:uid="{00000000-0005-0000-0000-00001F020000}"/>
    <cellStyle name="40 % - Markeringsfarve3 2 2 2 2 2" xfId="10099" xr:uid="{00000000-0005-0000-0000-000020020000}"/>
    <cellStyle name="40 % - Markeringsfarve3 2 2 2 3" xfId="8737" xr:uid="{00000000-0005-0000-0000-000021020000}"/>
    <cellStyle name="40 % - Markeringsfarve3 2 2 3" xfId="6721" xr:uid="{00000000-0005-0000-0000-000022020000}"/>
    <cellStyle name="40 % - Markeringsfarve3 2 2 3 2" xfId="9476" xr:uid="{00000000-0005-0000-0000-000023020000}"/>
    <cellStyle name="40 % - Markeringsfarve3 2 2 4" xfId="8114" xr:uid="{00000000-0005-0000-0000-000024020000}"/>
    <cellStyle name="40 % - Markeringsfarve3 2 3" xfId="3589" xr:uid="{00000000-0005-0000-0000-000025020000}"/>
    <cellStyle name="40 % - Markeringsfarve3 2 3 2" xfId="4231" xr:uid="{00000000-0005-0000-0000-000026020000}"/>
    <cellStyle name="40 % - Markeringsfarve3 2 3 2 2" xfId="7399" xr:uid="{00000000-0005-0000-0000-000027020000}"/>
    <cellStyle name="40 % - Markeringsfarve3 2 3 2 2 2" xfId="10154" xr:uid="{00000000-0005-0000-0000-000028020000}"/>
    <cellStyle name="40 % - Markeringsfarve3 2 3 2 3" xfId="8792" xr:uid="{00000000-0005-0000-0000-000029020000}"/>
    <cellStyle name="40 % - Markeringsfarve3 2 3 3" xfId="6776" xr:uid="{00000000-0005-0000-0000-00002A020000}"/>
    <cellStyle name="40 % - Markeringsfarve3 2 3 3 2" xfId="9531" xr:uid="{00000000-0005-0000-0000-00002B020000}"/>
    <cellStyle name="40 % - Markeringsfarve3 2 3 4" xfId="8169" xr:uid="{00000000-0005-0000-0000-00002C020000}"/>
    <cellStyle name="40 % - Markeringsfarve3 2 4" xfId="4177" xr:uid="{00000000-0005-0000-0000-00002D020000}"/>
    <cellStyle name="40 % - Markeringsfarve3 2 4 2" xfId="7345" xr:uid="{00000000-0005-0000-0000-00002E020000}"/>
    <cellStyle name="40 % - Markeringsfarve3 2 4 2 2" xfId="10100" xr:uid="{00000000-0005-0000-0000-00002F020000}"/>
    <cellStyle name="40 % - Markeringsfarve3 2 4 3" xfId="8738" xr:uid="{00000000-0005-0000-0000-000030020000}"/>
    <cellStyle name="40 % - Markeringsfarve3 2 5" xfId="6722" xr:uid="{00000000-0005-0000-0000-000031020000}"/>
    <cellStyle name="40 % - Markeringsfarve3 2 5 2" xfId="9477" xr:uid="{00000000-0005-0000-0000-000032020000}"/>
    <cellStyle name="40 % - Markeringsfarve3 2 6" xfId="8115" xr:uid="{00000000-0005-0000-0000-000033020000}"/>
    <cellStyle name="40 % - Markeringsfarve3 3" xfId="3590" xr:uid="{00000000-0005-0000-0000-000034020000}"/>
    <cellStyle name="40 % - Markeringsfarve3 3 2" xfId="4232" xr:uid="{00000000-0005-0000-0000-000035020000}"/>
    <cellStyle name="40 % - Markeringsfarve3 3 2 2" xfId="7400" xr:uid="{00000000-0005-0000-0000-000036020000}"/>
    <cellStyle name="40 % - Markeringsfarve3 3 2 2 2" xfId="10155" xr:uid="{00000000-0005-0000-0000-000037020000}"/>
    <cellStyle name="40 % - Markeringsfarve3 3 2 3" xfId="8793" xr:uid="{00000000-0005-0000-0000-000038020000}"/>
    <cellStyle name="40 % - Markeringsfarve3 3 3" xfId="6777" xr:uid="{00000000-0005-0000-0000-000039020000}"/>
    <cellStyle name="40 % - Markeringsfarve3 3 3 2" xfId="9532" xr:uid="{00000000-0005-0000-0000-00003A020000}"/>
    <cellStyle name="40 % - Markeringsfarve3 3 4" xfId="8170" xr:uid="{00000000-0005-0000-0000-00003B020000}"/>
    <cellStyle name="40 % - Markeringsfarve3 4" xfId="3591" xr:uid="{00000000-0005-0000-0000-00003C020000}"/>
    <cellStyle name="40 % - Markeringsfarve3 4 2" xfId="4233" xr:uid="{00000000-0005-0000-0000-00003D020000}"/>
    <cellStyle name="40 % - Markeringsfarve3 4 2 2" xfId="7401" xr:uid="{00000000-0005-0000-0000-00003E020000}"/>
    <cellStyle name="40 % - Markeringsfarve3 4 2 2 2" xfId="10156" xr:uid="{00000000-0005-0000-0000-00003F020000}"/>
    <cellStyle name="40 % - Markeringsfarve3 4 2 3" xfId="8794" xr:uid="{00000000-0005-0000-0000-000040020000}"/>
    <cellStyle name="40 % - Markeringsfarve3 4 3" xfId="6778" xr:uid="{00000000-0005-0000-0000-000041020000}"/>
    <cellStyle name="40 % - Markeringsfarve3 4 3 2" xfId="9533" xr:uid="{00000000-0005-0000-0000-000042020000}"/>
    <cellStyle name="40 % - Markeringsfarve3 4 4" xfId="8171" xr:uid="{00000000-0005-0000-0000-000043020000}"/>
    <cellStyle name="40 % - Markeringsfarve3 5" xfId="3592" xr:uid="{00000000-0005-0000-0000-000044020000}"/>
    <cellStyle name="40 % - Markeringsfarve3 5 2" xfId="4234" xr:uid="{00000000-0005-0000-0000-000045020000}"/>
    <cellStyle name="40 % - Markeringsfarve3 5 2 2" xfId="7402" xr:uid="{00000000-0005-0000-0000-000046020000}"/>
    <cellStyle name="40 % - Markeringsfarve3 5 2 2 2" xfId="10157" xr:uid="{00000000-0005-0000-0000-000047020000}"/>
    <cellStyle name="40 % - Markeringsfarve3 5 2 3" xfId="8795" xr:uid="{00000000-0005-0000-0000-000048020000}"/>
    <cellStyle name="40 % - Markeringsfarve3 5 3" xfId="6779" xr:uid="{00000000-0005-0000-0000-000049020000}"/>
    <cellStyle name="40 % - Markeringsfarve3 5 3 2" xfId="9534" xr:uid="{00000000-0005-0000-0000-00004A020000}"/>
    <cellStyle name="40 % - Markeringsfarve3 5 4" xfId="8172" xr:uid="{00000000-0005-0000-0000-00004B020000}"/>
    <cellStyle name="40 % - Markeringsfarve3 6" xfId="3593" xr:uid="{00000000-0005-0000-0000-00004C020000}"/>
    <cellStyle name="40 % - Markeringsfarve3 6 2" xfId="4235" xr:uid="{00000000-0005-0000-0000-00004D020000}"/>
    <cellStyle name="40 % - Markeringsfarve3 6 2 2" xfId="7403" xr:uid="{00000000-0005-0000-0000-00004E020000}"/>
    <cellStyle name="40 % - Markeringsfarve3 6 2 2 2" xfId="10158" xr:uid="{00000000-0005-0000-0000-00004F020000}"/>
    <cellStyle name="40 % - Markeringsfarve3 6 2 3" xfId="8796" xr:uid="{00000000-0005-0000-0000-000050020000}"/>
    <cellStyle name="40 % - Markeringsfarve3 6 3" xfId="6780" xr:uid="{00000000-0005-0000-0000-000051020000}"/>
    <cellStyle name="40 % - Markeringsfarve3 6 3 2" xfId="9535" xr:uid="{00000000-0005-0000-0000-000052020000}"/>
    <cellStyle name="40 % - Markeringsfarve3 6 4" xfId="8173" xr:uid="{00000000-0005-0000-0000-000053020000}"/>
    <cellStyle name="40 % - Markeringsfarve3 7" xfId="4164" xr:uid="{00000000-0005-0000-0000-000054020000}"/>
    <cellStyle name="40 % - Markeringsfarve3 7 2" xfId="7332" xr:uid="{00000000-0005-0000-0000-000055020000}"/>
    <cellStyle name="40 % - Markeringsfarve3 7 2 2" xfId="10087" xr:uid="{00000000-0005-0000-0000-000056020000}"/>
    <cellStyle name="40 % - Markeringsfarve3 7 3" xfId="8725" xr:uid="{00000000-0005-0000-0000-000057020000}"/>
    <cellStyle name="40 % - Markeringsfarve4 2" xfId="3594" xr:uid="{00000000-0005-0000-0000-000059020000}"/>
    <cellStyle name="40 % - Markeringsfarve4 2 2" xfId="3595" xr:uid="{00000000-0005-0000-0000-00005A020000}"/>
    <cellStyle name="40 % - Markeringsfarve4 2 2 2" xfId="4237" xr:uid="{00000000-0005-0000-0000-00005B020000}"/>
    <cellStyle name="40 % - Markeringsfarve4 2 2 2 2" xfId="7405" xr:uid="{00000000-0005-0000-0000-00005C020000}"/>
    <cellStyle name="40 % - Markeringsfarve4 2 2 2 2 2" xfId="10160" xr:uid="{00000000-0005-0000-0000-00005D020000}"/>
    <cellStyle name="40 % - Markeringsfarve4 2 2 2 3" xfId="8798" xr:uid="{00000000-0005-0000-0000-00005E020000}"/>
    <cellStyle name="40 % - Markeringsfarve4 2 2 3" xfId="6782" xr:uid="{00000000-0005-0000-0000-00005F020000}"/>
    <cellStyle name="40 % - Markeringsfarve4 2 2 3 2" xfId="9537" xr:uid="{00000000-0005-0000-0000-000060020000}"/>
    <cellStyle name="40 % - Markeringsfarve4 2 2 4" xfId="8175" xr:uid="{00000000-0005-0000-0000-000061020000}"/>
    <cellStyle name="40 % - Markeringsfarve4 2 3" xfId="3596" xr:uid="{00000000-0005-0000-0000-000062020000}"/>
    <cellStyle name="40 % - Markeringsfarve4 2 3 2" xfId="4238" xr:uid="{00000000-0005-0000-0000-000063020000}"/>
    <cellStyle name="40 % - Markeringsfarve4 2 3 2 2" xfId="7406" xr:uid="{00000000-0005-0000-0000-000064020000}"/>
    <cellStyle name="40 % - Markeringsfarve4 2 3 2 2 2" xfId="10161" xr:uid="{00000000-0005-0000-0000-000065020000}"/>
    <cellStyle name="40 % - Markeringsfarve4 2 3 2 3" xfId="8799" xr:uid="{00000000-0005-0000-0000-000066020000}"/>
    <cellStyle name="40 % - Markeringsfarve4 2 3 3" xfId="6783" xr:uid="{00000000-0005-0000-0000-000067020000}"/>
    <cellStyle name="40 % - Markeringsfarve4 2 3 3 2" xfId="9538" xr:uid="{00000000-0005-0000-0000-000068020000}"/>
    <cellStyle name="40 % - Markeringsfarve4 2 3 4" xfId="8176" xr:uid="{00000000-0005-0000-0000-000069020000}"/>
    <cellStyle name="40 % - Markeringsfarve4 2 4" xfId="4236" xr:uid="{00000000-0005-0000-0000-00006A020000}"/>
    <cellStyle name="40 % - Markeringsfarve4 2 4 2" xfId="7404" xr:uid="{00000000-0005-0000-0000-00006B020000}"/>
    <cellStyle name="40 % - Markeringsfarve4 2 4 2 2" xfId="10159" xr:uid="{00000000-0005-0000-0000-00006C020000}"/>
    <cellStyle name="40 % - Markeringsfarve4 2 4 3" xfId="8797" xr:uid="{00000000-0005-0000-0000-00006D020000}"/>
    <cellStyle name="40 % - Markeringsfarve4 2 5" xfId="6781" xr:uid="{00000000-0005-0000-0000-00006E020000}"/>
    <cellStyle name="40 % - Markeringsfarve4 2 5 2" xfId="9536" xr:uid="{00000000-0005-0000-0000-00006F020000}"/>
    <cellStyle name="40 % - Markeringsfarve4 2 6" xfId="8174" xr:uid="{00000000-0005-0000-0000-000070020000}"/>
    <cellStyle name="40 % - Markeringsfarve4 3" xfId="3597" xr:uid="{00000000-0005-0000-0000-000071020000}"/>
    <cellStyle name="40 % - Markeringsfarve4 3 2" xfId="4239" xr:uid="{00000000-0005-0000-0000-000072020000}"/>
    <cellStyle name="40 % - Markeringsfarve4 3 2 2" xfId="7407" xr:uid="{00000000-0005-0000-0000-000073020000}"/>
    <cellStyle name="40 % - Markeringsfarve4 3 2 2 2" xfId="10162" xr:uid="{00000000-0005-0000-0000-000074020000}"/>
    <cellStyle name="40 % - Markeringsfarve4 3 2 3" xfId="8800" xr:uid="{00000000-0005-0000-0000-000075020000}"/>
    <cellStyle name="40 % - Markeringsfarve4 3 3" xfId="6784" xr:uid="{00000000-0005-0000-0000-000076020000}"/>
    <cellStyle name="40 % - Markeringsfarve4 3 3 2" xfId="9539" xr:uid="{00000000-0005-0000-0000-000077020000}"/>
    <cellStyle name="40 % - Markeringsfarve4 3 4" xfId="8177" xr:uid="{00000000-0005-0000-0000-000078020000}"/>
    <cellStyle name="40 % - Markeringsfarve4 4" xfId="3598" xr:uid="{00000000-0005-0000-0000-000079020000}"/>
    <cellStyle name="40 % - Markeringsfarve4 4 2" xfId="4240" xr:uid="{00000000-0005-0000-0000-00007A020000}"/>
    <cellStyle name="40 % - Markeringsfarve4 4 2 2" xfId="7408" xr:uid="{00000000-0005-0000-0000-00007B020000}"/>
    <cellStyle name="40 % - Markeringsfarve4 4 2 2 2" xfId="10163" xr:uid="{00000000-0005-0000-0000-00007C020000}"/>
    <cellStyle name="40 % - Markeringsfarve4 4 2 3" xfId="8801" xr:uid="{00000000-0005-0000-0000-00007D020000}"/>
    <cellStyle name="40 % - Markeringsfarve4 4 3" xfId="6785" xr:uid="{00000000-0005-0000-0000-00007E020000}"/>
    <cellStyle name="40 % - Markeringsfarve4 4 3 2" xfId="9540" xr:uid="{00000000-0005-0000-0000-00007F020000}"/>
    <cellStyle name="40 % - Markeringsfarve4 4 4" xfId="8178" xr:uid="{00000000-0005-0000-0000-000080020000}"/>
    <cellStyle name="40 % - Markeringsfarve4 5" xfId="3599" xr:uid="{00000000-0005-0000-0000-000081020000}"/>
    <cellStyle name="40 % - Markeringsfarve4 5 2" xfId="4241" xr:uid="{00000000-0005-0000-0000-000082020000}"/>
    <cellStyle name="40 % - Markeringsfarve4 5 2 2" xfId="7409" xr:uid="{00000000-0005-0000-0000-000083020000}"/>
    <cellStyle name="40 % - Markeringsfarve4 5 2 2 2" xfId="10164" xr:uid="{00000000-0005-0000-0000-000084020000}"/>
    <cellStyle name="40 % - Markeringsfarve4 5 2 3" xfId="8802" xr:uid="{00000000-0005-0000-0000-000085020000}"/>
    <cellStyle name="40 % - Markeringsfarve4 5 3" xfId="6786" xr:uid="{00000000-0005-0000-0000-000086020000}"/>
    <cellStyle name="40 % - Markeringsfarve4 5 3 2" xfId="9541" xr:uid="{00000000-0005-0000-0000-000087020000}"/>
    <cellStyle name="40 % - Markeringsfarve4 5 4" xfId="8179" xr:uid="{00000000-0005-0000-0000-000088020000}"/>
    <cellStyle name="40 % - Markeringsfarve4 6" xfId="3600" xr:uid="{00000000-0005-0000-0000-000089020000}"/>
    <cellStyle name="40 % - Markeringsfarve4 6 2" xfId="4242" xr:uid="{00000000-0005-0000-0000-00008A020000}"/>
    <cellStyle name="40 % - Markeringsfarve4 6 2 2" xfId="7410" xr:uid="{00000000-0005-0000-0000-00008B020000}"/>
    <cellStyle name="40 % - Markeringsfarve4 6 2 2 2" xfId="10165" xr:uid="{00000000-0005-0000-0000-00008C020000}"/>
    <cellStyle name="40 % - Markeringsfarve4 6 2 3" xfId="8803" xr:uid="{00000000-0005-0000-0000-00008D020000}"/>
    <cellStyle name="40 % - Markeringsfarve4 6 3" xfId="6787" xr:uid="{00000000-0005-0000-0000-00008E020000}"/>
    <cellStyle name="40 % - Markeringsfarve4 6 3 2" xfId="9542" xr:uid="{00000000-0005-0000-0000-00008F020000}"/>
    <cellStyle name="40 % - Markeringsfarve4 6 4" xfId="8180" xr:uid="{00000000-0005-0000-0000-000090020000}"/>
    <cellStyle name="40 % - Markeringsfarve4 7" xfId="4166" xr:uid="{00000000-0005-0000-0000-000091020000}"/>
    <cellStyle name="40 % - Markeringsfarve4 7 2" xfId="7334" xr:uid="{00000000-0005-0000-0000-000092020000}"/>
    <cellStyle name="40 % - Markeringsfarve4 7 2 2" xfId="10089" xr:uid="{00000000-0005-0000-0000-000093020000}"/>
    <cellStyle name="40 % - Markeringsfarve4 7 3" xfId="8727" xr:uid="{00000000-0005-0000-0000-000094020000}"/>
    <cellStyle name="40 % - Markeringsfarve5 2" xfId="3601" xr:uid="{00000000-0005-0000-0000-000096020000}"/>
    <cellStyle name="40 % - Markeringsfarve5 2 2" xfId="3602" xr:uid="{00000000-0005-0000-0000-000097020000}"/>
    <cellStyle name="40 % - Markeringsfarve5 2 2 2" xfId="4244" xr:uid="{00000000-0005-0000-0000-000098020000}"/>
    <cellStyle name="40 % - Markeringsfarve5 2 2 2 2" xfId="7412" xr:uid="{00000000-0005-0000-0000-000099020000}"/>
    <cellStyle name="40 % - Markeringsfarve5 2 2 2 2 2" xfId="10167" xr:uid="{00000000-0005-0000-0000-00009A020000}"/>
    <cellStyle name="40 % - Markeringsfarve5 2 2 2 3" xfId="8805" xr:uid="{00000000-0005-0000-0000-00009B020000}"/>
    <cellStyle name="40 % - Markeringsfarve5 2 2 3" xfId="6789" xr:uid="{00000000-0005-0000-0000-00009C020000}"/>
    <cellStyle name="40 % - Markeringsfarve5 2 2 3 2" xfId="9544" xr:uid="{00000000-0005-0000-0000-00009D020000}"/>
    <cellStyle name="40 % - Markeringsfarve5 2 2 4" xfId="8182" xr:uid="{00000000-0005-0000-0000-00009E020000}"/>
    <cellStyle name="40 % - Markeringsfarve5 2 3" xfId="3603" xr:uid="{00000000-0005-0000-0000-00009F020000}"/>
    <cellStyle name="40 % - Markeringsfarve5 2 3 2" xfId="4245" xr:uid="{00000000-0005-0000-0000-0000A0020000}"/>
    <cellStyle name="40 % - Markeringsfarve5 2 3 2 2" xfId="7413" xr:uid="{00000000-0005-0000-0000-0000A1020000}"/>
    <cellStyle name="40 % - Markeringsfarve5 2 3 2 2 2" xfId="10168" xr:uid="{00000000-0005-0000-0000-0000A2020000}"/>
    <cellStyle name="40 % - Markeringsfarve5 2 3 2 3" xfId="8806" xr:uid="{00000000-0005-0000-0000-0000A3020000}"/>
    <cellStyle name="40 % - Markeringsfarve5 2 3 3" xfId="6790" xr:uid="{00000000-0005-0000-0000-0000A4020000}"/>
    <cellStyle name="40 % - Markeringsfarve5 2 3 3 2" xfId="9545" xr:uid="{00000000-0005-0000-0000-0000A5020000}"/>
    <cellStyle name="40 % - Markeringsfarve5 2 3 4" xfId="8183" xr:uid="{00000000-0005-0000-0000-0000A6020000}"/>
    <cellStyle name="40 % - Markeringsfarve5 2 4" xfId="4243" xr:uid="{00000000-0005-0000-0000-0000A7020000}"/>
    <cellStyle name="40 % - Markeringsfarve5 2 4 2" xfId="7411" xr:uid="{00000000-0005-0000-0000-0000A8020000}"/>
    <cellStyle name="40 % - Markeringsfarve5 2 4 2 2" xfId="10166" xr:uid="{00000000-0005-0000-0000-0000A9020000}"/>
    <cellStyle name="40 % - Markeringsfarve5 2 4 3" xfId="8804" xr:uid="{00000000-0005-0000-0000-0000AA020000}"/>
    <cellStyle name="40 % - Markeringsfarve5 2 5" xfId="6788" xr:uid="{00000000-0005-0000-0000-0000AB020000}"/>
    <cellStyle name="40 % - Markeringsfarve5 2 5 2" xfId="9543" xr:uid="{00000000-0005-0000-0000-0000AC020000}"/>
    <cellStyle name="40 % - Markeringsfarve5 2 6" xfId="8181" xr:uid="{00000000-0005-0000-0000-0000AD020000}"/>
    <cellStyle name="40 % - Markeringsfarve5 3" xfId="3604" xr:uid="{00000000-0005-0000-0000-0000AE020000}"/>
    <cellStyle name="40 % - Markeringsfarve5 3 2" xfId="4246" xr:uid="{00000000-0005-0000-0000-0000AF020000}"/>
    <cellStyle name="40 % - Markeringsfarve5 3 2 2" xfId="7414" xr:uid="{00000000-0005-0000-0000-0000B0020000}"/>
    <cellStyle name="40 % - Markeringsfarve5 3 2 2 2" xfId="10169" xr:uid="{00000000-0005-0000-0000-0000B1020000}"/>
    <cellStyle name="40 % - Markeringsfarve5 3 2 3" xfId="8807" xr:uid="{00000000-0005-0000-0000-0000B2020000}"/>
    <cellStyle name="40 % - Markeringsfarve5 3 3" xfId="6791" xr:uid="{00000000-0005-0000-0000-0000B3020000}"/>
    <cellStyle name="40 % - Markeringsfarve5 3 3 2" xfId="9546" xr:uid="{00000000-0005-0000-0000-0000B4020000}"/>
    <cellStyle name="40 % - Markeringsfarve5 3 4" xfId="8184" xr:uid="{00000000-0005-0000-0000-0000B5020000}"/>
    <cellStyle name="40 % - Markeringsfarve5 4" xfId="3605" xr:uid="{00000000-0005-0000-0000-0000B6020000}"/>
    <cellStyle name="40 % - Markeringsfarve5 4 2" xfId="4247" xr:uid="{00000000-0005-0000-0000-0000B7020000}"/>
    <cellStyle name="40 % - Markeringsfarve5 4 2 2" xfId="7415" xr:uid="{00000000-0005-0000-0000-0000B8020000}"/>
    <cellStyle name="40 % - Markeringsfarve5 4 2 2 2" xfId="10170" xr:uid="{00000000-0005-0000-0000-0000B9020000}"/>
    <cellStyle name="40 % - Markeringsfarve5 4 2 3" xfId="8808" xr:uid="{00000000-0005-0000-0000-0000BA020000}"/>
    <cellStyle name="40 % - Markeringsfarve5 4 3" xfId="6792" xr:uid="{00000000-0005-0000-0000-0000BB020000}"/>
    <cellStyle name="40 % - Markeringsfarve5 4 3 2" xfId="9547" xr:uid="{00000000-0005-0000-0000-0000BC020000}"/>
    <cellStyle name="40 % - Markeringsfarve5 4 4" xfId="8185" xr:uid="{00000000-0005-0000-0000-0000BD020000}"/>
    <cellStyle name="40 % - Markeringsfarve5 5" xfId="3606" xr:uid="{00000000-0005-0000-0000-0000BE020000}"/>
    <cellStyle name="40 % - Markeringsfarve5 5 2" xfId="4248" xr:uid="{00000000-0005-0000-0000-0000BF020000}"/>
    <cellStyle name="40 % - Markeringsfarve5 5 2 2" xfId="7416" xr:uid="{00000000-0005-0000-0000-0000C0020000}"/>
    <cellStyle name="40 % - Markeringsfarve5 5 2 2 2" xfId="10171" xr:uid="{00000000-0005-0000-0000-0000C1020000}"/>
    <cellStyle name="40 % - Markeringsfarve5 5 2 3" xfId="8809" xr:uid="{00000000-0005-0000-0000-0000C2020000}"/>
    <cellStyle name="40 % - Markeringsfarve5 5 3" xfId="6793" xr:uid="{00000000-0005-0000-0000-0000C3020000}"/>
    <cellStyle name="40 % - Markeringsfarve5 5 3 2" xfId="9548" xr:uid="{00000000-0005-0000-0000-0000C4020000}"/>
    <cellStyle name="40 % - Markeringsfarve5 5 4" xfId="8186" xr:uid="{00000000-0005-0000-0000-0000C5020000}"/>
    <cellStyle name="40 % - Markeringsfarve5 6" xfId="3607" xr:uid="{00000000-0005-0000-0000-0000C6020000}"/>
    <cellStyle name="40 % - Markeringsfarve5 6 2" xfId="4249" xr:uid="{00000000-0005-0000-0000-0000C7020000}"/>
    <cellStyle name="40 % - Markeringsfarve5 6 2 2" xfId="7417" xr:uid="{00000000-0005-0000-0000-0000C8020000}"/>
    <cellStyle name="40 % - Markeringsfarve5 6 2 2 2" xfId="10172" xr:uid="{00000000-0005-0000-0000-0000C9020000}"/>
    <cellStyle name="40 % - Markeringsfarve5 6 2 3" xfId="8810" xr:uid="{00000000-0005-0000-0000-0000CA020000}"/>
    <cellStyle name="40 % - Markeringsfarve5 6 3" xfId="6794" xr:uid="{00000000-0005-0000-0000-0000CB020000}"/>
    <cellStyle name="40 % - Markeringsfarve5 6 3 2" xfId="9549" xr:uid="{00000000-0005-0000-0000-0000CC020000}"/>
    <cellStyle name="40 % - Markeringsfarve5 6 4" xfId="8187" xr:uid="{00000000-0005-0000-0000-0000CD020000}"/>
    <cellStyle name="40 % - Markeringsfarve5 7" xfId="4168" xr:uid="{00000000-0005-0000-0000-0000CE020000}"/>
    <cellStyle name="40 % - Markeringsfarve5 7 2" xfId="7336" xr:uid="{00000000-0005-0000-0000-0000CF020000}"/>
    <cellStyle name="40 % - Markeringsfarve5 7 2 2" xfId="10091" xr:uid="{00000000-0005-0000-0000-0000D0020000}"/>
    <cellStyle name="40 % - Markeringsfarve5 7 3" xfId="8729" xr:uid="{00000000-0005-0000-0000-0000D1020000}"/>
    <cellStyle name="40 % - Markeringsfarve6 2" xfId="3608" xr:uid="{00000000-0005-0000-0000-0000D3020000}"/>
    <cellStyle name="40 % - Markeringsfarve6 2 2" xfId="3609" xr:uid="{00000000-0005-0000-0000-0000D4020000}"/>
    <cellStyle name="40 % - Markeringsfarve6 2 2 2" xfId="4251" xr:uid="{00000000-0005-0000-0000-0000D5020000}"/>
    <cellStyle name="40 % - Markeringsfarve6 2 2 2 2" xfId="7419" xr:uid="{00000000-0005-0000-0000-0000D6020000}"/>
    <cellStyle name="40 % - Markeringsfarve6 2 2 2 2 2" xfId="10174" xr:uid="{00000000-0005-0000-0000-0000D7020000}"/>
    <cellStyle name="40 % - Markeringsfarve6 2 2 2 3" xfId="8812" xr:uid="{00000000-0005-0000-0000-0000D8020000}"/>
    <cellStyle name="40 % - Markeringsfarve6 2 2 3" xfId="6796" xr:uid="{00000000-0005-0000-0000-0000D9020000}"/>
    <cellStyle name="40 % - Markeringsfarve6 2 2 3 2" xfId="9551" xr:uid="{00000000-0005-0000-0000-0000DA020000}"/>
    <cellStyle name="40 % - Markeringsfarve6 2 2 4" xfId="8189" xr:uid="{00000000-0005-0000-0000-0000DB020000}"/>
    <cellStyle name="40 % - Markeringsfarve6 2 3" xfId="3610" xr:uid="{00000000-0005-0000-0000-0000DC020000}"/>
    <cellStyle name="40 % - Markeringsfarve6 2 3 2" xfId="4252" xr:uid="{00000000-0005-0000-0000-0000DD020000}"/>
    <cellStyle name="40 % - Markeringsfarve6 2 3 2 2" xfId="7420" xr:uid="{00000000-0005-0000-0000-0000DE020000}"/>
    <cellStyle name="40 % - Markeringsfarve6 2 3 2 2 2" xfId="10175" xr:uid="{00000000-0005-0000-0000-0000DF020000}"/>
    <cellStyle name="40 % - Markeringsfarve6 2 3 2 3" xfId="8813" xr:uid="{00000000-0005-0000-0000-0000E0020000}"/>
    <cellStyle name="40 % - Markeringsfarve6 2 3 3" xfId="6797" xr:uid="{00000000-0005-0000-0000-0000E1020000}"/>
    <cellStyle name="40 % - Markeringsfarve6 2 3 3 2" xfId="9552" xr:uid="{00000000-0005-0000-0000-0000E2020000}"/>
    <cellStyle name="40 % - Markeringsfarve6 2 3 4" xfId="8190" xr:uid="{00000000-0005-0000-0000-0000E3020000}"/>
    <cellStyle name="40 % - Markeringsfarve6 2 4" xfId="4250" xr:uid="{00000000-0005-0000-0000-0000E4020000}"/>
    <cellStyle name="40 % - Markeringsfarve6 2 4 2" xfId="7418" xr:uid="{00000000-0005-0000-0000-0000E5020000}"/>
    <cellStyle name="40 % - Markeringsfarve6 2 4 2 2" xfId="10173" xr:uid="{00000000-0005-0000-0000-0000E6020000}"/>
    <cellStyle name="40 % - Markeringsfarve6 2 4 3" xfId="8811" xr:uid="{00000000-0005-0000-0000-0000E7020000}"/>
    <cellStyle name="40 % - Markeringsfarve6 2 5" xfId="6795" xr:uid="{00000000-0005-0000-0000-0000E8020000}"/>
    <cellStyle name="40 % - Markeringsfarve6 2 5 2" xfId="9550" xr:uid="{00000000-0005-0000-0000-0000E9020000}"/>
    <cellStyle name="40 % - Markeringsfarve6 2 6" xfId="8188" xr:uid="{00000000-0005-0000-0000-0000EA020000}"/>
    <cellStyle name="40 % - Markeringsfarve6 3" xfId="3611" xr:uid="{00000000-0005-0000-0000-0000EB020000}"/>
    <cellStyle name="40 % - Markeringsfarve6 3 2" xfId="4253" xr:uid="{00000000-0005-0000-0000-0000EC020000}"/>
    <cellStyle name="40 % - Markeringsfarve6 3 2 2" xfId="7421" xr:uid="{00000000-0005-0000-0000-0000ED020000}"/>
    <cellStyle name="40 % - Markeringsfarve6 3 2 2 2" xfId="10176" xr:uid="{00000000-0005-0000-0000-0000EE020000}"/>
    <cellStyle name="40 % - Markeringsfarve6 3 2 3" xfId="8814" xr:uid="{00000000-0005-0000-0000-0000EF020000}"/>
    <cellStyle name="40 % - Markeringsfarve6 3 3" xfId="6798" xr:uid="{00000000-0005-0000-0000-0000F0020000}"/>
    <cellStyle name="40 % - Markeringsfarve6 3 3 2" xfId="9553" xr:uid="{00000000-0005-0000-0000-0000F1020000}"/>
    <cellStyle name="40 % - Markeringsfarve6 3 4" xfId="8191" xr:uid="{00000000-0005-0000-0000-0000F2020000}"/>
    <cellStyle name="40 % - Markeringsfarve6 4" xfId="3612" xr:uid="{00000000-0005-0000-0000-0000F3020000}"/>
    <cellStyle name="40 % - Markeringsfarve6 4 2" xfId="4254" xr:uid="{00000000-0005-0000-0000-0000F4020000}"/>
    <cellStyle name="40 % - Markeringsfarve6 4 2 2" xfId="7422" xr:uid="{00000000-0005-0000-0000-0000F5020000}"/>
    <cellStyle name="40 % - Markeringsfarve6 4 2 2 2" xfId="10177" xr:uid="{00000000-0005-0000-0000-0000F6020000}"/>
    <cellStyle name="40 % - Markeringsfarve6 4 2 3" xfId="8815" xr:uid="{00000000-0005-0000-0000-0000F7020000}"/>
    <cellStyle name="40 % - Markeringsfarve6 4 3" xfId="6799" xr:uid="{00000000-0005-0000-0000-0000F8020000}"/>
    <cellStyle name="40 % - Markeringsfarve6 4 3 2" xfId="9554" xr:uid="{00000000-0005-0000-0000-0000F9020000}"/>
    <cellStyle name="40 % - Markeringsfarve6 4 4" xfId="8192" xr:uid="{00000000-0005-0000-0000-0000FA020000}"/>
    <cellStyle name="40 % - Markeringsfarve6 5" xfId="3613" xr:uid="{00000000-0005-0000-0000-0000FB020000}"/>
    <cellStyle name="40 % - Markeringsfarve6 5 2" xfId="4255" xr:uid="{00000000-0005-0000-0000-0000FC020000}"/>
    <cellStyle name="40 % - Markeringsfarve6 5 2 2" xfId="7423" xr:uid="{00000000-0005-0000-0000-0000FD020000}"/>
    <cellStyle name="40 % - Markeringsfarve6 5 2 2 2" xfId="10178" xr:uid="{00000000-0005-0000-0000-0000FE020000}"/>
    <cellStyle name="40 % - Markeringsfarve6 5 2 3" xfId="8816" xr:uid="{00000000-0005-0000-0000-0000FF020000}"/>
    <cellStyle name="40 % - Markeringsfarve6 5 3" xfId="6800" xr:uid="{00000000-0005-0000-0000-000000030000}"/>
    <cellStyle name="40 % - Markeringsfarve6 5 3 2" xfId="9555" xr:uid="{00000000-0005-0000-0000-000001030000}"/>
    <cellStyle name="40 % - Markeringsfarve6 5 4" xfId="8193" xr:uid="{00000000-0005-0000-0000-000002030000}"/>
    <cellStyle name="40 % - Markeringsfarve6 6" xfId="3614" xr:uid="{00000000-0005-0000-0000-000003030000}"/>
    <cellStyle name="40 % - Markeringsfarve6 6 2" xfId="4256" xr:uid="{00000000-0005-0000-0000-000004030000}"/>
    <cellStyle name="40 % - Markeringsfarve6 6 2 2" xfId="7424" xr:uid="{00000000-0005-0000-0000-000005030000}"/>
    <cellStyle name="40 % - Markeringsfarve6 6 2 2 2" xfId="10179" xr:uid="{00000000-0005-0000-0000-000006030000}"/>
    <cellStyle name="40 % - Markeringsfarve6 6 2 3" xfId="8817" xr:uid="{00000000-0005-0000-0000-000007030000}"/>
    <cellStyle name="40 % - Markeringsfarve6 6 3" xfId="6801" xr:uid="{00000000-0005-0000-0000-000008030000}"/>
    <cellStyle name="40 % - Markeringsfarve6 6 3 2" xfId="9556" xr:uid="{00000000-0005-0000-0000-000009030000}"/>
    <cellStyle name="40 % - Markeringsfarve6 6 4" xfId="8194" xr:uid="{00000000-0005-0000-0000-00000A030000}"/>
    <cellStyle name="40 % - Markeringsfarve6 7" xfId="4170" xr:uid="{00000000-0005-0000-0000-00000B030000}"/>
    <cellStyle name="40 % - Markeringsfarve6 7 2" xfId="7338" xr:uid="{00000000-0005-0000-0000-00000C030000}"/>
    <cellStyle name="40 % - Markeringsfarve6 7 2 2" xfId="10093" xr:uid="{00000000-0005-0000-0000-00000D030000}"/>
    <cellStyle name="40 % - Markeringsfarve6 7 3" xfId="8731" xr:uid="{00000000-0005-0000-0000-00000E030000}"/>
    <cellStyle name="40% - Accent1 2" xfId="3396" xr:uid="{00000000-0005-0000-0000-00000F030000}"/>
    <cellStyle name="40% - Accent1 3" xfId="6635" xr:uid="{00000000-0005-0000-0000-000010030000}"/>
    <cellStyle name="40% - Accent1 3 2" xfId="9399" xr:uid="{00000000-0005-0000-0000-000011030000}"/>
    <cellStyle name="40% - Accent1 4" xfId="8028" xr:uid="{00000000-0005-0000-0000-000012030000}"/>
    <cellStyle name="40% - Accent2 2" xfId="3397" xr:uid="{00000000-0005-0000-0000-000013030000}"/>
    <cellStyle name="40% - Accent2 3" xfId="6637" xr:uid="{00000000-0005-0000-0000-000014030000}"/>
    <cellStyle name="40% - Accent2 3 2" xfId="9401" xr:uid="{00000000-0005-0000-0000-000015030000}"/>
    <cellStyle name="40% - Accent2 4" xfId="8030" xr:uid="{00000000-0005-0000-0000-000016030000}"/>
    <cellStyle name="40% - Accent3 2" xfId="3398" xr:uid="{00000000-0005-0000-0000-000017030000}"/>
    <cellStyle name="40% - Accent3 3" xfId="6639" xr:uid="{00000000-0005-0000-0000-000018030000}"/>
    <cellStyle name="40% - Accent3 3 2" xfId="9403" xr:uid="{00000000-0005-0000-0000-000019030000}"/>
    <cellStyle name="40% - Accent3 4" xfId="8032" xr:uid="{00000000-0005-0000-0000-00001A030000}"/>
    <cellStyle name="40% - Accent4 2" xfId="3399" xr:uid="{00000000-0005-0000-0000-00001B030000}"/>
    <cellStyle name="40% - Accent4 3" xfId="6641" xr:uid="{00000000-0005-0000-0000-00001C030000}"/>
    <cellStyle name="40% - Accent4 3 2" xfId="9405" xr:uid="{00000000-0005-0000-0000-00001D030000}"/>
    <cellStyle name="40% - Accent4 4" xfId="8034" xr:uid="{00000000-0005-0000-0000-00001E030000}"/>
    <cellStyle name="40% - Accent5 2" xfId="3400" xr:uid="{00000000-0005-0000-0000-00001F030000}"/>
    <cellStyle name="40% - Accent5 3" xfId="6643" xr:uid="{00000000-0005-0000-0000-000020030000}"/>
    <cellStyle name="40% - Accent5 3 2" xfId="9407" xr:uid="{00000000-0005-0000-0000-000021030000}"/>
    <cellStyle name="40% - Accent5 4" xfId="8036" xr:uid="{00000000-0005-0000-0000-000022030000}"/>
    <cellStyle name="40% - Accent6 2" xfId="3401" xr:uid="{00000000-0005-0000-0000-000023030000}"/>
    <cellStyle name="40% - Accent6 3" xfId="6645" xr:uid="{00000000-0005-0000-0000-000024030000}"/>
    <cellStyle name="40% - Accent6 3 2" xfId="9409" xr:uid="{00000000-0005-0000-0000-000025030000}"/>
    <cellStyle name="40% - Accent6 4" xfId="8038" xr:uid="{00000000-0005-0000-0000-000026030000}"/>
    <cellStyle name="40% - Colore 1" xfId="9" xr:uid="{00000000-0005-0000-0000-000027030000}"/>
    <cellStyle name="40% - Colore 2" xfId="10" xr:uid="{00000000-0005-0000-0000-000028030000}"/>
    <cellStyle name="40% - Colore 3" xfId="11" xr:uid="{00000000-0005-0000-0000-000029030000}"/>
    <cellStyle name="40% - Colore 4" xfId="12" xr:uid="{00000000-0005-0000-0000-00002A030000}"/>
    <cellStyle name="40% - Colore 5" xfId="13" xr:uid="{00000000-0005-0000-0000-00002B030000}"/>
    <cellStyle name="40% - Colore 6" xfId="14" xr:uid="{00000000-0005-0000-0000-00002C030000}"/>
    <cellStyle name="5x indented GHG Textfiels" xfId="15" xr:uid="{00000000-0005-0000-0000-00002D030000}"/>
    <cellStyle name="5x indented GHG Textfiels 2" xfId="2075" xr:uid="{00000000-0005-0000-0000-00002E03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35030000}"/>
    <cellStyle name="60% - Accent2 2" xfId="3403" xr:uid="{00000000-0005-0000-0000-000036030000}"/>
    <cellStyle name="60% - Accent3 2" xfId="3404" xr:uid="{00000000-0005-0000-0000-000037030000}"/>
    <cellStyle name="60% - Accent4 2" xfId="3405" xr:uid="{00000000-0005-0000-0000-000038030000}"/>
    <cellStyle name="60% - Accent5 2" xfId="3406" xr:uid="{00000000-0005-0000-0000-000039030000}"/>
    <cellStyle name="60% - Accent6 2" xfId="3407" xr:uid="{00000000-0005-0000-0000-00003A030000}"/>
    <cellStyle name="60% - Colore 1" xfId="16" xr:uid="{00000000-0005-0000-0000-00003B030000}"/>
    <cellStyle name="60% - Colore 2" xfId="17" xr:uid="{00000000-0005-0000-0000-00003C030000}"/>
    <cellStyle name="60% - Colore 3" xfId="18" xr:uid="{00000000-0005-0000-0000-00003D030000}"/>
    <cellStyle name="60% - Colore 4" xfId="19" xr:uid="{00000000-0005-0000-0000-00003E030000}"/>
    <cellStyle name="60% - Colore 5" xfId="20" xr:uid="{00000000-0005-0000-0000-00003F030000}"/>
    <cellStyle name="60% - Colore 6" xfId="21" xr:uid="{00000000-0005-0000-0000-000040030000}"/>
    <cellStyle name="Accent1 2" xfId="3408" xr:uid="{00000000-0005-0000-0000-000041030000}"/>
    <cellStyle name="Accent2 2" xfId="3409" xr:uid="{00000000-0005-0000-0000-000042030000}"/>
    <cellStyle name="Accent3 2" xfId="3410" xr:uid="{00000000-0005-0000-0000-000043030000}"/>
    <cellStyle name="Accent4 2" xfId="3411" xr:uid="{00000000-0005-0000-0000-000044030000}"/>
    <cellStyle name="Accent5 2" xfId="3412" xr:uid="{00000000-0005-0000-0000-000045030000}"/>
    <cellStyle name="Accent6 2" xfId="3413" xr:uid="{00000000-0005-0000-0000-000046030000}"/>
    <cellStyle name="Advarselstekst" xfId="3335" builtinId="11" customBuiltin="1"/>
    <cellStyle name="AggOrange_CRFReport-template" xfId="22" xr:uid="{00000000-0005-0000-0000-000048030000}"/>
    <cellStyle name="AggOrange9_CRFReport-template" xfId="23" xr:uid="{00000000-0005-0000-0000-000049030000}"/>
    <cellStyle name="Bad 2" xfId="24" xr:uid="{00000000-0005-0000-0000-00004A030000}"/>
    <cellStyle name="Bad 2 2" xfId="3414" xr:uid="{00000000-0005-0000-0000-00004B030000}"/>
    <cellStyle name="Bad 3" xfId="2008" xr:uid="{00000000-0005-0000-0000-00004C030000}"/>
    <cellStyle name="Bemærk! 2" xfId="3615" xr:uid="{00000000-0005-0000-0000-00004D030000}"/>
    <cellStyle name="Bemærk! 2 10" xfId="8195" xr:uid="{00000000-0005-0000-0000-00004E030000}"/>
    <cellStyle name="Bemærk! 2 2" xfId="3616" xr:uid="{00000000-0005-0000-0000-00004F030000}"/>
    <cellStyle name="Bemærk! 2 2 2" xfId="3617" xr:uid="{00000000-0005-0000-0000-000050030000}"/>
    <cellStyle name="Bemærk! 2 2 2 2" xfId="4259" xr:uid="{00000000-0005-0000-0000-000051030000}"/>
    <cellStyle name="Bemærk! 2 2 2 2 2" xfId="7427" xr:uid="{00000000-0005-0000-0000-000052030000}"/>
    <cellStyle name="Bemærk! 2 2 2 2 2 2" xfId="10182" xr:uid="{00000000-0005-0000-0000-000053030000}"/>
    <cellStyle name="Bemærk! 2 2 2 2 3" xfId="8820" xr:uid="{00000000-0005-0000-0000-000054030000}"/>
    <cellStyle name="Bemærk! 2 2 2 3" xfId="6804" xr:uid="{00000000-0005-0000-0000-000055030000}"/>
    <cellStyle name="Bemærk! 2 2 2 3 2" xfId="9559" xr:uid="{00000000-0005-0000-0000-000056030000}"/>
    <cellStyle name="Bemærk! 2 2 2 4" xfId="8197" xr:uid="{00000000-0005-0000-0000-000057030000}"/>
    <cellStyle name="Bemærk! 2 2 3" xfId="3618" xr:uid="{00000000-0005-0000-0000-000058030000}"/>
    <cellStyle name="Bemærk! 2 2 3 2" xfId="4260" xr:uid="{00000000-0005-0000-0000-000059030000}"/>
    <cellStyle name="Bemærk! 2 2 3 2 2" xfId="7428" xr:uid="{00000000-0005-0000-0000-00005A030000}"/>
    <cellStyle name="Bemærk! 2 2 3 2 2 2" xfId="10183" xr:uid="{00000000-0005-0000-0000-00005B030000}"/>
    <cellStyle name="Bemærk! 2 2 3 2 3" xfId="8821" xr:uid="{00000000-0005-0000-0000-00005C030000}"/>
    <cellStyle name="Bemærk! 2 2 3 3" xfId="6805" xr:uid="{00000000-0005-0000-0000-00005D030000}"/>
    <cellStyle name="Bemærk! 2 2 3 3 2" xfId="9560" xr:uid="{00000000-0005-0000-0000-00005E030000}"/>
    <cellStyle name="Bemærk! 2 2 3 4" xfId="8198" xr:uid="{00000000-0005-0000-0000-00005F030000}"/>
    <cellStyle name="Bemærk! 2 2 4" xfId="4258" xr:uid="{00000000-0005-0000-0000-000060030000}"/>
    <cellStyle name="Bemærk! 2 2 4 2" xfId="7426" xr:uid="{00000000-0005-0000-0000-000061030000}"/>
    <cellStyle name="Bemærk! 2 2 4 2 2" xfId="10181" xr:uid="{00000000-0005-0000-0000-000062030000}"/>
    <cellStyle name="Bemærk! 2 2 4 3" xfId="8819" xr:uid="{00000000-0005-0000-0000-000063030000}"/>
    <cellStyle name="Bemærk! 2 2 5" xfId="6803" xr:uid="{00000000-0005-0000-0000-000064030000}"/>
    <cellStyle name="Bemærk! 2 2 5 2" xfId="9558" xr:uid="{00000000-0005-0000-0000-000065030000}"/>
    <cellStyle name="Bemærk! 2 2 6" xfId="8196" xr:uid="{00000000-0005-0000-0000-000066030000}"/>
    <cellStyle name="Bemærk! 2 3" xfId="3619" xr:uid="{00000000-0005-0000-0000-000067030000}"/>
    <cellStyle name="Bemærk! 2 3 2" xfId="4261" xr:uid="{00000000-0005-0000-0000-000068030000}"/>
    <cellStyle name="Bemærk! 2 3 2 2" xfId="7429" xr:uid="{00000000-0005-0000-0000-000069030000}"/>
    <cellStyle name="Bemærk! 2 3 2 2 2" xfId="10184" xr:uid="{00000000-0005-0000-0000-00006A030000}"/>
    <cellStyle name="Bemærk! 2 3 2 3" xfId="8822" xr:uid="{00000000-0005-0000-0000-00006B030000}"/>
    <cellStyle name="Bemærk! 2 3 3" xfId="6806" xr:uid="{00000000-0005-0000-0000-00006C030000}"/>
    <cellStyle name="Bemærk! 2 3 3 2" xfId="9561" xr:uid="{00000000-0005-0000-0000-00006D030000}"/>
    <cellStyle name="Bemærk! 2 3 4" xfId="8199" xr:uid="{00000000-0005-0000-0000-00006E030000}"/>
    <cellStyle name="Bemærk! 2 4" xfId="3620" xr:uid="{00000000-0005-0000-0000-00006F030000}"/>
    <cellStyle name="Bemærk! 2 4 2" xfId="4262" xr:uid="{00000000-0005-0000-0000-000070030000}"/>
    <cellStyle name="Bemærk! 2 4 2 2" xfId="7430" xr:uid="{00000000-0005-0000-0000-000071030000}"/>
    <cellStyle name="Bemærk! 2 4 2 2 2" xfId="10185" xr:uid="{00000000-0005-0000-0000-000072030000}"/>
    <cellStyle name="Bemærk! 2 4 2 3" xfId="8823" xr:uid="{00000000-0005-0000-0000-000073030000}"/>
    <cellStyle name="Bemærk! 2 4 3" xfId="6807" xr:uid="{00000000-0005-0000-0000-000074030000}"/>
    <cellStyle name="Bemærk! 2 4 3 2" xfId="9562" xr:uid="{00000000-0005-0000-0000-000075030000}"/>
    <cellStyle name="Bemærk! 2 4 4" xfId="8200" xr:uid="{00000000-0005-0000-0000-000076030000}"/>
    <cellStyle name="Bemærk! 2 5" xfId="3621" xr:uid="{00000000-0005-0000-0000-000077030000}"/>
    <cellStyle name="Bemærk! 2 5 2" xfId="4263" xr:uid="{00000000-0005-0000-0000-000078030000}"/>
    <cellStyle name="Bemærk! 2 5 2 2" xfId="7431" xr:uid="{00000000-0005-0000-0000-000079030000}"/>
    <cellStyle name="Bemærk! 2 5 2 2 2" xfId="10186" xr:uid="{00000000-0005-0000-0000-00007A030000}"/>
    <cellStyle name="Bemærk! 2 5 2 3" xfId="8824" xr:uid="{00000000-0005-0000-0000-00007B030000}"/>
    <cellStyle name="Bemærk! 2 5 3" xfId="6808" xr:uid="{00000000-0005-0000-0000-00007C030000}"/>
    <cellStyle name="Bemærk! 2 5 3 2" xfId="9563" xr:uid="{00000000-0005-0000-0000-00007D030000}"/>
    <cellStyle name="Bemærk! 2 5 4" xfId="8201" xr:uid="{00000000-0005-0000-0000-00007E030000}"/>
    <cellStyle name="Bemærk! 2 6" xfId="3622" xr:uid="{00000000-0005-0000-0000-00007F030000}"/>
    <cellStyle name="Bemærk! 2 7" xfId="3623" xr:uid="{00000000-0005-0000-0000-000080030000}"/>
    <cellStyle name="Bemærk! 2 7 2" xfId="4264" xr:uid="{00000000-0005-0000-0000-000081030000}"/>
    <cellStyle name="Bemærk! 2 7 2 2" xfId="7432" xr:uid="{00000000-0005-0000-0000-000082030000}"/>
    <cellStyle name="Bemærk! 2 7 2 2 2" xfId="10187" xr:uid="{00000000-0005-0000-0000-000083030000}"/>
    <cellStyle name="Bemærk! 2 7 2 3" xfId="8825" xr:uid="{00000000-0005-0000-0000-000084030000}"/>
    <cellStyle name="Bemærk! 2 7 3" xfId="6809" xr:uid="{00000000-0005-0000-0000-000085030000}"/>
    <cellStyle name="Bemærk! 2 7 3 2" xfId="9564" xr:uid="{00000000-0005-0000-0000-000086030000}"/>
    <cellStyle name="Bemærk! 2 7 4" xfId="8202" xr:uid="{00000000-0005-0000-0000-000087030000}"/>
    <cellStyle name="Bemærk! 2 8" xfId="4257" xr:uid="{00000000-0005-0000-0000-000088030000}"/>
    <cellStyle name="Bemærk! 2 8 2" xfId="7425" xr:uid="{00000000-0005-0000-0000-000089030000}"/>
    <cellStyle name="Bemærk! 2 8 2 2" xfId="10180" xr:uid="{00000000-0005-0000-0000-00008A030000}"/>
    <cellStyle name="Bemærk! 2 8 3" xfId="8818" xr:uid="{00000000-0005-0000-0000-00008B030000}"/>
    <cellStyle name="Bemærk! 2 9" xfId="6802" xr:uid="{00000000-0005-0000-0000-00008C030000}"/>
    <cellStyle name="Bemærk! 2 9 2" xfId="9557" xr:uid="{00000000-0005-0000-0000-00008D030000}"/>
    <cellStyle name="Bemærk! 3" xfId="3624" xr:uid="{00000000-0005-0000-0000-00008E030000}"/>
    <cellStyle name="Bemærk! 4" xfId="3625" xr:uid="{00000000-0005-0000-0000-00008F030000}"/>
    <cellStyle name="Bemærk! 4 2" xfId="3626" xr:uid="{00000000-0005-0000-0000-000090030000}"/>
    <cellStyle name="Bemærk! 4 2 2" xfId="4265" xr:uid="{00000000-0005-0000-0000-000091030000}"/>
    <cellStyle name="Bemærk! 4 2 2 2" xfId="7433" xr:uid="{00000000-0005-0000-0000-000092030000}"/>
    <cellStyle name="Bemærk! 4 2 2 2 2" xfId="10188" xr:uid="{00000000-0005-0000-0000-000093030000}"/>
    <cellStyle name="Bemærk! 4 2 2 3" xfId="8826" xr:uid="{00000000-0005-0000-0000-000094030000}"/>
    <cellStyle name="Bemærk! 4 2 3" xfId="6810" xr:uid="{00000000-0005-0000-0000-000095030000}"/>
    <cellStyle name="Bemærk! 4 2 3 2" xfId="9565" xr:uid="{00000000-0005-0000-0000-000096030000}"/>
    <cellStyle name="Bemærk! 4 2 4" xfId="8203" xr:uid="{00000000-0005-0000-0000-000097030000}"/>
    <cellStyle name="Bemærk! 5" xfId="3627" xr:uid="{00000000-0005-0000-0000-000098030000}"/>
    <cellStyle name="Bemærk! 6" xfId="3628" xr:uid="{00000000-0005-0000-0000-000099030000}"/>
    <cellStyle name="Bemærk! 6 2" xfId="4266" xr:uid="{00000000-0005-0000-0000-00009A030000}"/>
    <cellStyle name="Bemærk! 6 2 2" xfId="7434" xr:uid="{00000000-0005-0000-0000-00009B030000}"/>
    <cellStyle name="Bemærk! 6 2 2 2" xfId="10189" xr:uid="{00000000-0005-0000-0000-00009C030000}"/>
    <cellStyle name="Bemærk! 6 2 3" xfId="8827" xr:uid="{00000000-0005-0000-0000-00009D030000}"/>
    <cellStyle name="Bemærk! 6 3" xfId="6811" xr:uid="{00000000-0005-0000-0000-00009E030000}"/>
    <cellStyle name="Bemærk! 6 3 2" xfId="9566" xr:uid="{00000000-0005-0000-0000-00009F030000}"/>
    <cellStyle name="Bemærk! 6 4" xfId="8204" xr:uid="{00000000-0005-0000-0000-0000A0030000}"/>
    <cellStyle name="Beregning" xfId="27" builtinId="22" customBuiltin="1"/>
    <cellStyle name="Bruger data" xfId="25" xr:uid="{00000000-0005-0000-0000-0000A2030000}"/>
    <cellStyle name="C01_Main head" xfId="3415" xr:uid="{00000000-0005-0000-0000-0000A3030000}"/>
    <cellStyle name="C02_Column heads" xfId="3416" xr:uid="{00000000-0005-0000-0000-0000A4030000}"/>
    <cellStyle name="C03_Sub head bold" xfId="3417" xr:uid="{00000000-0005-0000-0000-0000A5030000}"/>
    <cellStyle name="C03a_Sub head" xfId="3418" xr:uid="{00000000-0005-0000-0000-0000A6030000}"/>
    <cellStyle name="C04_Total text white bold" xfId="3419" xr:uid="{00000000-0005-0000-0000-0000A7030000}"/>
    <cellStyle name="C04a_Total text black with rule" xfId="3420" xr:uid="{00000000-0005-0000-0000-0000A8030000}"/>
    <cellStyle name="C05_Main text" xfId="3421" xr:uid="{00000000-0005-0000-0000-0000A9030000}"/>
    <cellStyle name="C06_Figs" xfId="3422" xr:uid="{00000000-0005-0000-0000-0000AA030000}"/>
    <cellStyle name="C07_Figs 1 dec percent" xfId="3423" xr:uid="{00000000-0005-0000-0000-0000AB030000}"/>
    <cellStyle name="C08_Figs 1 decimal" xfId="3424" xr:uid="{00000000-0005-0000-0000-0000AC030000}"/>
    <cellStyle name="C09_Notes" xfId="3425" xr:uid="{00000000-0005-0000-0000-0000AD030000}"/>
    <cellStyle name="Calcolo" xfId="26" xr:uid="{00000000-0005-0000-0000-0000AE030000}"/>
    <cellStyle name="Calcolo 2" xfId="7896" xr:uid="{00000000-0005-0000-0000-0000AF030000}"/>
    <cellStyle name="Calcolo 3" xfId="7990" xr:uid="{00000000-0005-0000-0000-0000B0030000}"/>
    <cellStyle name="Calcolo 4" xfId="9292" xr:uid="{00000000-0005-0000-0000-0000B1030000}"/>
    <cellStyle name="Calcolo 5" xfId="10664" xr:uid="{00000000-0005-0000-0000-0000B2030000}"/>
    <cellStyle name="Calcolo 6" xfId="10665" xr:uid="{00000000-0005-0000-0000-0000B3030000}"/>
    <cellStyle name="Calculation 2" xfId="2009" xr:uid="{00000000-0005-0000-0000-0000B4030000}"/>
    <cellStyle name="Calculation 2 2" xfId="3520" xr:uid="{00000000-0005-0000-0000-0000B5030000}"/>
    <cellStyle name="Calculation 2 2 2" xfId="8104" xr:uid="{00000000-0005-0000-0000-0000B6030000}"/>
    <cellStyle name="Calculation 2 2 3" xfId="9351" xr:uid="{00000000-0005-0000-0000-0000B7030000}"/>
    <cellStyle name="Calculation 2 2 4" xfId="10678" xr:uid="{00000000-0005-0000-0000-0000B8030000}"/>
    <cellStyle name="Calculation 2 2 5" xfId="9333" xr:uid="{00000000-0005-0000-0000-0000B9030000}"/>
    <cellStyle name="Calculation 2 2 6" xfId="10671" xr:uid="{00000000-0005-0000-0000-0000BA030000}"/>
    <cellStyle name="Calculation 2 3" xfId="3426" xr:uid="{00000000-0005-0000-0000-0000BB030000}"/>
    <cellStyle name="Calculation 2 3 2" xfId="8048" xr:uid="{00000000-0005-0000-0000-0000BC030000}"/>
    <cellStyle name="Calculation 2 3 3" xfId="7912" xr:uid="{00000000-0005-0000-0000-0000BD030000}"/>
    <cellStyle name="Calculation 2 3 4" xfId="7908" xr:uid="{00000000-0005-0000-0000-0000BE030000}"/>
    <cellStyle name="Calculation 2 3 5" xfId="10662" xr:uid="{00000000-0005-0000-0000-0000BF030000}"/>
    <cellStyle name="Calculation 2 3 6" xfId="7959" xr:uid="{00000000-0005-0000-0000-0000C0030000}"/>
    <cellStyle name="Calculations" xfId="28" xr:uid="{00000000-0005-0000-0000-0000C1030000}"/>
    <cellStyle name="Cella collegata" xfId="29" xr:uid="{00000000-0005-0000-0000-0000C2030000}"/>
    <cellStyle name="Cella da controllare" xfId="30" xr:uid="{00000000-0005-0000-0000-0000C3030000}"/>
    <cellStyle name="Check Cell 2" xfId="3427" xr:uid="{00000000-0005-0000-0000-0000C4030000}"/>
    <cellStyle name="Colore 1" xfId="31" xr:uid="{00000000-0005-0000-0000-0000C5030000}"/>
    <cellStyle name="Colore 2" xfId="32" xr:uid="{00000000-0005-0000-0000-0000C6030000}"/>
    <cellStyle name="Colore 3" xfId="33" xr:uid="{00000000-0005-0000-0000-0000C7030000}"/>
    <cellStyle name="Colore 4" xfId="34" xr:uid="{00000000-0005-0000-0000-0000C8030000}"/>
    <cellStyle name="Colore 5" xfId="35" xr:uid="{00000000-0005-0000-0000-0000C9030000}"/>
    <cellStyle name="Colore 6" xfId="36" xr:uid="{00000000-0005-0000-0000-0000CA030000}"/>
    <cellStyle name="Comma 10" xfId="3428" xr:uid="{00000000-0005-0000-0000-0000CB030000}"/>
    <cellStyle name="Comma 11" xfId="10693" xr:uid="{00000000-0005-0000-0000-0000CC030000}"/>
    <cellStyle name="Comma 2" xfId="37" xr:uid="{00000000-0005-0000-0000-0000CD030000}"/>
    <cellStyle name="Comma 2 10" xfId="3375" xr:uid="{00000000-0005-0000-0000-0000CE030000}"/>
    <cellStyle name="Comma 2 11" xfId="4861" xr:uid="{00000000-0005-0000-0000-0000CF030000}"/>
    <cellStyle name="Comma 2 11 2" xfId="9294" xr:uid="{00000000-0005-0000-0000-0000D0030000}"/>
    <cellStyle name="Comma 2 2" xfId="38" xr:uid="{00000000-0005-0000-0000-0000D1030000}"/>
    <cellStyle name="Comma 2 2 2" xfId="39" xr:uid="{00000000-0005-0000-0000-0000D2030000}"/>
    <cellStyle name="Comma 2 2 2 2" xfId="2076" xr:uid="{00000000-0005-0000-0000-0000D3030000}"/>
    <cellStyle name="Comma 2 2 2 2 2" xfId="3293" xr:uid="{00000000-0005-0000-0000-0000D4030000}"/>
    <cellStyle name="Comma 2 2 2 3" xfId="3265" xr:uid="{00000000-0005-0000-0000-0000D5030000}"/>
    <cellStyle name="Comma 2 2 3" xfId="3264" xr:uid="{00000000-0005-0000-0000-0000D6030000}"/>
    <cellStyle name="Comma 2 2 4" xfId="3368" xr:uid="{00000000-0005-0000-0000-0000D7030000}"/>
    <cellStyle name="Comma 2 2 5" xfId="3429" xr:uid="{00000000-0005-0000-0000-0000D8030000}"/>
    <cellStyle name="Comma 2 2 5 2" xfId="6656" xr:uid="{00000000-0005-0000-0000-0000D9030000}"/>
    <cellStyle name="Comma 2 3" xfId="40" xr:uid="{00000000-0005-0000-0000-0000DA030000}"/>
    <cellStyle name="Comma 2 3 2" xfId="41" xr:uid="{00000000-0005-0000-0000-0000DB030000}"/>
    <cellStyle name="Comma 2 3 2 2" xfId="3267" xr:uid="{00000000-0005-0000-0000-0000DC030000}"/>
    <cellStyle name="Comma 2 3 3" xfId="42" xr:uid="{00000000-0005-0000-0000-0000DD030000}"/>
    <cellStyle name="Comma 2 3 3 2" xfId="2078" xr:uid="{00000000-0005-0000-0000-0000DE030000}"/>
    <cellStyle name="Comma 2 3 3 2 2" xfId="3295" xr:uid="{00000000-0005-0000-0000-0000DF030000}"/>
    <cellStyle name="Comma 2 3 3 3" xfId="3268" xr:uid="{00000000-0005-0000-0000-0000E0030000}"/>
    <cellStyle name="Comma 2 3 4" xfId="2077" xr:uid="{00000000-0005-0000-0000-0000E1030000}"/>
    <cellStyle name="Comma 2 3 4 2" xfId="3294" xr:uid="{00000000-0005-0000-0000-0000E2030000}"/>
    <cellStyle name="Comma 2 3 5" xfId="3266" xr:uid="{00000000-0005-0000-0000-0000E3030000}"/>
    <cellStyle name="Comma 2 4" xfId="43" xr:uid="{00000000-0005-0000-0000-0000E4030000}"/>
    <cellStyle name="Comma 2 4 2" xfId="3269" xr:uid="{00000000-0005-0000-0000-0000E5030000}"/>
    <cellStyle name="Comma 2 5" xfId="44" xr:uid="{00000000-0005-0000-0000-0000E6030000}"/>
    <cellStyle name="Comma 2 5 2" xfId="3270" xr:uid="{00000000-0005-0000-0000-0000E7030000}"/>
    <cellStyle name="Comma 2 5 2 2" xfId="6600" xr:uid="{00000000-0005-0000-0000-0000E8030000}"/>
    <cellStyle name="Comma 2 5 3" xfId="4927" xr:uid="{00000000-0005-0000-0000-0000E9030000}"/>
    <cellStyle name="Comma 2 6" xfId="45" xr:uid="{00000000-0005-0000-0000-0000EA030000}"/>
    <cellStyle name="Comma 2 6 2" xfId="46" xr:uid="{00000000-0005-0000-0000-0000EB030000}"/>
    <cellStyle name="Comma 2 6 2 2" xfId="4929" xr:uid="{00000000-0005-0000-0000-0000EC030000}"/>
    <cellStyle name="Comma 2 6 2 3" xfId="5679" xr:uid="{00000000-0005-0000-0000-0000ED030000}"/>
    <cellStyle name="Comma 2 6 3" xfId="4928" xr:uid="{00000000-0005-0000-0000-0000EE030000}"/>
    <cellStyle name="Comma 2 6 4" xfId="5678" xr:uid="{00000000-0005-0000-0000-0000EF030000}"/>
    <cellStyle name="Comma 2 7" xfId="3314" xr:uid="{00000000-0005-0000-0000-0000F0030000}"/>
    <cellStyle name="Comma 2 7 2" xfId="4926" xr:uid="{00000000-0005-0000-0000-0000F1030000}"/>
    <cellStyle name="Comma 2 7 3" xfId="6623" xr:uid="{00000000-0005-0000-0000-0000F2030000}"/>
    <cellStyle name="Comma 2 7 3 2" xfId="9387" xr:uid="{00000000-0005-0000-0000-0000F3030000}"/>
    <cellStyle name="Comma 2 7 4" xfId="8016" xr:uid="{00000000-0005-0000-0000-0000F4030000}"/>
    <cellStyle name="Comma 2 8" xfId="3263" xr:uid="{00000000-0005-0000-0000-0000F5030000}"/>
    <cellStyle name="Comma 2 9" xfId="3365" xr:uid="{00000000-0005-0000-0000-0000F6030000}"/>
    <cellStyle name="Comma 2 9 2" xfId="6649" xr:uid="{00000000-0005-0000-0000-0000F7030000}"/>
    <cellStyle name="Comma 22" xfId="10655" xr:uid="{00000000-0005-0000-0000-0000F8030000}"/>
    <cellStyle name="Comma 3" xfId="47" xr:uid="{00000000-0005-0000-0000-0000F9030000}"/>
    <cellStyle name="Comma 3 2" xfId="48" xr:uid="{00000000-0005-0000-0000-0000FA030000}"/>
    <cellStyle name="Comma 3 2 2" xfId="49" xr:uid="{00000000-0005-0000-0000-0000FB030000}"/>
    <cellStyle name="Comma 3 2 2 2" xfId="3273" xr:uid="{00000000-0005-0000-0000-0000FC030000}"/>
    <cellStyle name="Comma 3 2 3" xfId="3272" xr:uid="{00000000-0005-0000-0000-0000FD030000}"/>
    <cellStyle name="Comma 3 2 4" xfId="3430" xr:uid="{00000000-0005-0000-0000-0000FE030000}"/>
    <cellStyle name="Comma 3 2 4 2" xfId="6657" xr:uid="{00000000-0005-0000-0000-0000FF030000}"/>
    <cellStyle name="Comma 3 3" xfId="50" xr:uid="{00000000-0005-0000-0000-000000040000}"/>
    <cellStyle name="Comma 3 3 2" xfId="2080" xr:uid="{00000000-0005-0000-0000-000001040000}"/>
    <cellStyle name="Comma 3 3 2 2" xfId="3297" xr:uid="{00000000-0005-0000-0000-000002040000}"/>
    <cellStyle name="Comma 3 3 2 2 2" xfId="6611" xr:uid="{00000000-0005-0000-0000-000003040000}"/>
    <cellStyle name="Comma 3 3 2 2 2 2" xfId="9375" xr:uid="{00000000-0005-0000-0000-000004040000}"/>
    <cellStyle name="Comma 3 3 2 2 3" xfId="8004" xr:uid="{00000000-0005-0000-0000-000005040000}"/>
    <cellStyle name="Comma 3 3 2 3" xfId="5369" xr:uid="{00000000-0005-0000-0000-000006040000}"/>
    <cellStyle name="Comma 3 3 2 3 2" xfId="9314" xr:uid="{00000000-0005-0000-0000-000007040000}"/>
    <cellStyle name="Comma 3 3 2 4" xfId="6291" xr:uid="{00000000-0005-0000-0000-000008040000}"/>
    <cellStyle name="Comma 3 3 2 4 2" xfId="9348" xr:uid="{00000000-0005-0000-0000-000009040000}"/>
    <cellStyle name="Comma 3 3 2 5" xfId="7957" xr:uid="{00000000-0005-0000-0000-00000A040000}"/>
    <cellStyle name="Comma 3 3 3" xfId="3274" xr:uid="{00000000-0005-0000-0000-00000B040000}"/>
    <cellStyle name="Comma 3 3 3 2" xfId="6601" xr:uid="{00000000-0005-0000-0000-00000C040000}"/>
    <cellStyle name="Comma 3 3 3 2 2" xfId="9365" xr:uid="{00000000-0005-0000-0000-00000D040000}"/>
    <cellStyle name="Comma 3 3 3 3" xfId="7994" xr:uid="{00000000-0005-0000-0000-00000E040000}"/>
    <cellStyle name="Comma 3 3 4" xfId="4931" xr:uid="{00000000-0005-0000-0000-00000F040000}"/>
    <cellStyle name="Comma 3 3 4 2" xfId="9297" xr:uid="{00000000-0005-0000-0000-000010040000}"/>
    <cellStyle name="Comma 3 3 5" xfId="5680" xr:uid="{00000000-0005-0000-0000-000011040000}"/>
    <cellStyle name="Comma 3 3 5 2" xfId="9328" xr:uid="{00000000-0005-0000-0000-000012040000}"/>
    <cellStyle name="Comma 3 3 6" xfId="7897" xr:uid="{00000000-0005-0000-0000-000013040000}"/>
    <cellStyle name="Comma 3 4" xfId="2079" xr:uid="{00000000-0005-0000-0000-000014040000}"/>
    <cellStyle name="Comma 3 4 2" xfId="3296" xr:uid="{00000000-0005-0000-0000-000015040000}"/>
    <cellStyle name="Comma 3 5" xfId="3316" xr:uid="{00000000-0005-0000-0000-000016040000}"/>
    <cellStyle name="Comma 3 5 2" xfId="4930" xr:uid="{00000000-0005-0000-0000-000017040000}"/>
    <cellStyle name="Comma 3 5 3" xfId="6625" xr:uid="{00000000-0005-0000-0000-000018040000}"/>
    <cellStyle name="Comma 3 5 3 2" xfId="9389" xr:uid="{00000000-0005-0000-0000-000019040000}"/>
    <cellStyle name="Comma 3 5 4" xfId="8018" xr:uid="{00000000-0005-0000-0000-00001A040000}"/>
    <cellStyle name="Comma 3 6" xfId="3271" xr:uid="{00000000-0005-0000-0000-00001B040000}"/>
    <cellStyle name="Comma 3 7" xfId="3366" xr:uid="{00000000-0005-0000-0000-00001C040000}"/>
    <cellStyle name="Comma 3 7 2" xfId="6650" xr:uid="{00000000-0005-0000-0000-00001D040000}"/>
    <cellStyle name="Comma 3 7 2 2" xfId="9413" xr:uid="{00000000-0005-0000-0000-00001E040000}"/>
    <cellStyle name="Comma 3 7 3" xfId="8042" xr:uid="{00000000-0005-0000-0000-00001F040000}"/>
    <cellStyle name="Comma 3 8" xfId="3374" xr:uid="{00000000-0005-0000-0000-000020040000}"/>
    <cellStyle name="Comma 3 9" xfId="4862" xr:uid="{00000000-0005-0000-0000-000021040000}"/>
    <cellStyle name="Comma 3 9 2" xfId="9295" xr:uid="{00000000-0005-0000-0000-000022040000}"/>
    <cellStyle name="Comma 4" xfId="51" xr:uid="{00000000-0005-0000-0000-000023040000}"/>
    <cellStyle name="Comma 4 2" xfId="52" xr:uid="{00000000-0005-0000-0000-000024040000}"/>
    <cellStyle name="Comma 4 2 2" xfId="53" xr:uid="{00000000-0005-0000-0000-000025040000}"/>
    <cellStyle name="Comma 4 2 2 2" xfId="3277" xr:uid="{00000000-0005-0000-0000-000026040000}"/>
    <cellStyle name="Comma 4 2 3" xfId="3276" xr:uid="{00000000-0005-0000-0000-000027040000}"/>
    <cellStyle name="Comma 4 2 4" xfId="3431" xr:uid="{00000000-0005-0000-0000-000028040000}"/>
    <cellStyle name="Comma 4 2 4 2" xfId="6658" xr:uid="{00000000-0005-0000-0000-000029040000}"/>
    <cellStyle name="Comma 4 3" xfId="54" xr:uid="{00000000-0005-0000-0000-00002A040000}"/>
    <cellStyle name="Comma 4 3 2" xfId="2082" xr:uid="{00000000-0005-0000-0000-00002B040000}"/>
    <cellStyle name="Comma 4 3 2 2" xfId="3299" xr:uid="{00000000-0005-0000-0000-00002C040000}"/>
    <cellStyle name="Comma 4 3 2 2 2" xfId="6612" xr:uid="{00000000-0005-0000-0000-00002D040000}"/>
    <cellStyle name="Comma 4 3 2 2 2 2" xfId="9376" xr:uid="{00000000-0005-0000-0000-00002E040000}"/>
    <cellStyle name="Comma 4 3 2 2 3" xfId="8005" xr:uid="{00000000-0005-0000-0000-00002F040000}"/>
    <cellStyle name="Comma 4 3 2 3" xfId="5370" xr:uid="{00000000-0005-0000-0000-000030040000}"/>
    <cellStyle name="Comma 4 3 2 3 2" xfId="9315" xr:uid="{00000000-0005-0000-0000-000031040000}"/>
    <cellStyle name="Comma 4 3 2 4" xfId="6292" xr:uid="{00000000-0005-0000-0000-000032040000}"/>
    <cellStyle name="Comma 4 3 2 4 2" xfId="9349" xr:uid="{00000000-0005-0000-0000-000033040000}"/>
    <cellStyle name="Comma 4 3 2 5" xfId="7958" xr:uid="{00000000-0005-0000-0000-000034040000}"/>
    <cellStyle name="Comma 4 3 3" xfId="3278" xr:uid="{00000000-0005-0000-0000-000035040000}"/>
    <cellStyle name="Comma 4 3 3 2" xfId="6602" xr:uid="{00000000-0005-0000-0000-000036040000}"/>
    <cellStyle name="Comma 4 3 3 2 2" xfId="9366" xr:uid="{00000000-0005-0000-0000-000037040000}"/>
    <cellStyle name="Comma 4 3 3 3" xfId="7995" xr:uid="{00000000-0005-0000-0000-000038040000}"/>
    <cellStyle name="Comma 4 3 4" xfId="4932" xr:uid="{00000000-0005-0000-0000-000039040000}"/>
    <cellStyle name="Comma 4 3 4 2" xfId="9298" xr:uid="{00000000-0005-0000-0000-00003A040000}"/>
    <cellStyle name="Comma 4 3 5" xfId="5681" xr:uid="{00000000-0005-0000-0000-00003B040000}"/>
    <cellStyle name="Comma 4 3 5 2" xfId="9329" xr:uid="{00000000-0005-0000-0000-00003C040000}"/>
    <cellStyle name="Comma 4 3 6" xfId="7898" xr:uid="{00000000-0005-0000-0000-00003D040000}"/>
    <cellStyle name="Comma 4 4" xfId="55" xr:uid="{00000000-0005-0000-0000-00003E040000}"/>
    <cellStyle name="Comma 4 4 2" xfId="2083" xr:uid="{00000000-0005-0000-0000-00003F040000}"/>
    <cellStyle name="Comma 4 4 2 2" xfId="3300" xr:uid="{00000000-0005-0000-0000-000040040000}"/>
    <cellStyle name="Comma 4 4 3" xfId="3279" xr:uid="{00000000-0005-0000-0000-000041040000}"/>
    <cellStyle name="Comma 4 5" xfId="2081" xr:uid="{00000000-0005-0000-0000-000042040000}"/>
    <cellStyle name="Comma 4 5 2" xfId="3298" xr:uid="{00000000-0005-0000-0000-000043040000}"/>
    <cellStyle name="Comma 4 6" xfId="3275" xr:uid="{00000000-0005-0000-0000-000044040000}"/>
    <cellStyle name="Comma 4 7" xfId="3367" xr:uid="{00000000-0005-0000-0000-000045040000}"/>
    <cellStyle name="Comma 4 7 2" xfId="6651" xr:uid="{00000000-0005-0000-0000-000046040000}"/>
    <cellStyle name="Comma 4 7 2 2" xfId="9414" xr:uid="{00000000-0005-0000-0000-000047040000}"/>
    <cellStyle name="Comma 4 7 3" xfId="8043" xr:uid="{00000000-0005-0000-0000-000048040000}"/>
    <cellStyle name="Comma 4 8" xfId="3376" xr:uid="{00000000-0005-0000-0000-000049040000}"/>
    <cellStyle name="Comma 5" xfId="56" xr:uid="{00000000-0005-0000-0000-00004A040000}"/>
    <cellStyle name="Comma 5 2" xfId="2084" xr:uid="{00000000-0005-0000-0000-00004B040000}"/>
    <cellStyle name="Comma 5 2 2" xfId="3301" xr:uid="{00000000-0005-0000-0000-00004C040000}"/>
    <cellStyle name="Comma 5 2 3" xfId="3432" xr:uid="{00000000-0005-0000-0000-00004D040000}"/>
    <cellStyle name="Comma 5 2 3 2" xfId="6659" xr:uid="{00000000-0005-0000-0000-00004E040000}"/>
    <cellStyle name="Comma 5 3" xfId="3280" xr:uid="{00000000-0005-0000-0000-00004F040000}"/>
    <cellStyle name="Comma 5 4" xfId="3369" xr:uid="{00000000-0005-0000-0000-000050040000}"/>
    <cellStyle name="Comma 5 5" xfId="3377" xr:uid="{00000000-0005-0000-0000-000051040000}"/>
    <cellStyle name="Comma 6" xfId="57" xr:uid="{00000000-0005-0000-0000-000052040000}"/>
    <cellStyle name="Comma 6 2" xfId="2085" xr:uid="{00000000-0005-0000-0000-000053040000}"/>
    <cellStyle name="Comma 6 2 2" xfId="3302" xr:uid="{00000000-0005-0000-0000-000054040000}"/>
    <cellStyle name="Comma 6 2 3" xfId="3433" xr:uid="{00000000-0005-0000-0000-000055040000}"/>
    <cellStyle name="Comma 6 2 3 2" xfId="6660" xr:uid="{00000000-0005-0000-0000-000056040000}"/>
    <cellStyle name="Comma 6 3" xfId="3281" xr:uid="{00000000-0005-0000-0000-000057040000}"/>
    <cellStyle name="Comma 6 4" xfId="3373" xr:uid="{00000000-0005-0000-0000-000058040000}"/>
    <cellStyle name="Comma 7" xfId="2006" xr:uid="{00000000-0005-0000-0000-000059040000}"/>
    <cellStyle name="Comma 7 2" xfId="3262" xr:uid="{00000000-0005-0000-0000-00005A040000}"/>
    <cellStyle name="Comma 7 2 2" xfId="3311" xr:uid="{00000000-0005-0000-0000-00005B040000}"/>
    <cellStyle name="Comma 7 2 2 2" xfId="6620" xr:uid="{00000000-0005-0000-0000-00005C040000}"/>
    <cellStyle name="Comma 7 2 2 2 2" xfId="9384" xr:uid="{00000000-0005-0000-0000-00005D040000}"/>
    <cellStyle name="Comma 7 2 2 3" xfId="8013" xr:uid="{00000000-0005-0000-0000-00005E040000}"/>
    <cellStyle name="Comma 7 2 3" xfId="5677" xr:uid="{00000000-0005-0000-0000-00005F040000}"/>
    <cellStyle name="Comma 7 2 3 2" xfId="9327" xr:uid="{00000000-0005-0000-0000-000060040000}"/>
    <cellStyle name="Comma 7 2 4" xfId="6599" xr:uid="{00000000-0005-0000-0000-000061040000}"/>
    <cellStyle name="Comma 7 2 4 2" xfId="9363" xr:uid="{00000000-0005-0000-0000-000062040000}"/>
    <cellStyle name="Comma 7 2 5" xfId="7993" xr:uid="{00000000-0005-0000-0000-000063040000}"/>
    <cellStyle name="Comma 7 3" xfId="3292" xr:uid="{00000000-0005-0000-0000-000064040000}"/>
    <cellStyle name="Comma 7 3 2" xfId="6610" xr:uid="{00000000-0005-0000-0000-000065040000}"/>
    <cellStyle name="Comma 7 3 2 2" xfId="9374" xr:uid="{00000000-0005-0000-0000-000066040000}"/>
    <cellStyle name="Comma 7 3 3" xfId="8003" xr:uid="{00000000-0005-0000-0000-000067040000}"/>
    <cellStyle name="Comma 7 4" xfId="3434" xr:uid="{00000000-0005-0000-0000-000068040000}"/>
    <cellStyle name="Comma 7 4 2" xfId="6661" xr:uid="{00000000-0005-0000-0000-000069040000}"/>
    <cellStyle name="Comma 7 5" xfId="5308" xr:uid="{00000000-0005-0000-0000-00006A040000}"/>
    <cellStyle name="Comma 7 5 2" xfId="9313" xr:uid="{00000000-0005-0000-0000-00006B040000}"/>
    <cellStyle name="Comma 7 6" xfId="6230" xr:uid="{00000000-0005-0000-0000-00006C040000}"/>
    <cellStyle name="Comma 7 6 2" xfId="9346" xr:uid="{00000000-0005-0000-0000-00006D040000}"/>
    <cellStyle name="Comma 7 7" xfId="7955" xr:uid="{00000000-0005-0000-0000-00006E040000}"/>
    <cellStyle name="Comma 8" xfId="3435" xr:uid="{00000000-0005-0000-0000-00006F040000}"/>
    <cellStyle name="Comma 8 2" xfId="6662" xr:uid="{00000000-0005-0000-0000-000070040000}"/>
    <cellStyle name="Comma 9" xfId="3436" xr:uid="{00000000-0005-0000-0000-000071040000}"/>
    <cellStyle name="Comma 9 2" xfId="3464" xr:uid="{00000000-0005-0000-0000-000072040000}"/>
    <cellStyle name="Comma 9 2 2" xfId="3480" xr:uid="{00000000-0005-0000-0000-000073040000}"/>
    <cellStyle name="Comma 9 2 2 2" xfId="4131" xr:uid="{00000000-0005-0000-0000-000074040000}"/>
    <cellStyle name="Comma 9 2 2 2 2" xfId="7299" xr:uid="{00000000-0005-0000-0000-000075040000}"/>
    <cellStyle name="Comma 9 2 2 2 2 2" xfId="10054" xr:uid="{00000000-0005-0000-0000-000076040000}"/>
    <cellStyle name="Comma 9 2 2 2 3" xfId="8692" xr:uid="{00000000-0005-0000-0000-000077040000}"/>
    <cellStyle name="Comma 9 2 2 3" xfId="6688" xr:uid="{00000000-0005-0000-0000-000078040000}"/>
    <cellStyle name="Comma 9 2 2 3 2" xfId="9443" xr:uid="{00000000-0005-0000-0000-000079040000}"/>
    <cellStyle name="Comma 9 2 2 4" xfId="8076" xr:uid="{00000000-0005-0000-0000-00007A040000}"/>
    <cellStyle name="Comma 9 2 3" xfId="3496" xr:uid="{00000000-0005-0000-0000-00007B040000}"/>
    <cellStyle name="Comma 9 2 3 2" xfId="4147" xr:uid="{00000000-0005-0000-0000-00007C040000}"/>
    <cellStyle name="Comma 9 2 3 2 2" xfId="7315" xr:uid="{00000000-0005-0000-0000-00007D040000}"/>
    <cellStyle name="Comma 9 2 3 2 2 2" xfId="10070" xr:uid="{00000000-0005-0000-0000-00007E040000}"/>
    <cellStyle name="Comma 9 2 3 2 3" xfId="8708" xr:uid="{00000000-0005-0000-0000-00007F040000}"/>
    <cellStyle name="Comma 9 2 3 3" xfId="6704" xr:uid="{00000000-0005-0000-0000-000080040000}"/>
    <cellStyle name="Comma 9 2 3 3 2" xfId="9459" xr:uid="{00000000-0005-0000-0000-000081040000}"/>
    <cellStyle name="Comma 9 2 3 4" xfId="8092" xr:uid="{00000000-0005-0000-0000-000082040000}"/>
    <cellStyle name="Comma 9 2 4" xfId="4115" xr:uid="{00000000-0005-0000-0000-000083040000}"/>
    <cellStyle name="Comma 9 2 4 2" xfId="7283" xr:uid="{00000000-0005-0000-0000-000084040000}"/>
    <cellStyle name="Comma 9 2 4 2 2" xfId="10038" xr:uid="{00000000-0005-0000-0000-000085040000}"/>
    <cellStyle name="Comma 9 2 4 3" xfId="8676" xr:uid="{00000000-0005-0000-0000-000086040000}"/>
    <cellStyle name="Comma 9 2 5" xfId="6672" xr:uid="{00000000-0005-0000-0000-000087040000}"/>
    <cellStyle name="Comma 9 2 5 2" xfId="9427" xr:uid="{00000000-0005-0000-0000-000088040000}"/>
    <cellStyle name="Comma 9 2 6" xfId="8060" xr:uid="{00000000-0005-0000-0000-000089040000}"/>
    <cellStyle name="Comma 9 3" xfId="3472" xr:uid="{00000000-0005-0000-0000-00008A040000}"/>
    <cellStyle name="Comma 9 3 2" xfId="4123" xr:uid="{00000000-0005-0000-0000-00008B040000}"/>
    <cellStyle name="Comma 9 3 2 2" xfId="7291" xr:uid="{00000000-0005-0000-0000-00008C040000}"/>
    <cellStyle name="Comma 9 3 2 2 2" xfId="10046" xr:uid="{00000000-0005-0000-0000-00008D040000}"/>
    <cellStyle name="Comma 9 3 2 3" xfId="8684" xr:uid="{00000000-0005-0000-0000-00008E040000}"/>
    <cellStyle name="Comma 9 3 3" xfId="6680" xr:uid="{00000000-0005-0000-0000-00008F040000}"/>
    <cellStyle name="Comma 9 3 3 2" xfId="9435" xr:uid="{00000000-0005-0000-0000-000090040000}"/>
    <cellStyle name="Comma 9 3 4" xfId="8068" xr:uid="{00000000-0005-0000-0000-000091040000}"/>
    <cellStyle name="Comma 9 4" xfId="3488" xr:uid="{00000000-0005-0000-0000-000092040000}"/>
    <cellStyle name="Comma 9 4 2" xfId="4139" xr:uid="{00000000-0005-0000-0000-000093040000}"/>
    <cellStyle name="Comma 9 4 2 2" xfId="7307" xr:uid="{00000000-0005-0000-0000-000094040000}"/>
    <cellStyle name="Comma 9 4 2 2 2" xfId="10062" xr:uid="{00000000-0005-0000-0000-000095040000}"/>
    <cellStyle name="Comma 9 4 2 3" xfId="8700" xr:uid="{00000000-0005-0000-0000-000096040000}"/>
    <cellStyle name="Comma 9 4 3" xfId="6696" xr:uid="{00000000-0005-0000-0000-000097040000}"/>
    <cellStyle name="Comma 9 4 3 2" xfId="9451" xr:uid="{00000000-0005-0000-0000-000098040000}"/>
    <cellStyle name="Comma 9 4 4" xfId="8084" xr:uid="{00000000-0005-0000-0000-000099040000}"/>
    <cellStyle name="Comma 9 5" xfId="3516" xr:uid="{00000000-0005-0000-0000-00009A040000}"/>
    <cellStyle name="Comma 9 5 2" xfId="4157" xr:uid="{00000000-0005-0000-0000-00009B040000}"/>
    <cellStyle name="Comma 9 5 2 2" xfId="7325" xr:uid="{00000000-0005-0000-0000-00009C040000}"/>
    <cellStyle name="Comma 9 5 2 2 2" xfId="10080" xr:uid="{00000000-0005-0000-0000-00009D040000}"/>
    <cellStyle name="Comma 9 5 2 3" xfId="8718" xr:uid="{00000000-0005-0000-0000-00009E040000}"/>
    <cellStyle name="Comma 9 5 3" xfId="6714" xr:uid="{00000000-0005-0000-0000-00009F040000}"/>
    <cellStyle name="Comma 9 5 3 2" xfId="9469" xr:uid="{00000000-0005-0000-0000-0000A0040000}"/>
    <cellStyle name="Comma 9 5 4" xfId="8102" xr:uid="{00000000-0005-0000-0000-0000A1040000}"/>
    <cellStyle name="Comma 9 6" xfId="4107" xr:uid="{00000000-0005-0000-0000-0000A2040000}"/>
    <cellStyle name="Comma 9 6 2" xfId="7275" xr:uid="{00000000-0005-0000-0000-0000A3040000}"/>
    <cellStyle name="Comma 9 6 2 2" xfId="10030" xr:uid="{00000000-0005-0000-0000-0000A4040000}"/>
    <cellStyle name="Comma 9 6 3" xfId="8668" xr:uid="{00000000-0005-0000-0000-0000A5040000}"/>
    <cellStyle name="Comma 9 7" xfId="6663" xr:uid="{00000000-0005-0000-0000-0000A6040000}"/>
    <cellStyle name="Comma 9 7 2" xfId="9419" xr:uid="{00000000-0005-0000-0000-0000A7040000}"/>
    <cellStyle name="Comma 9 8" xfId="8049" xr:uid="{00000000-0005-0000-0000-0000A8040000}"/>
    <cellStyle name="Comma0 - Type3" xfId="58" xr:uid="{00000000-0005-0000-0000-0000A9040000}"/>
    <cellStyle name="CustomizationCells" xfId="59" xr:uid="{00000000-0005-0000-0000-0000AA040000}"/>
    <cellStyle name="CustomizationCells 2" xfId="7899" xr:uid="{00000000-0005-0000-0000-0000AB040000}"/>
    <cellStyle name="CustomizationCells 3" xfId="7950" xr:uid="{00000000-0005-0000-0000-0000AC040000}"/>
    <cellStyle name="CustomizationCells 4" xfId="10676" xr:uid="{00000000-0005-0000-0000-0000AD040000}"/>
    <cellStyle name="CustomizationCells 5" xfId="10666" xr:uid="{00000000-0005-0000-0000-0000AE040000}"/>
    <cellStyle name="Euro" xfId="60" xr:uid="{00000000-0005-0000-0000-0000AF040000}"/>
    <cellStyle name="Euro 10" xfId="61" xr:uid="{00000000-0005-0000-0000-0000B0040000}"/>
    <cellStyle name="Euro 10 2" xfId="62" xr:uid="{00000000-0005-0000-0000-0000B1040000}"/>
    <cellStyle name="Euro 10 2 2" xfId="2086" xr:uid="{00000000-0005-0000-0000-0000B2040000}"/>
    <cellStyle name="Euro 10 3" xfId="63" xr:uid="{00000000-0005-0000-0000-0000B3040000}"/>
    <cellStyle name="Euro 10 3 2" xfId="64" xr:uid="{00000000-0005-0000-0000-0000B4040000}"/>
    <cellStyle name="Euro 10 3 3" xfId="65" xr:uid="{00000000-0005-0000-0000-0000B5040000}"/>
    <cellStyle name="Euro 10 3 3 2" xfId="2088" xr:uid="{00000000-0005-0000-0000-0000B6040000}"/>
    <cellStyle name="Euro 10 3 4" xfId="2087" xr:uid="{00000000-0005-0000-0000-0000B7040000}"/>
    <cellStyle name="Euro 10 4" xfId="66" xr:uid="{00000000-0005-0000-0000-0000B8040000}"/>
    <cellStyle name="Euro 10 4 2" xfId="67" xr:uid="{00000000-0005-0000-0000-0000B9040000}"/>
    <cellStyle name="Euro 10 4 2 2" xfId="2090" xr:uid="{00000000-0005-0000-0000-0000BA040000}"/>
    <cellStyle name="Euro 10 4 3" xfId="2089" xr:uid="{00000000-0005-0000-0000-0000BB040000}"/>
    <cellStyle name="Euro 10 5" xfId="68" xr:uid="{00000000-0005-0000-0000-0000BC040000}"/>
    <cellStyle name="Euro 11" xfId="69" xr:uid="{00000000-0005-0000-0000-0000BD040000}"/>
    <cellStyle name="Euro 11 2" xfId="70" xr:uid="{00000000-0005-0000-0000-0000BE040000}"/>
    <cellStyle name="Euro 11 2 2" xfId="2091" xr:uid="{00000000-0005-0000-0000-0000BF040000}"/>
    <cellStyle name="Euro 11 3" xfId="71" xr:uid="{00000000-0005-0000-0000-0000C0040000}"/>
    <cellStyle name="Euro 11 3 2" xfId="72" xr:uid="{00000000-0005-0000-0000-0000C1040000}"/>
    <cellStyle name="Euro 11 3 3" xfId="73" xr:uid="{00000000-0005-0000-0000-0000C2040000}"/>
    <cellStyle name="Euro 11 3 3 2" xfId="2093" xr:uid="{00000000-0005-0000-0000-0000C3040000}"/>
    <cellStyle name="Euro 11 3 4" xfId="2092" xr:uid="{00000000-0005-0000-0000-0000C4040000}"/>
    <cellStyle name="Euro 11 4" xfId="74" xr:uid="{00000000-0005-0000-0000-0000C5040000}"/>
    <cellStyle name="Euro 11 4 2" xfId="75" xr:uid="{00000000-0005-0000-0000-0000C6040000}"/>
    <cellStyle name="Euro 11 4 2 2" xfId="2095" xr:uid="{00000000-0005-0000-0000-0000C7040000}"/>
    <cellStyle name="Euro 11 4 3" xfId="2094" xr:uid="{00000000-0005-0000-0000-0000C8040000}"/>
    <cellStyle name="Euro 11 5" xfId="76" xr:uid="{00000000-0005-0000-0000-0000C9040000}"/>
    <cellStyle name="Euro 12" xfId="77" xr:uid="{00000000-0005-0000-0000-0000CA040000}"/>
    <cellStyle name="Euro 12 2" xfId="78" xr:uid="{00000000-0005-0000-0000-0000CB040000}"/>
    <cellStyle name="Euro 12 2 2" xfId="2096" xr:uid="{00000000-0005-0000-0000-0000CC040000}"/>
    <cellStyle name="Euro 12 3" xfId="79" xr:uid="{00000000-0005-0000-0000-0000CD040000}"/>
    <cellStyle name="Euro 12 3 2" xfId="80" xr:uid="{00000000-0005-0000-0000-0000CE040000}"/>
    <cellStyle name="Euro 12 3 3" xfId="81" xr:uid="{00000000-0005-0000-0000-0000CF040000}"/>
    <cellStyle name="Euro 12 3 3 2" xfId="2098" xr:uid="{00000000-0005-0000-0000-0000D0040000}"/>
    <cellStyle name="Euro 12 3 4" xfId="2097" xr:uid="{00000000-0005-0000-0000-0000D1040000}"/>
    <cellStyle name="Euro 12 4" xfId="82" xr:uid="{00000000-0005-0000-0000-0000D2040000}"/>
    <cellStyle name="Euro 12 4 2" xfId="83" xr:uid="{00000000-0005-0000-0000-0000D3040000}"/>
    <cellStyle name="Euro 12 4 2 2" xfId="2100" xr:uid="{00000000-0005-0000-0000-0000D4040000}"/>
    <cellStyle name="Euro 12 4 3" xfId="2099" xr:uid="{00000000-0005-0000-0000-0000D5040000}"/>
    <cellStyle name="Euro 12 5" xfId="84" xr:uid="{00000000-0005-0000-0000-0000D6040000}"/>
    <cellStyle name="Euro 13" xfId="85" xr:uid="{00000000-0005-0000-0000-0000D7040000}"/>
    <cellStyle name="Euro 13 2" xfId="86" xr:uid="{00000000-0005-0000-0000-0000D8040000}"/>
    <cellStyle name="Euro 13 2 2" xfId="2101" xr:uid="{00000000-0005-0000-0000-0000D9040000}"/>
    <cellStyle name="Euro 13 3" xfId="87" xr:uid="{00000000-0005-0000-0000-0000DA040000}"/>
    <cellStyle name="Euro 13 3 2" xfId="88" xr:uid="{00000000-0005-0000-0000-0000DB040000}"/>
    <cellStyle name="Euro 13 3 3" xfId="89" xr:uid="{00000000-0005-0000-0000-0000DC040000}"/>
    <cellStyle name="Euro 13 3 3 2" xfId="2103" xr:uid="{00000000-0005-0000-0000-0000DD040000}"/>
    <cellStyle name="Euro 13 3 4" xfId="2102" xr:uid="{00000000-0005-0000-0000-0000DE040000}"/>
    <cellStyle name="Euro 13 4" xfId="90" xr:uid="{00000000-0005-0000-0000-0000DF040000}"/>
    <cellStyle name="Euro 13 4 2" xfId="91" xr:uid="{00000000-0005-0000-0000-0000E0040000}"/>
    <cellStyle name="Euro 13 4 2 2" xfId="2105" xr:uid="{00000000-0005-0000-0000-0000E1040000}"/>
    <cellStyle name="Euro 13 4 3" xfId="2104" xr:uid="{00000000-0005-0000-0000-0000E2040000}"/>
    <cellStyle name="Euro 13 5" xfId="92" xr:uid="{00000000-0005-0000-0000-0000E3040000}"/>
    <cellStyle name="Euro 14" xfId="93" xr:uid="{00000000-0005-0000-0000-0000E4040000}"/>
    <cellStyle name="Euro 14 2" xfId="94" xr:uid="{00000000-0005-0000-0000-0000E5040000}"/>
    <cellStyle name="Euro 14 2 2" xfId="2106" xr:uid="{00000000-0005-0000-0000-0000E6040000}"/>
    <cellStyle name="Euro 14 3" xfId="95" xr:uid="{00000000-0005-0000-0000-0000E7040000}"/>
    <cellStyle name="Euro 14 3 2" xfId="96" xr:uid="{00000000-0005-0000-0000-0000E8040000}"/>
    <cellStyle name="Euro 14 3 3" xfId="97" xr:uid="{00000000-0005-0000-0000-0000E9040000}"/>
    <cellStyle name="Euro 14 3 3 2" xfId="2108" xr:uid="{00000000-0005-0000-0000-0000EA040000}"/>
    <cellStyle name="Euro 14 3 4" xfId="2107" xr:uid="{00000000-0005-0000-0000-0000EB040000}"/>
    <cellStyle name="Euro 14 4" xfId="98" xr:uid="{00000000-0005-0000-0000-0000EC040000}"/>
    <cellStyle name="Euro 14 4 2" xfId="99" xr:uid="{00000000-0005-0000-0000-0000ED040000}"/>
    <cellStyle name="Euro 14 4 2 2" xfId="2110" xr:uid="{00000000-0005-0000-0000-0000EE040000}"/>
    <cellStyle name="Euro 14 4 3" xfId="2109" xr:uid="{00000000-0005-0000-0000-0000EF040000}"/>
    <cellStyle name="Euro 14 5" xfId="100" xr:uid="{00000000-0005-0000-0000-0000F0040000}"/>
    <cellStyle name="Euro 15" xfId="101" xr:uid="{00000000-0005-0000-0000-0000F1040000}"/>
    <cellStyle name="Euro 15 2" xfId="102" xr:uid="{00000000-0005-0000-0000-0000F2040000}"/>
    <cellStyle name="Euro 15 2 2" xfId="2111" xr:uid="{00000000-0005-0000-0000-0000F3040000}"/>
    <cellStyle name="Euro 15 3" xfId="103" xr:uid="{00000000-0005-0000-0000-0000F4040000}"/>
    <cellStyle name="Euro 15 3 2" xfId="104" xr:uid="{00000000-0005-0000-0000-0000F5040000}"/>
    <cellStyle name="Euro 15 3 3" xfId="105" xr:uid="{00000000-0005-0000-0000-0000F6040000}"/>
    <cellStyle name="Euro 15 3 3 2" xfId="2113" xr:uid="{00000000-0005-0000-0000-0000F7040000}"/>
    <cellStyle name="Euro 15 3 4" xfId="2112" xr:uid="{00000000-0005-0000-0000-0000F8040000}"/>
    <cellStyle name="Euro 15 4" xfId="106" xr:uid="{00000000-0005-0000-0000-0000F9040000}"/>
    <cellStyle name="Euro 15 4 2" xfId="107" xr:uid="{00000000-0005-0000-0000-0000FA040000}"/>
    <cellStyle name="Euro 15 4 2 2" xfId="2115" xr:uid="{00000000-0005-0000-0000-0000FB040000}"/>
    <cellStyle name="Euro 15 4 3" xfId="2114" xr:uid="{00000000-0005-0000-0000-0000FC040000}"/>
    <cellStyle name="Euro 15 5" xfId="108" xr:uid="{00000000-0005-0000-0000-0000FD040000}"/>
    <cellStyle name="Euro 16" xfId="109" xr:uid="{00000000-0005-0000-0000-0000FE040000}"/>
    <cellStyle name="Euro 16 2" xfId="110" xr:uid="{00000000-0005-0000-0000-0000FF040000}"/>
    <cellStyle name="Euro 16 2 2" xfId="2116" xr:uid="{00000000-0005-0000-0000-000000050000}"/>
    <cellStyle name="Euro 16 3" xfId="111" xr:uid="{00000000-0005-0000-0000-000001050000}"/>
    <cellStyle name="Euro 16 3 2" xfId="112" xr:uid="{00000000-0005-0000-0000-000002050000}"/>
    <cellStyle name="Euro 16 3 3" xfId="113" xr:uid="{00000000-0005-0000-0000-000003050000}"/>
    <cellStyle name="Euro 16 3 3 2" xfId="2118" xr:uid="{00000000-0005-0000-0000-000004050000}"/>
    <cellStyle name="Euro 16 3 4" xfId="2117" xr:uid="{00000000-0005-0000-0000-000005050000}"/>
    <cellStyle name="Euro 16 4" xfId="114" xr:uid="{00000000-0005-0000-0000-000006050000}"/>
    <cellStyle name="Euro 16 4 2" xfId="115" xr:uid="{00000000-0005-0000-0000-000007050000}"/>
    <cellStyle name="Euro 16 4 2 2" xfId="2120" xr:uid="{00000000-0005-0000-0000-000008050000}"/>
    <cellStyle name="Euro 16 4 3" xfId="2119" xr:uid="{00000000-0005-0000-0000-000009050000}"/>
    <cellStyle name="Euro 16 5" xfId="116" xr:uid="{00000000-0005-0000-0000-00000A050000}"/>
    <cellStyle name="Euro 17" xfId="117" xr:uid="{00000000-0005-0000-0000-00000B050000}"/>
    <cellStyle name="Euro 17 2" xfId="118" xr:uid="{00000000-0005-0000-0000-00000C050000}"/>
    <cellStyle name="Euro 17 2 2" xfId="2121" xr:uid="{00000000-0005-0000-0000-00000D050000}"/>
    <cellStyle name="Euro 17 3" xfId="119" xr:uid="{00000000-0005-0000-0000-00000E050000}"/>
    <cellStyle name="Euro 17 3 2" xfId="120" xr:uid="{00000000-0005-0000-0000-00000F050000}"/>
    <cellStyle name="Euro 17 3 3" xfId="121" xr:uid="{00000000-0005-0000-0000-000010050000}"/>
    <cellStyle name="Euro 17 3 3 2" xfId="2123" xr:uid="{00000000-0005-0000-0000-000011050000}"/>
    <cellStyle name="Euro 17 3 4" xfId="2122" xr:uid="{00000000-0005-0000-0000-000012050000}"/>
    <cellStyle name="Euro 17 4" xfId="122" xr:uid="{00000000-0005-0000-0000-000013050000}"/>
    <cellStyle name="Euro 17 4 2" xfId="123" xr:uid="{00000000-0005-0000-0000-000014050000}"/>
    <cellStyle name="Euro 17 4 2 2" xfId="2125" xr:uid="{00000000-0005-0000-0000-000015050000}"/>
    <cellStyle name="Euro 17 4 3" xfId="2124" xr:uid="{00000000-0005-0000-0000-000016050000}"/>
    <cellStyle name="Euro 17 5" xfId="124" xr:uid="{00000000-0005-0000-0000-000017050000}"/>
    <cellStyle name="Euro 18" xfId="125" xr:uid="{00000000-0005-0000-0000-000018050000}"/>
    <cellStyle name="Euro 18 2" xfId="126" xr:uid="{00000000-0005-0000-0000-000019050000}"/>
    <cellStyle name="Euro 18 2 2" xfId="2126" xr:uid="{00000000-0005-0000-0000-00001A050000}"/>
    <cellStyle name="Euro 18 3" xfId="127" xr:uid="{00000000-0005-0000-0000-00001B050000}"/>
    <cellStyle name="Euro 18 3 2" xfId="128" xr:uid="{00000000-0005-0000-0000-00001C050000}"/>
    <cellStyle name="Euro 18 3 3" xfId="129" xr:uid="{00000000-0005-0000-0000-00001D050000}"/>
    <cellStyle name="Euro 18 3 3 2" xfId="2128" xr:uid="{00000000-0005-0000-0000-00001E050000}"/>
    <cellStyle name="Euro 18 3 4" xfId="2127" xr:uid="{00000000-0005-0000-0000-00001F050000}"/>
    <cellStyle name="Euro 18 4" xfId="130" xr:uid="{00000000-0005-0000-0000-000020050000}"/>
    <cellStyle name="Euro 18 4 2" xfId="131" xr:uid="{00000000-0005-0000-0000-000021050000}"/>
    <cellStyle name="Euro 18 4 2 2" xfId="2130" xr:uid="{00000000-0005-0000-0000-000022050000}"/>
    <cellStyle name="Euro 18 4 3" xfId="2129" xr:uid="{00000000-0005-0000-0000-000023050000}"/>
    <cellStyle name="Euro 18 5" xfId="132" xr:uid="{00000000-0005-0000-0000-000024050000}"/>
    <cellStyle name="Euro 19" xfId="133" xr:uid="{00000000-0005-0000-0000-000025050000}"/>
    <cellStyle name="Euro 19 2" xfId="134" xr:uid="{00000000-0005-0000-0000-000026050000}"/>
    <cellStyle name="Euro 19 2 2" xfId="2131" xr:uid="{00000000-0005-0000-0000-000027050000}"/>
    <cellStyle name="Euro 19 3" xfId="135" xr:uid="{00000000-0005-0000-0000-000028050000}"/>
    <cellStyle name="Euro 19 3 2" xfId="136" xr:uid="{00000000-0005-0000-0000-000029050000}"/>
    <cellStyle name="Euro 19 3 3" xfId="137" xr:uid="{00000000-0005-0000-0000-00002A050000}"/>
    <cellStyle name="Euro 19 3 3 2" xfId="2133" xr:uid="{00000000-0005-0000-0000-00002B050000}"/>
    <cellStyle name="Euro 19 3 4" xfId="2132" xr:uid="{00000000-0005-0000-0000-00002C050000}"/>
    <cellStyle name="Euro 19 4" xfId="138" xr:uid="{00000000-0005-0000-0000-00002D050000}"/>
    <cellStyle name="Euro 19 4 2" xfId="139" xr:uid="{00000000-0005-0000-0000-00002E050000}"/>
    <cellStyle name="Euro 19 4 2 2" xfId="2135" xr:uid="{00000000-0005-0000-0000-00002F050000}"/>
    <cellStyle name="Euro 19 4 3" xfId="2134" xr:uid="{00000000-0005-0000-0000-000030050000}"/>
    <cellStyle name="Euro 19 5" xfId="140" xr:uid="{00000000-0005-0000-0000-000031050000}"/>
    <cellStyle name="Euro 2" xfId="141" xr:uid="{00000000-0005-0000-0000-000032050000}"/>
    <cellStyle name="Euro 2 2" xfId="142" xr:uid="{00000000-0005-0000-0000-000033050000}"/>
    <cellStyle name="Euro 2 2 2" xfId="2136" xr:uid="{00000000-0005-0000-0000-000034050000}"/>
    <cellStyle name="Euro 2 3" xfId="143" xr:uid="{00000000-0005-0000-0000-000035050000}"/>
    <cellStyle name="Euro 2 3 2" xfId="144" xr:uid="{00000000-0005-0000-0000-000036050000}"/>
    <cellStyle name="Euro 2 3 3" xfId="145" xr:uid="{00000000-0005-0000-0000-000037050000}"/>
    <cellStyle name="Euro 2 3 3 2" xfId="2138" xr:uid="{00000000-0005-0000-0000-000038050000}"/>
    <cellStyle name="Euro 2 3 4" xfId="2137" xr:uid="{00000000-0005-0000-0000-000039050000}"/>
    <cellStyle name="Euro 2 4" xfId="146" xr:uid="{00000000-0005-0000-0000-00003A050000}"/>
    <cellStyle name="Euro 2 4 2" xfId="147" xr:uid="{00000000-0005-0000-0000-00003B050000}"/>
    <cellStyle name="Euro 2 4 2 2" xfId="2140" xr:uid="{00000000-0005-0000-0000-00003C050000}"/>
    <cellStyle name="Euro 2 4 3" xfId="2139" xr:uid="{00000000-0005-0000-0000-00003D050000}"/>
    <cellStyle name="Euro 2 5" xfId="148" xr:uid="{00000000-0005-0000-0000-00003E050000}"/>
    <cellStyle name="Euro 20" xfId="149" xr:uid="{00000000-0005-0000-0000-00003F050000}"/>
    <cellStyle name="Euro 20 2" xfId="150" xr:uid="{00000000-0005-0000-0000-000040050000}"/>
    <cellStyle name="Euro 20 2 2" xfId="2141" xr:uid="{00000000-0005-0000-0000-000041050000}"/>
    <cellStyle name="Euro 20 3" xfId="151" xr:uid="{00000000-0005-0000-0000-000042050000}"/>
    <cellStyle name="Euro 20 3 2" xfId="152" xr:uid="{00000000-0005-0000-0000-000043050000}"/>
    <cellStyle name="Euro 20 3 3" xfId="153" xr:uid="{00000000-0005-0000-0000-000044050000}"/>
    <cellStyle name="Euro 20 3 3 2" xfId="2143" xr:uid="{00000000-0005-0000-0000-000045050000}"/>
    <cellStyle name="Euro 20 3 4" xfId="2142" xr:uid="{00000000-0005-0000-0000-000046050000}"/>
    <cellStyle name="Euro 20 4" xfId="154" xr:uid="{00000000-0005-0000-0000-000047050000}"/>
    <cellStyle name="Euro 20 4 2" xfId="155" xr:uid="{00000000-0005-0000-0000-000048050000}"/>
    <cellStyle name="Euro 20 4 2 2" xfId="2145" xr:uid="{00000000-0005-0000-0000-000049050000}"/>
    <cellStyle name="Euro 20 4 3" xfId="2144" xr:uid="{00000000-0005-0000-0000-00004A050000}"/>
    <cellStyle name="Euro 20 5" xfId="156" xr:uid="{00000000-0005-0000-0000-00004B050000}"/>
    <cellStyle name="Euro 21" xfId="157" xr:uid="{00000000-0005-0000-0000-00004C050000}"/>
    <cellStyle name="Euro 21 2" xfId="158" xr:uid="{00000000-0005-0000-0000-00004D050000}"/>
    <cellStyle name="Euro 21 2 2" xfId="2146" xr:uid="{00000000-0005-0000-0000-00004E050000}"/>
    <cellStyle name="Euro 21 3" xfId="159" xr:uid="{00000000-0005-0000-0000-00004F050000}"/>
    <cellStyle name="Euro 21 3 2" xfId="160" xr:uid="{00000000-0005-0000-0000-000050050000}"/>
    <cellStyle name="Euro 21 3 3" xfId="161" xr:uid="{00000000-0005-0000-0000-000051050000}"/>
    <cellStyle name="Euro 21 3 3 2" xfId="2148" xr:uid="{00000000-0005-0000-0000-000052050000}"/>
    <cellStyle name="Euro 21 3 4" xfId="2147" xr:uid="{00000000-0005-0000-0000-000053050000}"/>
    <cellStyle name="Euro 21 4" xfId="162" xr:uid="{00000000-0005-0000-0000-000054050000}"/>
    <cellStyle name="Euro 21 4 2" xfId="163" xr:uid="{00000000-0005-0000-0000-000055050000}"/>
    <cellStyle name="Euro 21 4 2 2" xfId="2150" xr:uid="{00000000-0005-0000-0000-000056050000}"/>
    <cellStyle name="Euro 21 4 3" xfId="2149" xr:uid="{00000000-0005-0000-0000-000057050000}"/>
    <cellStyle name="Euro 21 5" xfId="164" xr:uid="{00000000-0005-0000-0000-000058050000}"/>
    <cellStyle name="Euro 22" xfId="165" xr:uid="{00000000-0005-0000-0000-000059050000}"/>
    <cellStyle name="Euro 22 2" xfId="166" xr:uid="{00000000-0005-0000-0000-00005A050000}"/>
    <cellStyle name="Euro 22 2 2" xfId="2151" xr:uid="{00000000-0005-0000-0000-00005B050000}"/>
    <cellStyle name="Euro 22 3" xfId="167" xr:uid="{00000000-0005-0000-0000-00005C050000}"/>
    <cellStyle name="Euro 22 3 2" xfId="168" xr:uid="{00000000-0005-0000-0000-00005D050000}"/>
    <cellStyle name="Euro 22 3 3" xfId="169" xr:uid="{00000000-0005-0000-0000-00005E050000}"/>
    <cellStyle name="Euro 22 3 3 2" xfId="2153" xr:uid="{00000000-0005-0000-0000-00005F050000}"/>
    <cellStyle name="Euro 22 3 4" xfId="2152" xr:uid="{00000000-0005-0000-0000-000060050000}"/>
    <cellStyle name="Euro 22 4" xfId="170" xr:uid="{00000000-0005-0000-0000-000061050000}"/>
    <cellStyle name="Euro 22 4 2" xfId="171" xr:uid="{00000000-0005-0000-0000-000062050000}"/>
    <cellStyle name="Euro 22 4 2 2" xfId="2155" xr:uid="{00000000-0005-0000-0000-000063050000}"/>
    <cellStyle name="Euro 22 4 3" xfId="2154" xr:uid="{00000000-0005-0000-0000-000064050000}"/>
    <cellStyle name="Euro 22 5" xfId="172" xr:uid="{00000000-0005-0000-0000-000065050000}"/>
    <cellStyle name="Euro 23" xfId="173" xr:uid="{00000000-0005-0000-0000-000066050000}"/>
    <cellStyle name="Euro 23 2" xfId="174" xr:uid="{00000000-0005-0000-0000-000067050000}"/>
    <cellStyle name="Euro 23 2 2" xfId="2156" xr:uid="{00000000-0005-0000-0000-000068050000}"/>
    <cellStyle name="Euro 23 3" xfId="175" xr:uid="{00000000-0005-0000-0000-000069050000}"/>
    <cellStyle name="Euro 23 3 2" xfId="176" xr:uid="{00000000-0005-0000-0000-00006A050000}"/>
    <cellStyle name="Euro 23 3 3" xfId="177" xr:uid="{00000000-0005-0000-0000-00006B050000}"/>
    <cellStyle name="Euro 23 3 3 2" xfId="2158" xr:uid="{00000000-0005-0000-0000-00006C050000}"/>
    <cellStyle name="Euro 23 3 4" xfId="2157" xr:uid="{00000000-0005-0000-0000-00006D050000}"/>
    <cellStyle name="Euro 23 4" xfId="178" xr:uid="{00000000-0005-0000-0000-00006E050000}"/>
    <cellStyle name="Euro 23 4 2" xfId="179" xr:uid="{00000000-0005-0000-0000-00006F050000}"/>
    <cellStyle name="Euro 23 4 2 2" xfId="2160" xr:uid="{00000000-0005-0000-0000-000070050000}"/>
    <cellStyle name="Euro 23 4 3" xfId="2159" xr:uid="{00000000-0005-0000-0000-000071050000}"/>
    <cellStyle name="Euro 23 5" xfId="180" xr:uid="{00000000-0005-0000-0000-000072050000}"/>
    <cellStyle name="Euro 24" xfId="181" xr:uid="{00000000-0005-0000-0000-000073050000}"/>
    <cellStyle name="Euro 24 2" xfId="182" xr:uid="{00000000-0005-0000-0000-000074050000}"/>
    <cellStyle name="Euro 24 2 2" xfId="2161" xr:uid="{00000000-0005-0000-0000-000075050000}"/>
    <cellStyle name="Euro 24 3" xfId="183" xr:uid="{00000000-0005-0000-0000-000076050000}"/>
    <cellStyle name="Euro 24 3 2" xfId="184" xr:uid="{00000000-0005-0000-0000-000077050000}"/>
    <cellStyle name="Euro 24 3 3" xfId="185" xr:uid="{00000000-0005-0000-0000-000078050000}"/>
    <cellStyle name="Euro 24 3 3 2" xfId="2163" xr:uid="{00000000-0005-0000-0000-000079050000}"/>
    <cellStyle name="Euro 24 3 4" xfId="2162" xr:uid="{00000000-0005-0000-0000-00007A050000}"/>
    <cellStyle name="Euro 24 4" xfId="186" xr:uid="{00000000-0005-0000-0000-00007B050000}"/>
    <cellStyle name="Euro 24 4 2" xfId="187" xr:uid="{00000000-0005-0000-0000-00007C050000}"/>
    <cellStyle name="Euro 24 4 2 2" xfId="2165" xr:uid="{00000000-0005-0000-0000-00007D050000}"/>
    <cellStyle name="Euro 24 4 3" xfId="2164" xr:uid="{00000000-0005-0000-0000-00007E050000}"/>
    <cellStyle name="Euro 24 5" xfId="188" xr:uid="{00000000-0005-0000-0000-00007F050000}"/>
    <cellStyle name="Euro 25" xfId="189" xr:uid="{00000000-0005-0000-0000-000080050000}"/>
    <cellStyle name="Euro 25 2" xfId="190" xr:uid="{00000000-0005-0000-0000-000081050000}"/>
    <cellStyle name="Euro 25 2 2" xfId="2166" xr:uid="{00000000-0005-0000-0000-000082050000}"/>
    <cellStyle name="Euro 25 3" xfId="191" xr:uid="{00000000-0005-0000-0000-000083050000}"/>
    <cellStyle name="Euro 25 3 2" xfId="192" xr:uid="{00000000-0005-0000-0000-000084050000}"/>
    <cellStyle name="Euro 25 3 3" xfId="193" xr:uid="{00000000-0005-0000-0000-000085050000}"/>
    <cellStyle name="Euro 25 3 3 2" xfId="2168" xr:uid="{00000000-0005-0000-0000-000086050000}"/>
    <cellStyle name="Euro 25 3 4" xfId="2167" xr:uid="{00000000-0005-0000-0000-000087050000}"/>
    <cellStyle name="Euro 25 4" xfId="194" xr:uid="{00000000-0005-0000-0000-000088050000}"/>
    <cellStyle name="Euro 25 4 2" xfId="195" xr:uid="{00000000-0005-0000-0000-000089050000}"/>
    <cellStyle name="Euro 25 4 2 2" xfId="2170" xr:uid="{00000000-0005-0000-0000-00008A050000}"/>
    <cellStyle name="Euro 25 4 3" xfId="2169" xr:uid="{00000000-0005-0000-0000-00008B050000}"/>
    <cellStyle name="Euro 25 5" xfId="196" xr:uid="{00000000-0005-0000-0000-00008C050000}"/>
    <cellStyle name="Euro 26" xfId="197" xr:uid="{00000000-0005-0000-0000-00008D050000}"/>
    <cellStyle name="Euro 26 2" xfId="198" xr:uid="{00000000-0005-0000-0000-00008E050000}"/>
    <cellStyle name="Euro 26 2 2" xfId="2171" xr:uid="{00000000-0005-0000-0000-00008F050000}"/>
    <cellStyle name="Euro 26 3" xfId="199" xr:uid="{00000000-0005-0000-0000-000090050000}"/>
    <cellStyle name="Euro 26 3 2" xfId="200" xr:uid="{00000000-0005-0000-0000-000091050000}"/>
    <cellStyle name="Euro 26 3 3" xfId="201" xr:uid="{00000000-0005-0000-0000-000092050000}"/>
    <cellStyle name="Euro 26 3 3 2" xfId="2173" xr:uid="{00000000-0005-0000-0000-000093050000}"/>
    <cellStyle name="Euro 26 3 4" xfId="2172" xr:uid="{00000000-0005-0000-0000-000094050000}"/>
    <cellStyle name="Euro 26 4" xfId="202" xr:uid="{00000000-0005-0000-0000-000095050000}"/>
    <cellStyle name="Euro 26 4 2" xfId="203" xr:uid="{00000000-0005-0000-0000-000096050000}"/>
    <cellStyle name="Euro 26 4 2 2" xfId="2175" xr:uid="{00000000-0005-0000-0000-000097050000}"/>
    <cellStyle name="Euro 26 4 3" xfId="2174" xr:uid="{00000000-0005-0000-0000-000098050000}"/>
    <cellStyle name="Euro 26 5" xfId="204" xr:uid="{00000000-0005-0000-0000-000099050000}"/>
    <cellStyle name="Euro 27" xfId="205" xr:uid="{00000000-0005-0000-0000-00009A050000}"/>
    <cellStyle name="Euro 27 2" xfId="206" xr:uid="{00000000-0005-0000-0000-00009B050000}"/>
    <cellStyle name="Euro 27 2 2" xfId="2176" xr:uid="{00000000-0005-0000-0000-00009C050000}"/>
    <cellStyle name="Euro 27 3" xfId="207" xr:uid="{00000000-0005-0000-0000-00009D050000}"/>
    <cellStyle name="Euro 27 3 2" xfId="208" xr:uid="{00000000-0005-0000-0000-00009E050000}"/>
    <cellStyle name="Euro 27 3 3" xfId="209" xr:uid="{00000000-0005-0000-0000-00009F050000}"/>
    <cellStyle name="Euro 27 3 3 2" xfId="2178" xr:uid="{00000000-0005-0000-0000-0000A0050000}"/>
    <cellStyle name="Euro 27 3 4" xfId="2177" xr:uid="{00000000-0005-0000-0000-0000A1050000}"/>
    <cellStyle name="Euro 27 4" xfId="210" xr:uid="{00000000-0005-0000-0000-0000A2050000}"/>
    <cellStyle name="Euro 27 4 2" xfId="211" xr:uid="{00000000-0005-0000-0000-0000A3050000}"/>
    <cellStyle name="Euro 27 4 2 2" xfId="2180" xr:uid="{00000000-0005-0000-0000-0000A4050000}"/>
    <cellStyle name="Euro 27 4 3" xfId="2179" xr:uid="{00000000-0005-0000-0000-0000A5050000}"/>
    <cellStyle name="Euro 27 5" xfId="212" xr:uid="{00000000-0005-0000-0000-0000A6050000}"/>
    <cellStyle name="Euro 28" xfId="213" xr:uid="{00000000-0005-0000-0000-0000A7050000}"/>
    <cellStyle name="Euro 28 2" xfId="214" xr:uid="{00000000-0005-0000-0000-0000A8050000}"/>
    <cellStyle name="Euro 28 2 2" xfId="2181" xr:uid="{00000000-0005-0000-0000-0000A9050000}"/>
    <cellStyle name="Euro 28 3" xfId="215" xr:uid="{00000000-0005-0000-0000-0000AA050000}"/>
    <cellStyle name="Euro 28 3 2" xfId="216" xr:uid="{00000000-0005-0000-0000-0000AB050000}"/>
    <cellStyle name="Euro 28 3 3" xfId="217" xr:uid="{00000000-0005-0000-0000-0000AC050000}"/>
    <cellStyle name="Euro 28 3 3 2" xfId="2183" xr:uid="{00000000-0005-0000-0000-0000AD050000}"/>
    <cellStyle name="Euro 28 3 4" xfId="2182" xr:uid="{00000000-0005-0000-0000-0000AE050000}"/>
    <cellStyle name="Euro 28 4" xfId="218" xr:uid="{00000000-0005-0000-0000-0000AF050000}"/>
    <cellStyle name="Euro 28 4 2" xfId="219" xr:uid="{00000000-0005-0000-0000-0000B0050000}"/>
    <cellStyle name="Euro 28 4 2 2" xfId="2185" xr:uid="{00000000-0005-0000-0000-0000B1050000}"/>
    <cellStyle name="Euro 28 4 3" xfId="2184" xr:uid="{00000000-0005-0000-0000-0000B2050000}"/>
    <cellStyle name="Euro 28 5" xfId="220" xr:uid="{00000000-0005-0000-0000-0000B3050000}"/>
    <cellStyle name="Euro 29" xfId="221" xr:uid="{00000000-0005-0000-0000-0000B4050000}"/>
    <cellStyle name="Euro 29 2" xfId="222" xr:uid="{00000000-0005-0000-0000-0000B5050000}"/>
    <cellStyle name="Euro 29 2 2" xfId="2186" xr:uid="{00000000-0005-0000-0000-0000B6050000}"/>
    <cellStyle name="Euro 29 3" xfId="223" xr:uid="{00000000-0005-0000-0000-0000B7050000}"/>
    <cellStyle name="Euro 29 3 2" xfId="224" xr:uid="{00000000-0005-0000-0000-0000B8050000}"/>
    <cellStyle name="Euro 29 3 3" xfId="225" xr:uid="{00000000-0005-0000-0000-0000B9050000}"/>
    <cellStyle name="Euro 29 3 3 2" xfId="2188" xr:uid="{00000000-0005-0000-0000-0000BA050000}"/>
    <cellStyle name="Euro 29 3 4" xfId="2187" xr:uid="{00000000-0005-0000-0000-0000BB050000}"/>
    <cellStyle name="Euro 29 4" xfId="226" xr:uid="{00000000-0005-0000-0000-0000BC050000}"/>
    <cellStyle name="Euro 29 4 2" xfId="227" xr:uid="{00000000-0005-0000-0000-0000BD050000}"/>
    <cellStyle name="Euro 29 4 2 2" xfId="2190" xr:uid="{00000000-0005-0000-0000-0000BE050000}"/>
    <cellStyle name="Euro 29 4 3" xfId="2189" xr:uid="{00000000-0005-0000-0000-0000BF050000}"/>
    <cellStyle name="Euro 29 5" xfId="228" xr:uid="{00000000-0005-0000-0000-0000C0050000}"/>
    <cellStyle name="Euro 3" xfId="229" xr:uid="{00000000-0005-0000-0000-0000C1050000}"/>
    <cellStyle name="Euro 3 2" xfId="230" xr:uid="{00000000-0005-0000-0000-0000C2050000}"/>
    <cellStyle name="Euro 3 2 2" xfId="2191" xr:uid="{00000000-0005-0000-0000-0000C3050000}"/>
    <cellStyle name="Euro 3 3" xfId="231" xr:uid="{00000000-0005-0000-0000-0000C4050000}"/>
    <cellStyle name="Euro 3 3 2" xfId="232" xr:uid="{00000000-0005-0000-0000-0000C5050000}"/>
    <cellStyle name="Euro 3 3 3" xfId="233" xr:uid="{00000000-0005-0000-0000-0000C6050000}"/>
    <cellStyle name="Euro 3 3 3 2" xfId="2193" xr:uid="{00000000-0005-0000-0000-0000C7050000}"/>
    <cellStyle name="Euro 3 3 4" xfId="2192" xr:uid="{00000000-0005-0000-0000-0000C8050000}"/>
    <cellStyle name="Euro 3 4" xfId="234" xr:uid="{00000000-0005-0000-0000-0000C9050000}"/>
    <cellStyle name="Euro 3 4 2" xfId="235" xr:uid="{00000000-0005-0000-0000-0000CA050000}"/>
    <cellStyle name="Euro 3 4 2 2" xfId="2195" xr:uid="{00000000-0005-0000-0000-0000CB050000}"/>
    <cellStyle name="Euro 3 4 3" xfId="2194" xr:uid="{00000000-0005-0000-0000-0000CC050000}"/>
    <cellStyle name="Euro 3 5" xfId="236" xr:uid="{00000000-0005-0000-0000-0000CD050000}"/>
    <cellStyle name="Euro 30" xfId="237" xr:uid="{00000000-0005-0000-0000-0000CE050000}"/>
    <cellStyle name="Euro 30 2" xfId="238" xr:uid="{00000000-0005-0000-0000-0000CF050000}"/>
    <cellStyle name="Euro 30 2 2" xfId="2196" xr:uid="{00000000-0005-0000-0000-0000D0050000}"/>
    <cellStyle name="Euro 30 3" xfId="239" xr:uid="{00000000-0005-0000-0000-0000D1050000}"/>
    <cellStyle name="Euro 30 3 2" xfId="240" xr:uid="{00000000-0005-0000-0000-0000D2050000}"/>
    <cellStyle name="Euro 30 3 3" xfId="241" xr:uid="{00000000-0005-0000-0000-0000D3050000}"/>
    <cellStyle name="Euro 30 3 3 2" xfId="2198" xr:uid="{00000000-0005-0000-0000-0000D4050000}"/>
    <cellStyle name="Euro 30 3 4" xfId="2197" xr:uid="{00000000-0005-0000-0000-0000D5050000}"/>
    <cellStyle name="Euro 30 4" xfId="242" xr:uid="{00000000-0005-0000-0000-0000D6050000}"/>
    <cellStyle name="Euro 30 4 2" xfId="243" xr:uid="{00000000-0005-0000-0000-0000D7050000}"/>
    <cellStyle name="Euro 30 4 2 2" xfId="2200" xr:uid="{00000000-0005-0000-0000-0000D8050000}"/>
    <cellStyle name="Euro 30 4 3" xfId="2199" xr:uid="{00000000-0005-0000-0000-0000D9050000}"/>
    <cellStyle name="Euro 30 5" xfId="244" xr:uid="{00000000-0005-0000-0000-0000DA050000}"/>
    <cellStyle name="Euro 31" xfId="245" xr:uid="{00000000-0005-0000-0000-0000DB050000}"/>
    <cellStyle name="Euro 31 2" xfId="246" xr:uid="{00000000-0005-0000-0000-0000DC050000}"/>
    <cellStyle name="Euro 31 2 2" xfId="2201" xr:uid="{00000000-0005-0000-0000-0000DD050000}"/>
    <cellStyle name="Euro 31 3" xfId="247" xr:uid="{00000000-0005-0000-0000-0000DE050000}"/>
    <cellStyle name="Euro 31 3 2" xfId="248" xr:uid="{00000000-0005-0000-0000-0000DF050000}"/>
    <cellStyle name="Euro 31 3 3" xfId="249" xr:uid="{00000000-0005-0000-0000-0000E0050000}"/>
    <cellStyle name="Euro 31 3 3 2" xfId="2203" xr:uid="{00000000-0005-0000-0000-0000E1050000}"/>
    <cellStyle name="Euro 31 3 4" xfId="2202" xr:uid="{00000000-0005-0000-0000-0000E2050000}"/>
    <cellStyle name="Euro 31 4" xfId="250" xr:uid="{00000000-0005-0000-0000-0000E3050000}"/>
    <cellStyle name="Euro 31 4 2" xfId="251" xr:uid="{00000000-0005-0000-0000-0000E4050000}"/>
    <cellStyle name="Euro 31 4 2 2" xfId="2205" xr:uid="{00000000-0005-0000-0000-0000E5050000}"/>
    <cellStyle name="Euro 31 4 3" xfId="2204" xr:uid="{00000000-0005-0000-0000-0000E6050000}"/>
    <cellStyle name="Euro 31 5" xfId="252" xr:uid="{00000000-0005-0000-0000-0000E7050000}"/>
    <cellStyle name="Euro 32" xfId="253" xr:uid="{00000000-0005-0000-0000-0000E8050000}"/>
    <cellStyle name="Euro 32 2" xfId="254" xr:uid="{00000000-0005-0000-0000-0000E9050000}"/>
    <cellStyle name="Euro 32 2 2" xfId="2206" xr:uid="{00000000-0005-0000-0000-0000EA050000}"/>
    <cellStyle name="Euro 32 3" xfId="255" xr:uid="{00000000-0005-0000-0000-0000EB050000}"/>
    <cellStyle name="Euro 32 3 2" xfId="256" xr:uid="{00000000-0005-0000-0000-0000EC050000}"/>
    <cellStyle name="Euro 32 3 3" xfId="257" xr:uid="{00000000-0005-0000-0000-0000ED050000}"/>
    <cellStyle name="Euro 32 3 3 2" xfId="2208" xr:uid="{00000000-0005-0000-0000-0000EE050000}"/>
    <cellStyle name="Euro 32 3 4" xfId="2207" xr:uid="{00000000-0005-0000-0000-0000EF050000}"/>
    <cellStyle name="Euro 32 4" xfId="258" xr:uid="{00000000-0005-0000-0000-0000F0050000}"/>
    <cellStyle name="Euro 32 4 2" xfId="259" xr:uid="{00000000-0005-0000-0000-0000F1050000}"/>
    <cellStyle name="Euro 32 4 2 2" xfId="2210" xr:uid="{00000000-0005-0000-0000-0000F2050000}"/>
    <cellStyle name="Euro 32 4 3" xfId="2209" xr:uid="{00000000-0005-0000-0000-0000F3050000}"/>
    <cellStyle name="Euro 32 5" xfId="260" xr:uid="{00000000-0005-0000-0000-0000F4050000}"/>
    <cellStyle name="Euro 33" xfId="261" xr:uid="{00000000-0005-0000-0000-0000F5050000}"/>
    <cellStyle name="Euro 33 2" xfId="262" xr:uid="{00000000-0005-0000-0000-0000F6050000}"/>
    <cellStyle name="Euro 33 2 2" xfId="2211" xr:uid="{00000000-0005-0000-0000-0000F7050000}"/>
    <cellStyle name="Euro 33 3" xfId="263" xr:uid="{00000000-0005-0000-0000-0000F8050000}"/>
    <cellStyle name="Euro 33 3 2" xfId="264" xr:uid="{00000000-0005-0000-0000-0000F9050000}"/>
    <cellStyle name="Euro 33 3 3" xfId="265" xr:uid="{00000000-0005-0000-0000-0000FA050000}"/>
    <cellStyle name="Euro 33 3 3 2" xfId="2213" xr:uid="{00000000-0005-0000-0000-0000FB050000}"/>
    <cellStyle name="Euro 33 3 4" xfId="2212" xr:uid="{00000000-0005-0000-0000-0000FC050000}"/>
    <cellStyle name="Euro 33 4" xfId="266" xr:uid="{00000000-0005-0000-0000-0000FD050000}"/>
    <cellStyle name="Euro 33 4 2" xfId="267" xr:uid="{00000000-0005-0000-0000-0000FE050000}"/>
    <cellStyle name="Euro 33 4 2 2" xfId="2215" xr:uid="{00000000-0005-0000-0000-0000FF050000}"/>
    <cellStyle name="Euro 33 4 3" xfId="2214" xr:uid="{00000000-0005-0000-0000-000000060000}"/>
    <cellStyle name="Euro 33 5" xfId="268" xr:uid="{00000000-0005-0000-0000-000001060000}"/>
    <cellStyle name="Euro 34" xfId="269" xr:uid="{00000000-0005-0000-0000-000002060000}"/>
    <cellStyle name="Euro 34 2" xfId="270" xr:uid="{00000000-0005-0000-0000-000003060000}"/>
    <cellStyle name="Euro 34 2 2" xfId="2216" xr:uid="{00000000-0005-0000-0000-000004060000}"/>
    <cellStyle name="Euro 34 3" xfId="271" xr:uid="{00000000-0005-0000-0000-000005060000}"/>
    <cellStyle name="Euro 34 3 2" xfId="272" xr:uid="{00000000-0005-0000-0000-000006060000}"/>
    <cellStyle name="Euro 34 3 3" xfId="273" xr:uid="{00000000-0005-0000-0000-000007060000}"/>
    <cellStyle name="Euro 34 3 3 2" xfId="2218" xr:uid="{00000000-0005-0000-0000-000008060000}"/>
    <cellStyle name="Euro 34 3 4" xfId="2217" xr:uid="{00000000-0005-0000-0000-000009060000}"/>
    <cellStyle name="Euro 34 4" xfId="274" xr:uid="{00000000-0005-0000-0000-00000A060000}"/>
    <cellStyle name="Euro 34 4 2" xfId="275" xr:uid="{00000000-0005-0000-0000-00000B060000}"/>
    <cellStyle name="Euro 34 4 2 2" xfId="2220" xr:uid="{00000000-0005-0000-0000-00000C060000}"/>
    <cellStyle name="Euro 34 4 3" xfId="2219" xr:uid="{00000000-0005-0000-0000-00000D060000}"/>
    <cellStyle name="Euro 34 5" xfId="276" xr:uid="{00000000-0005-0000-0000-00000E060000}"/>
    <cellStyle name="Euro 35" xfId="277" xr:uid="{00000000-0005-0000-0000-00000F060000}"/>
    <cellStyle name="Euro 35 2" xfId="278" xr:uid="{00000000-0005-0000-0000-000010060000}"/>
    <cellStyle name="Euro 35 2 2" xfId="2221" xr:uid="{00000000-0005-0000-0000-000011060000}"/>
    <cellStyle name="Euro 35 3" xfId="279" xr:uid="{00000000-0005-0000-0000-000012060000}"/>
    <cellStyle name="Euro 35 3 2" xfId="280" xr:uid="{00000000-0005-0000-0000-000013060000}"/>
    <cellStyle name="Euro 35 3 3" xfId="281" xr:uid="{00000000-0005-0000-0000-000014060000}"/>
    <cellStyle name="Euro 35 3 3 2" xfId="2223" xr:uid="{00000000-0005-0000-0000-000015060000}"/>
    <cellStyle name="Euro 35 3 4" xfId="2222" xr:uid="{00000000-0005-0000-0000-000016060000}"/>
    <cellStyle name="Euro 35 4" xfId="282" xr:uid="{00000000-0005-0000-0000-000017060000}"/>
    <cellStyle name="Euro 35 4 2" xfId="283" xr:uid="{00000000-0005-0000-0000-000018060000}"/>
    <cellStyle name="Euro 35 4 2 2" xfId="2225" xr:uid="{00000000-0005-0000-0000-000019060000}"/>
    <cellStyle name="Euro 35 4 3" xfId="2224" xr:uid="{00000000-0005-0000-0000-00001A060000}"/>
    <cellStyle name="Euro 35 5" xfId="284" xr:uid="{00000000-0005-0000-0000-00001B060000}"/>
    <cellStyle name="Euro 36" xfId="285" xr:uid="{00000000-0005-0000-0000-00001C060000}"/>
    <cellStyle name="Euro 36 2" xfId="286" xr:uid="{00000000-0005-0000-0000-00001D060000}"/>
    <cellStyle name="Euro 36 2 2" xfId="2226" xr:uid="{00000000-0005-0000-0000-00001E060000}"/>
    <cellStyle name="Euro 36 3" xfId="287" xr:uid="{00000000-0005-0000-0000-00001F060000}"/>
    <cellStyle name="Euro 36 3 2" xfId="288" xr:uid="{00000000-0005-0000-0000-000020060000}"/>
    <cellStyle name="Euro 36 3 3" xfId="289" xr:uid="{00000000-0005-0000-0000-000021060000}"/>
    <cellStyle name="Euro 36 3 3 2" xfId="2228" xr:uid="{00000000-0005-0000-0000-000022060000}"/>
    <cellStyle name="Euro 36 3 4" xfId="2227" xr:uid="{00000000-0005-0000-0000-000023060000}"/>
    <cellStyle name="Euro 36 4" xfId="290" xr:uid="{00000000-0005-0000-0000-000024060000}"/>
    <cellStyle name="Euro 36 4 2" xfId="291" xr:uid="{00000000-0005-0000-0000-000025060000}"/>
    <cellStyle name="Euro 36 4 2 2" xfId="2230" xr:uid="{00000000-0005-0000-0000-000026060000}"/>
    <cellStyle name="Euro 36 4 3" xfId="2229" xr:uid="{00000000-0005-0000-0000-000027060000}"/>
    <cellStyle name="Euro 36 5" xfId="292" xr:uid="{00000000-0005-0000-0000-000028060000}"/>
    <cellStyle name="Euro 37" xfId="293" xr:uid="{00000000-0005-0000-0000-000029060000}"/>
    <cellStyle name="Euro 37 2" xfId="294" xr:uid="{00000000-0005-0000-0000-00002A060000}"/>
    <cellStyle name="Euro 37 2 2" xfId="2231" xr:uid="{00000000-0005-0000-0000-00002B060000}"/>
    <cellStyle name="Euro 37 3" xfId="295" xr:uid="{00000000-0005-0000-0000-00002C060000}"/>
    <cellStyle name="Euro 37 3 2" xfId="296" xr:uid="{00000000-0005-0000-0000-00002D060000}"/>
    <cellStyle name="Euro 37 3 3" xfId="297" xr:uid="{00000000-0005-0000-0000-00002E060000}"/>
    <cellStyle name="Euro 37 3 3 2" xfId="2233" xr:uid="{00000000-0005-0000-0000-00002F060000}"/>
    <cellStyle name="Euro 37 3 4" xfId="2232" xr:uid="{00000000-0005-0000-0000-000030060000}"/>
    <cellStyle name="Euro 37 4" xfId="298" xr:uid="{00000000-0005-0000-0000-000031060000}"/>
    <cellStyle name="Euro 37 4 2" xfId="299" xr:uid="{00000000-0005-0000-0000-000032060000}"/>
    <cellStyle name="Euro 37 4 2 2" xfId="2235" xr:uid="{00000000-0005-0000-0000-000033060000}"/>
    <cellStyle name="Euro 37 4 3" xfId="2234" xr:uid="{00000000-0005-0000-0000-000034060000}"/>
    <cellStyle name="Euro 37 5" xfId="300" xr:uid="{00000000-0005-0000-0000-000035060000}"/>
    <cellStyle name="Euro 38" xfId="301" xr:uid="{00000000-0005-0000-0000-000036060000}"/>
    <cellStyle name="Euro 38 2" xfId="302" xr:uid="{00000000-0005-0000-0000-000037060000}"/>
    <cellStyle name="Euro 38 2 2" xfId="2236" xr:uid="{00000000-0005-0000-0000-000038060000}"/>
    <cellStyle name="Euro 38 3" xfId="303" xr:uid="{00000000-0005-0000-0000-000039060000}"/>
    <cellStyle name="Euro 38 3 2" xfId="304" xr:uid="{00000000-0005-0000-0000-00003A060000}"/>
    <cellStyle name="Euro 38 3 3" xfId="305" xr:uid="{00000000-0005-0000-0000-00003B060000}"/>
    <cellStyle name="Euro 38 3 3 2" xfId="2238" xr:uid="{00000000-0005-0000-0000-00003C060000}"/>
    <cellStyle name="Euro 38 3 4" xfId="2237" xr:uid="{00000000-0005-0000-0000-00003D060000}"/>
    <cellStyle name="Euro 38 4" xfId="306" xr:uid="{00000000-0005-0000-0000-00003E060000}"/>
    <cellStyle name="Euro 38 4 2" xfId="307" xr:uid="{00000000-0005-0000-0000-00003F060000}"/>
    <cellStyle name="Euro 38 4 2 2" xfId="2240" xr:uid="{00000000-0005-0000-0000-000040060000}"/>
    <cellStyle name="Euro 38 4 3" xfId="2239" xr:uid="{00000000-0005-0000-0000-000041060000}"/>
    <cellStyle name="Euro 38 5" xfId="308" xr:uid="{00000000-0005-0000-0000-000042060000}"/>
    <cellStyle name="Euro 39" xfId="309" xr:uid="{00000000-0005-0000-0000-000043060000}"/>
    <cellStyle name="Euro 39 2" xfId="310" xr:uid="{00000000-0005-0000-0000-000044060000}"/>
    <cellStyle name="Euro 39 2 2" xfId="2241" xr:uid="{00000000-0005-0000-0000-000045060000}"/>
    <cellStyle name="Euro 39 3" xfId="311" xr:uid="{00000000-0005-0000-0000-000046060000}"/>
    <cellStyle name="Euro 39 3 2" xfId="312" xr:uid="{00000000-0005-0000-0000-000047060000}"/>
    <cellStyle name="Euro 39 3 3" xfId="313" xr:uid="{00000000-0005-0000-0000-000048060000}"/>
    <cellStyle name="Euro 39 3 3 2" xfId="2243" xr:uid="{00000000-0005-0000-0000-000049060000}"/>
    <cellStyle name="Euro 39 3 4" xfId="2242" xr:uid="{00000000-0005-0000-0000-00004A060000}"/>
    <cellStyle name="Euro 39 4" xfId="314" xr:uid="{00000000-0005-0000-0000-00004B060000}"/>
    <cellStyle name="Euro 39 4 2" xfId="315" xr:uid="{00000000-0005-0000-0000-00004C060000}"/>
    <cellStyle name="Euro 39 4 2 2" xfId="2245" xr:uid="{00000000-0005-0000-0000-00004D060000}"/>
    <cellStyle name="Euro 39 4 3" xfId="2244" xr:uid="{00000000-0005-0000-0000-00004E060000}"/>
    <cellStyle name="Euro 39 5" xfId="316" xr:uid="{00000000-0005-0000-0000-00004F060000}"/>
    <cellStyle name="Euro 4" xfId="317" xr:uid="{00000000-0005-0000-0000-000050060000}"/>
    <cellStyle name="Euro 4 2" xfId="318" xr:uid="{00000000-0005-0000-0000-000051060000}"/>
    <cellStyle name="Euro 4 2 2" xfId="2246" xr:uid="{00000000-0005-0000-0000-000052060000}"/>
    <cellStyle name="Euro 4 3" xfId="319" xr:uid="{00000000-0005-0000-0000-000053060000}"/>
    <cellStyle name="Euro 4 3 2" xfId="320" xr:uid="{00000000-0005-0000-0000-000054060000}"/>
    <cellStyle name="Euro 4 3 3" xfId="321" xr:uid="{00000000-0005-0000-0000-000055060000}"/>
    <cellStyle name="Euro 4 3 3 2" xfId="2248" xr:uid="{00000000-0005-0000-0000-000056060000}"/>
    <cellStyle name="Euro 4 3 4" xfId="2247" xr:uid="{00000000-0005-0000-0000-000057060000}"/>
    <cellStyle name="Euro 4 4" xfId="322" xr:uid="{00000000-0005-0000-0000-000058060000}"/>
    <cellStyle name="Euro 4 4 2" xfId="323" xr:uid="{00000000-0005-0000-0000-000059060000}"/>
    <cellStyle name="Euro 4 4 2 2" xfId="2250" xr:uid="{00000000-0005-0000-0000-00005A060000}"/>
    <cellStyle name="Euro 4 4 3" xfId="2249" xr:uid="{00000000-0005-0000-0000-00005B060000}"/>
    <cellStyle name="Euro 4 5" xfId="324" xr:uid="{00000000-0005-0000-0000-00005C060000}"/>
    <cellStyle name="Euro 40" xfId="325" xr:uid="{00000000-0005-0000-0000-00005D060000}"/>
    <cellStyle name="Euro 40 2" xfId="326" xr:uid="{00000000-0005-0000-0000-00005E060000}"/>
    <cellStyle name="Euro 40 2 2" xfId="2251" xr:uid="{00000000-0005-0000-0000-00005F060000}"/>
    <cellStyle name="Euro 40 3" xfId="327" xr:uid="{00000000-0005-0000-0000-000060060000}"/>
    <cellStyle name="Euro 40 3 2" xfId="328" xr:uid="{00000000-0005-0000-0000-000061060000}"/>
    <cellStyle name="Euro 40 3 3" xfId="329" xr:uid="{00000000-0005-0000-0000-000062060000}"/>
    <cellStyle name="Euro 40 3 3 2" xfId="2253" xr:uid="{00000000-0005-0000-0000-000063060000}"/>
    <cellStyle name="Euro 40 3 4" xfId="2252" xr:uid="{00000000-0005-0000-0000-000064060000}"/>
    <cellStyle name="Euro 40 4" xfId="330" xr:uid="{00000000-0005-0000-0000-000065060000}"/>
    <cellStyle name="Euro 40 4 2" xfId="331" xr:uid="{00000000-0005-0000-0000-000066060000}"/>
    <cellStyle name="Euro 40 4 2 2" xfId="2255" xr:uid="{00000000-0005-0000-0000-000067060000}"/>
    <cellStyle name="Euro 40 4 3" xfId="2254" xr:uid="{00000000-0005-0000-0000-000068060000}"/>
    <cellStyle name="Euro 40 5" xfId="332" xr:uid="{00000000-0005-0000-0000-000069060000}"/>
    <cellStyle name="Euro 41" xfId="333" xr:uid="{00000000-0005-0000-0000-00006A060000}"/>
    <cellStyle name="Euro 41 2" xfId="334" xr:uid="{00000000-0005-0000-0000-00006B060000}"/>
    <cellStyle name="Euro 41 2 2" xfId="2256" xr:uid="{00000000-0005-0000-0000-00006C060000}"/>
    <cellStyle name="Euro 41 3" xfId="335" xr:uid="{00000000-0005-0000-0000-00006D060000}"/>
    <cellStyle name="Euro 41 3 2" xfId="336" xr:uid="{00000000-0005-0000-0000-00006E060000}"/>
    <cellStyle name="Euro 41 3 3" xfId="337" xr:uid="{00000000-0005-0000-0000-00006F060000}"/>
    <cellStyle name="Euro 41 3 3 2" xfId="2258" xr:uid="{00000000-0005-0000-0000-000070060000}"/>
    <cellStyle name="Euro 41 3 4" xfId="2257" xr:uid="{00000000-0005-0000-0000-000071060000}"/>
    <cellStyle name="Euro 41 4" xfId="338" xr:uid="{00000000-0005-0000-0000-000072060000}"/>
    <cellStyle name="Euro 41 4 2" xfId="339" xr:uid="{00000000-0005-0000-0000-000073060000}"/>
    <cellStyle name="Euro 41 4 2 2" xfId="2260" xr:uid="{00000000-0005-0000-0000-000074060000}"/>
    <cellStyle name="Euro 41 4 3" xfId="2259" xr:uid="{00000000-0005-0000-0000-000075060000}"/>
    <cellStyle name="Euro 41 5" xfId="340" xr:uid="{00000000-0005-0000-0000-000076060000}"/>
    <cellStyle name="Euro 42" xfId="341" xr:uid="{00000000-0005-0000-0000-000077060000}"/>
    <cellStyle name="Euro 42 2" xfId="342" xr:uid="{00000000-0005-0000-0000-000078060000}"/>
    <cellStyle name="Euro 42 2 2" xfId="2261" xr:uid="{00000000-0005-0000-0000-000079060000}"/>
    <cellStyle name="Euro 42 3" xfId="343" xr:uid="{00000000-0005-0000-0000-00007A060000}"/>
    <cellStyle name="Euro 42 3 2" xfId="344" xr:uid="{00000000-0005-0000-0000-00007B060000}"/>
    <cellStyle name="Euro 42 3 3" xfId="345" xr:uid="{00000000-0005-0000-0000-00007C060000}"/>
    <cellStyle name="Euro 42 3 3 2" xfId="2263" xr:uid="{00000000-0005-0000-0000-00007D060000}"/>
    <cellStyle name="Euro 42 3 4" xfId="2262" xr:uid="{00000000-0005-0000-0000-00007E060000}"/>
    <cellStyle name="Euro 42 4" xfId="346" xr:uid="{00000000-0005-0000-0000-00007F060000}"/>
    <cellStyle name="Euro 42 4 2" xfId="347" xr:uid="{00000000-0005-0000-0000-000080060000}"/>
    <cellStyle name="Euro 42 4 2 2" xfId="2265" xr:uid="{00000000-0005-0000-0000-000081060000}"/>
    <cellStyle name="Euro 42 4 3" xfId="2264" xr:uid="{00000000-0005-0000-0000-000082060000}"/>
    <cellStyle name="Euro 42 5" xfId="348" xr:uid="{00000000-0005-0000-0000-000083060000}"/>
    <cellStyle name="Euro 43" xfId="349" xr:uid="{00000000-0005-0000-0000-000084060000}"/>
    <cellStyle name="Euro 43 2" xfId="350" xr:uid="{00000000-0005-0000-0000-000085060000}"/>
    <cellStyle name="Euro 43 2 2" xfId="2266" xr:uid="{00000000-0005-0000-0000-000086060000}"/>
    <cellStyle name="Euro 43 3" xfId="351" xr:uid="{00000000-0005-0000-0000-000087060000}"/>
    <cellStyle name="Euro 43 3 2" xfId="352" xr:uid="{00000000-0005-0000-0000-000088060000}"/>
    <cellStyle name="Euro 43 3 3" xfId="353" xr:uid="{00000000-0005-0000-0000-000089060000}"/>
    <cellStyle name="Euro 43 3 3 2" xfId="2268" xr:uid="{00000000-0005-0000-0000-00008A060000}"/>
    <cellStyle name="Euro 43 3 4" xfId="2267" xr:uid="{00000000-0005-0000-0000-00008B060000}"/>
    <cellStyle name="Euro 43 4" xfId="354" xr:uid="{00000000-0005-0000-0000-00008C060000}"/>
    <cellStyle name="Euro 43 4 2" xfId="355" xr:uid="{00000000-0005-0000-0000-00008D060000}"/>
    <cellStyle name="Euro 43 4 2 2" xfId="2270" xr:uid="{00000000-0005-0000-0000-00008E060000}"/>
    <cellStyle name="Euro 43 4 3" xfId="2269" xr:uid="{00000000-0005-0000-0000-00008F060000}"/>
    <cellStyle name="Euro 43 5" xfId="356" xr:uid="{00000000-0005-0000-0000-000090060000}"/>
    <cellStyle name="Euro 44" xfId="357" xr:uid="{00000000-0005-0000-0000-000091060000}"/>
    <cellStyle name="Euro 44 2" xfId="358" xr:uid="{00000000-0005-0000-0000-000092060000}"/>
    <cellStyle name="Euro 44 2 2" xfId="2271" xr:uid="{00000000-0005-0000-0000-000093060000}"/>
    <cellStyle name="Euro 44 3" xfId="359" xr:uid="{00000000-0005-0000-0000-000094060000}"/>
    <cellStyle name="Euro 44 3 2" xfId="360" xr:uid="{00000000-0005-0000-0000-000095060000}"/>
    <cellStyle name="Euro 44 3 3" xfId="361" xr:uid="{00000000-0005-0000-0000-000096060000}"/>
    <cellStyle name="Euro 44 3 3 2" xfId="2273" xr:uid="{00000000-0005-0000-0000-000097060000}"/>
    <cellStyle name="Euro 44 3 4" xfId="2272" xr:uid="{00000000-0005-0000-0000-000098060000}"/>
    <cellStyle name="Euro 44 4" xfId="362" xr:uid="{00000000-0005-0000-0000-000099060000}"/>
    <cellStyle name="Euro 44 4 2" xfId="363" xr:uid="{00000000-0005-0000-0000-00009A060000}"/>
    <cellStyle name="Euro 44 4 2 2" xfId="2275" xr:uid="{00000000-0005-0000-0000-00009B060000}"/>
    <cellStyle name="Euro 44 4 3" xfId="2274" xr:uid="{00000000-0005-0000-0000-00009C060000}"/>
    <cellStyle name="Euro 44 5" xfId="364" xr:uid="{00000000-0005-0000-0000-00009D060000}"/>
    <cellStyle name="Euro 45" xfId="365" xr:uid="{00000000-0005-0000-0000-00009E060000}"/>
    <cellStyle name="Euro 45 2" xfId="366" xr:uid="{00000000-0005-0000-0000-00009F060000}"/>
    <cellStyle name="Euro 45 2 2" xfId="2277" xr:uid="{00000000-0005-0000-0000-0000A0060000}"/>
    <cellStyle name="Euro 45 3" xfId="2276" xr:uid="{00000000-0005-0000-0000-0000A1060000}"/>
    <cellStyle name="Euro 45 4" xfId="4933" xr:uid="{00000000-0005-0000-0000-0000A2060000}"/>
    <cellStyle name="Euro 46" xfId="367" xr:uid="{00000000-0005-0000-0000-0000A3060000}"/>
    <cellStyle name="Euro 46 2" xfId="2278" xr:uid="{00000000-0005-0000-0000-0000A4060000}"/>
    <cellStyle name="Euro 47" xfId="368" xr:uid="{00000000-0005-0000-0000-0000A5060000}"/>
    <cellStyle name="Euro 47 2" xfId="369" xr:uid="{00000000-0005-0000-0000-0000A6060000}"/>
    <cellStyle name="Euro 47 3" xfId="370" xr:uid="{00000000-0005-0000-0000-0000A7060000}"/>
    <cellStyle name="Euro 47 3 2" xfId="2280" xr:uid="{00000000-0005-0000-0000-0000A8060000}"/>
    <cellStyle name="Euro 47 4" xfId="2279" xr:uid="{00000000-0005-0000-0000-0000A9060000}"/>
    <cellStyle name="Euro 48" xfId="371" xr:uid="{00000000-0005-0000-0000-0000AA060000}"/>
    <cellStyle name="Euro 48 2" xfId="2281" xr:uid="{00000000-0005-0000-0000-0000AB060000}"/>
    <cellStyle name="Euro 49" xfId="372" xr:uid="{00000000-0005-0000-0000-0000AC060000}"/>
    <cellStyle name="Euro 49 2" xfId="373" xr:uid="{00000000-0005-0000-0000-0000AD060000}"/>
    <cellStyle name="Euro 49 2 2" xfId="2283" xr:uid="{00000000-0005-0000-0000-0000AE060000}"/>
    <cellStyle name="Euro 49 3" xfId="2282" xr:uid="{00000000-0005-0000-0000-0000AF060000}"/>
    <cellStyle name="Euro 5" xfId="374" xr:uid="{00000000-0005-0000-0000-0000B0060000}"/>
    <cellStyle name="Euro 5 2" xfId="375" xr:uid="{00000000-0005-0000-0000-0000B1060000}"/>
    <cellStyle name="Euro 5 2 2" xfId="2284" xr:uid="{00000000-0005-0000-0000-0000B2060000}"/>
    <cellStyle name="Euro 5 3" xfId="376" xr:uid="{00000000-0005-0000-0000-0000B3060000}"/>
    <cellStyle name="Euro 5 3 2" xfId="377" xr:uid="{00000000-0005-0000-0000-0000B4060000}"/>
    <cellStyle name="Euro 5 3 3" xfId="378" xr:uid="{00000000-0005-0000-0000-0000B5060000}"/>
    <cellStyle name="Euro 5 3 3 2" xfId="2286" xr:uid="{00000000-0005-0000-0000-0000B6060000}"/>
    <cellStyle name="Euro 5 3 4" xfId="2285" xr:uid="{00000000-0005-0000-0000-0000B7060000}"/>
    <cellStyle name="Euro 5 4" xfId="379" xr:uid="{00000000-0005-0000-0000-0000B8060000}"/>
    <cellStyle name="Euro 5 4 2" xfId="380" xr:uid="{00000000-0005-0000-0000-0000B9060000}"/>
    <cellStyle name="Euro 5 4 2 2" xfId="2288" xr:uid="{00000000-0005-0000-0000-0000BA060000}"/>
    <cellStyle name="Euro 5 4 3" xfId="2287" xr:uid="{00000000-0005-0000-0000-0000BB060000}"/>
    <cellStyle name="Euro 5 5" xfId="381" xr:uid="{00000000-0005-0000-0000-0000BC060000}"/>
    <cellStyle name="Euro 50" xfId="382" xr:uid="{00000000-0005-0000-0000-0000BD060000}"/>
    <cellStyle name="Euro 51" xfId="383" xr:uid="{00000000-0005-0000-0000-0000BE060000}"/>
    <cellStyle name="Euro 51 2" xfId="2289" xr:uid="{00000000-0005-0000-0000-0000BF060000}"/>
    <cellStyle name="Euro 6" xfId="384" xr:uid="{00000000-0005-0000-0000-0000C0060000}"/>
    <cellStyle name="Euro 6 2" xfId="385" xr:uid="{00000000-0005-0000-0000-0000C1060000}"/>
    <cellStyle name="Euro 6 2 2" xfId="2290" xr:uid="{00000000-0005-0000-0000-0000C2060000}"/>
    <cellStyle name="Euro 6 3" xfId="386" xr:uid="{00000000-0005-0000-0000-0000C3060000}"/>
    <cellStyle name="Euro 6 3 2" xfId="387" xr:uid="{00000000-0005-0000-0000-0000C4060000}"/>
    <cellStyle name="Euro 6 3 3" xfId="388" xr:uid="{00000000-0005-0000-0000-0000C5060000}"/>
    <cellStyle name="Euro 6 3 3 2" xfId="2292" xr:uid="{00000000-0005-0000-0000-0000C6060000}"/>
    <cellStyle name="Euro 6 3 4" xfId="2291" xr:uid="{00000000-0005-0000-0000-0000C7060000}"/>
    <cellStyle name="Euro 6 4" xfId="389" xr:uid="{00000000-0005-0000-0000-0000C8060000}"/>
    <cellStyle name="Euro 6 4 2" xfId="390" xr:uid="{00000000-0005-0000-0000-0000C9060000}"/>
    <cellStyle name="Euro 6 4 2 2" xfId="2294" xr:uid="{00000000-0005-0000-0000-0000CA060000}"/>
    <cellStyle name="Euro 6 4 3" xfId="2293" xr:uid="{00000000-0005-0000-0000-0000CB060000}"/>
    <cellStyle name="Euro 6 5" xfId="391" xr:uid="{00000000-0005-0000-0000-0000CC060000}"/>
    <cellStyle name="Euro 7" xfId="392" xr:uid="{00000000-0005-0000-0000-0000CD060000}"/>
    <cellStyle name="Euro 7 2" xfId="393" xr:uid="{00000000-0005-0000-0000-0000CE060000}"/>
    <cellStyle name="Euro 7 2 2" xfId="2295" xr:uid="{00000000-0005-0000-0000-0000CF060000}"/>
    <cellStyle name="Euro 7 3" xfId="394" xr:uid="{00000000-0005-0000-0000-0000D0060000}"/>
    <cellStyle name="Euro 7 3 2" xfId="395" xr:uid="{00000000-0005-0000-0000-0000D1060000}"/>
    <cellStyle name="Euro 7 3 3" xfId="396" xr:uid="{00000000-0005-0000-0000-0000D2060000}"/>
    <cellStyle name="Euro 7 3 3 2" xfId="2297" xr:uid="{00000000-0005-0000-0000-0000D3060000}"/>
    <cellStyle name="Euro 7 3 4" xfId="2296" xr:uid="{00000000-0005-0000-0000-0000D4060000}"/>
    <cellStyle name="Euro 7 4" xfId="397" xr:uid="{00000000-0005-0000-0000-0000D5060000}"/>
    <cellStyle name="Euro 7 4 2" xfId="398" xr:uid="{00000000-0005-0000-0000-0000D6060000}"/>
    <cellStyle name="Euro 7 4 2 2" xfId="2299" xr:uid="{00000000-0005-0000-0000-0000D7060000}"/>
    <cellStyle name="Euro 7 4 3" xfId="2298" xr:uid="{00000000-0005-0000-0000-0000D8060000}"/>
    <cellStyle name="Euro 7 5" xfId="399" xr:uid="{00000000-0005-0000-0000-0000D9060000}"/>
    <cellStyle name="Euro 8" xfId="400" xr:uid="{00000000-0005-0000-0000-0000DA060000}"/>
    <cellStyle name="Euro 8 2" xfId="401" xr:uid="{00000000-0005-0000-0000-0000DB060000}"/>
    <cellStyle name="Euro 8 2 2" xfId="2300" xr:uid="{00000000-0005-0000-0000-0000DC060000}"/>
    <cellStyle name="Euro 8 3" xfId="402" xr:uid="{00000000-0005-0000-0000-0000DD060000}"/>
    <cellStyle name="Euro 8 3 2" xfId="403" xr:uid="{00000000-0005-0000-0000-0000DE060000}"/>
    <cellStyle name="Euro 8 3 3" xfId="404" xr:uid="{00000000-0005-0000-0000-0000DF060000}"/>
    <cellStyle name="Euro 8 3 3 2" xfId="2302" xr:uid="{00000000-0005-0000-0000-0000E0060000}"/>
    <cellStyle name="Euro 8 3 4" xfId="2301" xr:uid="{00000000-0005-0000-0000-0000E1060000}"/>
    <cellStyle name="Euro 8 4" xfId="405" xr:uid="{00000000-0005-0000-0000-0000E2060000}"/>
    <cellStyle name="Euro 8 4 2" xfId="406" xr:uid="{00000000-0005-0000-0000-0000E3060000}"/>
    <cellStyle name="Euro 8 4 2 2" xfId="2304" xr:uid="{00000000-0005-0000-0000-0000E4060000}"/>
    <cellStyle name="Euro 8 4 3" xfId="2303" xr:uid="{00000000-0005-0000-0000-0000E5060000}"/>
    <cellStyle name="Euro 8 5" xfId="407" xr:uid="{00000000-0005-0000-0000-0000E6060000}"/>
    <cellStyle name="Euro 9" xfId="408" xr:uid="{00000000-0005-0000-0000-0000E7060000}"/>
    <cellStyle name="Euro 9 2" xfId="409" xr:uid="{00000000-0005-0000-0000-0000E8060000}"/>
    <cellStyle name="Euro 9 2 2" xfId="2305" xr:uid="{00000000-0005-0000-0000-0000E9060000}"/>
    <cellStyle name="Euro 9 3" xfId="410" xr:uid="{00000000-0005-0000-0000-0000EA060000}"/>
    <cellStyle name="Euro 9 3 2" xfId="411" xr:uid="{00000000-0005-0000-0000-0000EB060000}"/>
    <cellStyle name="Euro 9 3 3" xfId="412" xr:uid="{00000000-0005-0000-0000-0000EC060000}"/>
    <cellStyle name="Euro 9 3 3 2" xfId="2307" xr:uid="{00000000-0005-0000-0000-0000ED060000}"/>
    <cellStyle name="Euro 9 3 4" xfId="2306" xr:uid="{00000000-0005-0000-0000-0000EE060000}"/>
    <cellStyle name="Euro 9 4" xfId="413" xr:uid="{00000000-0005-0000-0000-0000EF060000}"/>
    <cellStyle name="Euro 9 4 2" xfId="414" xr:uid="{00000000-0005-0000-0000-0000F0060000}"/>
    <cellStyle name="Euro 9 4 2 2" xfId="2309" xr:uid="{00000000-0005-0000-0000-0000F1060000}"/>
    <cellStyle name="Euro 9 4 3" xfId="2308" xr:uid="{00000000-0005-0000-0000-0000F2060000}"/>
    <cellStyle name="Euro 9 5" xfId="415" xr:uid="{00000000-0005-0000-0000-0000F3060000}"/>
    <cellStyle name="Explanatory Text 2" xfId="3437" xr:uid="{00000000-0005-0000-0000-0000F406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5060000}"/>
    <cellStyle name="Forklarende tekst" xfId="3336" builtinId="53" customBuiltin="1"/>
    <cellStyle name="God" xfId="417" builtinId="26" customBuiltin="1"/>
    <cellStyle name="Good 2" xfId="3438" xr:uid="{00000000-0005-0000-0000-0000F8060000}"/>
    <cellStyle name="Heading 1 2" xfId="3439" xr:uid="{00000000-0005-0000-0000-0000F9060000}"/>
    <cellStyle name="Heading 2 2" xfId="3440" xr:uid="{00000000-0005-0000-0000-0000FA060000}"/>
    <cellStyle name="Heading 3 2" xfId="3441" xr:uid="{00000000-0005-0000-0000-0000FB060000}"/>
    <cellStyle name="Heading 3 2 2" xfId="8050" xr:uid="{00000000-0005-0000-0000-0000FC060000}"/>
    <cellStyle name="Heading 4 2" xfId="3442" xr:uid="{00000000-0005-0000-0000-0000FD060000}"/>
    <cellStyle name="Hyperlink 2" xfId="421" xr:uid="{00000000-0005-0000-0000-0000FE060000}"/>
    <cellStyle name="Hyperlink 2 2" xfId="3443" xr:uid="{00000000-0005-0000-0000-0000FF060000}"/>
    <cellStyle name="Hyperlink 3" xfId="3444" xr:uid="{00000000-0005-0000-0000-000000070000}"/>
    <cellStyle name="Input" xfId="422" builtinId="20" customBuiltin="1"/>
    <cellStyle name="Input 2" xfId="423" xr:uid="{00000000-0005-0000-0000-000002070000}"/>
    <cellStyle name="Input 2 2" xfId="3521" xr:uid="{00000000-0005-0000-0000-000003070000}"/>
    <cellStyle name="Input 2 2 2" xfId="8105" xr:uid="{00000000-0005-0000-0000-000004070000}"/>
    <cellStyle name="Input 2 2 3" xfId="9317" xr:uid="{00000000-0005-0000-0000-000005070000}"/>
    <cellStyle name="Input 2 2 4" xfId="9331" xr:uid="{00000000-0005-0000-0000-000006070000}"/>
    <cellStyle name="Input 2 2 5" xfId="9305" xr:uid="{00000000-0005-0000-0000-000007070000}"/>
    <cellStyle name="Input 2 2 6" xfId="10675" xr:uid="{00000000-0005-0000-0000-000008070000}"/>
    <cellStyle name="Input 2 3" xfId="7906" xr:uid="{00000000-0005-0000-0000-000009070000}"/>
    <cellStyle name="Input 2 4" xfId="7946" xr:uid="{00000000-0005-0000-0000-00000A070000}"/>
    <cellStyle name="Input 2 5" xfId="7909" xr:uid="{00000000-0005-0000-0000-00000B070000}"/>
    <cellStyle name="Input 2 6" xfId="7988" xr:uid="{00000000-0005-0000-0000-00000C070000}"/>
    <cellStyle name="Input 2 7" xfId="7914" xr:uid="{00000000-0005-0000-0000-00000D070000}"/>
    <cellStyle name="Input 3" xfId="424" xr:uid="{00000000-0005-0000-0000-00000E070000}"/>
    <cellStyle name="Input 4" xfId="7905" xr:uid="{00000000-0005-0000-0000-00000F070000}"/>
    <cellStyle name="Input 5" xfId="7947" xr:uid="{00000000-0005-0000-0000-000010070000}"/>
    <cellStyle name="Input 6" xfId="7961" xr:uid="{00000000-0005-0000-0000-000011070000}"/>
    <cellStyle name="Input 7" xfId="7945" xr:uid="{00000000-0005-0000-0000-000012070000}"/>
    <cellStyle name="Input 8" xfId="9335" xr:uid="{00000000-0005-0000-0000-000013070000}"/>
    <cellStyle name="InputCells" xfId="425" xr:uid="{00000000-0005-0000-0000-000014070000}"/>
    <cellStyle name="Komma 10" xfId="3501" xr:uid="{00000000-0005-0000-0000-000015070000}"/>
    <cellStyle name="Komma 10 2" xfId="4151" xr:uid="{00000000-0005-0000-0000-000016070000}"/>
    <cellStyle name="Komma 10 2 2" xfId="7319" xr:uid="{00000000-0005-0000-0000-000017070000}"/>
    <cellStyle name="Komma 10 2 2 2" xfId="10074" xr:uid="{00000000-0005-0000-0000-000018070000}"/>
    <cellStyle name="Komma 10 2 3" xfId="8712" xr:uid="{00000000-0005-0000-0000-000019070000}"/>
    <cellStyle name="Komma 10 3" xfId="6708" xr:uid="{00000000-0005-0000-0000-00001A070000}"/>
    <cellStyle name="Komma 10 3 2" xfId="9463" xr:uid="{00000000-0005-0000-0000-00001B070000}"/>
    <cellStyle name="Komma 10 4" xfId="8096" xr:uid="{00000000-0005-0000-0000-00001C070000}"/>
    <cellStyle name="Komma 11" xfId="3370" xr:uid="{00000000-0005-0000-0000-00001D070000}"/>
    <cellStyle name="Komma 2" xfId="426" xr:uid="{00000000-0005-0000-0000-00001E070000}"/>
    <cellStyle name="Komma 2 2" xfId="427" xr:uid="{00000000-0005-0000-0000-00001F070000}"/>
    <cellStyle name="Komma 2 2 2" xfId="3283" xr:uid="{00000000-0005-0000-0000-000020070000}"/>
    <cellStyle name="Komma 2 2 3" xfId="3504" xr:uid="{00000000-0005-0000-0000-000021070000}"/>
    <cellStyle name="Komma 2 3" xfId="3315" xr:uid="{00000000-0005-0000-0000-000022070000}"/>
    <cellStyle name="Komma 2 3 2" xfId="3629" xr:uid="{00000000-0005-0000-0000-000023070000}"/>
    <cellStyle name="Komma 2 3 3" xfId="4934" xr:uid="{00000000-0005-0000-0000-000024070000}"/>
    <cellStyle name="Komma 2 3 4" xfId="6624" xr:uid="{00000000-0005-0000-0000-000025070000}"/>
    <cellStyle name="Komma 2 3 4 2" xfId="9388" xr:uid="{00000000-0005-0000-0000-000026070000}"/>
    <cellStyle name="Komma 2 3 5" xfId="8017" xr:uid="{00000000-0005-0000-0000-000027070000}"/>
    <cellStyle name="Komma 2 4" xfId="3282" xr:uid="{00000000-0005-0000-0000-000028070000}"/>
    <cellStyle name="Komma 2 4 2" xfId="4154" xr:uid="{00000000-0005-0000-0000-000029070000}"/>
    <cellStyle name="Komma 2 4 2 2" xfId="7322" xr:uid="{00000000-0005-0000-0000-00002A070000}"/>
    <cellStyle name="Komma 2 4 2 2 2" xfId="10077" xr:uid="{00000000-0005-0000-0000-00002B070000}"/>
    <cellStyle name="Komma 2 4 2 3" xfId="8715" xr:uid="{00000000-0005-0000-0000-00002C070000}"/>
    <cellStyle name="Komma 2 4 3" xfId="3513" xr:uid="{00000000-0005-0000-0000-00002D070000}"/>
    <cellStyle name="Komma 2 4 3 2" xfId="6711" xr:uid="{00000000-0005-0000-0000-00002E070000}"/>
    <cellStyle name="Komma 2 4 3 2 2" xfId="9466" xr:uid="{00000000-0005-0000-0000-00002F070000}"/>
    <cellStyle name="Komma 2 4 3 3" xfId="8099" xr:uid="{00000000-0005-0000-0000-000030070000}"/>
    <cellStyle name="Komma 2 5" xfId="3388" xr:uid="{00000000-0005-0000-0000-000031070000}"/>
    <cellStyle name="Komma 2 6" xfId="4863" xr:uid="{00000000-0005-0000-0000-000032070000}"/>
    <cellStyle name="Komma 2 6 2" xfId="9296" xr:uid="{00000000-0005-0000-0000-000033070000}"/>
    <cellStyle name="Komma 3" xfId="428" xr:uid="{00000000-0005-0000-0000-000034070000}"/>
    <cellStyle name="Komma 3 10" xfId="3386" xr:uid="{00000000-0005-0000-0000-000035070000}"/>
    <cellStyle name="Komma 3 10 2" xfId="6654" xr:uid="{00000000-0005-0000-0000-000036070000}"/>
    <cellStyle name="Komma 3 10 2 2" xfId="9417" xr:uid="{00000000-0005-0000-0000-000037070000}"/>
    <cellStyle name="Komma 3 10 3" xfId="8046" xr:uid="{00000000-0005-0000-0000-000038070000}"/>
    <cellStyle name="Komma 3 11" xfId="4864" xr:uid="{00000000-0005-0000-0000-000039070000}"/>
    <cellStyle name="Komma 3 12" xfId="5682" xr:uid="{00000000-0005-0000-0000-00003A070000}"/>
    <cellStyle name="Komma 3 2" xfId="429" xr:uid="{00000000-0005-0000-0000-00003B070000}"/>
    <cellStyle name="Komma 3 2 2" xfId="3478" xr:uid="{00000000-0005-0000-0000-00003C070000}"/>
    <cellStyle name="Komma 3 2 2 2" xfId="3632" xr:uid="{00000000-0005-0000-0000-00003D070000}"/>
    <cellStyle name="Komma 3 2 2 2 2" xfId="4269" xr:uid="{00000000-0005-0000-0000-00003E070000}"/>
    <cellStyle name="Komma 3 2 2 2 2 2" xfId="7437" xr:uid="{00000000-0005-0000-0000-00003F070000}"/>
    <cellStyle name="Komma 3 2 2 2 2 2 2" xfId="10192" xr:uid="{00000000-0005-0000-0000-000040070000}"/>
    <cellStyle name="Komma 3 2 2 2 2 3" xfId="8830" xr:uid="{00000000-0005-0000-0000-000041070000}"/>
    <cellStyle name="Komma 3 2 2 2 3" xfId="6814" xr:uid="{00000000-0005-0000-0000-000042070000}"/>
    <cellStyle name="Komma 3 2 2 2 3 2" xfId="9569" xr:uid="{00000000-0005-0000-0000-000043070000}"/>
    <cellStyle name="Komma 3 2 2 2 4" xfId="8207" xr:uid="{00000000-0005-0000-0000-000044070000}"/>
    <cellStyle name="Komma 3 2 2 3" xfId="4129" xr:uid="{00000000-0005-0000-0000-000045070000}"/>
    <cellStyle name="Komma 3 2 2 3 2" xfId="7297" xr:uid="{00000000-0005-0000-0000-000046070000}"/>
    <cellStyle name="Komma 3 2 2 3 2 2" xfId="10052" xr:uid="{00000000-0005-0000-0000-000047070000}"/>
    <cellStyle name="Komma 3 2 2 3 3" xfId="8690" xr:uid="{00000000-0005-0000-0000-000048070000}"/>
    <cellStyle name="Komma 3 2 2 4" xfId="6686" xr:uid="{00000000-0005-0000-0000-000049070000}"/>
    <cellStyle name="Komma 3 2 2 4 2" xfId="9441" xr:uid="{00000000-0005-0000-0000-00004A070000}"/>
    <cellStyle name="Komma 3 2 2 5" xfId="8074" xr:uid="{00000000-0005-0000-0000-00004B070000}"/>
    <cellStyle name="Komma 3 2 3" xfId="3494" xr:uid="{00000000-0005-0000-0000-00004C070000}"/>
    <cellStyle name="Komma 3 2 3 2" xfId="3633" xr:uid="{00000000-0005-0000-0000-00004D070000}"/>
    <cellStyle name="Komma 3 2 3 2 2" xfId="4270" xr:uid="{00000000-0005-0000-0000-00004E070000}"/>
    <cellStyle name="Komma 3 2 3 2 2 2" xfId="7438" xr:uid="{00000000-0005-0000-0000-00004F070000}"/>
    <cellStyle name="Komma 3 2 3 2 2 2 2" xfId="10193" xr:uid="{00000000-0005-0000-0000-000050070000}"/>
    <cellStyle name="Komma 3 2 3 2 2 3" xfId="8831" xr:uid="{00000000-0005-0000-0000-000051070000}"/>
    <cellStyle name="Komma 3 2 3 2 3" xfId="6815" xr:uid="{00000000-0005-0000-0000-000052070000}"/>
    <cellStyle name="Komma 3 2 3 2 3 2" xfId="9570" xr:uid="{00000000-0005-0000-0000-000053070000}"/>
    <cellStyle name="Komma 3 2 3 2 4" xfId="8208" xr:uid="{00000000-0005-0000-0000-000054070000}"/>
    <cellStyle name="Komma 3 2 3 3" xfId="4145" xr:uid="{00000000-0005-0000-0000-000055070000}"/>
    <cellStyle name="Komma 3 2 3 3 2" xfId="7313" xr:uid="{00000000-0005-0000-0000-000056070000}"/>
    <cellStyle name="Komma 3 2 3 3 2 2" xfId="10068" xr:uid="{00000000-0005-0000-0000-000057070000}"/>
    <cellStyle name="Komma 3 2 3 3 3" xfId="8706" xr:uid="{00000000-0005-0000-0000-000058070000}"/>
    <cellStyle name="Komma 3 2 3 4" xfId="6702" xr:uid="{00000000-0005-0000-0000-000059070000}"/>
    <cellStyle name="Komma 3 2 3 4 2" xfId="9457" xr:uid="{00000000-0005-0000-0000-00005A070000}"/>
    <cellStyle name="Komma 3 2 3 5" xfId="8090" xr:uid="{00000000-0005-0000-0000-00005B070000}"/>
    <cellStyle name="Komma 3 2 4" xfId="3631" xr:uid="{00000000-0005-0000-0000-00005C070000}"/>
    <cellStyle name="Komma 3 2 4 2" xfId="4268" xr:uid="{00000000-0005-0000-0000-00005D070000}"/>
    <cellStyle name="Komma 3 2 4 2 2" xfId="7436" xr:uid="{00000000-0005-0000-0000-00005E070000}"/>
    <cellStyle name="Komma 3 2 4 2 2 2" xfId="10191" xr:uid="{00000000-0005-0000-0000-00005F070000}"/>
    <cellStyle name="Komma 3 2 4 2 3" xfId="8829" xr:uid="{00000000-0005-0000-0000-000060070000}"/>
    <cellStyle name="Komma 3 2 4 3" xfId="6813" xr:uid="{00000000-0005-0000-0000-000061070000}"/>
    <cellStyle name="Komma 3 2 4 3 2" xfId="9568" xr:uid="{00000000-0005-0000-0000-000062070000}"/>
    <cellStyle name="Komma 3 2 4 4" xfId="8206" xr:uid="{00000000-0005-0000-0000-000063070000}"/>
    <cellStyle name="Komma 3 2 5" xfId="4113" xr:uid="{00000000-0005-0000-0000-000064070000}"/>
    <cellStyle name="Komma 3 2 5 2" xfId="7281" xr:uid="{00000000-0005-0000-0000-000065070000}"/>
    <cellStyle name="Komma 3 2 5 2 2" xfId="10036" xr:uid="{00000000-0005-0000-0000-000066070000}"/>
    <cellStyle name="Komma 3 2 5 3" xfId="8674" xr:uid="{00000000-0005-0000-0000-000067070000}"/>
    <cellStyle name="Komma 3 2 6" xfId="3462" xr:uid="{00000000-0005-0000-0000-000068070000}"/>
    <cellStyle name="Komma 3 2 6 2" xfId="6670" xr:uid="{00000000-0005-0000-0000-000069070000}"/>
    <cellStyle name="Komma 3 2 6 2 2" xfId="9425" xr:uid="{00000000-0005-0000-0000-00006A070000}"/>
    <cellStyle name="Komma 3 2 6 3" xfId="8058" xr:uid="{00000000-0005-0000-0000-00006B070000}"/>
    <cellStyle name="Komma 3 2 7" xfId="4936" xr:uid="{00000000-0005-0000-0000-00006C070000}"/>
    <cellStyle name="Komma 3 2 8" xfId="5683" xr:uid="{00000000-0005-0000-0000-00006D070000}"/>
    <cellStyle name="Komma 3 3" xfId="3470" xr:uid="{00000000-0005-0000-0000-00006E070000}"/>
    <cellStyle name="Komma 3 3 2" xfId="3634" xr:uid="{00000000-0005-0000-0000-00006F070000}"/>
    <cellStyle name="Komma 3 3 2 2" xfId="4271" xr:uid="{00000000-0005-0000-0000-000070070000}"/>
    <cellStyle name="Komma 3 3 2 2 2" xfId="7439" xr:uid="{00000000-0005-0000-0000-000071070000}"/>
    <cellStyle name="Komma 3 3 2 2 2 2" xfId="10194" xr:uid="{00000000-0005-0000-0000-000072070000}"/>
    <cellStyle name="Komma 3 3 2 2 3" xfId="8832" xr:uid="{00000000-0005-0000-0000-000073070000}"/>
    <cellStyle name="Komma 3 3 2 3" xfId="6816" xr:uid="{00000000-0005-0000-0000-000074070000}"/>
    <cellStyle name="Komma 3 3 2 3 2" xfId="9571" xr:uid="{00000000-0005-0000-0000-000075070000}"/>
    <cellStyle name="Komma 3 3 2 4" xfId="8209" xr:uid="{00000000-0005-0000-0000-000076070000}"/>
    <cellStyle name="Komma 3 3 3" xfId="4121" xr:uid="{00000000-0005-0000-0000-000077070000}"/>
    <cellStyle name="Komma 3 3 3 2" xfId="7289" xr:uid="{00000000-0005-0000-0000-000078070000}"/>
    <cellStyle name="Komma 3 3 3 2 2" xfId="10044" xr:uid="{00000000-0005-0000-0000-000079070000}"/>
    <cellStyle name="Komma 3 3 3 3" xfId="8682" xr:uid="{00000000-0005-0000-0000-00007A070000}"/>
    <cellStyle name="Komma 3 3 4" xfId="4935" xr:uid="{00000000-0005-0000-0000-00007B070000}"/>
    <cellStyle name="Komma 3 3 5" xfId="6678" xr:uid="{00000000-0005-0000-0000-00007C070000}"/>
    <cellStyle name="Komma 3 3 5 2" xfId="9433" xr:uid="{00000000-0005-0000-0000-00007D070000}"/>
    <cellStyle name="Komma 3 3 6" xfId="8066" xr:uid="{00000000-0005-0000-0000-00007E070000}"/>
    <cellStyle name="Komma 3 4" xfId="3486" xr:uid="{00000000-0005-0000-0000-00007F070000}"/>
    <cellStyle name="Komma 3 4 2" xfId="3635" xr:uid="{00000000-0005-0000-0000-000080070000}"/>
    <cellStyle name="Komma 3 4 2 2" xfId="4272" xr:uid="{00000000-0005-0000-0000-000081070000}"/>
    <cellStyle name="Komma 3 4 2 2 2" xfId="7440" xr:uid="{00000000-0005-0000-0000-000082070000}"/>
    <cellStyle name="Komma 3 4 2 2 2 2" xfId="10195" xr:uid="{00000000-0005-0000-0000-000083070000}"/>
    <cellStyle name="Komma 3 4 2 2 3" xfId="8833" xr:uid="{00000000-0005-0000-0000-000084070000}"/>
    <cellStyle name="Komma 3 4 2 3" xfId="6817" xr:uid="{00000000-0005-0000-0000-000085070000}"/>
    <cellStyle name="Komma 3 4 2 3 2" xfId="9572" xr:uid="{00000000-0005-0000-0000-000086070000}"/>
    <cellStyle name="Komma 3 4 2 4" xfId="8210" xr:uid="{00000000-0005-0000-0000-000087070000}"/>
    <cellStyle name="Komma 3 4 3" xfId="4137" xr:uid="{00000000-0005-0000-0000-000088070000}"/>
    <cellStyle name="Komma 3 4 3 2" xfId="7305" xr:uid="{00000000-0005-0000-0000-000089070000}"/>
    <cellStyle name="Komma 3 4 3 2 2" xfId="10060" xr:uid="{00000000-0005-0000-0000-00008A070000}"/>
    <cellStyle name="Komma 3 4 3 3" xfId="8698" xr:uid="{00000000-0005-0000-0000-00008B070000}"/>
    <cellStyle name="Komma 3 4 4" xfId="6694" xr:uid="{00000000-0005-0000-0000-00008C070000}"/>
    <cellStyle name="Komma 3 4 4 2" xfId="9449" xr:uid="{00000000-0005-0000-0000-00008D070000}"/>
    <cellStyle name="Komma 3 4 5" xfId="8082" xr:uid="{00000000-0005-0000-0000-00008E070000}"/>
    <cellStyle name="Komma 3 5" xfId="3636" xr:uid="{00000000-0005-0000-0000-00008F070000}"/>
    <cellStyle name="Komma 3 5 2" xfId="4273" xr:uid="{00000000-0005-0000-0000-000090070000}"/>
    <cellStyle name="Komma 3 5 2 2" xfId="7441" xr:uid="{00000000-0005-0000-0000-000091070000}"/>
    <cellStyle name="Komma 3 5 2 2 2" xfId="10196" xr:uid="{00000000-0005-0000-0000-000092070000}"/>
    <cellStyle name="Komma 3 5 2 3" xfId="8834" xr:uid="{00000000-0005-0000-0000-000093070000}"/>
    <cellStyle name="Komma 3 5 3" xfId="6818" xr:uid="{00000000-0005-0000-0000-000094070000}"/>
    <cellStyle name="Komma 3 5 3 2" xfId="9573" xr:uid="{00000000-0005-0000-0000-000095070000}"/>
    <cellStyle name="Komma 3 5 4" xfId="8211" xr:uid="{00000000-0005-0000-0000-000096070000}"/>
    <cellStyle name="Komma 3 6" xfId="3637" xr:uid="{00000000-0005-0000-0000-000097070000}"/>
    <cellStyle name="Komma 3 7" xfId="3630" xr:uid="{00000000-0005-0000-0000-000098070000}"/>
    <cellStyle name="Komma 3 7 2" xfId="4267" xr:uid="{00000000-0005-0000-0000-000099070000}"/>
    <cellStyle name="Komma 3 7 2 2" xfId="7435" xr:uid="{00000000-0005-0000-0000-00009A070000}"/>
    <cellStyle name="Komma 3 7 2 2 2" xfId="10190" xr:uid="{00000000-0005-0000-0000-00009B070000}"/>
    <cellStyle name="Komma 3 7 2 3" xfId="8828" xr:uid="{00000000-0005-0000-0000-00009C070000}"/>
    <cellStyle name="Komma 3 7 3" xfId="6812" xr:uid="{00000000-0005-0000-0000-00009D070000}"/>
    <cellStyle name="Komma 3 7 3 2" xfId="9567" xr:uid="{00000000-0005-0000-0000-00009E070000}"/>
    <cellStyle name="Komma 3 7 4" xfId="8205" xr:uid="{00000000-0005-0000-0000-00009F070000}"/>
    <cellStyle name="Komma 3 8" xfId="3507" xr:uid="{00000000-0005-0000-0000-0000A0070000}"/>
    <cellStyle name="Komma 3 9" xfId="4105" xr:uid="{00000000-0005-0000-0000-0000A1070000}"/>
    <cellStyle name="Komma 3 9 2" xfId="7273" xr:uid="{00000000-0005-0000-0000-0000A2070000}"/>
    <cellStyle name="Komma 3 9 2 2" xfId="10028" xr:uid="{00000000-0005-0000-0000-0000A3070000}"/>
    <cellStyle name="Komma 3 9 3" xfId="8666" xr:uid="{00000000-0005-0000-0000-0000A4070000}"/>
    <cellStyle name="Komma 4" xfId="430" xr:uid="{00000000-0005-0000-0000-0000A5070000}"/>
    <cellStyle name="Komma 4 10" xfId="5684" xr:uid="{00000000-0005-0000-0000-0000A6070000}"/>
    <cellStyle name="Komma 4 10 2" xfId="9330" xr:uid="{00000000-0005-0000-0000-0000A7070000}"/>
    <cellStyle name="Komma 4 11" xfId="7907" xr:uid="{00000000-0005-0000-0000-0000A8070000}"/>
    <cellStyle name="Komma 4 2" xfId="2310" xr:uid="{00000000-0005-0000-0000-0000A9070000}"/>
    <cellStyle name="Komma 4 2 2" xfId="3303" xr:uid="{00000000-0005-0000-0000-0000AA070000}"/>
    <cellStyle name="Komma 4 2 2 2" xfId="4276" xr:uid="{00000000-0005-0000-0000-0000AB070000}"/>
    <cellStyle name="Komma 4 2 2 2 2" xfId="7444" xr:uid="{00000000-0005-0000-0000-0000AC070000}"/>
    <cellStyle name="Komma 4 2 2 2 2 2" xfId="10199" xr:uid="{00000000-0005-0000-0000-0000AD070000}"/>
    <cellStyle name="Komma 4 2 2 2 3" xfId="8837" xr:uid="{00000000-0005-0000-0000-0000AE070000}"/>
    <cellStyle name="Komma 4 2 2 3" xfId="3640" xr:uid="{00000000-0005-0000-0000-0000AF070000}"/>
    <cellStyle name="Komma 4 2 2 3 2" xfId="6821" xr:uid="{00000000-0005-0000-0000-0000B0070000}"/>
    <cellStyle name="Komma 4 2 2 3 2 2" xfId="9576" xr:uid="{00000000-0005-0000-0000-0000B1070000}"/>
    <cellStyle name="Komma 4 2 2 3 3" xfId="8214" xr:uid="{00000000-0005-0000-0000-0000B2070000}"/>
    <cellStyle name="Komma 4 2 2 4" xfId="6613" xr:uid="{00000000-0005-0000-0000-0000B3070000}"/>
    <cellStyle name="Komma 4 2 2 4 2" xfId="9377" xr:uid="{00000000-0005-0000-0000-0000B4070000}"/>
    <cellStyle name="Komma 4 2 2 5" xfId="8006" xr:uid="{00000000-0005-0000-0000-0000B5070000}"/>
    <cellStyle name="Komma 4 2 3" xfId="3641" xr:uid="{00000000-0005-0000-0000-0000B6070000}"/>
    <cellStyle name="Komma 4 2 3 2" xfId="4277" xr:uid="{00000000-0005-0000-0000-0000B7070000}"/>
    <cellStyle name="Komma 4 2 3 2 2" xfId="7445" xr:uid="{00000000-0005-0000-0000-0000B8070000}"/>
    <cellStyle name="Komma 4 2 3 2 2 2" xfId="10200" xr:uid="{00000000-0005-0000-0000-0000B9070000}"/>
    <cellStyle name="Komma 4 2 3 2 3" xfId="8838" xr:uid="{00000000-0005-0000-0000-0000BA070000}"/>
    <cellStyle name="Komma 4 2 3 3" xfId="6822" xr:uid="{00000000-0005-0000-0000-0000BB070000}"/>
    <cellStyle name="Komma 4 2 3 3 2" xfId="9577" xr:uid="{00000000-0005-0000-0000-0000BC070000}"/>
    <cellStyle name="Komma 4 2 3 4" xfId="8215" xr:uid="{00000000-0005-0000-0000-0000BD070000}"/>
    <cellStyle name="Komma 4 2 4" xfId="3642" xr:uid="{00000000-0005-0000-0000-0000BE070000}"/>
    <cellStyle name="Komma 4 2 4 2" xfId="4278" xr:uid="{00000000-0005-0000-0000-0000BF070000}"/>
    <cellStyle name="Komma 4 2 4 2 2" xfId="7446" xr:uid="{00000000-0005-0000-0000-0000C0070000}"/>
    <cellStyle name="Komma 4 2 4 2 2 2" xfId="10201" xr:uid="{00000000-0005-0000-0000-0000C1070000}"/>
    <cellStyle name="Komma 4 2 4 2 3" xfId="8839" xr:uid="{00000000-0005-0000-0000-0000C2070000}"/>
    <cellStyle name="Komma 4 2 4 3" xfId="6823" xr:uid="{00000000-0005-0000-0000-0000C3070000}"/>
    <cellStyle name="Komma 4 2 4 3 2" xfId="9578" xr:uid="{00000000-0005-0000-0000-0000C4070000}"/>
    <cellStyle name="Komma 4 2 4 4" xfId="8216" xr:uid="{00000000-0005-0000-0000-0000C5070000}"/>
    <cellStyle name="Komma 4 2 5" xfId="4275" xr:uid="{00000000-0005-0000-0000-0000C6070000}"/>
    <cellStyle name="Komma 4 2 5 2" xfId="7443" xr:uid="{00000000-0005-0000-0000-0000C7070000}"/>
    <cellStyle name="Komma 4 2 5 2 2" xfId="10198" xr:uid="{00000000-0005-0000-0000-0000C8070000}"/>
    <cellStyle name="Komma 4 2 5 3" xfId="8836" xr:uid="{00000000-0005-0000-0000-0000C9070000}"/>
    <cellStyle name="Komma 4 2 6" xfId="3639" xr:uid="{00000000-0005-0000-0000-0000CA070000}"/>
    <cellStyle name="Komma 4 2 6 2" xfId="6820" xr:uid="{00000000-0005-0000-0000-0000CB070000}"/>
    <cellStyle name="Komma 4 2 6 2 2" xfId="9575" xr:uid="{00000000-0005-0000-0000-0000CC070000}"/>
    <cellStyle name="Komma 4 2 6 3" xfId="8213" xr:uid="{00000000-0005-0000-0000-0000CD070000}"/>
    <cellStyle name="Komma 4 2 7" xfId="5371" xr:uid="{00000000-0005-0000-0000-0000CE070000}"/>
    <cellStyle name="Komma 4 2 7 2" xfId="9316" xr:uid="{00000000-0005-0000-0000-0000CF070000}"/>
    <cellStyle name="Komma 4 2 8" xfId="6293" xr:uid="{00000000-0005-0000-0000-0000D0070000}"/>
    <cellStyle name="Komma 4 2 8 2" xfId="9350" xr:uid="{00000000-0005-0000-0000-0000D1070000}"/>
    <cellStyle name="Komma 4 2 9" xfId="7962" xr:uid="{00000000-0005-0000-0000-0000D2070000}"/>
    <cellStyle name="Komma 4 3" xfId="3284" xr:uid="{00000000-0005-0000-0000-0000D3070000}"/>
    <cellStyle name="Komma 4 3 2" xfId="3644" xr:uid="{00000000-0005-0000-0000-0000D4070000}"/>
    <cellStyle name="Komma 4 3 2 2" xfId="4280" xr:uid="{00000000-0005-0000-0000-0000D5070000}"/>
    <cellStyle name="Komma 4 3 2 2 2" xfId="7448" xr:uid="{00000000-0005-0000-0000-0000D6070000}"/>
    <cellStyle name="Komma 4 3 2 2 2 2" xfId="10203" xr:uid="{00000000-0005-0000-0000-0000D7070000}"/>
    <cellStyle name="Komma 4 3 2 2 3" xfId="8841" xr:uid="{00000000-0005-0000-0000-0000D8070000}"/>
    <cellStyle name="Komma 4 3 2 3" xfId="6825" xr:uid="{00000000-0005-0000-0000-0000D9070000}"/>
    <cellStyle name="Komma 4 3 2 3 2" xfId="9580" xr:uid="{00000000-0005-0000-0000-0000DA070000}"/>
    <cellStyle name="Komma 4 3 2 4" xfId="8218" xr:uid="{00000000-0005-0000-0000-0000DB070000}"/>
    <cellStyle name="Komma 4 3 3" xfId="3645" xr:uid="{00000000-0005-0000-0000-0000DC070000}"/>
    <cellStyle name="Komma 4 3 3 2" xfId="4281" xr:uid="{00000000-0005-0000-0000-0000DD070000}"/>
    <cellStyle name="Komma 4 3 3 2 2" xfId="7449" xr:uid="{00000000-0005-0000-0000-0000DE070000}"/>
    <cellStyle name="Komma 4 3 3 2 2 2" xfId="10204" xr:uid="{00000000-0005-0000-0000-0000DF070000}"/>
    <cellStyle name="Komma 4 3 3 2 3" xfId="8842" xr:uid="{00000000-0005-0000-0000-0000E0070000}"/>
    <cellStyle name="Komma 4 3 3 3" xfId="6826" xr:uid="{00000000-0005-0000-0000-0000E1070000}"/>
    <cellStyle name="Komma 4 3 3 3 2" xfId="9581" xr:uid="{00000000-0005-0000-0000-0000E2070000}"/>
    <cellStyle name="Komma 4 3 3 4" xfId="8219" xr:uid="{00000000-0005-0000-0000-0000E3070000}"/>
    <cellStyle name="Komma 4 3 4" xfId="4279" xr:uid="{00000000-0005-0000-0000-0000E4070000}"/>
    <cellStyle name="Komma 4 3 4 2" xfId="7447" xr:uid="{00000000-0005-0000-0000-0000E5070000}"/>
    <cellStyle name="Komma 4 3 4 2 2" xfId="10202" xr:uid="{00000000-0005-0000-0000-0000E6070000}"/>
    <cellStyle name="Komma 4 3 4 3" xfId="8840" xr:uid="{00000000-0005-0000-0000-0000E7070000}"/>
    <cellStyle name="Komma 4 3 5" xfId="3643" xr:uid="{00000000-0005-0000-0000-0000E8070000}"/>
    <cellStyle name="Komma 4 3 5 2" xfId="6824" xr:uid="{00000000-0005-0000-0000-0000E9070000}"/>
    <cellStyle name="Komma 4 3 5 2 2" xfId="9579" xr:uid="{00000000-0005-0000-0000-0000EA070000}"/>
    <cellStyle name="Komma 4 3 5 3" xfId="8217" xr:uid="{00000000-0005-0000-0000-0000EB070000}"/>
    <cellStyle name="Komma 4 3 6" xfId="6603" xr:uid="{00000000-0005-0000-0000-0000EC070000}"/>
    <cellStyle name="Komma 4 3 6 2" xfId="9367" xr:uid="{00000000-0005-0000-0000-0000ED070000}"/>
    <cellStyle name="Komma 4 3 7" xfId="7996" xr:uid="{00000000-0005-0000-0000-0000EE070000}"/>
    <cellStyle name="Komma 4 4" xfId="3646" xr:uid="{00000000-0005-0000-0000-0000EF070000}"/>
    <cellStyle name="Komma 4 4 2" xfId="4282" xr:uid="{00000000-0005-0000-0000-0000F0070000}"/>
    <cellStyle name="Komma 4 4 2 2" xfId="7450" xr:uid="{00000000-0005-0000-0000-0000F1070000}"/>
    <cellStyle name="Komma 4 4 2 2 2" xfId="10205" xr:uid="{00000000-0005-0000-0000-0000F2070000}"/>
    <cellStyle name="Komma 4 4 2 3" xfId="8843" xr:uid="{00000000-0005-0000-0000-0000F3070000}"/>
    <cellStyle name="Komma 4 4 3" xfId="6827" xr:uid="{00000000-0005-0000-0000-0000F4070000}"/>
    <cellStyle name="Komma 4 4 3 2" xfId="9582" xr:uid="{00000000-0005-0000-0000-0000F5070000}"/>
    <cellStyle name="Komma 4 4 4" xfId="8220" xr:uid="{00000000-0005-0000-0000-0000F6070000}"/>
    <cellStyle name="Komma 4 5" xfId="3647" xr:uid="{00000000-0005-0000-0000-0000F7070000}"/>
    <cellStyle name="Komma 4 5 2" xfId="4283" xr:uid="{00000000-0005-0000-0000-0000F8070000}"/>
    <cellStyle name="Komma 4 5 2 2" xfId="7451" xr:uid="{00000000-0005-0000-0000-0000F9070000}"/>
    <cellStyle name="Komma 4 5 2 2 2" xfId="10206" xr:uid="{00000000-0005-0000-0000-0000FA070000}"/>
    <cellStyle name="Komma 4 5 2 3" xfId="8844" xr:uid="{00000000-0005-0000-0000-0000FB070000}"/>
    <cellStyle name="Komma 4 5 3" xfId="6828" xr:uid="{00000000-0005-0000-0000-0000FC070000}"/>
    <cellStyle name="Komma 4 5 3 2" xfId="9583" xr:uid="{00000000-0005-0000-0000-0000FD070000}"/>
    <cellStyle name="Komma 4 5 4" xfId="8221" xr:uid="{00000000-0005-0000-0000-0000FE070000}"/>
    <cellStyle name="Komma 4 6" xfId="3648" xr:uid="{00000000-0005-0000-0000-0000FF070000}"/>
    <cellStyle name="Komma 4 6 2" xfId="4284" xr:uid="{00000000-0005-0000-0000-000000080000}"/>
    <cellStyle name="Komma 4 6 2 2" xfId="7452" xr:uid="{00000000-0005-0000-0000-000001080000}"/>
    <cellStyle name="Komma 4 6 2 2 2" xfId="10207" xr:uid="{00000000-0005-0000-0000-000002080000}"/>
    <cellStyle name="Komma 4 6 2 3" xfId="8845" xr:uid="{00000000-0005-0000-0000-000003080000}"/>
    <cellStyle name="Komma 4 6 3" xfId="6829" xr:uid="{00000000-0005-0000-0000-000004080000}"/>
    <cellStyle name="Komma 4 6 3 2" xfId="9584" xr:uid="{00000000-0005-0000-0000-000005080000}"/>
    <cellStyle name="Komma 4 6 4" xfId="8222" xr:uid="{00000000-0005-0000-0000-000006080000}"/>
    <cellStyle name="Komma 4 7" xfId="4274" xr:uid="{00000000-0005-0000-0000-000007080000}"/>
    <cellStyle name="Komma 4 7 2" xfId="7442" xr:uid="{00000000-0005-0000-0000-000008080000}"/>
    <cellStyle name="Komma 4 7 2 2" xfId="10197" xr:uid="{00000000-0005-0000-0000-000009080000}"/>
    <cellStyle name="Komma 4 7 3" xfId="8835" xr:uid="{00000000-0005-0000-0000-00000A080000}"/>
    <cellStyle name="Komma 4 8" xfId="3638" xr:uid="{00000000-0005-0000-0000-00000B080000}"/>
    <cellStyle name="Komma 4 8 2" xfId="6819" xr:uid="{00000000-0005-0000-0000-00000C080000}"/>
    <cellStyle name="Komma 4 8 2 2" xfId="9574" xr:uid="{00000000-0005-0000-0000-00000D080000}"/>
    <cellStyle name="Komma 4 8 3" xfId="8212" xr:uid="{00000000-0005-0000-0000-00000E080000}"/>
    <cellStyle name="Komma 4 9" xfId="4937" xr:uid="{00000000-0005-0000-0000-00000F080000}"/>
    <cellStyle name="Komma 4 9 2" xfId="9300" xr:uid="{00000000-0005-0000-0000-000010080000}"/>
    <cellStyle name="Komma 5" xfId="431" xr:uid="{00000000-0005-0000-0000-000011080000}"/>
    <cellStyle name="Komma 5 2" xfId="2311" xr:uid="{00000000-0005-0000-0000-000012080000}"/>
    <cellStyle name="Komma 5 2 2" xfId="3304" xr:uid="{00000000-0005-0000-0000-000013080000}"/>
    <cellStyle name="Komma 5 2 2 2" xfId="4287" xr:uid="{00000000-0005-0000-0000-000014080000}"/>
    <cellStyle name="Komma 5 2 2 2 2" xfId="7455" xr:uid="{00000000-0005-0000-0000-000015080000}"/>
    <cellStyle name="Komma 5 2 2 2 2 2" xfId="10210" xr:uid="{00000000-0005-0000-0000-000016080000}"/>
    <cellStyle name="Komma 5 2 2 2 3" xfId="8848" xr:uid="{00000000-0005-0000-0000-000017080000}"/>
    <cellStyle name="Komma 5 2 2 3" xfId="3651" xr:uid="{00000000-0005-0000-0000-000018080000}"/>
    <cellStyle name="Komma 5 2 2 3 2" xfId="6832" xr:uid="{00000000-0005-0000-0000-000019080000}"/>
    <cellStyle name="Komma 5 2 2 3 2 2" xfId="9587" xr:uid="{00000000-0005-0000-0000-00001A080000}"/>
    <cellStyle name="Komma 5 2 2 3 3" xfId="8225" xr:uid="{00000000-0005-0000-0000-00001B080000}"/>
    <cellStyle name="Komma 5 2 3" xfId="3652" xr:uid="{00000000-0005-0000-0000-00001C080000}"/>
    <cellStyle name="Komma 5 2 3 2" xfId="4288" xr:uid="{00000000-0005-0000-0000-00001D080000}"/>
    <cellStyle name="Komma 5 2 3 2 2" xfId="7456" xr:uid="{00000000-0005-0000-0000-00001E080000}"/>
    <cellStyle name="Komma 5 2 3 2 2 2" xfId="10211" xr:uid="{00000000-0005-0000-0000-00001F080000}"/>
    <cellStyle name="Komma 5 2 3 2 3" xfId="8849" xr:uid="{00000000-0005-0000-0000-000020080000}"/>
    <cellStyle name="Komma 5 2 3 3" xfId="6833" xr:uid="{00000000-0005-0000-0000-000021080000}"/>
    <cellStyle name="Komma 5 2 3 3 2" xfId="9588" xr:uid="{00000000-0005-0000-0000-000022080000}"/>
    <cellStyle name="Komma 5 2 3 4" xfId="8226" xr:uid="{00000000-0005-0000-0000-000023080000}"/>
    <cellStyle name="Komma 5 2 4" xfId="4286" xr:uid="{00000000-0005-0000-0000-000024080000}"/>
    <cellStyle name="Komma 5 2 4 2" xfId="7454" xr:uid="{00000000-0005-0000-0000-000025080000}"/>
    <cellStyle name="Komma 5 2 4 2 2" xfId="10209" xr:uid="{00000000-0005-0000-0000-000026080000}"/>
    <cellStyle name="Komma 5 2 4 3" xfId="8847" xr:uid="{00000000-0005-0000-0000-000027080000}"/>
    <cellStyle name="Komma 5 2 5" xfId="3650" xr:uid="{00000000-0005-0000-0000-000028080000}"/>
    <cellStyle name="Komma 5 2 5 2" xfId="6831" xr:uid="{00000000-0005-0000-0000-000029080000}"/>
    <cellStyle name="Komma 5 2 5 2 2" xfId="9586" xr:uid="{00000000-0005-0000-0000-00002A080000}"/>
    <cellStyle name="Komma 5 2 5 3" xfId="8224" xr:uid="{00000000-0005-0000-0000-00002B080000}"/>
    <cellStyle name="Komma 5 3" xfId="3285" xr:uid="{00000000-0005-0000-0000-00002C080000}"/>
    <cellStyle name="Komma 5 3 2" xfId="4289" xr:uid="{00000000-0005-0000-0000-00002D080000}"/>
    <cellStyle name="Komma 5 3 2 2" xfId="7457" xr:uid="{00000000-0005-0000-0000-00002E080000}"/>
    <cellStyle name="Komma 5 3 2 2 2" xfId="10212" xr:uid="{00000000-0005-0000-0000-00002F080000}"/>
    <cellStyle name="Komma 5 3 2 3" xfId="8850" xr:uid="{00000000-0005-0000-0000-000030080000}"/>
    <cellStyle name="Komma 5 3 3" xfId="3653" xr:uid="{00000000-0005-0000-0000-000031080000}"/>
    <cellStyle name="Komma 5 3 3 2" xfId="6834" xr:uid="{00000000-0005-0000-0000-000032080000}"/>
    <cellStyle name="Komma 5 3 3 2 2" xfId="9589" xr:uid="{00000000-0005-0000-0000-000033080000}"/>
    <cellStyle name="Komma 5 3 3 3" xfId="8227" xr:uid="{00000000-0005-0000-0000-000034080000}"/>
    <cellStyle name="Komma 5 4" xfId="3654" xr:uid="{00000000-0005-0000-0000-000035080000}"/>
    <cellStyle name="Komma 5 4 2" xfId="4290" xr:uid="{00000000-0005-0000-0000-000036080000}"/>
    <cellStyle name="Komma 5 4 2 2" xfId="7458" xr:uid="{00000000-0005-0000-0000-000037080000}"/>
    <cellStyle name="Komma 5 4 2 2 2" xfId="10213" xr:uid="{00000000-0005-0000-0000-000038080000}"/>
    <cellStyle name="Komma 5 4 2 3" xfId="8851" xr:uid="{00000000-0005-0000-0000-000039080000}"/>
    <cellStyle name="Komma 5 4 3" xfId="6835" xr:uid="{00000000-0005-0000-0000-00003A080000}"/>
    <cellStyle name="Komma 5 4 3 2" xfId="9590" xr:uid="{00000000-0005-0000-0000-00003B080000}"/>
    <cellStyle name="Komma 5 4 4" xfId="8228" xr:uid="{00000000-0005-0000-0000-00003C080000}"/>
    <cellStyle name="Komma 5 5" xfId="3655" xr:uid="{00000000-0005-0000-0000-00003D080000}"/>
    <cellStyle name="Komma 5 5 2" xfId="4291" xr:uid="{00000000-0005-0000-0000-00003E080000}"/>
    <cellStyle name="Komma 5 5 2 2" xfId="7459" xr:uid="{00000000-0005-0000-0000-00003F080000}"/>
    <cellStyle name="Komma 5 5 2 2 2" xfId="10214" xr:uid="{00000000-0005-0000-0000-000040080000}"/>
    <cellStyle name="Komma 5 5 2 3" xfId="8852" xr:uid="{00000000-0005-0000-0000-000041080000}"/>
    <cellStyle name="Komma 5 5 3" xfId="6836" xr:uid="{00000000-0005-0000-0000-000042080000}"/>
    <cellStyle name="Komma 5 5 3 2" xfId="9591" xr:uid="{00000000-0005-0000-0000-000043080000}"/>
    <cellStyle name="Komma 5 5 4" xfId="8229" xr:uid="{00000000-0005-0000-0000-000044080000}"/>
    <cellStyle name="Komma 5 6" xfId="4285" xr:uid="{00000000-0005-0000-0000-000045080000}"/>
    <cellStyle name="Komma 5 6 2" xfId="7453" xr:uid="{00000000-0005-0000-0000-000046080000}"/>
    <cellStyle name="Komma 5 6 2 2" xfId="10208" xr:uid="{00000000-0005-0000-0000-000047080000}"/>
    <cellStyle name="Komma 5 6 3" xfId="8846" xr:uid="{00000000-0005-0000-0000-000048080000}"/>
    <cellStyle name="Komma 5 7" xfId="3649" xr:uid="{00000000-0005-0000-0000-000049080000}"/>
    <cellStyle name="Komma 5 7 2" xfId="6830" xr:uid="{00000000-0005-0000-0000-00004A080000}"/>
    <cellStyle name="Komma 5 7 2 2" xfId="9585" xr:uid="{00000000-0005-0000-0000-00004B080000}"/>
    <cellStyle name="Komma 5 7 3" xfId="8223" xr:uid="{00000000-0005-0000-0000-00004C080000}"/>
    <cellStyle name="Komma 6" xfId="3363" xr:uid="{00000000-0005-0000-0000-00004D080000}"/>
    <cellStyle name="Komma 6 2" xfId="3656" xr:uid="{00000000-0005-0000-0000-00004E080000}"/>
    <cellStyle name="Komma 6 2 2" xfId="3657" xr:uid="{00000000-0005-0000-0000-00004F080000}"/>
    <cellStyle name="Komma 6 2 2 2" xfId="4294" xr:uid="{00000000-0005-0000-0000-000050080000}"/>
    <cellStyle name="Komma 6 2 2 2 2" xfId="7462" xr:uid="{00000000-0005-0000-0000-000051080000}"/>
    <cellStyle name="Komma 6 2 2 2 2 2" xfId="10217" xr:uid="{00000000-0005-0000-0000-000052080000}"/>
    <cellStyle name="Komma 6 2 2 2 3" xfId="8855" xr:uid="{00000000-0005-0000-0000-000053080000}"/>
    <cellStyle name="Komma 6 2 2 3" xfId="6838" xr:uid="{00000000-0005-0000-0000-000054080000}"/>
    <cellStyle name="Komma 6 2 2 3 2" xfId="9593" xr:uid="{00000000-0005-0000-0000-000055080000}"/>
    <cellStyle name="Komma 6 2 2 4" xfId="8231" xr:uid="{00000000-0005-0000-0000-000056080000}"/>
    <cellStyle name="Komma 6 2 3" xfId="3658" xr:uid="{00000000-0005-0000-0000-000057080000}"/>
    <cellStyle name="Komma 6 2 3 2" xfId="4295" xr:uid="{00000000-0005-0000-0000-000058080000}"/>
    <cellStyle name="Komma 6 2 3 2 2" xfId="7463" xr:uid="{00000000-0005-0000-0000-000059080000}"/>
    <cellStyle name="Komma 6 2 3 2 2 2" xfId="10218" xr:uid="{00000000-0005-0000-0000-00005A080000}"/>
    <cellStyle name="Komma 6 2 3 2 3" xfId="8856" xr:uid="{00000000-0005-0000-0000-00005B080000}"/>
    <cellStyle name="Komma 6 2 3 3" xfId="6839" xr:uid="{00000000-0005-0000-0000-00005C080000}"/>
    <cellStyle name="Komma 6 2 3 3 2" xfId="9594" xr:uid="{00000000-0005-0000-0000-00005D080000}"/>
    <cellStyle name="Komma 6 2 3 4" xfId="8232" xr:uid="{00000000-0005-0000-0000-00005E080000}"/>
    <cellStyle name="Komma 6 2 4" xfId="4293" xr:uid="{00000000-0005-0000-0000-00005F080000}"/>
    <cellStyle name="Komma 6 2 4 2" xfId="7461" xr:uid="{00000000-0005-0000-0000-000060080000}"/>
    <cellStyle name="Komma 6 2 4 2 2" xfId="10216" xr:uid="{00000000-0005-0000-0000-000061080000}"/>
    <cellStyle name="Komma 6 2 4 3" xfId="8854" xr:uid="{00000000-0005-0000-0000-000062080000}"/>
    <cellStyle name="Komma 6 2 5" xfId="6837" xr:uid="{00000000-0005-0000-0000-000063080000}"/>
    <cellStyle name="Komma 6 2 5 2" xfId="9592" xr:uid="{00000000-0005-0000-0000-000064080000}"/>
    <cellStyle name="Komma 6 2 6" xfId="8230" xr:uid="{00000000-0005-0000-0000-000065080000}"/>
    <cellStyle name="Komma 6 3" xfId="3659" xr:uid="{00000000-0005-0000-0000-000066080000}"/>
    <cellStyle name="Komma 6 3 2" xfId="4296" xr:uid="{00000000-0005-0000-0000-000067080000}"/>
    <cellStyle name="Komma 6 3 2 2" xfId="7464" xr:uid="{00000000-0005-0000-0000-000068080000}"/>
    <cellStyle name="Komma 6 3 2 2 2" xfId="10219" xr:uid="{00000000-0005-0000-0000-000069080000}"/>
    <cellStyle name="Komma 6 3 2 3" xfId="8857" xr:uid="{00000000-0005-0000-0000-00006A080000}"/>
    <cellStyle name="Komma 6 3 3" xfId="6840" xr:uid="{00000000-0005-0000-0000-00006B080000}"/>
    <cellStyle name="Komma 6 3 3 2" xfId="9595" xr:uid="{00000000-0005-0000-0000-00006C080000}"/>
    <cellStyle name="Komma 6 3 4" xfId="8233" xr:uid="{00000000-0005-0000-0000-00006D080000}"/>
    <cellStyle name="Komma 6 4" xfId="3660" xr:uid="{00000000-0005-0000-0000-00006E080000}"/>
    <cellStyle name="Komma 6 4 2" xfId="4297" xr:uid="{00000000-0005-0000-0000-00006F080000}"/>
    <cellStyle name="Komma 6 4 2 2" xfId="7465" xr:uid="{00000000-0005-0000-0000-000070080000}"/>
    <cellStyle name="Komma 6 4 2 2 2" xfId="10220" xr:uid="{00000000-0005-0000-0000-000071080000}"/>
    <cellStyle name="Komma 6 4 2 3" xfId="8858" xr:uid="{00000000-0005-0000-0000-000072080000}"/>
    <cellStyle name="Komma 6 4 3" xfId="6841" xr:uid="{00000000-0005-0000-0000-000073080000}"/>
    <cellStyle name="Komma 6 4 3 2" xfId="9596" xr:uid="{00000000-0005-0000-0000-000074080000}"/>
    <cellStyle name="Komma 6 4 4" xfId="8234" xr:uid="{00000000-0005-0000-0000-000075080000}"/>
    <cellStyle name="Komma 6 5" xfId="3661" xr:uid="{00000000-0005-0000-0000-000076080000}"/>
    <cellStyle name="Komma 6 5 2" xfId="4298" xr:uid="{00000000-0005-0000-0000-000077080000}"/>
    <cellStyle name="Komma 6 5 2 2" xfId="7466" xr:uid="{00000000-0005-0000-0000-000078080000}"/>
    <cellStyle name="Komma 6 5 2 2 2" xfId="10221" xr:uid="{00000000-0005-0000-0000-000079080000}"/>
    <cellStyle name="Komma 6 5 2 3" xfId="8859" xr:uid="{00000000-0005-0000-0000-00007A080000}"/>
    <cellStyle name="Komma 6 5 3" xfId="6842" xr:uid="{00000000-0005-0000-0000-00007B080000}"/>
    <cellStyle name="Komma 6 5 3 2" xfId="9597" xr:uid="{00000000-0005-0000-0000-00007C080000}"/>
    <cellStyle name="Komma 6 5 4" xfId="8235" xr:uid="{00000000-0005-0000-0000-00007D080000}"/>
    <cellStyle name="Komma 6 6" xfId="4292" xr:uid="{00000000-0005-0000-0000-00007E080000}"/>
    <cellStyle name="Komma 6 6 2" xfId="7460" xr:uid="{00000000-0005-0000-0000-00007F080000}"/>
    <cellStyle name="Komma 6 6 2 2" xfId="10215" xr:uid="{00000000-0005-0000-0000-000080080000}"/>
    <cellStyle name="Komma 6 6 3" xfId="8853" xr:uid="{00000000-0005-0000-0000-000081080000}"/>
    <cellStyle name="Komma 6 7" xfId="6647" xr:uid="{00000000-0005-0000-0000-000082080000}"/>
    <cellStyle name="Komma 6 7 2" xfId="9411" xr:uid="{00000000-0005-0000-0000-000083080000}"/>
    <cellStyle name="Komma 6 8" xfId="8040" xr:uid="{00000000-0005-0000-0000-000084080000}"/>
    <cellStyle name="Komma 7" xfId="3662" xr:uid="{00000000-0005-0000-0000-000085080000}"/>
    <cellStyle name="Komma 7 2" xfId="3663" xr:uid="{00000000-0005-0000-0000-000086080000}"/>
    <cellStyle name="Komma 7 2 2" xfId="3664" xr:uid="{00000000-0005-0000-0000-000087080000}"/>
    <cellStyle name="Komma 7 2 2 2" xfId="4301" xr:uid="{00000000-0005-0000-0000-000088080000}"/>
    <cellStyle name="Komma 7 2 2 2 2" xfId="7469" xr:uid="{00000000-0005-0000-0000-000089080000}"/>
    <cellStyle name="Komma 7 2 2 2 2 2" xfId="10224" xr:uid="{00000000-0005-0000-0000-00008A080000}"/>
    <cellStyle name="Komma 7 2 2 2 3" xfId="8862" xr:uid="{00000000-0005-0000-0000-00008B080000}"/>
    <cellStyle name="Komma 7 2 2 3" xfId="6845" xr:uid="{00000000-0005-0000-0000-00008C080000}"/>
    <cellStyle name="Komma 7 2 2 3 2" xfId="9600" xr:uid="{00000000-0005-0000-0000-00008D080000}"/>
    <cellStyle name="Komma 7 2 2 4" xfId="8238" xr:uid="{00000000-0005-0000-0000-00008E080000}"/>
    <cellStyle name="Komma 7 2 3" xfId="3665" xr:uid="{00000000-0005-0000-0000-00008F080000}"/>
    <cellStyle name="Komma 7 2 3 2" xfId="4302" xr:uid="{00000000-0005-0000-0000-000090080000}"/>
    <cellStyle name="Komma 7 2 3 2 2" xfId="7470" xr:uid="{00000000-0005-0000-0000-000091080000}"/>
    <cellStyle name="Komma 7 2 3 2 2 2" xfId="10225" xr:uid="{00000000-0005-0000-0000-000092080000}"/>
    <cellStyle name="Komma 7 2 3 2 3" xfId="8863" xr:uid="{00000000-0005-0000-0000-000093080000}"/>
    <cellStyle name="Komma 7 2 3 3" xfId="6846" xr:uid="{00000000-0005-0000-0000-000094080000}"/>
    <cellStyle name="Komma 7 2 3 3 2" xfId="9601" xr:uid="{00000000-0005-0000-0000-000095080000}"/>
    <cellStyle name="Komma 7 2 3 4" xfId="8239" xr:uid="{00000000-0005-0000-0000-000096080000}"/>
    <cellStyle name="Komma 7 2 4" xfId="4300" xr:uid="{00000000-0005-0000-0000-000097080000}"/>
    <cellStyle name="Komma 7 2 4 2" xfId="7468" xr:uid="{00000000-0005-0000-0000-000098080000}"/>
    <cellStyle name="Komma 7 2 4 2 2" xfId="10223" xr:uid="{00000000-0005-0000-0000-000099080000}"/>
    <cellStyle name="Komma 7 2 4 3" xfId="8861" xr:uid="{00000000-0005-0000-0000-00009A080000}"/>
    <cellStyle name="Komma 7 2 5" xfId="6844" xr:uid="{00000000-0005-0000-0000-00009B080000}"/>
    <cellStyle name="Komma 7 2 5 2" xfId="9599" xr:uid="{00000000-0005-0000-0000-00009C080000}"/>
    <cellStyle name="Komma 7 2 6" xfId="8237" xr:uid="{00000000-0005-0000-0000-00009D080000}"/>
    <cellStyle name="Komma 7 3" xfId="3666" xr:uid="{00000000-0005-0000-0000-00009E080000}"/>
    <cellStyle name="Komma 7 3 2" xfId="4303" xr:uid="{00000000-0005-0000-0000-00009F080000}"/>
    <cellStyle name="Komma 7 3 2 2" xfId="7471" xr:uid="{00000000-0005-0000-0000-0000A0080000}"/>
    <cellStyle name="Komma 7 3 2 2 2" xfId="10226" xr:uid="{00000000-0005-0000-0000-0000A1080000}"/>
    <cellStyle name="Komma 7 3 2 3" xfId="8864" xr:uid="{00000000-0005-0000-0000-0000A2080000}"/>
    <cellStyle name="Komma 7 3 3" xfId="6847" xr:uid="{00000000-0005-0000-0000-0000A3080000}"/>
    <cellStyle name="Komma 7 3 3 2" xfId="9602" xr:uid="{00000000-0005-0000-0000-0000A4080000}"/>
    <cellStyle name="Komma 7 3 4" xfId="8240" xr:uid="{00000000-0005-0000-0000-0000A5080000}"/>
    <cellStyle name="Komma 7 4" xfId="3667" xr:uid="{00000000-0005-0000-0000-0000A6080000}"/>
    <cellStyle name="Komma 7 4 2" xfId="4304" xr:uid="{00000000-0005-0000-0000-0000A7080000}"/>
    <cellStyle name="Komma 7 4 2 2" xfId="7472" xr:uid="{00000000-0005-0000-0000-0000A8080000}"/>
    <cellStyle name="Komma 7 4 2 2 2" xfId="10227" xr:uid="{00000000-0005-0000-0000-0000A9080000}"/>
    <cellStyle name="Komma 7 4 2 3" xfId="8865" xr:uid="{00000000-0005-0000-0000-0000AA080000}"/>
    <cellStyle name="Komma 7 4 3" xfId="6848" xr:uid="{00000000-0005-0000-0000-0000AB080000}"/>
    <cellStyle name="Komma 7 4 3 2" xfId="9603" xr:uid="{00000000-0005-0000-0000-0000AC080000}"/>
    <cellStyle name="Komma 7 4 4" xfId="8241" xr:uid="{00000000-0005-0000-0000-0000AD080000}"/>
    <cellStyle name="Komma 7 5" xfId="4299" xr:uid="{00000000-0005-0000-0000-0000AE080000}"/>
    <cellStyle name="Komma 7 5 2" xfId="7467" xr:uid="{00000000-0005-0000-0000-0000AF080000}"/>
    <cellStyle name="Komma 7 5 2 2" xfId="10222" xr:uid="{00000000-0005-0000-0000-0000B0080000}"/>
    <cellStyle name="Komma 7 5 3" xfId="8860" xr:uid="{00000000-0005-0000-0000-0000B1080000}"/>
    <cellStyle name="Komma 7 6" xfId="6843" xr:uid="{00000000-0005-0000-0000-0000B2080000}"/>
    <cellStyle name="Komma 7 6 2" xfId="9598" xr:uid="{00000000-0005-0000-0000-0000B3080000}"/>
    <cellStyle name="Komma 7 7" xfId="8236" xr:uid="{00000000-0005-0000-0000-0000B4080000}"/>
    <cellStyle name="Komma 8" xfId="3668" xr:uid="{00000000-0005-0000-0000-0000B5080000}"/>
    <cellStyle name="Komma 8 2" xfId="3669" xr:uid="{00000000-0005-0000-0000-0000B6080000}"/>
    <cellStyle name="Komma 8 2 2" xfId="4306" xr:uid="{00000000-0005-0000-0000-0000B7080000}"/>
    <cellStyle name="Komma 8 2 2 2" xfId="7474" xr:uid="{00000000-0005-0000-0000-0000B8080000}"/>
    <cellStyle name="Komma 8 2 2 2 2" xfId="10229" xr:uid="{00000000-0005-0000-0000-0000B9080000}"/>
    <cellStyle name="Komma 8 2 2 3" xfId="8867" xr:uid="{00000000-0005-0000-0000-0000BA080000}"/>
    <cellStyle name="Komma 8 2 3" xfId="6850" xr:uid="{00000000-0005-0000-0000-0000BB080000}"/>
    <cellStyle name="Komma 8 2 3 2" xfId="9605" xr:uid="{00000000-0005-0000-0000-0000BC080000}"/>
    <cellStyle name="Komma 8 2 4" xfId="8243" xr:uid="{00000000-0005-0000-0000-0000BD080000}"/>
    <cellStyle name="Komma 8 3" xfId="3670" xr:uid="{00000000-0005-0000-0000-0000BE080000}"/>
    <cellStyle name="Komma 8 3 2" xfId="4307" xr:uid="{00000000-0005-0000-0000-0000BF080000}"/>
    <cellStyle name="Komma 8 3 2 2" xfId="7475" xr:uid="{00000000-0005-0000-0000-0000C0080000}"/>
    <cellStyle name="Komma 8 3 2 2 2" xfId="10230" xr:uid="{00000000-0005-0000-0000-0000C1080000}"/>
    <cellStyle name="Komma 8 3 2 3" xfId="8868" xr:uid="{00000000-0005-0000-0000-0000C2080000}"/>
    <cellStyle name="Komma 8 3 3" xfId="6851" xr:uid="{00000000-0005-0000-0000-0000C3080000}"/>
    <cellStyle name="Komma 8 3 3 2" xfId="9606" xr:uid="{00000000-0005-0000-0000-0000C4080000}"/>
    <cellStyle name="Komma 8 3 4" xfId="8244" xr:uid="{00000000-0005-0000-0000-0000C5080000}"/>
    <cellStyle name="Komma 8 4" xfId="4305" xr:uid="{00000000-0005-0000-0000-0000C6080000}"/>
    <cellStyle name="Komma 8 4 2" xfId="7473" xr:uid="{00000000-0005-0000-0000-0000C7080000}"/>
    <cellStyle name="Komma 8 4 2 2" xfId="10228" xr:uid="{00000000-0005-0000-0000-0000C8080000}"/>
    <cellStyle name="Komma 8 4 3" xfId="8866" xr:uid="{00000000-0005-0000-0000-0000C9080000}"/>
    <cellStyle name="Komma 8 5" xfId="6849" xr:uid="{00000000-0005-0000-0000-0000CA080000}"/>
    <cellStyle name="Komma 8 5 2" xfId="9604" xr:uid="{00000000-0005-0000-0000-0000CB080000}"/>
    <cellStyle name="Komma 8 6" xfId="8242" xr:uid="{00000000-0005-0000-0000-0000CC080000}"/>
    <cellStyle name="Komma 9" xfId="3671" xr:uid="{00000000-0005-0000-0000-0000CD080000}"/>
    <cellStyle name="Komma 9 2" xfId="4308" xr:uid="{00000000-0005-0000-0000-0000CE080000}"/>
    <cellStyle name="Komma 9 2 2" xfId="7476" xr:uid="{00000000-0005-0000-0000-0000CF080000}"/>
    <cellStyle name="Komma 9 2 2 2" xfId="10231" xr:uid="{00000000-0005-0000-0000-0000D0080000}"/>
    <cellStyle name="Komma 9 2 3" xfId="8869" xr:uid="{00000000-0005-0000-0000-0000D1080000}"/>
    <cellStyle name="Komma 9 3" xfId="6852" xr:uid="{00000000-0005-0000-0000-0000D2080000}"/>
    <cellStyle name="Komma 9 3 2" xfId="9607" xr:uid="{00000000-0005-0000-0000-0000D3080000}"/>
    <cellStyle name="Komma 9 4" xfId="8245" xr:uid="{00000000-0005-0000-0000-0000D4080000}"/>
    <cellStyle name="Kontrollér celle" xfId="3334" builtinId="23" customBuiltin="1"/>
    <cellStyle name="Link 2" xfId="432" xr:uid="{00000000-0005-0000-0000-0000D6080000}"/>
    <cellStyle name="Link 2 2" xfId="3674" xr:uid="{00000000-0005-0000-0000-0000D7080000}"/>
    <cellStyle name="Link 2 3" xfId="3675" xr:uid="{00000000-0005-0000-0000-0000D8080000}"/>
    <cellStyle name="Link 2 4" xfId="3673" xr:uid="{00000000-0005-0000-0000-0000D9080000}"/>
    <cellStyle name="Link 2 5" xfId="3503" xr:uid="{00000000-0005-0000-0000-0000DA080000}"/>
    <cellStyle name="Link 3" xfId="433" xr:uid="{00000000-0005-0000-0000-0000DB080000}"/>
    <cellStyle name="Link 3 2" xfId="3676" xr:uid="{00000000-0005-0000-0000-0000DC080000}"/>
    <cellStyle name="Link 4" xfId="3672" xr:uid="{00000000-0005-0000-0000-0000DD080000}"/>
    <cellStyle name="Link 5" xfId="3509" xr:uid="{00000000-0005-0000-0000-0000DE080000}"/>
    <cellStyle name="Link 6" xfId="4729" xr:uid="{00000000-0005-0000-0000-0000DF080000}"/>
    <cellStyle name="Linked Cell 2" xfId="3445" xr:uid="{00000000-0005-0000-0000-0000E0080000}"/>
    <cellStyle name="Migliaia [0] 10" xfId="434" xr:uid="{00000000-0005-0000-0000-0000E7080000}"/>
    <cellStyle name="Migliaia [0] 10 2" xfId="2010" xr:uid="{00000000-0005-0000-0000-0000E8080000}"/>
    <cellStyle name="Migliaia [0] 10 2 2" xfId="5309" xr:uid="{00000000-0005-0000-0000-0000E9080000}"/>
    <cellStyle name="Migliaia [0] 10 2 3" xfId="6231" xr:uid="{00000000-0005-0000-0000-0000EA080000}"/>
    <cellStyle name="Migliaia [0] 10 3" xfId="4740" xr:uid="{00000000-0005-0000-0000-0000EB080000}"/>
    <cellStyle name="Migliaia [0] 10 4" xfId="5685" xr:uid="{00000000-0005-0000-0000-0000EC080000}"/>
    <cellStyle name="Migliaia [0] 11" xfId="435" xr:uid="{00000000-0005-0000-0000-0000ED080000}"/>
    <cellStyle name="Migliaia [0] 11 2" xfId="2011" xr:uid="{00000000-0005-0000-0000-0000EE080000}"/>
    <cellStyle name="Migliaia [0] 11 2 2" xfId="5310" xr:uid="{00000000-0005-0000-0000-0000EF080000}"/>
    <cellStyle name="Migliaia [0] 11 2 3" xfId="6232" xr:uid="{00000000-0005-0000-0000-0000F0080000}"/>
    <cellStyle name="Migliaia [0] 11 3" xfId="4741" xr:uid="{00000000-0005-0000-0000-0000F1080000}"/>
    <cellStyle name="Migliaia [0] 11 4" xfId="5686" xr:uid="{00000000-0005-0000-0000-0000F2080000}"/>
    <cellStyle name="Migliaia [0] 12" xfId="436" xr:uid="{00000000-0005-0000-0000-0000F3080000}"/>
    <cellStyle name="Migliaia [0] 12 2" xfId="2012" xr:uid="{00000000-0005-0000-0000-0000F4080000}"/>
    <cellStyle name="Migliaia [0] 12 2 2" xfId="5311" xr:uid="{00000000-0005-0000-0000-0000F5080000}"/>
    <cellStyle name="Migliaia [0] 12 2 3" xfId="6233" xr:uid="{00000000-0005-0000-0000-0000F6080000}"/>
    <cellStyle name="Migliaia [0] 12 3" xfId="4742" xr:uid="{00000000-0005-0000-0000-0000F7080000}"/>
    <cellStyle name="Migliaia [0] 12 4" xfId="5687" xr:uid="{00000000-0005-0000-0000-0000F8080000}"/>
    <cellStyle name="Migliaia [0] 13" xfId="437" xr:uid="{00000000-0005-0000-0000-0000F9080000}"/>
    <cellStyle name="Migliaia [0] 13 2" xfId="2013" xr:uid="{00000000-0005-0000-0000-0000FA080000}"/>
    <cellStyle name="Migliaia [0] 13 2 2" xfId="5312" xr:uid="{00000000-0005-0000-0000-0000FB080000}"/>
    <cellStyle name="Migliaia [0] 13 2 3" xfId="6234" xr:uid="{00000000-0005-0000-0000-0000FC080000}"/>
    <cellStyle name="Migliaia [0] 13 3" xfId="4743" xr:uid="{00000000-0005-0000-0000-0000FD080000}"/>
    <cellStyle name="Migliaia [0] 13 4" xfId="5688" xr:uid="{00000000-0005-0000-0000-0000FE080000}"/>
    <cellStyle name="Migliaia [0] 14" xfId="438" xr:uid="{00000000-0005-0000-0000-0000FF080000}"/>
    <cellStyle name="Migliaia [0] 14 2" xfId="2014" xr:uid="{00000000-0005-0000-0000-000000090000}"/>
    <cellStyle name="Migliaia [0] 14 2 2" xfId="5313" xr:uid="{00000000-0005-0000-0000-000001090000}"/>
    <cellStyle name="Migliaia [0] 14 2 3" xfId="6235" xr:uid="{00000000-0005-0000-0000-000002090000}"/>
    <cellStyle name="Migliaia [0] 14 3" xfId="4744" xr:uid="{00000000-0005-0000-0000-000003090000}"/>
    <cellStyle name="Migliaia [0] 14 4" xfId="5689" xr:uid="{00000000-0005-0000-0000-000004090000}"/>
    <cellStyle name="Migliaia [0] 15" xfId="439" xr:uid="{00000000-0005-0000-0000-000005090000}"/>
    <cellStyle name="Migliaia [0] 15 2" xfId="2015" xr:uid="{00000000-0005-0000-0000-000006090000}"/>
    <cellStyle name="Migliaia [0] 15 2 2" xfId="5314" xr:uid="{00000000-0005-0000-0000-000007090000}"/>
    <cellStyle name="Migliaia [0] 15 2 3" xfId="6236" xr:uid="{00000000-0005-0000-0000-000008090000}"/>
    <cellStyle name="Migliaia [0] 15 3" xfId="4745" xr:uid="{00000000-0005-0000-0000-000009090000}"/>
    <cellStyle name="Migliaia [0] 15 4" xfId="5690" xr:uid="{00000000-0005-0000-0000-00000A090000}"/>
    <cellStyle name="Migliaia [0] 16" xfId="440" xr:uid="{00000000-0005-0000-0000-00000B090000}"/>
    <cellStyle name="Migliaia [0] 16 2" xfId="2016" xr:uid="{00000000-0005-0000-0000-00000C090000}"/>
    <cellStyle name="Migliaia [0] 16 2 2" xfId="5315" xr:uid="{00000000-0005-0000-0000-00000D090000}"/>
    <cellStyle name="Migliaia [0] 16 2 3" xfId="6237" xr:uid="{00000000-0005-0000-0000-00000E090000}"/>
    <cellStyle name="Migliaia [0] 16 3" xfId="4746" xr:uid="{00000000-0005-0000-0000-00000F090000}"/>
    <cellStyle name="Migliaia [0] 16 4" xfId="5691" xr:uid="{00000000-0005-0000-0000-000010090000}"/>
    <cellStyle name="Migliaia [0] 17" xfId="441" xr:uid="{00000000-0005-0000-0000-000011090000}"/>
    <cellStyle name="Migliaia [0] 17 2" xfId="2017" xr:uid="{00000000-0005-0000-0000-000012090000}"/>
    <cellStyle name="Migliaia [0] 17 2 2" xfId="5316" xr:uid="{00000000-0005-0000-0000-000013090000}"/>
    <cellStyle name="Migliaia [0] 17 2 3" xfId="6238" xr:uid="{00000000-0005-0000-0000-000014090000}"/>
    <cellStyle name="Migliaia [0] 17 3" xfId="4747" xr:uid="{00000000-0005-0000-0000-000015090000}"/>
    <cellStyle name="Migliaia [0] 17 4" xfId="5692" xr:uid="{00000000-0005-0000-0000-000016090000}"/>
    <cellStyle name="Migliaia [0] 18" xfId="442" xr:uid="{00000000-0005-0000-0000-000017090000}"/>
    <cellStyle name="Migliaia [0] 18 2" xfId="2018" xr:uid="{00000000-0005-0000-0000-000018090000}"/>
    <cellStyle name="Migliaia [0] 18 2 2" xfId="5317" xr:uid="{00000000-0005-0000-0000-000019090000}"/>
    <cellStyle name="Migliaia [0] 18 2 3" xfId="6239" xr:uid="{00000000-0005-0000-0000-00001A090000}"/>
    <cellStyle name="Migliaia [0] 18 3" xfId="4748" xr:uid="{00000000-0005-0000-0000-00001B090000}"/>
    <cellStyle name="Migliaia [0] 18 4" xfId="5693" xr:uid="{00000000-0005-0000-0000-00001C090000}"/>
    <cellStyle name="Migliaia [0] 19" xfId="443" xr:uid="{00000000-0005-0000-0000-00001D090000}"/>
    <cellStyle name="Migliaia [0] 19 2" xfId="2019" xr:uid="{00000000-0005-0000-0000-00001E090000}"/>
    <cellStyle name="Migliaia [0] 19 2 2" xfId="5318" xr:uid="{00000000-0005-0000-0000-00001F090000}"/>
    <cellStyle name="Migliaia [0] 19 2 3" xfId="6240" xr:uid="{00000000-0005-0000-0000-000020090000}"/>
    <cellStyle name="Migliaia [0] 19 3" xfId="4749" xr:uid="{00000000-0005-0000-0000-000021090000}"/>
    <cellStyle name="Migliaia [0] 19 4" xfId="5694" xr:uid="{00000000-0005-0000-0000-000022090000}"/>
    <cellStyle name="Migliaia [0] 2" xfId="444" xr:uid="{00000000-0005-0000-0000-000023090000}"/>
    <cellStyle name="Migliaia [0] 2 2" xfId="2020" xr:uid="{00000000-0005-0000-0000-000024090000}"/>
    <cellStyle name="Migliaia [0] 2 2 2" xfId="5319" xr:uid="{00000000-0005-0000-0000-000025090000}"/>
    <cellStyle name="Migliaia [0] 2 2 3" xfId="6241" xr:uid="{00000000-0005-0000-0000-000026090000}"/>
    <cellStyle name="Migliaia [0] 2 3" xfId="4750" xr:uid="{00000000-0005-0000-0000-000027090000}"/>
    <cellStyle name="Migliaia [0] 2 4" xfId="5695" xr:uid="{00000000-0005-0000-0000-000028090000}"/>
    <cellStyle name="Migliaia [0] 20" xfId="445" xr:uid="{00000000-0005-0000-0000-000029090000}"/>
    <cellStyle name="Migliaia [0] 20 2" xfId="2021" xr:uid="{00000000-0005-0000-0000-00002A090000}"/>
    <cellStyle name="Migliaia [0] 20 2 2" xfId="5320" xr:uid="{00000000-0005-0000-0000-00002B090000}"/>
    <cellStyle name="Migliaia [0] 20 2 3" xfId="6242" xr:uid="{00000000-0005-0000-0000-00002C090000}"/>
    <cellStyle name="Migliaia [0] 20 3" xfId="4751" xr:uid="{00000000-0005-0000-0000-00002D090000}"/>
    <cellStyle name="Migliaia [0] 20 4" xfId="5696" xr:uid="{00000000-0005-0000-0000-00002E090000}"/>
    <cellStyle name="Migliaia [0] 21" xfId="446" xr:uid="{00000000-0005-0000-0000-00002F090000}"/>
    <cellStyle name="Migliaia [0] 21 2" xfId="2022" xr:uid="{00000000-0005-0000-0000-000030090000}"/>
    <cellStyle name="Migliaia [0] 21 2 2" xfId="5321" xr:uid="{00000000-0005-0000-0000-000031090000}"/>
    <cellStyle name="Migliaia [0] 21 2 3" xfId="6243" xr:uid="{00000000-0005-0000-0000-000032090000}"/>
    <cellStyle name="Migliaia [0] 21 3" xfId="4752" xr:uid="{00000000-0005-0000-0000-000033090000}"/>
    <cellStyle name="Migliaia [0] 21 4" xfId="5697" xr:uid="{00000000-0005-0000-0000-000034090000}"/>
    <cellStyle name="Migliaia [0] 22" xfId="447" xr:uid="{00000000-0005-0000-0000-000035090000}"/>
    <cellStyle name="Migliaia [0] 22 2" xfId="2023" xr:uid="{00000000-0005-0000-0000-000036090000}"/>
    <cellStyle name="Migliaia [0] 22 2 2" xfId="5322" xr:uid="{00000000-0005-0000-0000-000037090000}"/>
    <cellStyle name="Migliaia [0] 22 2 3" xfId="6244" xr:uid="{00000000-0005-0000-0000-000038090000}"/>
    <cellStyle name="Migliaia [0] 22 3" xfId="4753" xr:uid="{00000000-0005-0000-0000-000039090000}"/>
    <cellStyle name="Migliaia [0] 22 4" xfId="5698" xr:uid="{00000000-0005-0000-0000-00003A090000}"/>
    <cellStyle name="Migliaia [0] 23" xfId="448" xr:uid="{00000000-0005-0000-0000-00003B090000}"/>
    <cellStyle name="Migliaia [0] 23 2" xfId="2024" xr:uid="{00000000-0005-0000-0000-00003C090000}"/>
    <cellStyle name="Migliaia [0] 23 2 2" xfId="5323" xr:uid="{00000000-0005-0000-0000-00003D090000}"/>
    <cellStyle name="Migliaia [0] 23 2 3" xfId="6245" xr:uid="{00000000-0005-0000-0000-00003E090000}"/>
    <cellStyle name="Migliaia [0] 23 3" xfId="4754" xr:uid="{00000000-0005-0000-0000-00003F090000}"/>
    <cellStyle name="Migliaia [0] 23 4" xfId="5699" xr:uid="{00000000-0005-0000-0000-000040090000}"/>
    <cellStyle name="Migliaia [0] 24" xfId="449" xr:uid="{00000000-0005-0000-0000-000041090000}"/>
    <cellStyle name="Migliaia [0] 24 2" xfId="2025" xr:uid="{00000000-0005-0000-0000-000042090000}"/>
    <cellStyle name="Migliaia [0] 24 2 2" xfId="5324" xr:uid="{00000000-0005-0000-0000-000043090000}"/>
    <cellStyle name="Migliaia [0] 24 2 3" xfId="6246" xr:uid="{00000000-0005-0000-0000-000044090000}"/>
    <cellStyle name="Migliaia [0] 24 3" xfId="4755" xr:uid="{00000000-0005-0000-0000-000045090000}"/>
    <cellStyle name="Migliaia [0] 24 4" xfId="5700" xr:uid="{00000000-0005-0000-0000-000046090000}"/>
    <cellStyle name="Migliaia [0] 25" xfId="450" xr:uid="{00000000-0005-0000-0000-000047090000}"/>
    <cellStyle name="Migliaia [0] 25 2" xfId="2026" xr:uid="{00000000-0005-0000-0000-000048090000}"/>
    <cellStyle name="Migliaia [0] 25 2 2" xfId="5325" xr:uid="{00000000-0005-0000-0000-000049090000}"/>
    <cellStyle name="Migliaia [0] 25 2 3" xfId="6247" xr:uid="{00000000-0005-0000-0000-00004A090000}"/>
    <cellStyle name="Migliaia [0] 25 3" xfId="4756" xr:uid="{00000000-0005-0000-0000-00004B090000}"/>
    <cellStyle name="Migliaia [0] 25 4" xfId="5701" xr:uid="{00000000-0005-0000-0000-00004C090000}"/>
    <cellStyle name="Migliaia [0] 26" xfId="451" xr:uid="{00000000-0005-0000-0000-00004D090000}"/>
    <cellStyle name="Migliaia [0] 26 2" xfId="2027" xr:uid="{00000000-0005-0000-0000-00004E090000}"/>
    <cellStyle name="Migliaia [0] 26 2 2" xfId="5326" xr:uid="{00000000-0005-0000-0000-00004F090000}"/>
    <cellStyle name="Migliaia [0] 26 2 3" xfId="6248" xr:uid="{00000000-0005-0000-0000-000050090000}"/>
    <cellStyle name="Migliaia [0] 26 3" xfId="4757" xr:uid="{00000000-0005-0000-0000-000051090000}"/>
    <cellStyle name="Migliaia [0] 26 4" xfId="5702" xr:uid="{00000000-0005-0000-0000-000052090000}"/>
    <cellStyle name="Migliaia [0] 27" xfId="452" xr:uid="{00000000-0005-0000-0000-000053090000}"/>
    <cellStyle name="Migliaia [0] 27 2" xfId="2028" xr:uid="{00000000-0005-0000-0000-000054090000}"/>
    <cellStyle name="Migliaia [0] 27 2 2" xfId="5327" xr:uid="{00000000-0005-0000-0000-000055090000}"/>
    <cellStyle name="Migliaia [0] 27 2 3" xfId="6249" xr:uid="{00000000-0005-0000-0000-000056090000}"/>
    <cellStyle name="Migliaia [0] 27 3" xfId="4758" xr:uid="{00000000-0005-0000-0000-000057090000}"/>
    <cellStyle name="Migliaia [0] 27 4" xfId="5703" xr:uid="{00000000-0005-0000-0000-000058090000}"/>
    <cellStyle name="Migliaia [0] 28" xfId="453" xr:uid="{00000000-0005-0000-0000-000059090000}"/>
    <cellStyle name="Migliaia [0] 28 2" xfId="2029" xr:uid="{00000000-0005-0000-0000-00005A090000}"/>
    <cellStyle name="Migliaia [0] 28 2 2" xfId="5328" xr:uid="{00000000-0005-0000-0000-00005B090000}"/>
    <cellStyle name="Migliaia [0] 28 2 3" xfId="6250" xr:uid="{00000000-0005-0000-0000-00005C090000}"/>
    <cellStyle name="Migliaia [0] 28 3" xfId="4759" xr:uid="{00000000-0005-0000-0000-00005D090000}"/>
    <cellStyle name="Migliaia [0] 28 4" xfId="5704" xr:uid="{00000000-0005-0000-0000-00005E090000}"/>
    <cellStyle name="Migliaia [0] 29" xfId="454" xr:uid="{00000000-0005-0000-0000-00005F090000}"/>
    <cellStyle name="Migliaia [0] 29 2" xfId="2030" xr:uid="{00000000-0005-0000-0000-000060090000}"/>
    <cellStyle name="Migliaia [0] 29 2 2" xfId="5329" xr:uid="{00000000-0005-0000-0000-000061090000}"/>
    <cellStyle name="Migliaia [0] 29 2 3" xfId="6251" xr:uid="{00000000-0005-0000-0000-000062090000}"/>
    <cellStyle name="Migliaia [0] 29 3" xfId="4760" xr:uid="{00000000-0005-0000-0000-000063090000}"/>
    <cellStyle name="Migliaia [0] 29 4" xfId="5705" xr:uid="{00000000-0005-0000-0000-000064090000}"/>
    <cellStyle name="Migliaia [0] 3" xfId="455" xr:uid="{00000000-0005-0000-0000-000065090000}"/>
    <cellStyle name="Migliaia [0] 3 2" xfId="2031" xr:uid="{00000000-0005-0000-0000-000066090000}"/>
    <cellStyle name="Migliaia [0] 3 2 2" xfId="5330" xr:uid="{00000000-0005-0000-0000-000067090000}"/>
    <cellStyle name="Migliaia [0] 3 2 3" xfId="6252" xr:uid="{00000000-0005-0000-0000-000068090000}"/>
    <cellStyle name="Migliaia [0] 3 3" xfId="4761" xr:uid="{00000000-0005-0000-0000-000069090000}"/>
    <cellStyle name="Migliaia [0] 3 4" xfId="5706" xr:uid="{00000000-0005-0000-0000-00006A090000}"/>
    <cellStyle name="Migliaia [0] 30" xfId="456" xr:uid="{00000000-0005-0000-0000-00006B090000}"/>
    <cellStyle name="Migliaia [0] 30 2" xfId="2032" xr:uid="{00000000-0005-0000-0000-00006C090000}"/>
    <cellStyle name="Migliaia [0] 30 2 2" xfId="5331" xr:uid="{00000000-0005-0000-0000-00006D090000}"/>
    <cellStyle name="Migliaia [0] 30 2 3" xfId="6253" xr:uid="{00000000-0005-0000-0000-00006E090000}"/>
    <cellStyle name="Migliaia [0] 30 3" xfId="4762" xr:uid="{00000000-0005-0000-0000-00006F090000}"/>
    <cellStyle name="Migliaia [0] 30 4" xfId="5707" xr:uid="{00000000-0005-0000-0000-000070090000}"/>
    <cellStyle name="Migliaia [0] 31" xfId="457" xr:uid="{00000000-0005-0000-0000-000071090000}"/>
    <cellStyle name="Migliaia [0] 31 2" xfId="2033" xr:uid="{00000000-0005-0000-0000-000072090000}"/>
    <cellStyle name="Migliaia [0] 31 2 2" xfId="5332" xr:uid="{00000000-0005-0000-0000-000073090000}"/>
    <cellStyle name="Migliaia [0] 31 2 3" xfId="6254" xr:uid="{00000000-0005-0000-0000-000074090000}"/>
    <cellStyle name="Migliaia [0] 31 3" xfId="4763" xr:uid="{00000000-0005-0000-0000-000075090000}"/>
    <cellStyle name="Migliaia [0] 31 4" xfId="5708" xr:uid="{00000000-0005-0000-0000-000076090000}"/>
    <cellStyle name="Migliaia [0] 32" xfId="458" xr:uid="{00000000-0005-0000-0000-000077090000}"/>
    <cellStyle name="Migliaia [0] 32 2" xfId="2034" xr:uid="{00000000-0005-0000-0000-000078090000}"/>
    <cellStyle name="Migliaia [0] 32 2 2" xfId="5333" xr:uid="{00000000-0005-0000-0000-000079090000}"/>
    <cellStyle name="Migliaia [0] 32 2 3" xfId="6255" xr:uid="{00000000-0005-0000-0000-00007A090000}"/>
    <cellStyle name="Migliaia [0] 32 3" xfId="4764" xr:uid="{00000000-0005-0000-0000-00007B090000}"/>
    <cellStyle name="Migliaia [0] 32 4" xfId="5709" xr:uid="{00000000-0005-0000-0000-00007C090000}"/>
    <cellStyle name="Migliaia [0] 33" xfId="459" xr:uid="{00000000-0005-0000-0000-00007D090000}"/>
    <cellStyle name="Migliaia [0] 33 2" xfId="2035" xr:uid="{00000000-0005-0000-0000-00007E090000}"/>
    <cellStyle name="Migliaia [0] 33 2 2" xfId="5334" xr:uid="{00000000-0005-0000-0000-00007F090000}"/>
    <cellStyle name="Migliaia [0] 33 2 3" xfId="6256" xr:uid="{00000000-0005-0000-0000-000080090000}"/>
    <cellStyle name="Migliaia [0] 33 3" xfId="4765" xr:uid="{00000000-0005-0000-0000-000081090000}"/>
    <cellStyle name="Migliaia [0] 33 4" xfId="5710" xr:uid="{00000000-0005-0000-0000-000082090000}"/>
    <cellStyle name="Migliaia [0] 34" xfId="460" xr:uid="{00000000-0005-0000-0000-000083090000}"/>
    <cellStyle name="Migliaia [0] 34 2" xfId="2036" xr:uid="{00000000-0005-0000-0000-000084090000}"/>
    <cellStyle name="Migliaia [0] 34 2 2" xfId="5335" xr:uid="{00000000-0005-0000-0000-000085090000}"/>
    <cellStyle name="Migliaia [0] 34 2 3" xfId="6257" xr:uid="{00000000-0005-0000-0000-000086090000}"/>
    <cellStyle name="Migliaia [0] 34 3" xfId="4766" xr:uid="{00000000-0005-0000-0000-000087090000}"/>
    <cellStyle name="Migliaia [0] 34 4" xfId="5711" xr:uid="{00000000-0005-0000-0000-000088090000}"/>
    <cellStyle name="Migliaia [0] 35" xfId="461" xr:uid="{00000000-0005-0000-0000-000089090000}"/>
    <cellStyle name="Migliaia [0] 35 2" xfId="2037" xr:uid="{00000000-0005-0000-0000-00008A090000}"/>
    <cellStyle name="Migliaia [0] 35 2 2" xfId="5336" xr:uid="{00000000-0005-0000-0000-00008B090000}"/>
    <cellStyle name="Migliaia [0] 35 2 3" xfId="6258" xr:uid="{00000000-0005-0000-0000-00008C090000}"/>
    <cellStyle name="Migliaia [0] 35 3" xfId="4767" xr:uid="{00000000-0005-0000-0000-00008D090000}"/>
    <cellStyle name="Migliaia [0] 35 4" xfId="5712" xr:uid="{00000000-0005-0000-0000-00008E090000}"/>
    <cellStyle name="Migliaia [0] 36" xfId="462" xr:uid="{00000000-0005-0000-0000-00008F090000}"/>
    <cellStyle name="Migliaia [0] 36 2" xfId="2038" xr:uid="{00000000-0005-0000-0000-000090090000}"/>
    <cellStyle name="Migliaia [0] 36 2 2" xfId="5337" xr:uid="{00000000-0005-0000-0000-000091090000}"/>
    <cellStyle name="Migliaia [0] 36 2 3" xfId="6259" xr:uid="{00000000-0005-0000-0000-000092090000}"/>
    <cellStyle name="Migliaia [0] 36 3" xfId="4768" xr:uid="{00000000-0005-0000-0000-000093090000}"/>
    <cellStyle name="Migliaia [0] 36 4" xfId="5713" xr:uid="{00000000-0005-0000-0000-000094090000}"/>
    <cellStyle name="Migliaia [0] 37" xfId="463" xr:uid="{00000000-0005-0000-0000-000095090000}"/>
    <cellStyle name="Migliaia [0] 37 2" xfId="2039" xr:uid="{00000000-0005-0000-0000-000096090000}"/>
    <cellStyle name="Migliaia [0] 37 2 2" xfId="5338" xr:uid="{00000000-0005-0000-0000-000097090000}"/>
    <cellStyle name="Migliaia [0] 37 2 3" xfId="6260" xr:uid="{00000000-0005-0000-0000-000098090000}"/>
    <cellStyle name="Migliaia [0] 37 3" xfId="4769" xr:uid="{00000000-0005-0000-0000-000099090000}"/>
    <cellStyle name="Migliaia [0] 37 4" xfId="5714" xr:uid="{00000000-0005-0000-0000-00009A090000}"/>
    <cellStyle name="Migliaia [0] 38" xfId="464" xr:uid="{00000000-0005-0000-0000-00009B090000}"/>
    <cellStyle name="Migliaia [0] 38 2" xfId="2040" xr:uid="{00000000-0005-0000-0000-00009C090000}"/>
    <cellStyle name="Migliaia [0] 38 2 2" xfId="5339" xr:uid="{00000000-0005-0000-0000-00009D090000}"/>
    <cellStyle name="Migliaia [0] 38 2 3" xfId="6261" xr:uid="{00000000-0005-0000-0000-00009E090000}"/>
    <cellStyle name="Migliaia [0] 38 3" xfId="4770" xr:uid="{00000000-0005-0000-0000-00009F090000}"/>
    <cellStyle name="Migliaia [0] 38 4" xfId="5715" xr:uid="{00000000-0005-0000-0000-0000A0090000}"/>
    <cellStyle name="Migliaia [0] 39" xfId="465" xr:uid="{00000000-0005-0000-0000-0000A1090000}"/>
    <cellStyle name="Migliaia [0] 39 2" xfId="2041" xr:uid="{00000000-0005-0000-0000-0000A2090000}"/>
    <cellStyle name="Migliaia [0] 39 2 2" xfId="5340" xr:uid="{00000000-0005-0000-0000-0000A3090000}"/>
    <cellStyle name="Migliaia [0] 39 2 3" xfId="6262" xr:uid="{00000000-0005-0000-0000-0000A4090000}"/>
    <cellStyle name="Migliaia [0] 39 3" xfId="4771" xr:uid="{00000000-0005-0000-0000-0000A5090000}"/>
    <cellStyle name="Migliaia [0] 39 4" xfId="5716" xr:uid="{00000000-0005-0000-0000-0000A6090000}"/>
    <cellStyle name="Migliaia [0] 4" xfId="466" xr:uid="{00000000-0005-0000-0000-0000A7090000}"/>
    <cellStyle name="Migliaia [0] 4 2" xfId="2042" xr:uid="{00000000-0005-0000-0000-0000A8090000}"/>
    <cellStyle name="Migliaia [0] 4 2 2" xfId="5341" xr:uid="{00000000-0005-0000-0000-0000A9090000}"/>
    <cellStyle name="Migliaia [0] 4 2 3" xfId="6263" xr:uid="{00000000-0005-0000-0000-0000AA090000}"/>
    <cellStyle name="Migliaia [0] 4 3" xfId="4772" xr:uid="{00000000-0005-0000-0000-0000AB090000}"/>
    <cellStyle name="Migliaia [0] 4 4" xfId="5717" xr:uid="{00000000-0005-0000-0000-0000AC090000}"/>
    <cellStyle name="Migliaia [0] 40" xfId="467" xr:uid="{00000000-0005-0000-0000-0000AD090000}"/>
    <cellStyle name="Migliaia [0] 40 2" xfId="2043" xr:uid="{00000000-0005-0000-0000-0000AE090000}"/>
    <cellStyle name="Migliaia [0] 40 2 2" xfId="5342" xr:uid="{00000000-0005-0000-0000-0000AF090000}"/>
    <cellStyle name="Migliaia [0] 40 2 3" xfId="6264" xr:uid="{00000000-0005-0000-0000-0000B0090000}"/>
    <cellStyle name="Migliaia [0] 40 3" xfId="4773" xr:uid="{00000000-0005-0000-0000-0000B1090000}"/>
    <cellStyle name="Migliaia [0] 40 4" xfId="5718" xr:uid="{00000000-0005-0000-0000-0000B2090000}"/>
    <cellStyle name="Migliaia [0] 41" xfId="468" xr:uid="{00000000-0005-0000-0000-0000B3090000}"/>
    <cellStyle name="Migliaia [0] 41 2" xfId="2044" xr:uid="{00000000-0005-0000-0000-0000B4090000}"/>
    <cellStyle name="Migliaia [0] 41 2 2" xfId="5343" xr:uid="{00000000-0005-0000-0000-0000B5090000}"/>
    <cellStyle name="Migliaia [0] 41 2 3" xfId="6265" xr:uid="{00000000-0005-0000-0000-0000B6090000}"/>
    <cellStyle name="Migliaia [0] 41 3" xfId="4774" xr:uid="{00000000-0005-0000-0000-0000B7090000}"/>
    <cellStyle name="Migliaia [0] 41 4" xfId="5719" xr:uid="{00000000-0005-0000-0000-0000B8090000}"/>
    <cellStyle name="Migliaia [0] 42" xfId="469" xr:uid="{00000000-0005-0000-0000-0000B9090000}"/>
    <cellStyle name="Migliaia [0] 42 2" xfId="2045" xr:uid="{00000000-0005-0000-0000-0000BA090000}"/>
    <cellStyle name="Migliaia [0] 42 2 2" xfId="5344" xr:uid="{00000000-0005-0000-0000-0000BB090000}"/>
    <cellStyle name="Migliaia [0] 42 2 3" xfId="6266" xr:uid="{00000000-0005-0000-0000-0000BC090000}"/>
    <cellStyle name="Migliaia [0] 42 3" xfId="4775" xr:uid="{00000000-0005-0000-0000-0000BD090000}"/>
    <cellStyle name="Migliaia [0] 42 4" xfId="5720" xr:uid="{00000000-0005-0000-0000-0000BE090000}"/>
    <cellStyle name="Migliaia [0] 43" xfId="470" xr:uid="{00000000-0005-0000-0000-0000BF090000}"/>
    <cellStyle name="Migliaia [0] 43 2" xfId="2046" xr:uid="{00000000-0005-0000-0000-0000C0090000}"/>
    <cellStyle name="Migliaia [0] 43 2 2" xfId="5345" xr:uid="{00000000-0005-0000-0000-0000C1090000}"/>
    <cellStyle name="Migliaia [0] 43 2 3" xfId="6267" xr:uid="{00000000-0005-0000-0000-0000C2090000}"/>
    <cellStyle name="Migliaia [0] 43 3" xfId="4776" xr:uid="{00000000-0005-0000-0000-0000C3090000}"/>
    <cellStyle name="Migliaia [0] 43 4" xfId="5721" xr:uid="{00000000-0005-0000-0000-0000C4090000}"/>
    <cellStyle name="Migliaia [0] 44" xfId="471" xr:uid="{00000000-0005-0000-0000-0000C5090000}"/>
    <cellStyle name="Migliaia [0] 44 2" xfId="2047" xr:uid="{00000000-0005-0000-0000-0000C6090000}"/>
    <cellStyle name="Migliaia [0] 44 2 2" xfId="5346" xr:uid="{00000000-0005-0000-0000-0000C7090000}"/>
    <cellStyle name="Migliaia [0] 44 2 3" xfId="6268" xr:uid="{00000000-0005-0000-0000-0000C8090000}"/>
    <cellStyle name="Migliaia [0] 44 3" xfId="4777" xr:uid="{00000000-0005-0000-0000-0000C9090000}"/>
    <cellStyle name="Migliaia [0] 44 4" xfId="5722" xr:uid="{00000000-0005-0000-0000-0000CA090000}"/>
    <cellStyle name="Migliaia [0] 45" xfId="472" xr:uid="{00000000-0005-0000-0000-0000CB090000}"/>
    <cellStyle name="Migliaia [0] 45 2" xfId="2048" xr:uid="{00000000-0005-0000-0000-0000CC090000}"/>
    <cellStyle name="Migliaia [0] 45 2 2" xfId="5347" xr:uid="{00000000-0005-0000-0000-0000CD090000}"/>
    <cellStyle name="Migliaia [0] 45 2 3" xfId="6269" xr:uid="{00000000-0005-0000-0000-0000CE090000}"/>
    <cellStyle name="Migliaia [0] 45 3" xfId="4778" xr:uid="{00000000-0005-0000-0000-0000CF090000}"/>
    <cellStyle name="Migliaia [0] 45 4" xfId="5723" xr:uid="{00000000-0005-0000-0000-0000D0090000}"/>
    <cellStyle name="Migliaia [0] 46" xfId="473" xr:uid="{00000000-0005-0000-0000-0000D1090000}"/>
    <cellStyle name="Migliaia [0] 46 2" xfId="2049" xr:uid="{00000000-0005-0000-0000-0000D2090000}"/>
    <cellStyle name="Migliaia [0] 46 2 2" xfId="5348" xr:uid="{00000000-0005-0000-0000-0000D3090000}"/>
    <cellStyle name="Migliaia [0] 46 2 3" xfId="6270" xr:uid="{00000000-0005-0000-0000-0000D4090000}"/>
    <cellStyle name="Migliaia [0] 46 3" xfId="4779" xr:uid="{00000000-0005-0000-0000-0000D5090000}"/>
    <cellStyle name="Migliaia [0] 46 4" xfId="5724" xr:uid="{00000000-0005-0000-0000-0000D6090000}"/>
    <cellStyle name="Migliaia [0] 47" xfId="474" xr:uid="{00000000-0005-0000-0000-0000D7090000}"/>
    <cellStyle name="Migliaia [0] 47 2" xfId="2050" xr:uid="{00000000-0005-0000-0000-0000D8090000}"/>
    <cellStyle name="Migliaia [0] 47 2 2" xfId="5349" xr:uid="{00000000-0005-0000-0000-0000D9090000}"/>
    <cellStyle name="Migliaia [0] 47 2 3" xfId="6271" xr:uid="{00000000-0005-0000-0000-0000DA090000}"/>
    <cellStyle name="Migliaia [0] 47 3" xfId="4780" xr:uid="{00000000-0005-0000-0000-0000DB090000}"/>
    <cellStyle name="Migliaia [0] 47 4" xfId="5725" xr:uid="{00000000-0005-0000-0000-0000DC090000}"/>
    <cellStyle name="Migliaia [0] 48" xfId="475" xr:uid="{00000000-0005-0000-0000-0000DD090000}"/>
    <cellStyle name="Migliaia [0] 48 2" xfId="2051" xr:uid="{00000000-0005-0000-0000-0000DE090000}"/>
    <cellStyle name="Migliaia [0] 48 2 2" xfId="5350" xr:uid="{00000000-0005-0000-0000-0000DF090000}"/>
    <cellStyle name="Migliaia [0] 48 2 3" xfId="6272" xr:uid="{00000000-0005-0000-0000-0000E0090000}"/>
    <cellStyle name="Migliaia [0] 48 3" xfId="4781" xr:uid="{00000000-0005-0000-0000-0000E1090000}"/>
    <cellStyle name="Migliaia [0] 48 4" xfId="5726" xr:uid="{00000000-0005-0000-0000-0000E2090000}"/>
    <cellStyle name="Migliaia [0] 49" xfId="476" xr:uid="{00000000-0005-0000-0000-0000E3090000}"/>
    <cellStyle name="Migliaia [0] 49 2" xfId="2052" xr:uid="{00000000-0005-0000-0000-0000E4090000}"/>
    <cellStyle name="Migliaia [0] 49 2 2" xfId="5351" xr:uid="{00000000-0005-0000-0000-0000E5090000}"/>
    <cellStyle name="Migliaia [0] 49 2 3" xfId="6273" xr:uid="{00000000-0005-0000-0000-0000E6090000}"/>
    <cellStyle name="Migliaia [0] 49 3" xfId="4782" xr:uid="{00000000-0005-0000-0000-0000E7090000}"/>
    <cellStyle name="Migliaia [0] 49 4" xfId="5727" xr:uid="{00000000-0005-0000-0000-0000E8090000}"/>
    <cellStyle name="Migliaia [0] 5" xfId="477" xr:uid="{00000000-0005-0000-0000-0000E9090000}"/>
    <cellStyle name="Migliaia [0] 5 2" xfId="2053" xr:uid="{00000000-0005-0000-0000-0000EA090000}"/>
    <cellStyle name="Migliaia [0] 5 2 2" xfId="5352" xr:uid="{00000000-0005-0000-0000-0000EB090000}"/>
    <cellStyle name="Migliaia [0] 5 2 3" xfId="6274" xr:uid="{00000000-0005-0000-0000-0000EC090000}"/>
    <cellStyle name="Migliaia [0] 5 3" xfId="4783" xr:uid="{00000000-0005-0000-0000-0000ED090000}"/>
    <cellStyle name="Migliaia [0] 5 4" xfId="5728" xr:uid="{00000000-0005-0000-0000-0000EE090000}"/>
    <cellStyle name="Migliaia [0] 50" xfId="478" xr:uid="{00000000-0005-0000-0000-0000EF090000}"/>
    <cellStyle name="Migliaia [0] 50 2" xfId="2054" xr:uid="{00000000-0005-0000-0000-0000F0090000}"/>
    <cellStyle name="Migliaia [0] 50 2 2" xfId="5353" xr:uid="{00000000-0005-0000-0000-0000F1090000}"/>
    <cellStyle name="Migliaia [0] 50 2 3" xfId="6275" xr:uid="{00000000-0005-0000-0000-0000F2090000}"/>
    <cellStyle name="Migliaia [0] 50 3" xfId="4784" xr:uid="{00000000-0005-0000-0000-0000F3090000}"/>
    <cellStyle name="Migliaia [0] 50 4" xfId="5729" xr:uid="{00000000-0005-0000-0000-0000F4090000}"/>
    <cellStyle name="Migliaia [0] 51" xfId="479" xr:uid="{00000000-0005-0000-0000-0000F5090000}"/>
    <cellStyle name="Migliaia [0] 51 2" xfId="2055" xr:uid="{00000000-0005-0000-0000-0000F6090000}"/>
    <cellStyle name="Migliaia [0] 51 2 2" xfId="5354" xr:uid="{00000000-0005-0000-0000-0000F7090000}"/>
    <cellStyle name="Migliaia [0] 51 2 3" xfId="6276" xr:uid="{00000000-0005-0000-0000-0000F8090000}"/>
    <cellStyle name="Migliaia [0] 51 3" xfId="4785" xr:uid="{00000000-0005-0000-0000-0000F9090000}"/>
    <cellStyle name="Migliaia [0] 51 4" xfId="5730" xr:uid="{00000000-0005-0000-0000-0000FA090000}"/>
    <cellStyle name="Migliaia [0] 52" xfId="480" xr:uid="{00000000-0005-0000-0000-0000FB090000}"/>
    <cellStyle name="Migliaia [0] 52 2" xfId="2056" xr:uid="{00000000-0005-0000-0000-0000FC090000}"/>
    <cellStyle name="Migliaia [0] 52 2 2" xfId="5355" xr:uid="{00000000-0005-0000-0000-0000FD090000}"/>
    <cellStyle name="Migliaia [0] 52 2 3" xfId="6277" xr:uid="{00000000-0005-0000-0000-0000FE090000}"/>
    <cellStyle name="Migliaia [0] 52 3" xfId="4786" xr:uid="{00000000-0005-0000-0000-0000FF090000}"/>
    <cellStyle name="Migliaia [0] 52 4" xfId="5731" xr:uid="{00000000-0005-0000-0000-0000000A0000}"/>
    <cellStyle name="Migliaia [0] 53" xfId="481" xr:uid="{00000000-0005-0000-0000-0000010A0000}"/>
    <cellStyle name="Migliaia [0] 53 2" xfId="2057" xr:uid="{00000000-0005-0000-0000-0000020A0000}"/>
    <cellStyle name="Migliaia [0] 53 2 2" xfId="5356" xr:uid="{00000000-0005-0000-0000-0000030A0000}"/>
    <cellStyle name="Migliaia [0] 53 2 3" xfId="6278" xr:uid="{00000000-0005-0000-0000-0000040A0000}"/>
    <cellStyle name="Migliaia [0] 53 3" xfId="4787" xr:uid="{00000000-0005-0000-0000-0000050A0000}"/>
    <cellStyle name="Migliaia [0] 53 4" xfId="5732" xr:uid="{00000000-0005-0000-0000-0000060A0000}"/>
    <cellStyle name="Migliaia [0] 54" xfId="482" xr:uid="{00000000-0005-0000-0000-0000070A0000}"/>
    <cellStyle name="Migliaia [0] 54 2" xfId="2058" xr:uid="{00000000-0005-0000-0000-0000080A0000}"/>
    <cellStyle name="Migliaia [0] 54 2 2" xfId="5357" xr:uid="{00000000-0005-0000-0000-0000090A0000}"/>
    <cellStyle name="Migliaia [0] 54 2 3" xfId="6279" xr:uid="{00000000-0005-0000-0000-00000A0A0000}"/>
    <cellStyle name="Migliaia [0] 54 3" xfId="4788" xr:uid="{00000000-0005-0000-0000-00000B0A0000}"/>
    <cellStyle name="Migliaia [0] 54 4" xfId="5733" xr:uid="{00000000-0005-0000-0000-00000C0A0000}"/>
    <cellStyle name="Migliaia [0] 55" xfId="483" xr:uid="{00000000-0005-0000-0000-00000D0A0000}"/>
    <cellStyle name="Migliaia [0] 55 2" xfId="2059" xr:uid="{00000000-0005-0000-0000-00000E0A0000}"/>
    <cellStyle name="Migliaia [0] 55 2 2" xfId="5358" xr:uid="{00000000-0005-0000-0000-00000F0A0000}"/>
    <cellStyle name="Migliaia [0] 55 2 3" xfId="6280" xr:uid="{00000000-0005-0000-0000-0000100A0000}"/>
    <cellStyle name="Migliaia [0] 55 3" xfId="4789" xr:uid="{00000000-0005-0000-0000-0000110A0000}"/>
    <cellStyle name="Migliaia [0] 55 4" xfId="5734" xr:uid="{00000000-0005-0000-0000-0000120A0000}"/>
    <cellStyle name="Migliaia [0] 56" xfId="484" xr:uid="{00000000-0005-0000-0000-0000130A0000}"/>
    <cellStyle name="Migliaia [0] 56 2" xfId="2060" xr:uid="{00000000-0005-0000-0000-0000140A0000}"/>
    <cellStyle name="Migliaia [0] 56 2 2" xfId="5359" xr:uid="{00000000-0005-0000-0000-0000150A0000}"/>
    <cellStyle name="Migliaia [0] 56 2 3" xfId="6281" xr:uid="{00000000-0005-0000-0000-0000160A0000}"/>
    <cellStyle name="Migliaia [0] 56 3" xfId="4790" xr:uid="{00000000-0005-0000-0000-0000170A0000}"/>
    <cellStyle name="Migliaia [0] 56 4" xfId="5735" xr:uid="{00000000-0005-0000-0000-0000180A0000}"/>
    <cellStyle name="Migliaia [0] 57" xfId="485" xr:uid="{00000000-0005-0000-0000-0000190A0000}"/>
    <cellStyle name="Migliaia [0] 57 2" xfId="2061" xr:uid="{00000000-0005-0000-0000-00001A0A0000}"/>
    <cellStyle name="Migliaia [0] 57 2 2" xfId="5360" xr:uid="{00000000-0005-0000-0000-00001B0A0000}"/>
    <cellStyle name="Migliaia [0] 57 2 3" xfId="6282" xr:uid="{00000000-0005-0000-0000-00001C0A0000}"/>
    <cellStyle name="Migliaia [0] 57 3" xfId="4791" xr:uid="{00000000-0005-0000-0000-00001D0A0000}"/>
    <cellStyle name="Migliaia [0] 57 4" xfId="5736" xr:uid="{00000000-0005-0000-0000-00001E0A0000}"/>
    <cellStyle name="Migliaia [0] 58" xfId="486" xr:uid="{00000000-0005-0000-0000-00001F0A0000}"/>
    <cellStyle name="Migliaia [0] 58 2" xfId="2062" xr:uid="{00000000-0005-0000-0000-0000200A0000}"/>
    <cellStyle name="Migliaia [0] 58 2 2" xfId="5361" xr:uid="{00000000-0005-0000-0000-0000210A0000}"/>
    <cellStyle name="Migliaia [0] 58 2 3" xfId="6283" xr:uid="{00000000-0005-0000-0000-0000220A0000}"/>
    <cellStyle name="Migliaia [0] 58 3" xfId="4792" xr:uid="{00000000-0005-0000-0000-0000230A0000}"/>
    <cellStyle name="Migliaia [0] 58 4" xfId="5737" xr:uid="{00000000-0005-0000-0000-0000240A0000}"/>
    <cellStyle name="Migliaia [0] 59" xfId="487" xr:uid="{00000000-0005-0000-0000-0000250A0000}"/>
    <cellStyle name="Migliaia [0] 59 2" xfId="2063" xr:uid="{00000000-0005-0000-0000-0000260A0000}"/>
    <cellStyle name="Migliaia [0] 59 2 2" xfId="5362" xr:uid="{00000000-0005-0000-0000-0000270A0000}"/>
    <cellStyle name="Migliaia [0] 59 2 3" xfId="6284" xr:uid="{00000000-0005-0000-0000-0000280A0000}"/>
    <cellStyle name="Migliaia [0] 59 3" xfId="4793" xr:uid="{00000000-0005-0000-0000-0000290A0000}"/>
    <cellStyle name="Migliaia [0] 59 4" xfId="5738" xr:uid="{00000000-0005-0000-0000-00002A0A0000}"/>
    <cellStyle name="Migliaia [0] 6" xfId="488" xr:uid="{00000000-0005-0000-0000-00002B0A0000}"/>
    <cellStyle name="Migliaia [0] 6 2" xfId="2064" xr:uid="{00000000-0005-0000-0000-00002C0A0000}"/>
    <cellStyle name="Migliaia [0] 6 2 2" xfId="5363" xr:uid="{00000000-0005-0000-0000-00002D0A0000}"/>
    <cellStyle name="Migliaia [0] 6 2 3" xfId="6285" xr:uid="{00000000-0005-0000-0000-00002E0A0000}"/>
    <cellStyle name="Migliaia [0] 6 3" xfId="4794" xr:uid="{00000000-0005-0000-0000-00002F0A0000}"/>
    <cellStyle name="Migliaia [0] 6 4" xfId="5739" xr:uid="{00000000-0005-0000-0000-0000300A0000}"/>
    <cellStyle name="Migliaia [0] 7" xfId="489" xr:uid="{00000000-0005-0000-0000-0000310A0000}"/>
    <cellStyle name="Migliaia [0] 7 2" xfId="2065" xr:uid="{00000000-0005-0000-0000-0000320A0000}"/>
    <cellStyle name="Migliaia [0] 7 2 2" xfId="5364" xr:uid="{00000000-0005-0000-0000-0000330A0000}"/>
    <cellStyle name="Migliaia [0] 7 2 3" xfId="6286" xr:uid="{00000000-0005-0000-0000-0000340A0000}"/>
    <cellStyle name="Migliaia [0] 7 3" xfId="4795" xr:uid="{00000000-0005-0000-0000-0000350A0000}"/>
    <cellStyle name="Migliaia [0] 7 4" xfId="5740" xr:uid="{00000000-0005-0000-0000-0000360A0000}"/>
    <cellStyle name="Migliaia [0] 8" xfId="490" xr:uid="{00000000-0005-0000-0000-0000370A0000}"/>
    <cellStyle name="Migliaia [0] 8 2" xfId="2066" xr:uid="{00000000-0005-0000-0000-0000380A0000}"/>
    <cellStyle name="Migliaia [0] 8 2 2" xfId="5365" xr:uid="{00000000-0005-0000-0000-0000390A0000}"/>
    <cellStyle name="Migliaia [0] 8 2 3" xfId="6287" xr:uid="{00000000-0005-0000-0000-00003A0A0000}"/>
    <cellStyle name="Migliaia [0] 8 3" xfId="4796" xr:uid="{00000000-0005-0000-0000-00003B0A0000}"/>
    <cellStyle name="Migliaia [0] 8 4" xfId="5741" xr:uid="{00000000-0005-0000-0000-00003C0A0000}"/>
    <cellStyle name="Migliaia [0] 9" xfId="491" xr:uid="{00000000-0005-0000-0000-00003D0A0000}"/>
    <cellStyle name="Migliaia [0] 9 2" xfId="2067" xr:uid="{00000000-0005-0000-0000-00003E0A0000}"/>
    <cellStyle name="Migliaia [0] 9 2 2" xfId="5366" xr:uid="{00000000-0005-0000-0000-00003F0A0000}"/>
    <cellStyle name="Migliaia [0] 9 2 3" xfId="6288" xr:uid="{00000000-0005-0000-0000-0000400A0000}"/>
    <cellStyle name="Migliaia [0] 9 3" xfId="4797" xr:uid="{00000000-0005-0000-0000-0000410A0000}"/>
    <cellStyle name="Migliaia [0] 9 4" xfId="5742" xr:uid="{00000000-0005-0000-0000-0000420A0000}"/>
    <cellStyle name="Migliaia 10" xfId="492" xr:uid="{00000000-0005-0000-0000-0000430A0000}"/>
    <cellStyle name="Migliaia 10 2" xfId="493" xr:uid="{00000000-0005-0000-0000-0000440A0000}"/>
    <cellStyle name="Migliaia 10 2 2" xfId="2312" xr:uid="{00000000-0005-0000-0000-0000450A0000}"/>
    <cellStyle name="Migliaia 10 2 2 2" xfId="5372" xr:uid="{00000000-0005-0000-0000-0000460A0000}"/>
    <cellStyle name="Migliaia 10 2 2 3" xfId="6294" xr:uid="{00000000-0005-0000-0000-0000470A0000}"/>
    <cellStyle name="Migliaia 10 2 3" xfId="4865" xr:uid="{00000000-0005-0000-0000-0000480A0000}"/>
    <cellStyle name="Migliaia 10 2 4" xfId="5744" xr:uid="{00000000-0005-0000-0000-0000490A0000}"/>
    <cellStyle name="Migliaia 10 3" xfId="494" xr:uid="{00000000-0005-0000-0000-00004A0A0000}"/>
    <cellStyle name="Migliaia 10 3 2" xfId="495" xr:uid="{00000000-0005-0000-0000-00004B0A0000}"/>
    <cellStyle name="Migliaia 10 3 2 2" xfId="4939" xr:uid="{00000000-0005-0000-0000-00004C0A0000}"/>
    <cellStyle name="Migliaia 10 3 2 3" xfId="5746" xr:uid="{00000000-0005-0000-0000-00004D0A0000}"/>
    <cellStyle name="Migliaia 10 3 3" xfId="496" xr:uid="{00000000-0005-0000-0000-00004E0A0000}"/>
    <cellStyle name="Migliaia 10 3 3 2" xfId="2314" xr:uid="{00000000-0005-0000-0000-00004F0A0000}"/>
    <cellStyle name="Migliaia 10 3 3 2 2" xfId="5374" xr:uid="{00000000-0005-0000-0000-0000500A0000}"/>
    <cellStyle name="Migliaia 10 3 3 2 3" xfId="6296" xr:uid="{00000000-0005-0000-0000-0000510A0000}"/>
    <cellStyle name="Migliaia 10 3 3 3" xfId="4940" xr:uid="{00000000-0005-0000-0000-0000520A0000}"/>
    <cellStyle name="Migliaia 10 3 3 4" xfId="5747" xr:uid="{00000000-0005-0000-0000-0000530A0000}"/>
    <cellStyle name="Migliaia 10 3 4" xfId="2313" xr:uid="{00000000-0005-0000-0000-0000540A0000}"/>
    <cellStyle name="Migliaia 10 3 4 2" xfId="5373" xr:uid="{00000000-0005-0000-0000-0000550A0000}"/>
    <cellStyle name="Migliaia 10 3 4 3" xfId="6295" xr:uid="{00000000-0005-0000-0000-0000560A0000}"/>
    <cellStyle name="Migliaia 10 3 5" xfId="4938" xr:uid="{00000000-0005-0000-0000-0000570A0000}"/>
    <cellStyle name="Migliaia 10 3 6" xfId="5745" xr:uid="{00000000-0005-0000-0000-0000580A0000}"/>
    <cellStyle name="Migliaia 10 4" xfId="497" xr:uid="{00000000-0005-0000-0000-0000590A0000}"/>
    <cellStyle name="Migliaia 10 4 2" xfId="498" xr:uid="{00000000-0005-0000-0000-00005A0A0000}"/>
    <cellStyle name="Migliaia 10 4 2 2" xfId="2316" xr:uid="{00000000-0005-0000-0000-00005B0A0000}"/>
    <cellStyle name="Migliaia 10 4 2 2 2" xfId="5376" xr:uid="{00000000-0005-0000-0000-00005C0A0000}"/>
    <cellStyle name="Migliaia 10 4 2 2 3" xfId="6298" xr:uid="{00000000-0005-0000-0000-00005D0A0000}"/>
    <cellStyle name="Migliaia 10 4 2 3" xfId="4942" xr:uid="{00000000-0005-0000-0000-00005E0A0000}"/>
    <cellStyle name="Migliaia 10 4 2 4" xfId="5749" xr:uid="{00000000-0005-0000-0000-00005F0A0000}"/>
    <cellStyle name="Migliaia 10 4 3" xfId="2315" xr:uid="{00000000-0005-0000-0000-0000600A0000}"/>
    <cellStyle name="Migliaia 10 4 3 2" xfId="5375" xr:uid="{00000000-0005-0000-0000-0000610A0000}"/>
    <cellStyle name="Migliaia 10 4 3 3" xfId="6297" xr:uid="{00000000-0005-0000-0000-0000620A0000}"/>
    <cellStyle name="Migliaia 10 4 4" xfId="4941" xr:uid="{00000000-0005-0000-0000-0000630A0000}"/>
    <cellStyle name="Migliaia 10 4 5" xfId="5748" xr:uid="{00000000-0005-0000-0000-0000640A0000}"/>
    <cellStyle name="Migliaia 10 5" xfId="499" xr:uid="{00000000-0005-0000-0000-0000650A0000}"/>
    <cellStyle name="Migliaia 10 5 2" xfId="4943" xr:uid="{00000000-0005-0000-0000-0000660A0000}"/>
    <cellStyle name="Migliaia 10 5 3" xfId="5750" xr:uid="{00000000-0005-0000-0000-0000670A0000}"/>
    <cellStyle name="Migliaia 10 6" xfId="4798" xr:uid="{00000000-0005-0000-0000-0000680A0000}"/>
    <cellStyle name="Migliaia 10 7" xfId="5743" xr:uid="{00000000-0005-0000-0000-0000690A0000}"/>
    <cellStyle name="Migliaia 11" xfId="500" xr:uid="{00000000-0005-0000-0000-00006A0A0000}"/>
    <cellStyle name="Migliaia 11 2" xfId="501" xr:uid="{00000000-0005-0000-0000-00006B0A0000}"/>
    <cellStyle name="Migliaia 11 2 2" xfId="2317" xr:uid="{00000000-0005-0000-0000-00006C0A0000}"/>
    <cellStyle name="Migliaia 11 2 2 2" xfId="5377" xr:uid="{00000000-0005-0000-0000-00006D0A0000}"/>
    <cellStyle name="Migliaia 11 2 2 3" xfId="6299" xr:uid="{00000000-0005-0000-0000-00006E0A0000}"/>
    <cellStyle name="Migliaia 11 2 3" xfId="4866" xr:uid="{00000000-0005-0000-0000-00006F0A0000}"/>
    <cellStyle name="Migliaia 11 2 4" xfId="5752" xr:uid="{00000000-0005-0000-0000-0000700A0000}"/>
    <cellStyle name="Migliaia 11 3" xfId="502" xr:uid="{00000000-0005-0000-0000-0000710A0000}"/>
    <cellStyle name="Migliaia 11 3 2" xfId="503" xr:uid="{00000000-0005-0000-0000-0000720A0000}"/>
    <cellStyle name="Migliaia 11 3 2 2" xfId="4945" xr:uid="{00000000-0005-0000-0000-0000730A0000}"/>
    <cellStyle name="Migliaia 11 3 2 3" xfId="5754" xr:uid="{00000000-0005-0000-0000-0000740A0000}"/>
    <cellStyle name="Migliaia 11 3 3" xfId="504" xr:uid="{00000000-0005-0000-0000-0000750A0000}"/>
    <cellStyle name="Migliaia 11 3 3 2" xfId="2319" xr:uid="{00000000-0005-0000-0000-0000760A0000}"/>
    <cellStyle name="Migliaia 11 3 3 2 2" xfId="5379" xr:uid="{00000000-0005-0000-0000-0000770A0000}"/>
    <cellStyle name="Migliaia 11 3 3 2 3" xfId="6301" xr:uid="{00000000-0005-0000-0000-0000780A0000}"/>
    <cellStyle name="Migliaia 11 3 3 3" xfId="4946" xr:uid="{00000000-0005-0000-0000-0000790A0000}"/>
    <cellStyle name="Migliaia 11 3 3 4" xfId="5755" xr:uid="{00000000-0005-0000-0000-00007A0A0000}"/>
    <cellStyle name="Migliaia 11 3 4" xfId="2318" xr:uid="{00000000-0005-0000-0000-00007B0A0000}"/>
    <cellStyle name="Migliaia 11 3 4 2" xfId="5378" xr:uid="{00000000-0005-0000-0000-00007C0A0000}"/>
    <cellStyle name="Migliaia 11 3 4 3" xfId="6300" xr:uid="{00000000-0005-0000-0000-00007D0A0000}"/>
    <cellStyle name="Migliaia 11 3 5" xfId="4944" xr:uid="{00000000-0005-0000-0000-00007E0A0000}"/>
    <cellStyle name="Migliaia 11 3 6" xfId="5753" xr:uid="{00000000-0005-0000-0000-00007F0A0000}"/>
    <cellStyle name="Migliaia 11 4" xfId="505" xr:uid="{00000000-0005-0000-0000-0000800A0000}"/>
    <cellStyle name="Migliaia 11 4 2" xfId="506" xr:uid="{00000000-0005-0000-0000-0000810A0000}"/>
    <cellStyle name="Migliaia 11 4 2 2" xfId="2321" xr:uid="{00000000-0005-0000-0000-0000820A0000}"/>
    <cellStyle name="Migliaia 11 4 2 2 2" xfId="5381" xr:uid="{00000000-0005-0000-0000-0000830A0000}"/>
    <cellStyle name="Migliaia 11 4 2 2 3" xfId="6303" xr:uid="{00000000-0005-0000-0000-0000840A0000}"/>
    <cellStyle name="Migliaia 11 4 2 3" xfId="4948" xr:uid="{00000000-0005-0000-0000-0000850A0000}"/>
    <cellStyle name="Migliaia 11 4 2 4" xfId="5757" xr:uid="{00000000-0005-0000-0000-0000860A0000}"/>
    <cellStyle name="Migliaia 11 4 3" xfId="2320" xr:uid="{00000000-0005-0000-0000-0000870A0000}"/>
    <cellStyle name="Migliaia 11 4 3 2" xfId="5380" xr:uid="{00000000-0005-0000-0000-0000880A0000}"/>
    <cellStyle name="Migliaia 11 4 3 3" xfId="6302" xr:uid="{00000000-0005-0000-0000-0000890A0000}"/>
    <cellStyle name="Migliaia 11 4 4" xfId="4947" xr:uid="{00000000-0005-0000-0000-00008A0A0000}"/>
    <cellStyle name="Migliaia 11 4 5" xfId="5756" xr:uid="{00000000-0005-0000-0000-00008B0A0000}"/>
    <cellStyle name="Migliaia 11 5" xfId="507" xr:uid="{00000000-0005-0000-0000-00008C0A0000}"/>
    <cellStyle name="Migliaia 11 5 2" xfId="4949" xr:uid="{00000000-0005-0000-0000-00008D0A0000}"/>
    <cellStyle name="Migliaia 11 5 3" xfId="5758" xr:uid="{00000000-0005-0000-0000-00008E0A0000}"/>
    <cellStyle name="Migliaia 11 6" xfId="4799" xr:uid="{00000000-0005-0000-0000-00008F0A0000}"/>
    <cellStyle name="Migliaia 11 7" xfId="5751" xr:uid="{00000000-0005-0000-0000-0000900A0000}"/>
    <cellStyle name="Migliaia 12" xfId="508" xr:uid="{00000000-0005-0000-0000-0000910A0000}"/>
    <cellStyle name="Migliaia 12 2" xfId="509" xr:uid="{00000000-0005-0000-0000-0000920A0000}"/>
    <cellStyle name="Migliaia 12 2 2" xfId="2322" xr:uid="{00000000-0005-0000-0000-0000930A0000}"/>
    <cellStyle name="Migliaia 12 2 2 2" xfId="5382" xr:uid="{00000000-0005-0000-0000-0000940A0000}"/>
    <cellStyle name="Migliaia 12 2 2 3" xfId="6304" xr:uid="{00000000-0005-0000-0000-0000950A0000}"/>
    <cellStyle name="Migliaia 12 2 3" xfId="4867" xr:uid="{00000000-0005-0000-0000-0000960A0000}"/>
    <cellStyle name="Migliaia 12 2 4" xfId="5760" xr:uid="{00000000-0005-0000-0000-0000970A0000}"/>
    <cellStyle name="Migliaia 12 3" xfId="510" xr:uid="{00000000-0005-0000-0000-0000980A0000}"/>
    <cellStyle name="Migliaia 12 3 2" xfId="511" xr:uid="{00000000-0005-0000-0000-0000990A0000}"/>
    <cellStyle name="Migliaia 12 3 2 2" xfId="4951" xr:uid="{00000000-0005-0000-0000-00009A0A0000}"/>
    <cellStyle name="Migliaia 12 3 2 3" xfId="5762" xr:uid="{00000000-0005-0000-0000-00009B0A0000}"/>
    <cellStyle name="Migliaia 12 3 3" xfId="512" xr:uid="{00000000-0005-0000-0000-00009C0A0000}"/>
    <cellStyle name="Migliaia 12 3 3 2" xfId="2324" xr:uid="{00000000-0005-0000-0000-00009D0A0000}"/>
    <cellStyle name="Migliaia 12 3 3 2 2" xfId="5384" xr:uid="{00000000-0005-0000-0000-00009E0A0000}"/>
    <cellStyle name="Migliaia 12 3 3 2 3" xfId="6306" xr:uid="{00000000-0005-0000-0000-00009F0A0000}"/>
    <cellStyle name="Migliaia 12 3 3 3" xfId="4952" xr:uid="{00000000-0005-0000-0000-0000A00A0000}"/>
    <cellStyle name="Migliaia 12 3 3 4" xfId="5763" xr:uid="{00000000-0005-0000-0000-0000A10A0000}"/>
    <cellStyle name="Migliaia 12 3 4" xfId="2323" xr:uid="{00000000-0005-0000-0000-0000A20A0000}"/>
    <cellStyle name="Migliaia 12 3 4 2" xfId="5383" xr:uid="{00000000-0005-0000-0000-0000A30A0000}"/>
    <cellStyle name="Migliaia 12 3 4 3" xfId="6305" xr:uid="{00000000-0005-0000-0000-0000A40A0000}"/>
    <cellStyle name="Migliaia 12 3 5" xfId="4950" xr:uid="{00000000-0005-0000-0000-0000A50A0000}"/>
    <cellStyle name="Migliaia 12 3 6" xfId="5761" xr:uid="{00000000-0005-0000-0000-0000A60A0000}"/>
    <cellStyle name="Migliaia 12 4" xfId="513" xr:uid="{00000000-0005-0000-0000-0000A70A0000}"/>
    <cellStyle name="Migliaia 12 4 2" xfId="514" xr:uid="{00000000-0005-0000-0000-0000A80A0000}"/>
    <cellStyle name="Migliaia 12 4 2 2" xfId="2326" xr:uid="{00000000-0005-0000-0000-0000A90A0000}"/>
    <cellStyle name="Migliaia 12 4 2 2 2" xfId="5386" xr:uid="{00000000-0005-0000-0000-0000AA0A0000}"/>
    <cellStyle name="Migliaia 12 4 2 2 3" xfId="6308" xr:uid="{00000000-0005-0000-0000-0000AB0A0000}"/>
    <cellStyle name="Migliaia 12 4 2 3" xfId="4954" xr:uid="{00000000-0005-0000-0000-0000AC0A0000}"/>
    <cellStyle name="Migliaia 12 4 2 4" xfId="5765" xr:uid="{00000000-0005-0000-0000-0000AD0A0000}"/>
    <cellStyle name="Migliaia 12 4 3" xfId="2325" xr:uid="{00000000-0005-0000-0000-0000AE0A0000}"/>
    <cellStyle name="Migliaia 12 4 3 2" xfId="5385" xr:uid="{00000000-0005-0000-0000-0000AF0A0000}"/>
    <cellStyle name="Migliaia 12 4 3 3" xfId="6307" xr:uid="{00000000-0005-0000-0000-0000B00A0000}"/>
    <cellStyle name="Migliaia 12 4 4" xfId="4953" xr:uid="{00000000-0005-0000-0000-0000B10A0000}"/>
    <cellStyle name="Migliaia 12 4 5" xfId="5764" xr:uid="{00000000-0005-0000-0000-0000B20A0000}"/>
    <cellStyle name="Migliaia 12 5" xfId="515" xr:uid="{00000000-0005-0000-0000-0000B30A0000}"/>
    <cellStyle name="Migliaia 12 5 2" xfId="4955" xr:uid="{00000000-0005-0000-0000-0000B40A0000}"/>
    <cellStyle name="Migliaia 12 5 3" xfId="5766" xr:uid="{00000000-0005-0000-0000-0000B50A0000}"/>
    <cellStyle name="Migliaia 12 6" xfId="4800" xr:uid="{00000000-0005-0000-0000-0000B60A0000}"/>
    <cellStyle name="Migliaia 12 7" xfId="5759" xr:uid="{00000000-0005-0000-0000-0000B70A0000}"/>
    <cellStyle name="Migliaia 13" xfId="516" xr:uid="{00000000-0005-0000-0000-0000B80A0000}"/>
    <cellStyle name="Migliaia 13 2" xfId="517" xr:uid="{00000000-0005-0000-0000-0000B90A0000}"/>
    <cellStyle name="Migliaia 13 2 2" xfId="2327" xr:uid="{00000000-0005-0000-0000-0000BA0A0000}"/>
    <cellStyle name="Migliaia 13 2 2 2" xfId="5387" xr:uid="{00000000-0005-0000-0000-0000BB0A0000}"/>
    <cellStyle name="Migliaia 13 2 2 3" xfId="6309" xr:uid="{00000000-0005-0000-0000-0000BC0A0000}"/>
    <cellStyle name="Migliaia 13 2 3" xfId="4868" xr:uid="{00000000-0005-0000-0000-0000BD0A0000}"/>
    <cellStyle name="Migliaia 13 2 4" xfId="5768" xr:uid="{00000000-0005-0000-0000-0000BE0A0000}"/>
    <cellStyle name="Migliaia 13 3" xfId="518" xr:uid="{00000000-0005-0000-0000-0000BF0A0000}"/>
    <cellStyle name="Migliaia 13 3 2" xfId="519" xr:uid="{00000000-0005-0000-0000-0000C00A0000}"/>
    <cellStyle name="Migliaia 13 3 2 2" xfId="4957" xr:uid="{00000000-0005-0000-0000-0000C10A0000}"/>
    <cellStyle name="Migliaia 13 3 2 3" xfId="5770" xr:uid="{00000000-0005-0000-0000-0000C20A0000}"/>
    <cellStyle name="Migliaia 13 3 3" xfId="520" xr:uid="{00000000-0005-0000-0000-0000C30A0000}"/>
    <cellStyle name="Migliaia 13 3 3 2" xfId="2329" xr:uid="{00000000-0005-0000-0000-0000C40A0000}"/>
    <cellStyle name="Migliaia 13 3 3 2 2" xfId="5389" xr:uid="{00000000-0005-0000-0000-0000C50A0000}"/>
    <cellStyle name="Migliaia 13 3 3 2 3" xfId="6311" xr:uid="{00000000-0005-0000-0000-0000C60A0000}"/>
    <cellStyle name="Migliaia 13 3 3 3" xfId="4958" xr:uid="{00000000-0005-0000-0000-0000C70A0000}"/>
    <cellStyle name="Migliaia 13 3 3 4" xfId="5771" xr:uid="{00000000-0005-0000-0000-0000C80A0000}"/>
    <cellStyle name="Migliaia 13 3 4" xfId="2328" xr:uid="{00000000-0005-0000-0000-0000C90A0000}"/>
    <cellStyle name="Migliaia 13 3 4 2" xfId="5388" xr:uid="{00000000-0005-0000-0000-0000CA0A0000}"/>
    <cellStyle name="Migliaia 13 3 4 3" xfId="6310" xr:uid="{00000000-0005-0000-0000-0000CB0A0000}"/>
    <cellStyle name="Migliaia 13 3 5" xfId="4956" xr:uid="{00000000-0005-0000-0000-0000CC0A0000}"/>
    <cellStyle name="Migliaia 13 3 6" xfId="5769" xr:uid="{00000000-0005-0000-0000-0000CD0A0000}"/>
    <cellStyle name="Migliaia 13 4" xfId="521" xr:uid="{00000000-0005-0000-0000-0000CE0A0000}"/>
    <cellStyle name="Migliaia 13 4 2" xfId="522" xr:uid="{00000000-0005-0000-0000-0000CF0A0000}"/>
    <cellStyle name="Migliaia 13 4 2 2" xfId="2331" xr:uid="{00000000-0005-0000-0000-0000D00A0000}"/>
    <cellStyle name="Migliaia 13 4 2 2 2" xfId="5391" xr:uid="{00000000-0005-0000-0000-0000D10A0000}"/>
    <cellStyle name="Migliaia 13 4 2 2 3" xfId="6313" xr:uid="{00000000-0005-0000-0000-0000D20A0000}"/>
    <cellStyle name="Migliaia 13 4 2 3" xfId="4960" xr:uid="{00000000-0005-0000-0000-0000D30A0000}"/>
    <cellStyle name="Migliaia 13 4 2 4" xfId="5773" xr:uid="{00000000-0005-0000-0000-0000D40A0000}"/>
    <cellStyle name="Migliaia 13 4 3" xfId="2330" xr:uid="{00000000-0005-0000-0000-0000D50A0000}"/>
    <cellStyle name="Migliaia 13 4 3 2" xfId="5390" xr:uid="{00000000-0005-0000-0000-0000D60A0000}"/>
    <cellStyle name="Migliaia 13 4 3 3" xfId="6312" xr:uid="{00000000-0005-0000-0000-0000D70A0000}"/>
    <cellStyle name="Migliaia 13 4 4" xfId="4959" xr:uid="{00000000-0005-0000-0000-0000D80A0000}"/>
    <cellStyle name="Migliaia 13 4 5" xfId="5772" xr:uid="{00000000-0005-0000-0000-0000D90A0000}"/>
    <cellStyle name="Migliaia 13 5" xfId="523" xr:uid="{00000000-0005-0000-0000-0000DA0A0000}"/>
    <cellStyle name="Migliaia 13 5 2" xfId="4961" xr:uid="{00000000-0005-0000-0000-0000DB0A0000}"/>
    <cellStyle name="Migliaia 13 5 3" xfId="5774" xr:uid="{00000000-0005-0000-0000-0000DC0A0000}"/>
    <cellStyle name="Migliaia 13 6" xfId="4801" xr:uid="{00000000-0005-0000-0000-0000DD0A0000}"/>
    <cellStyle name="Migliaia 13 7" xfId="5767" xr:uid="{00000000-0005-0000-0000-0000DE0A0000}"/>
    <cellStyle name="Migliaia 14" xfId="524" xr:uid="{00000000-0005-0000-0000-0000DF0A0000}"/>
    <cellStyle name="Migliaia 14 2" xfId="525" xr:uid="{00000000-0005-0000-0000-0000E00A0000}"/>
    <cellStyle name="Migliaia 14 2 2" xfId="2332" xr:uid="{00000000-0005-0000-0000-0000E10A0000}"/>
    <cellStyle name="Migliaia 14 2 2 2" xfId="5392" xr:uid="{00000000-0005-0000-0000-0000E20A0000}"/>
    <cellStyle name="Migliaia 14 2 2 3" xfId="6314" xr:uid="{00000000-0005-0000-0000-0000E30A0000}"/>
    <cellStyle name="Migliaia 14 2 3" xfId="4869" xr:uid="{00000000-0005-0000-0000-0000E40A0000}"/>
    <cellStyle name="Migliaia 14 2 4" xfId="5776" xr:uid="{00000000-0005-0000-0000-0000E50A0000}"/>
    <cellStyle name="Migliaia 14 3" xfId="526" xr:uid="{00000000-0005-0000-0000-0000E60A0000}"/>
    <cellStyle name="Migliaia 14 3 2" xfId="527" xr:uid="{00000000-0005-0000-0000-0000E70A0000}"/>
    <cellStyle name="Migliaia 14 3 2 2" xfId="4963" xr:uid="{00000000-0005-0000-0000-0000E80A0000}"/>
    <cellStyle name="Migliaia 14 3 2 3" xfId="5778" xr:uid="{00000000-0005-0000-0000-0000E90A0000}"/>
    <cellStyle name="Migliaia 14 3 3" xfId="528" xr:uid="{00000000-0005-0000-0000-0000EA0A0000}"/>
    <cellStyle name="Migliaia 14 3 3 2" xfId="2334" xr:uid="{00000000-0005-0000-0000-0000EB0A0000}"/>
    <cellStyle name="Migliaia 14 3 3 2 2" xfId="5394" xr:uid="{00000000-0005-0000-0000-0000EC0A0000}"/>
    <cellStyle name="Migliaia 14 3 3 2 3" xfId="6316" xr:uid="{00000000-0005-0000-0000-0000ED0A0000}"/>
    <cellStyle name="Migliaia 14 3 3 3" xfId="4964" xr:uid="{00000000-0005-0000-0000-0000EE0A0000}"/>
    <cellStyle name="Migliaia 14 3 3 4" xfId="5779" xr:uid="{00000000-0005-0000-0000-0000EF0A0000}"/>
    <cellStyle name="Migliaia 14 3 4" xfId="2333" xr:uid="{00000000-0005-0000-0000-0000F00A0000}"/>
    <cellStyle name="Migliaia 14 3 4 2" xfId="5393" xr:uid="{00000000-0005-0000-0000-0000F10A0000}"/>
    <cellStyle name="Migliaia 14 3 4 3" xfId="6315" xr:uid="{00000000-0005-0000-0000-0000F20A0000}"/>
    <cellStyle name="Migliaia 14 3 5" xfId="4962" xr:uid="{00000000-0005-0000-0000-0000F30A0000}"/>
    <cellStyle name="Migliaia 14 3 6" xfId="5777" xr:uid="{00000000-0005-0000-0000-0000F40A0000}"/>
    <cellStyle name="Migliaia 14 4" xfId="529" xr:uid="{00000000-0005-0000-0000-0000F50A0000}"/>
    <cellStyle name="Migliaia 14 4 2" xfId="530" xr:uid="{00000000-0005-0000-0000-0000F60A0000}"/>
    <cellStyle name="Migliaia 14 4 2 2" xfId="2336" xr:uid="{00000000-0005-0000-0000-0000F70A0000}"/>
    <cellStyle name="Migliaia 14 4 2 2 2" xfId="5396" xr:uid="{00000000-0005-0000-0000-0000F80A0000}"/>
    <cellStyle name="Migliaia 14 4 2 2 3" xfId="6318" xr:uid="{00000000-0005-0000-0000-0000F90A0000}"/>
    <cellStyle name="Migliaia 14 4 2 3" xfId="4966" xr:uid="{00000000-0005-0000-0000-0000FA0A0000}"/>
    <cellStyle name="Migliaia 14 4 2 4" xfId="5781" xr:uid="{00000000-0005-0000-0000-0000FB0A0000}"/>
    <cellStyle name="Migliaia 14 4 3" xfId="2335" xr:uid="{00000000-0005-0000-0000-0000FC0A0000}"/>
    <cellStyle name="Migliaia 14 4 3 2" xfId="5395" xr:uid="{00000000-0005-0000-0000-0000FD0A0000}"/>
    <cellStyle name="Migliaia 14 4 3 3" xfId="6317" xr:uid="{00000000-0005-0000-0000-0000FE0A0000}"/>
    <cellStyle name="Migliaia 14 4 4" xfId="4965" xr:uid="{00000000-0005-0000-0000-0000FF0A0000}"/>
    <cellStyle name="Migliaia 14 4 5" xfId="5780" xr:uid="{00000000-0005-0000-0000-0000000B0000}"/>
    <cellStyle name="Migliaia 14 5" xfId="531" xr:uid="{00000000-0005-0000-0000-0000010B0000}"/>
    <cellStyle name="Migliaia 14 5 2" xfId="4967" xr:uid="{00000000-0005-0000-0000-0000020B0000}"/>
    <cellStyle name="Migliaia 14 5 3" xfId="5782" xr:uid="{00000000-0005-0000-0000-0000030B0000}"/>
    <cellStyle name="Migliaia 14 6" xfId="4802" xr:uid="{00000000-0005-0000-0000-0000040B0000}"/>
    <cellStyle name="Migliaia 14 7" xfId="5775" xr:uid="{00000000-0005-0000-0000-0000050B0000}"/>
    <cellStyle name="Migliaia 15" xfId="532" xr:uid="{00000000-0005-0000-0000-0000060B0000}"/>
    <cellStyle name="Migliaia 15 2" xfId="533" xr:uid="{00000000-0005-0000-0000-0000070B0000}"/>
    <cellStyle name="Migliaia 15 2 2" xfId="2337" xr:uid="{00000000-0005-0000-0000-0000080B0000}"/>
    <cellStyle name="Migliaia 15 2 2 2" xfId="5397" xr:uid="{00000000-0005-0000-0000-0000090B0000}"/>
    <cellStyle name="Migliaia 15 2 2 3" xfId="6319" xr:uid="{00000000-0005-0000-0000-00000A0B0000}"/>
    <cellStyle name="Migliaia 15 2 3" xfId="4870" xr:uid="{00000000-0005-0000-0000-00000B0B0000}"/>
    <cellStyle name="Migliaia 15 2 4" xfId="5784" xr:uid="{00000000-0005-0000-0000-00000C0B0000}"/>
    <cellStyle name="Migliaia 15 3" xfId="534" xr:uid="{00000000-0005-0000-0000-00000D0B0000}"/>
    <cellStyle name="Migliaia 15 3 2" xfId="535" xr:uid="{00000000-0005-0000-0000-00000E0B0000}"/>
    <cellStyle name="Migliaia 15 3 2 2" xfId="4969" xr:uid="{00000000-0005-0000-0000-00000F0B0000}"/>
    <cellStyle name="Migliaia 15 3 2 3" xfId="5786" xr:uid="{00000000-0005-0000-0000-0000100B0000}"/>
    <cellStyle name="Migliaia 15 3 3" xfId="536" xr:uid="{00000000-0005-0000-0000-0000110B0000}"/>
    <cellStyle name="Migliaia 15 3 3 2" xfId="2339" xr:uid="{00000000-0005-0000-0000-0000120B0000}"/>
    <cellStyle name="Migliaia 15 3 3 2 2" xfId="5399" xr:uid="{00000000-0005-0000-0000-0000130B0000}"/>
    <cellStyle name="Migliaia 15 3 3 2 3" xfId="6321" xr:uid="{00000000-0005-0000-0000-0000140B0000}"/>
    <cellStyle name="Migliaia 15 3 3 3" xfId="4970" xr:uid="{00000000-0005-0000-0000-0000150B0000}"/>
    <cellStyle name="Migliaia 15 3 3 4" xfId="5787" xr:uid="{00000000-0005-0000-0000-0000160B0000}"/>
    <cellStyle name="Migliaia 15 3 4" xfId="2338" xr:uid="{00000000-0005-0000-0000-0000170B0000}"/>
    <cellStyle name="Migliaia 15 3 4 2" xfId="5398" xr:uid="{00000000-0005-0000-0000-0000180B0000}"/>
    <cellStyle name="Migliaia 15 3 4 3" xfId="6320" xr:uid="{00000000-0005-0000-0000-0000190B0000}"/>
    <cellStyle name="Migliaia 15 3 5" xfId="4968" xr:uid="{00000000-0005-0000-0000-00001A0B0000}"/>
    <cellStyle name="Migliaia 15 3 6" xfId="5785" xr:uid="{00000000-0005-0000-0000-00001B0B0000}"/>
    <cellStyle name="Migliaia 15 4" xfId="537" xr:uid="{00000000-0005-0000-0000-00001C0B0000}"/>
    <cellStyle name="Migliaia 15 4 2" xfId="538" xr:uid="{00000000-0005-0000-0000-00001D0B0000}"/>
    <cellStyle name="Migliaia 15 4 2 2" xfId="2341" xr:uid="{00000000-0005-0000-0000-00001E0B0000}"/>
    <cellStyle name="Migliaia 15 4 2 2 2" xfId="5401" xr:uid="{00000000-0005-0000-0000-00001F0B0000}"/>
    <cellStyle name="Migliaia 15 4 2 2 3" xfId="6323" xr:uid="{00000000-0005-0000-0000-0000200B0000}"/>
    <cellStyle name="Migliaia 15 4 2 3" xfId="4972" xr:uid="{00000000-0005-0000-0000-0000210B0000}"/>
    <cellStyle name="Migliaia 15 4 2 4" xfId="5789" xr:uid="{00000000-0005-0000-0000-0000220B0000}"/>
    <cellStyle name="Migliaia 15 4 3" xfId="2340" xr:uid="{00000000-0005-0000-0000-0000230B0000}"/>
    <cellStyle name="Migliaia 15 4 3 2" xfId="5400" xr:uid="{00000000-0005-0000-0000-0000240B0000}"/>
    <cellStyle name="Migliaia 15 4 3 3" xfId="6322" xr:uid="{00000000-0005-0000-0000-0000250B0000}"/>
    <cellStyle name="Migliaia 15 4 4" xfId="4971" xr:uid="{00000000-0005-0000-0000-0000260B0000}"/>
    <cellStyle name="Migliaia 15 4 5" xfId="5788" xr:uid="{00000000-0005-0000-0000-0000270B0000}"/>
    <cellStyle name="Migliaia 15 5" xfId="539" xr:uid="{00000000-0005-0000-0000-0000280B0000}"/>
    <cellStyle name="Migliaia 15 5 2" xfId="4973" xr:uid="{00000000-0005-0000-0000-0000290B0000}"/>
    <cellStyle name="Migliaia 15 5 3" xfId="5790" xr:uid="{00000000-0005-0000-0000-00002A0B0000}"/>
    <cellStyle name="Migliaia 15 6" xfId="4803" xr:uid="{00000000-0005-0000-0000-00002B0B0000}"/>
    <cellStyle name="Migliaia 15 7" xfId="5783" xr:uid="{00000000-0005-0000-0000-00002C0B0000}"/>
    <cellStyle name="Migliaia 16" xfId="540" xr:uid="{00000000-0005-0000-0000-00002D0B0000}"/>
    <cellStyle name="Migliaia 16 2" xfId="541" xr:uid="{00000000-0005-0000-0000-00002E0B0000}"/>
    <cellStyle name="Migliaia 16 2 2" xfId="2342" xr:uid="{00000000-0005-0000-0000-00002F0B0000}"/>
    <cellStyle name="Migliaia 16 2 2 2" xfId="5402" xr:uid="{00000000-0005-0000-0000-0000300B0000}"/>
    <cellStyle name="Migliaia 16 2 2 3" xfId="6324" xr:uid="{00000000-0005-0000-0000-0000310B0000}"/>
    <cellStyle name="Migliaia 16 2 3" xfId="4871" xr:uid="{00000000-0005-0000-0000-0000320B0000}"/>
    <cellStyle name="Migliaia 16 2 4" xfId="5792" xr:uid="{00000000-0005-0000-0000-0000330B0000}"/>
    <cellStyle name="Migliaia 16 3" xfId="542" xr:uid="{00000000-0005-0000-0000-0000340B0000}"/>
    <cellStyle name="Migliaia 16 3 2" xfId="543" xr:uid="{00000000-0005-0000-0000-0000350B0000}"/>
    <cellStyle name="Migliaia 16 3 2 2" xfId="4975" xr:uid="{00000000-0005-0000-0000-0000360B0000}"/>
    <cellStyle name="Migliaia 16 3 2 3" xfId="5794" xr:uid="{00000000-0005-0000-0000-0000370B0000}"/>
    <cellStyle name="Migliaia 16 3 3" xfId="544" xr:uid="{00000000-0005-0000-0000-0000380B0000}"/>
    <cellStyle name="Migliaia 16 3 3 2" xfId="2344" xr:uid="{00000000-0005-0000-0000-0000390B0000}"/>
    <cellStyle name="Migliaia 16 3 3 2 2" xfId="5404" xr:uid="{00000000-0005-0000-0000-00003A0B0000}"/>
    <cellStyle name="Migliaia 16 3 3 2 3" xfId="6326" xr:uid="{00000000-0005-0000-0000-00003B0B0000}"/>
    <cellStyle name="Migliaia 16 3 3 3" xfId="4976" xr:uid="{00000000-0005-0000-0000-00003C0B0000}"/>
    <cellStyle name="Migliaia 16 3 3 4" xfId="5795" xr:uid="{00000000-0005-0000-0000-00003D0B0000}"/>
    <cellStyle name="Migliaia 16 3 4" xfId="2343" xr:uid="{00000000-0005-0000-0000-00003E0B0000}"/>
    <cellStyle name="Migliaia 16 3 4 2" xfId="5403" xr:uid="{00000000-0005-0000-0000-00003F0B0000}"/>
    <cellStyle name="Migliaia 16 3 4 3" xfId="6325" xr:uid="{00000000-0005-0000-0000-0000400B0000}"/>
    <cellStyle name="Migliaia 16 3 5" xfId="4974" xr:uid="{00000000-0005-0000-0000-0000410B0000}"/>
    <cellStyle name="Migliaia 16 3 6" xfId="5793" xr:uid="{00000000-0005-0000-0000-0000420B0000}"/>
    <cellStyle name="Migliaia 16 4" xfId="545" xr:uid="{00000000-0005-0000-0000-0000430B0000}"/>
    <cellStyle name="Migliaia 16 4 2" xfId="546" xr:uid="{00000000-0005-0000-0000-0000440B0000}"/>
    <cellStyle name="Migliaia 16 4 2 2" xfId="2346" xr:uid="{00000000-0005-0000-0000-0000450B0000}"/>
    <cellStyle name="Migliaia 16 4 2 2 2" xfId="5406" xr:uid="{00000000-0005-0000-0000-0000460B0000}"/>
    <cellStyle name="Migliaia 16 4 2 2 3" xfId="6328" xr:uid="{00000000-0005-0000-0000-0000470B0000}"/>
    <cellStyle name="Migliaia 16 4 2 3" xfId="4978" xr:uid="{00000000-0005-0000-0000-0000480B0000}"/>
    <cellStyle name="Migliaia 16 4 2 4" xfId="5797" xr:uid="{00000000-0005-0000-0000-0000490B0000}"/>
    <cellStyle name="Migliaia 16 4 3" xfId="2345" xr:uid="{00000000-0005-0000-0000-00004A0B0000}"/>
    <cellStyle name="Migliaia 16 4 3 2" xfId="5405" xr:uid="{00000000-0005-0000-0000-00004B0B0000}"/>
    <cellStyle name="Migliaia 16 4 3 3" xfId="6327" xr:uid="{00000000-0005-0000-0000-00004C0B0000}"/>
    <cellStyle name="Migliaia 16 4 4" xfId="4977" xr:uid="{00000000-0005-0000-0000-00004D0B0000}"/>
    <cellStyle name="Migliaia 16 4 5" xfId="5796" xr:uid="{00000000-0005-0000-0000-00004E0B0000}"/>
    <cellStyle name="Migliaia 16 5" xfId="547" xr:uid="{00000000-0005-0000-0000-00004F0B0000}"/>
    <cellStyle name="Migliaia 16 5 2" xfId="4979" xr:uid="{00000000-0005-0000-0000-0000500B0000}"/>
    <cellStyle name="Migliaia 16 5 3" xfId="5798" xr:uid="{00000000-0005-0000-0000-0000510B0000}"/>
    <cellStyle name="Migliaia 16 6" xfId="4804" xr:uid="{00000000-0005-0000-0000-0000520B0000}"/>
    <cellStyle name="Migliaia 16 7" xfId="5791" xr:uid="{00000000-0005-0000-0000-0000530B0000}"/>
    <cellStyle name="Migliaia 17" xfId="548" xr:uid="{00000000-0005-0000-0000-0000540B0000}"/>
    <cellStyle name="Migliaia 17 2" xfId="549" xr:uid="{00000000-0005-0000-0000-0000550B0000}"/>
    <cellStyle name="Migliaia 17 2 2" xfId="2347" xr:uid="{00000000-0005-0000-0000-0000560B0000}"/>
    <cellStyle name="Migliaia 17 2 2 2" xfId="5407" xr:uid="{00000000-0005-0000-0000-0000570B0000}"/>
    <cellStyle name="Migliaia 17 2 2 3" xfId="6329" xr:uid="{00000000-0005-0000-0000-0000580B0000}"/>
    <cellStyle name="Migliaia 17 2 3" xfId="4872" xr:uid="{00000000-0005-0000-0000-0000590B0000}"/>
    <cellStyle name="Migliaia 17 2 4" xfId="5800" xr:uid="{00000000-0005-0000-0000-00005A0B0000}"/>
    <cellStyle name="Migliaia 17 3" xfId="550" xr:uid="{00000000-0005-0000-0000-00005B0B0000}"/>
    <cellStyle name="Migliaia 17 3 2" xfId="551" xr:uid="{00000000-0005-0000-0000-00005C0B0000}"/>
    <cellStyle name="Migliaia 17 3 2 2" xfId="4981" xr:uid="{00000000-0005-0000-0000-00005D0B0000}"/>
    <cellStyle name="Migliaia 17 3 2 3" xfId="5802" xr:uid="{00000000-0005-0000-0000-00005E0B0000}"/>
    <cellStyle name="Migliaia 17 3 3" xfId="552" xr:uid="{00000000-0005-0000-0000-00005F0B0000}"/>
    <cellStyle name="Migliaia 17 3 3 2" xfId="2349" xr:uid="{00000000-0005-0000-0000-0000600B0000}"/>
    <cellStyle name="Migliaia 17 3 3 2 2" xfId="5409" xr:uid="{00000000-0005-0000-0000-0000610B0000}"/>
    <cellStyle name="Migliaia 17 3 3 2 3" xfId="6331" xr:uid="{00000000-0005-0000-0000-0000620B0000}"/>
    <cellStyle name="Migliaia 17 3 3 3" xfId="4982" xr:uid="{00000000-0005-0000-0000-0000630B0000}"/>
    <cellStyle name="Migliaia 17 3 3 4" xfId="5803" xr:uid="{00000000-0005-0000-0000-0000640B0000}"/>
    <cellStyle name="Migliaia 17 3 4" xfId="2348" xr:uid="{00000000-0005-0000-0000-0000650B0000}"/>
    <cellStyle name="Migliaia 17 3 4 2" xfId="5408" xr:uid="{00000000-0005-0000-0000-0000660B0000}"/>
    <cellStyle name="Migliaia 17 3 4 3" xfId="6330" xr:uid="{00000000-0005-0000-0000-0000670B0000}"/>
    <cellStyle name="Migliaia 17 3 5" xfId="4980" xr:uid="{00000000-0005-0000-0000-0000680B0000}"/>
    <cellStyle name="Migliaia 17 3 6" xfId="5801" xr:uid="{00000000-0005-0000-0000-0000690B0000}"/>
    <cellStyle name="Migliaia 17 4" xfId="553" xr:uid="{00000000-0005-0000-0000-00006A0B0000}"/>
    <cellStyle name="Migliaia 17 4 2" xfId="554" xr:uid="{00000000-0005-0000-0000-00006B0B0000}"/>
    <cellStyle name="Migliaia 17 4 2 2" xfId="2351" xr:uid="{00000000-0005-0000-0000-00006C0B0000}"/>
    <cellStyle name="Migliaia 17 4 2 2 2" xfId="5411" xr:uid="{00000000-0005-0000-0000-00006D0B0000}"/>
    <cellStyle name="Migliaia 17 4 2 2 3" xfId="6333" xr:uid="{00000000-0005-0000-0000-00006E0B0000}"/>
    <cellStyle name="Migliaia 17 4 2 3" xfId="4984" xr:uid="{00000000-0005-0000-0000-00006F0B0000}"/>
    <cellStyle name="Migliaia 17 4 2 4" xfId="5805" xr:uid="{00000000-0005-0000-0000-0000700B0000}"/>
    <cellStyle name="Migliaia 17 4 3" xfId="2350" xr:uid="{00000000-0005-0000-0000-0000710B0000}"/>
    <cellStyle name="Migliaia 17 4 3 2" xfId="5410" xr:uid="{00000000-0005-0000-0000-0000720B0000}"/>
    <cellStyle name="Migliaia 17 4 3 3" xfId="6332" xr:uid="{00000000-0005-0000-0000-0000730B0000}"/>
    <cellStyle name="Migliaia 17 4 4" xfId="4983" xr:uid="{00000000-0005-0000-0000-0000740B0000}"/>
    <cellStyle name="Migliaia 17 4 5" xfId="5804" xr:uid="{00000000-0005-0000-0000-0000750B0000}"/>
    <cellStyle name="Migliaia 17 5" xfId="555" xr:uid="{00000000-0005-0000-0000-0000760B0000}"/>
    <cellStyle name="Migliaia 17 5 2" xfId="4985" xr:uid="{00000000-0005-0000-0000-0000770B0000}"/>
    <cellStyle name="Migliaia 17 5 3" xfId="5806" xr:uid="{00000000-0005-0000-0000-0000780B0000}"/>
    <cellStyle name="Migliaia 17 6" xfId="4805" xr:uid="{00000000-0005-0000-0000-0000790B0000}"/>
    <cellStyle name="Migliaia 17 7" xfId="5799" xr:uid="{00000000-0005-0000-0000-00007A0B0000}"/>
    <cellStyle name="Migliaia 18" xfId="556" xr:uid="{00000000-0005-0000-0000-00007B0B0000}"/>
    <cellStyle name="Migliaia 18 2" xfId="557" xr:uid="{00000000-0005-0000-0000-00007C0B0000}"/>
    <cellStyle name="Migliaia 18 2 2" xfId="2352" xr:uid="{00000000-0005-0000-0000-00007D0B0000}"/>
    <cellStyle name="Migliaia 18 2 2 2" xfId="5412" xr:uid="{00000000-0005-0000-0000-00007E0B0000}"/>
    <cellStyle name="Migliaia 18 2 2 3" xfId="6334" xr:uid="{00000000-0005-0000-0000-00007F0B0000}"/>
    <cellStyle name="Migliaia 18 2 3" xfId="4873" xr:uid="{00000000-0005-0000-0000-0000800B0000}"/>
    <cellStyle name="Migliaia 18 2 4" xfId="5808" xr:uid="{00000000-0005-0000-0000-0000810B0000}"/>
    <cellStyle name="Migliaia 18 3" xfId="558" xr:uid="{00000000-0005-0000-0000-0000820B0000}"/>
    <cellStyle name="Migliaia 18 3 2" xfId="559" xr:uid="{00000000-0005-0000-0000-0000830B0000}"/>
    <cellStyle name="Migliaia 18 3 2 2" xfId="4987" xr:uid="{00000000-0005-0000-0000-0000840B0000}"/>
    <cellStyle name="Migliaia 18 3 2 3" xfId="5810" xr:uid="{00000000-0005-0000-0000-0000850B0000}"/>
    <cellStyle name="Migliaia 18 3 3" xfId="560" xr:uid="{00000000-0005-0000-0000-0000860B0000}"/>
    <cellStyle name="Migliaia 18 3 3 2" xfId="2354" xr:uid="{00000000-0005-0000-0000-0000870B0000}"/>
    <cellStyle name="Migliaia 18 3 3 2 2" xfId="5414" xr:uid="{00000000-0005-0000-0000-0000880B0000}"/>
    <cellStyle name="Migliaia 18 3 3 2 3" xfId="6336" xr:uid="{00000000-0005-0000-0000-0000890B0000}"/>
    <cellStyle name="Migliaia 18 3 3 3" xfId="4988" xr:uid="{00000000-0005-0000-0000-00008A0B0000}"/>
    <cellStyle name="Migliaia 18 3 3 4" xfId="5811" xr:uid="{00000000-0005-0000-0000-00008B0B0000}"/>
    <cellStyle name="Migliaia 18 3 4" xfId="2353" xr:uid="{00000000-0005-0000-0000-00008C0B0000}"/>
    <cellStyle name="Migliaia 18 3 4 2" xfId="5413" xr:uid="{00000000-0005-0000-0000-00008D0B0000}"/>
    <cellStyle name="Migliaia 18 3 4 3" xfId="6335" xr:uid="{00000000-0005-0000-0000-00008E0B0000}"/>
    <cellStyle name="Migliaia 18 3 5" xfId="4986" xr:uid="{00000000-0005-0000-0000-00008F0B0000}"/>
    <cellStyle name="Migliaia 18 3 6" xfId="5809" xr:uid="{00000000-0005-0000-0000-0000900B0000}"/>
    <cellStyle name="Migliaia 18 4" xfId="561" xr:uid="{00000000-0005-0000-0000-0000910B0000}"/>
    <cellStyle name="Migliaia 18 4 2" xfId="562" xr:uid="{00000000-0005-0000-0000-0000920B0000}"/>
    <cellStyle name="Migliaia 18 4 2 2" xfId="2356" xr:uid="{00000000-0005-0000-0000-0000930B0000}"/>
    <cellStyle name="Migliaia 18 4 2 2 2" xfId="5416" xr:uid="{00000000-0005-0000-0000-0000940B0000}"/>
    <cellStyle name="Migliaia 18 4 2 2 3" xfId="6338" xr:uid="{00000000-0005-0000-0000-0000950B0000}"/>
    <cellStyle name="Migliaia 18 4 2 3" xfId="4990" xr:uid="{00000000-0005-0000-0000-0000960B0000}"/>
    <cellStyle name="Migliaia 18 4 2 4" xfId="5813" xr:uid="{00000000-0005-0000-0000-0000970B0000}"/>
    <cellStyle name="Migliaia 18 4 3" xfId="2355" xr:uid="{00000000-0005-0000-0000-0000980B0000}"/>
    <cellStyle name="Migliaia 18 4 3 2" xfId="5415" xr:uid="{00000000-0005-0000-0000-0000990B0000}"/>
    <cellStyle name="Migliaia 18 4 3 3" xfId="6337" xr:uid="{00000000-0005-0000-0000-00009A0B0000}"/>
    <cellStyle name="Migliaia 18 4 4" xfId="4989" xr:uid="{00000000-0005-0000-0000-00009B0B0000}"/>
    <cellStyle name="Migliaia 18 4 5" xfId="5812" xr:uid="{00000000-0005-0000-0000-00009C0B0000}"/>
    <cellStyle name="Migliaia 18 5" xfId="563" xr:uid="{00000000-0005-0000-0000-00009D0B0000}"/>
    <cellStyle name="Migliaia 18 5 2" xfId="4991" xr:uid="{00000000-0005-0000-0000-00009E0B0000}"/>
    <cellStyle name="Migliaia 18 5 3" xfId="5814" xr:uid="{00000000-0005-0000-0000-00009F0B0000}"/>
    <cellStyle name="Migliaia 18 6" xfId="4806" xr:uid="{00000000-0005-0000-0000-0000A00B0000}"/>
    <cellStyle name="Migliaia 18 7" xfId="5807" xr:uid="{00000000-0005-0000-0000-0000A10B0000}"/>
    <cellStyle name="Migliaia 19" xfId="564" xr:uid="{00000000-0005-0000-0000-0000A20B0000}"/>
    <cellStyle name="Migliaia 19 2" xfId="565" xr:uid="{00000000-0005-0000-0000-0000A30B0000}"/>
    <cellStyle name="Migliaia 19 2 2" xfId="2357" xr:uid="{00000000-0005-0000-0000-0000A40B0000}"/>
    <cellStyle name="Migliaia 19 2 2 2" xfId="5417" xr:uid="{00000000-0005-0000-0000-0000A50B0000}"/>
    <cellStyle name="Migliaia 19 2 2 3" xfId="6339" xr:uid="{00000000-0005-0000-0000-0000A60B0000}"/>
    <cellStyle name="Migliaia 19 2 3" xfId="4874" xr:uid="{00000000-0005-0000-0000-0000A70B0000}"/>
    <cellStyle name="Migliaia 19 2 4" xfId="5816" xr:uid="{00000000-0005-0000-0000-0000A80B0000}"/>
    <cellStyle name="Migliaia 19 3" xfId="566" xr:uid="{00000000-0005-0000-0000-0000A90B0000}"/>
    <cellStyle name="Migliaia 19 3 2" xfId="567" xr:uid="{00000000-0005-0000-0000-0000AA0B0000}"/>
    <cellStyle name="Migliaia 19 3 2 2" xfId="4993" xr:uid="{00000000-0005-0000-0000-0000AB0B0000}"/>
    <cellStyle name="Migliaia 19 3 2 3" xfId="5818" xr:uid="{00000000-0005-0000-0000-0000AC0B0000}"/>
    <cellStyle name="Migliaia 19 3 3" xfId="568" xr:uid="{00000000-0005-0000-0000-0000AD0B0000}"/>
    <cellStyle name="Migliaia 19 3 3 2" xfId="2359" xr:uid="{00000000-0005-0000-0000-0000AE0B0000}"/>
    <cellStyle name="Migliaia 19 3 3 2 2" xfId="5419" xr:uid="{00000000-0005-0000-0000-0000AF0B0000}"/>
    <cellStyle name="Migliaia 19 3 3 2 3" xfId="6341" xr:uid="{00000000-0005-0000-0000-0000B00B0000}"/>
    <cellStyle name="Migliaia 19 3 3 3" xfId="4994" xr:uid="{00000000-0005-0000-0000-0000B10B0000}"/>
    <cellStyle name="Migliaia 19 3 3 4" xfId="5819" xr:uid="{00000000-0005-0000-0000-0000B20B0000}"/>
    <cellStyle name="Migliaia 19 3 4" xfId="2358" xr:uid="{00000000-0005-0000-0000-0000B30B0000}"/>
    <cellStyle name="Migliaia 19 3 4 2" xfId="5418" xr:uid="{00000000-0005-0000-0000-0000B40B0000}"/>
    <cellStyle name="Migliaia 19 3 4 3" xfId="6340" xr:uid="{00000000-0005-0000-0000-0000B50B0000}"/>
    <cellStyle name="Migliaia 19 3 5" xfId="4992" xr:uid="{00000000-0005-0000-0000-0000B60B0000}"/>
    <cellStyle name="Migliaia 19 3 6" xfId="5817" xr:uid="{00000000-0005-0000-0000-0000B70B0000}"/>
    <cellStyle name="Migliaia 19 4" xfId="569" xr:uid="{00000000-0005-0000-0000-0000B80B0000}"/>
    <cellStyle name="Migliaia 19 4 2" xfId="570" xr:uid="{00000000-0005-0000-0000-0000B90B0000}"/>
    <cellStyle name="Migliaia 19 4 2 2" xfId="2361" xr:uid="{00000000-0005-0000-0000-0000BA0B0000}"/>
    <cellStyle name="Migliaia 19 4 2 2 2" xfId="5421" xr:uid="{00000000-0005-0000-0000-0000BB0B0000}"/>
    <cellStyle name="Migliaia 19 4 2 2 3" xfId="6343" xr:uid="{00000000-0005-0000-0000-0000BC0B0000}"/>
    <cellStyle name="Migliaia 19 4 2 3" xfId="4996" xr:uid="{00000000-0005-0000-0000-0000BD0B0000}"/>
    <cellStyle name="Migliaia 19 4 2 4" xfId="5821" xr:uid="{00000000-0005-0000-0000-0000BE0B0000}"/>
    <cellStyle name="Migliaia 19 4 3" xfId="2360" xr:uid="{00000000-0005-0000-0000-0000BF0B0000}"/>
    <cellStyle name="Migliaia 19 4 3 2" xfId="5420" xr:uid="{00000000-0005-0000-0000-0000C00B0000}"/>
    <cellStyle name="Migliaia 19 4 3 3" xfId="6342" xr:uid="{00000000-0005-0000-0000-0000C10B0000}"/>
    <cellStyle name="Migliaia 19 4 4" xfId="4995" xr:uid="{00000000-0005-0000-0000-0000C20B0000}"/>
    <cellStyle name="Migliaia 19 4 5" xfId="5820" xr:uid="{00000000-0005-0000-0000-0000C30B0000}"/>
    <cellStyle name="Migliaia 19 5" xfId="571" xr:uid="{00000000-0005-0000-0000-0000C40B0000}"/>
    <cellStyle name="Migliaia 19 5 2" xfId="4997" xr:uid="{00000000-0005-0000-0000-0000C50B0000}"/>
    <cellStyle name="Migliaia 19 5 3" xfId="5822" xr:uid="{00000000-0005-0000-0000-0000C60B0000}"/>
    <cellStyle name="Migliaia 19 6" xfId="4807" xr:uid="{00000000-0005-0000-0000-0000C70B0000}"/>
    <cellStyle name="Migliaia 19 7" xfId="5815" xr:uid="{00000000-0005-0000-0000-0000C80B0000}"/>
    <cellStyle name="Migliaia 2" xfId="572" xr:uid="{00000000-0005-0000-0000-0000C90B0000}"/>
    <cellStyle name="Migliaia 2 2" xfId="573" xr:uid="{00000000-0005-0000-0000-0000CA0B0000}"/>
    <cellStyle name="Migliaia 2 2 2" xfId="2068" xr:uid="{00000000-0005-0000-0000-0000CB0B0000}"/>
    <cellStyle name="Migliaia 2 2 2 2" xfId="5367" xr:uid="{00000000-0005-0000-0000-0000CC0B0000}"/>
    <cellStyle name="Migliaia 2 2 2 3" xfId="6289" xr:uid="{00000000-0005-0000-0000-0000CD0B0000}"/>
    <cellStyle name="Migliaia 2 2 3" xfId="4809" xr:uid="{00000000-0005-0000-0000-0000CE0B0000}"/>
    <cellStyle name="Migliaia 2 2 4" xfId="5824" xr:uid="{00000000-0005-0000-0000-0000CF0B0000}"/>
    <cellStyle name="Migliaia 2 3" xfId="574" xr:uid="{00000000-0005-0000-0000-0000D00B0000}"/>
    <cellStyle name="Migliaia 2 3 2" xfId="2069" xr:uid="{00000000-0005-0000-0000-0000D10B0000}"/>
    <cellStyle name="Migliaia 2 3 2 2" xfId="5368" xr:uid="{00000000-0005-0000-0000-0000D20B0000}"/>
    <cellStyle name="Migliaia 2 3 2 3" xfId="6290" xr:uid="{00000000-0005-0000-0000-0000D30B0000}"/>
    <cellStyle name="Migliaia 2 3 3" xfId="4810" xr:uid="{00000000-0005-0000-0000-0000D40B0000}"/>
    <cellStyle name="Migliaia 2 3 4" xfId="5825" xr:uid="{00000000-0005-0000-0000-0000D50B0000}"/>
    <cellStyle name="Migliaia 2 4" xfId="575" xr:uid="{00000000-0005-0000-0000-0000D60B0000}"/>
    <cellStyle name="Migliaia 2 4 2" xfId="576" xr:uid="{00000000-0005-0000-0000-0000D70B0000}"/>
    <cellStyle name="Migliaia 2 4 2 2" xfId="4999" xr:uid="{00000000-0005-0000-0000-0000D80B0000}"/>
    <cellStyle name="Migliaia 2 4 2 3" xfId="5827" xr:uid="{00000000-0005-0000-0000-0000D90B0000}"/>
    <cellStyle name="Migliaia 2 4 3" xfId="577" xr:uid="{00000000-0005-0000-0000-0000DA0B0000}"/>
    <cellStyle name="Migliaia 2 4 3 2" xfId="2363" xr:uid="{00000000-0005-0000-0000-0000DB0B0000}"/>
    <cellStyle name="Migliaia 2 4 3 2 2" xfId="5423" xr:uid="{00000000-0005-0000-0000-0000DC0B0000}"/>
    <cellStyle name="Migliaia 2 4 3 2 3" xfId="6345" xr:uid="{00000000-0005-0000-0000-0000DD0B0000}"/>
    <cellStyle name="Migliaia 2 4 3 3" xfId="5000" xr:uid="{00000000-0005-0000-0000-0000DE0B0000}"/>
    <cellStyle name="Migliaia 2 4 3 4" xfId="5828" xr:uid="{00000000-0005-0000-0000-0000DF0B0000}"/>
    <cellStyle name="Migliaia 2 4 4" xfId="2362" xr:uid="{00000000-0005-0000-0000-0000E00B0000}"/>
    <cellStyle name="Migliaia 2 4 4 2" xfId="5422" xr:uid="{00000000-0005-0000-0000-0000E10B0000}"/>
    <cellStyle name="Migliaia 2 4 4 3" xfId="6344" xr:uid="{00000000-0005-0000-0000-0000E20B0000}"/>
    <cellStyle name="Migliaia 2 4 5" xfId="4998" xr:uid="{00000000-0005-0000-0000-0000E30B0000}"/>
    <cellStyle name="Migliaia 2 4 6" xfId="5826" xr:uid="{00000000-0005-0000-0000-0000E40B0000}"/>
    <cellStyle name="Migliaia 2 5" xfId="578" xr:uid="{00000000-0005-0000-0000-0000E50B0000}"/>
    <cellStyle name="Migliaia 2 5 2" xfId="579" xr:uid="{00000000-0005-0000-0000-0000E60B0000}"/>
    <cellStyle name="Migliaia 2 5 2 2" xfId="2365" xr:uid="{00000000-0005-0000-0000-0000E70B0000}"/>
    <cellStyle name="Migliaia 2 5 2 2 2" xfId="5425" xr:uid="{00000000-0005-0000-0000-0000E80B0000}"/>
    <cellStyle name="Migliaia 2 5 2 2 3" xfId="6347" xr:uid="{00000000-0005-0000-0000-0000E90B0000}"/>
    <cellStyle name="Migliaia 2 5 2 3" xfId="5002" xr:uid="{00000000-0005-0000-0000-0000EA0B0000}"/>
    <cellStyle name="Migliaia 2 5 2 4" xfId="5830" xr:uid="{00000000-0005-0000-0000-0000EB0B0000}"/>
    <cellStyle name="Migliaia 2 5 3" xfId="2364" xr:uid="{00000000-0005-0000-0000-0000EC0B0000}"/>
    <cellStyle name="Migliaia 2 5 3 2" xfId="5424" xr:uid="{00000000-0005-0000-0000-0000ED0B0000}"/>
    <cellStyle name="Migliaia 2 5 3 3" xfId="6346" xr:uid="{00000000-0005-0000-0000-0000EE0B0000}"/>
    <cellStyle name="Migliaia 2 5 4" xfId="5001" xr:uid="{00000000-0005-0000-0000-0000EF0B0000}"/>
    <cellStyle name="Migliaia 2 5 5" xfId="5829" xr:uid="{00000000-0005-0000-0000-0000F00B0000}"/>
    <cellStyle name="Migliaia 2 6" xfId="580" xr:uid="{00000000-0005-0000-0000-0000F10B0000}"/>
    <cellStyle name="Migliaia 2 6 2" xfId="5003" xr:uid="{00000000-0005-0000-0000-0000F20B0000}"/>
    <cellStyle name="Migliaia 2 6 3" xfId="5831" xr:uid="{00000000-0005-0000-0000-0000F30B0000}"/>
    <cellStyle name="Migliaia 2 7" xfId="4808" xr:uid="{00000000-0005-0000-0000-0000F40B0000}"/>
    <cellStyle name="Migliaia 2 8" xfId="5823" xr:uid="{00000000-0005-0000-0000-0000F50B0000}"/>
    <cellStyle name="Migliaia 2_Domestico_reg&amp;naz" xfId="581" xr:uid="{00000000-0005-0000-0000-0000F60B0000}"/>
    <cellStyle name="Migliaia 20" xfId="582" xr:uid="{00000000-0005-0000-0000-0000F70B0000}"/>
    <cellStyle name="Migliaia 20 2" xfId="583" xr:uid="{00000000-0005-0000-0000-0000F80B0000}"/>
    <cellStyle name="Migliaia 20 2 2" xfId="2366" xr:uid="{00000000-0005-0000-0000-0000F90B0000}"/>
    <cellStyle name="Migliaia 20 2 2 2" xfId="5426" xr:uid="{00000000-0005-0000-0000-0000FA0B0000}"/>
    <cellStyle name="Migliaia 20 2 2 3" xfId="6348" xr:uid="{00000000-0005-0000-0000-0000FB0B0000}"/>
    <cellStyle name="Migliaia 20 2 3" xfId="4875" xr:uid="{00000000-0005-0000-0000-0000FC0B0000}"/>
    <cellStyle name="Migliaia 20 2 4" xfId="5833" xr:uid="{00000000-0005-0000-0000-0000FD0B0000}"/>
    <cellStyle name="Migliaia 20 3" xfId="584" xr:uid="{00000000-0005-0000-0000-0000FE0B0000}"/>
    <cellStyle name="Migliaia 20 3 2" xfId="585" xr:uid="{00000000-0005-0000-0000-0000FF0B0000}"/>
    <cellStyle name="Migliaia 20 3 2 2" xfId="5005" xr:uid="{00000000-0005-0000-0000-0000000C0000}"/>
    <cellStyle name="Migliaia 20 3 2 3" xfId="5835" xr:uid="{00000000-0005-0000-0000-0000010C0000}"/>
    <cellStyle name="Migliaia 20 3 3" xfId="586" xr:uid="{00000000-0005-0000-0000-0000020C0000}"/>
    <cellStyle name="Migliaia 20 3 3 2" xfId="2368" xr:uid="{00000000-0005-0000-0000-0000030C0000}"/>
    <cellStyle name="Migliaia 20 3 3 2 2" xfId="5428" xr:uid="{00000000-0005-0000-0000-0000040C0000}"/>
    <cellStyle name="Migliaia 20 3 3 2 3" xfId="6350" xr:uid="{00000000-0005-0000-0000-0000050C0000}"/>
    <cellStyle name="Migliaia 20 3 3 3" xfId="5006" xr:uid="{00000000-0005-0000-0000-0000060C0000}"/>
    <cellStyle name="Migliaia 20 3 3 4" xfId="5836" xr:uid="{00000000-0005-0000-0000-0000070C0000}"/>
    <cellStyle name="Migliaia 20 3 4" xfId="2367" xr:uid="{00000000-0005-0000-0000-0000080C0000}"/>
    <cellStyle name="Migliaia 20 3 4 2" xfId="5427" xr:uid="{00000000-0005-0000-0000-0000090C0000}"/>
    <cellStyle name="Migliaia 20 3 4 3" xfId="6349" xr:uid="{00000000-0005-0000-0000-00000A0C0000}"/>
    <cellStyle name="Migliaia 20 3 5" xfId="5004" xr:uid="{00000000-0005-0000-0000-00000B0C0000}"/>
    <cellStyle name="Migliaia 20 3 6" xfId="5834" xr:uid="{00000000-0005-0000-0000-00000C0C0000}"/>
    <cellStyle name="Migliaia 20 4" xfId="587" xr:uid="{00000000-0005-0000-0000-00000D0C0000}"/>
    <cellStyle name="Migliaia 20 4 2" xfId="588" xr:uid="{00000000-0005-0000-0000-00000E0C0000}"/>
    <cellStyle name="Migliaia 20 4 2 2" xfId="2370" xr:uid="{00000000-0005-0000-0000-00000F0C0000}"/>
    <cellStyle name="Migliaia 20 4 2 2 2" xfId="5430" xr:uid="{00000000-0005-0000-0000-0000100C0000}"/>
    <cellStyle name="Migliaia 20 4 2 2 3" xfId="6352" xr:uid="{00000000-0005-0000-0000-0000110C0000}"/>
    <cellStyle name="Migliaia 20 4 2 3" xfId="5008" xr:uid="{00000000-0005-0000-0000-0000120C0000}"/>
    <cellStyle name="Migliaia 20 4 2 4" xfId="5838" xr:uid="{00000000-0005-0000-0000-0000130C0000}"/>
    <cellStyle name="Migliaia 20 4 3" xfId="2369" xr:uid="{00000000-0005-0000-0000-0000140C0000}"/>
    <cellStyle name="Migliaia 20 4 3 2" xfId="5429" xr:uid="{00000000-0005-0000-0000-0000150C0000}"/>
    <cellStyle name="Migliaia 20 4 3 3" xfId="6351" xr:uid="{00000000-0005-0000-0000-0000160C0000}"/>
    <cellStyle name="Migliaia 20 4 4" xfId="5007" xr:uid="{00000000-0005-0000-0000-0000170C0000}"/>
    <cellStyle name="Migliaia 20 4 5" xfId="5837" xr:uid="{00000000-0005-0000-0000-0000180C0000}"/>
    <cellStyle name="Migliaia 20 5" xfId="589" xr:uid="{00000000-0005-0000-0000-0000190C0000}"/>
    <cellStyle name="Migliaia 20 5 2" xfId="5009" xr:uid="{00000000-0005-0000-0000-00001A0C0000}"/>
    <cellStyle name="Migliaia 20 5 3" xfId="5839" xr:uid="{00000000-0005-0000-0000-00001B0C0000}"/>
    <cellStyle name="Migliaia 20 6" xfId="4811" xr:uid="{00000000-0005-0000-0000-00001C0C0000}"/>
    <cellStyle name="Migliaia 20 7" xfId="5832" xr:uid="{00000000-0005-0000-0000-00001D0C0000}"/>
    <cellStyle name="Migliaia 21" xfId="590" xr:uid="{00000000-0005-0000-0000-00001E0C0000}"/>
    <cellStyle name="Migliaia 21 2" xfId="591" xr:uid="{00000000-0005-0000-0000-00001F0C0000}"/>
    <cellStyle name="Migliaia 21 2 2" xfId="2371" xr:uid="{00000000-0005-0000-0000-0000200C0000}"/>
    <cellStyle name="Migliaia 21 2 2 2" xfId="5431" xr:uid="{00000000-0005-0000-0000-0000210C0000}"/>
    <cellStyle name="Migliaia 21 2 2 3" xfId="6353" xr:uid="{00000000-0005-0000-0000-0000220C0000}"/>
    <cellStyle name="Migliaia 21 2 3" xfId="4876" xr:uid="{00000000-0005-0000-0000-0000230C0000}"/>
    <cellStyle name="Migliaia 21 2 4" xfId="5841" xr:uid="{00000000-0005-0000-0000-0000240C0000}"/>
    <cellStyle name="Migliaia 21 3" xfId="592" xr:uid="{00000000-0005-0000-0000-0000250C0000}"/>
    <cellStyle name="Migliaia 21 3 2" xfId="593" xr:uid="{00000000-0005-0000-0000-0000260C0000}"/>
    <cellStyle name="Migliaia 21 3 2 2" xfId="5011" xr:uid="{00000000-0005-0000-0000-0000270C0000}"/>
    <cellStyle name="Migliaia 21 3 2 3" xfId="5843" xr:uid="{00000000-0005-0000-0000-0000280C0000}"/>
    <cellStyle name="Migliaia 21 3 3" xfId="594" xr:uid="{00000000-0005-0000-0000-0000290C0000}"/>
    <cellStyle name="Migliaia 21 3 3 2" xfId="2373" xr:uid="{00000000-0005-0000-0000-00002A0C0000}"/>
    <cellStyle name="Migliaia 21 3 3 2 2" xfId="5433" xr:uid="{00000000-0005-0000-0000-00002B0C0000}"/>
    <cellStyle name="Migliaia 21 3 3 2 3" xfId="6355" xr:uid="{00000000-0005-0000-0000-00002C0C0000}"/>
    <cellStyle name="Migliaia 21 3 3 3" xfId="5012" xr:uid="{00000000-0005-0000-0000-00002D0C0000}"/>
    <cellStyle name="Migliaia 21 3 3 4" xfId="5844" xr:uid="{00000000-0005-0000-0000-00002E0C0000}"/>
    <cellStyle name="Migliaia 21 3 4" xfId="2372" xr:uid="{00000000-0005-0000-0000-00002F0C0000}"/>
    <cellStyle name="Migliaia 21 3 4 2" xfId="5432" xr:uid="{00000000-0005-0000-0000-0000300C0000}"/>
    <cellStyle name="Migliaia 21 3 4 3" xfId="6354" xr:uid="{00000000-0005-0000-0000-0000310C0000}"/>
    <cellStyle name="Migliaia 21 3 5" xfId="5010" xr:uid="{00000000-0005-0000-0000-0000320C0000}"/>
    <cellStyle name="Migliaia 21 3 6" xfId="5842" xr:uid="{00000000-0005-0000-0000-0000330C0000}"/>
    <cellStyle name="Migliaia 21 4" xfId="595" xr:uid="{00000000-0005-0000-0000-0000340C0000}"/>
    <cellStyle name="Migliaia 21 4 2" xfId="596" xr:uid="{00000000-0005-0000-0000-0000350C0000}"/>
    <cellStyle name="Migliaia 21 4 2 2" xfId="2375" xr:uid="{00000000-0005-0000-0000-0000360C0000}"/>
    <cellStyle name="Migliaia 21 4 2 2 2" xfId="5435" xr:uid="{00000000-0005-0000-0000-0000370C0000}"/>
    <cellStyle name="Migliaia 21 4 2 2 3" xfId="6357" xr:uid="{00000000-0005-0000-0000-0000380C0000}"/>
    <cellStyle name="Migliaia 21 4 2 3" xfId="5014" xr:uid="{00000000-0005-0000-0000-0000390C0000}"/>
    <cellStyle name="Migliaia 21 4 2 4" xfId="5846" xr:uid="{00000000-0005-0000-0000-00003A0C0000}"/>
    <cellStyle name="Migliaia 21 4 3" xfId="2374" xr:uid="{00000000-0005-0000-0000-00003B0C0000}"/>
    <cellStyle name="Migliaia 21 4 3 2" xfId="5434" xr:uid="{00000000-0005-0000-0000-00003C0C0000}"/>
    <cellStyle name="Migliaia 21 4 3 3" xfId="6356" xr:uid="{00000000-0005-0000-0000-00003D0C0000}"/>
    <cellStyle name="Migliaia 21 4 4" xfId="5013" xr:uid="{00000000-0005-0000-0000-00003E0C0000}"/>
    <cellStyle name="Migliaia 21 4 5" xfId="5845" xr:uid="{00000000-0005-0000-0000-00003F0C0000}"/>
    <cellStyle name="Migliaia 21 5" xfId="597" xr:uid="{00000000-0005-0000-0000-0000400C0000}"/>
    <cellStyle name="Migliaia 21 5 2" xfId="5015" xr:uid="{00000000-0005-0000-0000-0000410C0000}"/>
    <cellStyle name="Migliaia 21 5 3" xfId="5847" xr:uid="{00000000-0005-0000-0000-0000420C0000}"/>
    <cellStyle name="Migliaia 21 6" xfId="4812" xr:uid="{00000000-0005-0000-0000-0000430C0000}"/>
    <cellStyle name="Migliaia 21 7" xfId="5840" xr:uid="{00000000-0005-0000-0000-0000440C0000}"/>
    <cellStyle name="Migliaia 22" xfId="598" xr:uid="{00000000-0005-0000-0000-0000450C0000}"/>
    <cellStyle name="Migliaia 22 2" xfId="599" xr:uid="{00000000-0005-0000-0000-0000460C0000}"/>
    <cellStyle name="Migliaia 22 2 2" xfId="2376" xr:uid="{00000000-0005-0000-0000-0000470C0000}"/>
    <cellStyle name="Migliaia 22 2 2 2" xfId="5436" xr:uid="{00000000-0005-0000-0000-0000480C0000}"/>
    <cellStyle name="Migliaia 22 2 2 3" xfId="6358" xr:uid="{00000000-0005-0000-0000-0000490C0000}"/>
    <cellStyle name="Migliaia 22 2 3" xfId="4877" xr:uid="{00000000-0005-0000-0000-00004A0C0000}"/>
    <cellStyle name="Migliaia 22 2 4" xfId="5849" xr:uid="{00000000-0005-0000-0000-00004B0C0000}"/>
    <cellStyle name="Migliaia 22 3" xfId="600" xr:uid="{00000000-0005-0000-0000-00004C0C0000}"/>
    <cellStyle name="Migliaia 22 3 2" xfId="601" xr:uid="{00000000-0005-0000-0000-00004D0C0000}"/>
    <cellStyle name="Migliaia 22 3 2 2" xfId="5017" xr:uid="{00000000-0005-0000-0000-00004E0C0000}"/>
    <cellStyle name="Migliaia 22 3 2 3" xfId="5851" xr:uid="{00000000-0005-0000-0000-00004F0C0000}"/>
    <cellStyle name="Migliaia 22 3 3" xfId="602" xr:uid="{00000000-0005-0000-0000-0000500C0000}"/>
    <cellStyle name="Migliaia 22 3 3 2" xfId="2378" xr:uid="{00000000-0005-0000-0000-0000510C0000}"/>
    <cellStyle name="Migliaia 22 3 3 2 2" xfId="5438" xr:uid="{00000000-0005-0000-0000-0000520C0000}"/>
    <cellStyle name="Migliaia 22 3 3 2 3" xfId="6360" xr:uid="{00000000-0005-0000-0000-0000530C0000}"/>
    <cellStyle name="Migliaia 22 3 3 3" xfId="5018" xr:uid="{00000000-0005-0000-0000-0000540C0000}"/>
    <cellStyle name="Migliaia 22 3 3 4" xfId="5852" xr:uid="{00000000-0005-0000-0000-0000550C0000}"/>
    <cellStyle name="Migliaia 22 3 4" xfId="2377" xr:uid="{00000000-0005-0000-0000-0000560C0000}"/>
    <cellStyle name="Migliaia 22 3 4 2" xfId="5437" xr:uid="{00000000-0005-0000-0000-0000570C0000}"/>
    <cellStyle name="Migliaia 22 3 4 3" xfId="6359" xr:uid="{00000000-0005-0000-0000-0000580C0000}"/>
    <cellStyle name="Migliaia 22 3 5" xfId="5016" xr:uid="{00000000-0005-0000-0000-0000590C0000}"/>
    <cellStyle name="Migliaia 22 3 6" xfId="5850" xr:uid="{00000000-0005-0000-0000-00005A0C0000}"/>
    <cellStyle name="Migliaia 22 4" xfId="603" xr:uid="{00000000-0005-0000-0000-00005B0C0000}"/>
    <cellStyle name="Migliaia 22 4 2" xfId="604" xr:uid="{00000000-0005-0000-0000-00005C0C0000}"/>
    <cellStyle name="Migliaia 22 4 2 2" xfId="2380" xr:uid="{00000000-0005-0000-0000-00005D0C0000}"/>
    <cellStyle name="Migliaia 22 4 2 2 2" xfId="5440" xr:uid="{00000000-0005-0000-0000-00005E0C0000}"/>
    <cellStyle name="Migliaia 22 4 2 2 3" xfId="6362" xr:uid="{00000000-0005-0000-0000-00005F0C0000}"/>
    <cellStyle name="Migliaia 22 4 2 3" xfId="5020" xr:uid="{00000000-0005-0000-0000-0000600C0000}"/>
    <cellStyle name="Migliaia 22 4 2 4" xfId="5854" xr:uid="{00000000-0005-0000-0000-0000610C0000}"/>
    <cellStyle name="Migliaia 22 4 3" xfId="2379" xr:uid="{00000000-0005-0000-0000-0000620C0000}"/>
    <cellStyle name="Migliaia 22 4 3 2" xfId="5439" xr:uid="{00000000-0005-0000-0000-0000630C0000}"/>
    <cellStyle name="Migliaia 22 4 3 3" xfId="6361" xr:uid="{00000000-0005-0000-0000-0000640C0000}"/>
    <cellStyle name="Migliaia 22 4 4" xfId="5019" xr:uid="{00000000-0005-0000-0000-0000650C0000}"/>
    <cellStyle name="Migliaia 22 4 5" xfId="5853" xr:uid="{00000000-0005-0000-0000-0000660C0000}"/>
    <cellStyle name="Migliaia 22 5" xfId="605" xr:uid="{00000000-0005-0000-0000-0000670C0000}"/>
    <cellStyle name="Migliaia 22 5 2" xfId="5021" xr:uid="{00000000-0005-0000-0000-0000680C0000}"/>
    <cellStyle name="Migliaia 22 5 3" xfId="5855" xr:uid="{00000000-0005-0000-0000-0000690C0000}"/>
    <cellStyle name="Migliaia 22 6" xfId="4813" xr:uid="{00000000-0005-0000-0000-00006A0C0000}"/>
    <cellStyle name="Migliaia 22 7" xfId="5848" xr:uid="{00000000-0005-0000-0000-00006B0C0000}"/>
    <cellStyle name="Migliaia 23" xfId="606" xr:uid="{00000000-0005-0000-0000-00006C0C0000}"/>
    <cellStyle name="Migliaia 23 2" xfId="607" xr:uid="{00000000-0005-0000-0000-00006D0C0000}"/>
    <cellStyle name="Migliaia 23 2 2" xfId="2381" xr:uid="{00000000-0005-0000-0000-00006E0C0000}"/>
    <cellStyle name="Migliaia 23 2 2 2" xfId="5441" xr:uid="{00000000-0005-0000-0000-00006F0C0000}"/>
    <cellStyle name="Migliaia 23 2 2 3" xfId="6363" xr:uid="{00000000-0005-0000-0000-0000700C0000}"/>
    <cellStyle name="Migliaia 23 2 3" xfId="4878" xr:uid="{00000000-0005-0000-0000-0000710C0000}"/>
    <cellStyle name="Migliaia 23 2 4" xfId="5857" xr:uid="{00000000-0005-0000-0000-0000720C0000}"/>
    <cellStyle name="Migliaia 23 3" xfId="608" xr:uid="{00000000-0005-0000-0000-0000730C0000}"/>
    <cellStyle name="Migliaia 23 3 2" xfId="609" xr:uid="{00000000-0005-0000-0000-0000740C0000}"/>
    <cellStyle name="Migliaia 23 3 2 2" xfId="5023" xr:uid="{00000000-0005-0000-0000-0000750C0000}"/>
    <cellStyle name="Migliaia 23 3 2 3" xfId="5859" xr:uid="{00000000-0005-0000-0000-0000760C0000}"/>
    <cellStyle name="Migliaia 23 3 3" xfId="610" xr:uid="{00000000-0005-0000-0000-0000770C0000}"/>
    <cellStyle name="Migliaia 23 3 3 2" xfId="2383" xr:uid="{00000000-0005-0000-0000-0000780C0000}"/>
    <cellStyle name="Migliaia 23 3 3 2 2" xfId="5443" xr:uid="{00000000-0005-0000-0000-0000790C0000}"/>
    <cellStyle name="Migliaia 23 3 3 2 3" xfId="6365" xr:uid="{00000000-0005-0000-0000-00007A0C0000}"/>
    <cellStyle name="Migliaia 23 3 3 3" xfId="5024" xr:uid="{00000000-0005-0000-0000-00007B0C0000}"/>
    <cellStyle name="Migliaia 23 3 3 4" xfId="5860" xr:uid="{00000000-0005-0000-0000-00007C0C0000}"/>
    <cellStyle name="Migliaia 23 3 4" xfId="2382" xr:uid="{00000000-0005-0000-0000-00007D0C0000}"/>
    <cellStyle name="Migliaia 23 3 4 2" xfId="5442" xr:uid="{00000000-0005-0000-0000-00007E0C0000}"/>
    <cellStyle name="Migliaia 23 3 4 3" xfId="6364" xr:uid="{00000000-0005-0000-0000-00007F0C0000}"/>
    <cellStyle name="Migliaia 23 3 5" xfId="5022" xr:uid="{00000000-0005-0000-0000-0000800C0000}"/>
    <cellStyle name="Migliaia 23 3 6" xfId="5858" xr:uid="{00000000-0005-0000-0000-0000810C0000}"/>
    <cellStyle name="Migliaia 23 4" xfId="611" xr:uid="{00000000-0005-0000-0000-0000820C0000}"/>
    <cellStyle name="Migliaia 23 4 2" xfId="612" xr:uid="{00000000-0005-0000-0000-0000830C0000}"/>
    <cellStyle name="Migliaia 23 4 2 2" xfId="2385" xr:uid="{00000000-0005-0000-0000-0000840C0000}"/>
    <cellStyle name="Migliaia 23 4 2 2 2" xfId="5445" xr:uid="{00000000-0005-0000-0000-0000850C0000}"/>
    <cellStyle name="Migliaia 23 4 2 2 3" xfId="6367" xr:uid="{00000000-0005-0000-0000-0000860C0000}"/>
    <cellStyle name="Migliaia 23 4 2 3" xfId="5026" xr:uid="{00000000-0005-0000-0000-0000870C0000}"/>
    <cellStyle name="Migliaia 23 4 2 4" xfId="5862" xr:uid="{00000000-0005-0000-0000-0000880C0000}"/>
    <cellStyle name="Migliaia 23 4 3" xfId="2384" xr:uid="{00000000-0005-0000-0000-0000890C0000}"/>
    <cellStyle name="Migliaia 23 4 3 2" xfId="5444" xr:uid="{00000000-0005-0000-0000-00008A0C0000}"/>
    <cellStyle name="Migliaia 23 4 3 3" xfId="6366" xr:uid="{00000000-0005-0000-0000-00008B0C0000}"/>
    <cellStyle name="Migliaia 23 4 4" xfId="5025" xr:uid="{00000000-0005-0000-0000-00008C0C0000}"/>
    <cellStyle name="Migliaia 23 4 5" xfId="5861" xr:uid="{00000000-0005-0000-0000-00008D0C0000}"/>
    <cellStyle name="Migliaia 23 5" xfId="613" xr:uid="{00000000-0005-0000-0000-00008E0C0000}"/>
    <cellStyle name="Migliaia 23 5 2" xfId="5027" xr:uid="{00000000-0005-0000-0000-00008F0C0000}"/>
    <cellStyle name="Migliaia 23 5 3" xfId="5863" xr:uid="{00000000-0005-0000-0000-0000900C0000}"/>
    <cellStyle name="Migliaia 23 6" xfId="4814" xr:uid="{00000000-0005-0000-0000-0000910C0000}"/>
    <cellStyle name="Migliaia 23 7" xfId="5856" xr:uid="{00000000-0005-0000-0000-0000920C0000}"/>
    <cellStyle name="Migliaia 24" xfId="614" xr:uid="{00000000-0005-0000-0000-0000930C0000}"/>
    <cellStyle name="Migliaia 24 2" xfId="615" xr:uid="{00000000-0005-0000-0000-0000940C0000}"/>
    <cellStyle name="Migliaia 24 2 2" xfId="2386" xr:uid="{00000000-0005-0000-0000-0000950C0000}"/>
    <cellStyle name="Migliaia 24 2 2 2" xfId="5446" xr:uid="{00000000-0005-0000-0000-0000960C0000}"/>
    <cellStyle name="Migliaia 24 2 2 3" xfId="6368" xr:uid="{00000000-0005-0000-0000-0000970C0000}"/>
    <cellStyle name="Migliaia 24 2 3" xfId="4879" xr:uid="{00000000-0005-0000-0000-0000980C0000}"/>
    <cellStyle name="Migliaia 24 2 4" xfId="5865" xr:uid="{00000000-0005-0000-0000-0000990C0000}"/>
    <cellStyle name="Migliaia 24 3" xfId="616" xr:uid="{00000000-0005-0000-0000-00009A0C0000}"/>
    <cellStyle name="Migliaia 24 3 2" xfId="617" xr:uid="{00000000-0005-0000-0000-00009B0C0000}"/>
    <cellStyle name="Migliaia 24 3 2 2" xfId="5029" xr:uid="{00000000-0005-0000-0000-00009C0C0000}"/>
    <cellStyle name="Migliaia 24 3 2 3" xfId="5867" xr:uid="{00000000-0005-0000-0000-00009D0C0000}"/>
    <cellStyle name="Migliaia 24 3 3" xfId="618" xr:uid="{00000000-0005-0000-0000-00009E0C0000}"/>
    <cellStyle name="Migliaia 24 3 3 2" xfId="2388" xr:uid="{00000000-0005-0000-0000-00009F0C0000}"/>
    <cellStyle name="Migliaia 24 3 3 2 2" xfId="5448" xr:uid="{00000000-0005-0000-0000-0000A00C0000}"/>
    <cellStyle name="Migliaia 24 3 3 2 3" xfId="6370" xr:uid="{00000000-0005-0000-0000-0000A10C0000}"/>
    <cellStyle name="Migliaia 24 3 3 3" xfId="5030" xr:uid="{00000000-0005-0000-0000-0000A20C0000}"/>
    <cellStyle name="Migliaia 24 3 3 4" xfId="5868" xr:uid="{00000000-0005-0000-0000-0000A30C0000}"/>
    <cellStyle name="Migliaia 24 3 4" xfId="2387" xr:uid="{00000000-0005-0000-0000-0000A40C0000}"/>
    <cellStyle name="Migliaia 24 3 4 2" xfId="5447" xr:uid="{00000000-0005-0000-0000-0000A50C0000}"/>
    <cellStyle name="Migliaia 24 3 4 3" xfId="6369" xr:uid="{00000000-0005-0000-0000-0000A60C0000}"/>
    <cellStyle name="Migliaia 24 3 5" xfId="5028" xr:uid="{00000000-0005-0000-0000-0000A70C0000}"/>
    <cellStyle name="Migliaia 24 3 6" xfId="5866" xr:uid="{00000000-0005-0000-0000-0000A80C0000}"/>
    <cellStyle name="Migliaia 24 4" xfId="619" xr:uid="{00000000-0005-0000-0000-0000A90C0000}"/>
    <cellStyle name="Migliaia 24 4 2" xfId="620" xr:uid="{00000000-0005-0000-0000-0000AA0C0000}"/>
    <cellStyle name="Migliaia 24 4 2 2" xfId="2390" xr:uid="{00000000-0005-0000-0000-0000AB0C0000}"/>
    <cellStyle name="Migliaia 24 4 2 2 2" xfId="5450" xr:uid="{00000000-0005-0000-0000-0000AC0C0000}"/>
    <cellStyle name="Migliaia 24 4 2 2 3" xfId="6372" xr:uid="{00000000-0005-0000-0000-0000AD0C0000}"/>
    <cellStyle name="Migliaia 24 4 2 3" xfId="5032" xr:uid="{00000000-0005-0000-0000-0000AE0C0000}"/>
    <cellStyle name="Migliaia 24 4 2 4" xfId="5870" xr:uid="{00000000-0005-0000-0000-0000AF0C0000}"/>
    <cellStyle name="Migliaia 24 4 3" xfId="2389" xr:uid="{00000000-0005-0000-0000-0000B00C0000}"/>
    <cellStyle name="Migliaia 24 4 3 2" xfId="5449" xr:uid="{00000000-0005-0000-0000-0000B10C0000}"/>
    <cellStyle name="Migliaia 24 4 3 3" xfId="6371" xr:uid="{00000000-0005-0000-0000-0000B20C0000}"/>
    <cellStyle name="Migliaia 24 4 4" xfId="5031" xr:uid="{00000000-0005-0000-0000-0000B30C0000}"/>
    <cellStyle name="Migliaia 24 4 5" xfId="5869" xr:uid="{00000000-0005-0000-0000-0000B40C0000}"/>
    <cellStyle name="Migliaia 24 5" xfId="621" xr:uid="{00000000-0005-0000-0000-0000B50C0000}"/>
    <cellStyle name="Migliaia 24 5 2" xfId="5033" xr:uid="{00000000-0005-0000-0000-0000B60C0000}"/>
    <cellStyle name="Migliaia 24 5 3" xfId="5871" xr:uid="{00000000-0005-0000-0000-0000B70C0000}"/>
    <cellStyle name="Migliaia 24 6" xfId="4815" xr:uid="{00000000-0005-0000-0000-0000B80C0000}"/>
    <cellStyle name="Migliaia 24 7" xfId="5864" xr:uid="{00000000-0005-0000-0000-0000B90C0000}"/>
    <cellStyle name="Migliaia 25" xfId="622" xr:uid="{00000000-0005-0000-0000-0000BA0C0000}"/>
    <cellStyle name="Migliaia 25 2" xfId="623" xr:uid="{00000000-0005-0000-0000-0000BB0C0000}"/>
    <cellStyle name="Migliaia 25 2 2" xfId="2391" xr:uid="{00000000-0005-0000-0000-0000BC0C0000}"/>
    <cellStyle name="Migliaia 25 2 2 2" xfId="5451" xr:uid="{00000000-0005-0000-0000-0000BD0C0000}"/>
    <cellStyle name="Migliaia 25 2 2 3" xfId="6373" xr:uid="{00000000-0005-0000-0000-0000BE0C0000}"/>
    <cellStyle name="Migliaia 25 2 3" xfId="4880" xr:uid="{00000000-0005-0000-0000-0000BF0C0000}"/>
    <cellStyle name="Migliaia 25 2 4" xfId="5873" xr:uid="{00000000-0005-0000-0000-0000C00C0000}"/>
    <cellStyle name="Migliaia 25 3" xfId="624" xr:uid="{00000000-0005-0000-0000-0000C10C0000}"/>
    <cellStyle name="Migliaia 25 3 2" xfId="625" xr:uid="{00000000-0005-0000-0000-0000C20C0000}"/>
    <cellStyle name="Migliaia 25 3 2 2" xfId="5035" xr:uid="{00000000-0005-0000-0000-0000C30C0000}"/>
    <cellStyle name="Migliaia 25 3 2 3" xfId="5875" xr:uid="{00000000-0005-0000-0000-0000C40C0000}"/>
    <cellStyle name="Migliaia 25 3 3" xfId="626" xr:uid="{00000000-0005-0000-0000-0000C50C0000}"/>
    <cellStyle name="Migliaia 25 3 3 2" xfId="2393" xr:uid="{00000000-0005-0000-0000-0000C60C0000}"/>
    <cellStyle name="Migliaia 25 3 3 2 2" xfId="5453" xr:uid="{00000000-0005-0000-0000-0000C70C0000}"/>
    <cellStyle name="Migliaia 25 3 3 2 3" xfId="6375" xr:uid="{00000000-0005-0000-0000-0000C80C0000}"/>
    <cellStyle name="Migliaia 25 3 3 3" xfId="5036" xr:uid="{00000000-0005-0000-0000-0000C90C0000}"/>
    <cellStyle name="Migliaia 25 3 3 4" xfId="5876" xr:uid="{00000000-0005-0000-0000-0000CA0C0000}"/>
    <cellStyle name="Migliaia 25 3 4" xfId="2392" xr:uid="{00000000-0005-0000-0000-0000CB0C0000}"/>
    <cellStyle name="Migliaia 25 3 4 2" xfId="5452" xr:uid="{00000000-0005-0000-0000-0000CC0C0000}"/>
    <cellStyle name="Migliaia 25 3 4 3" xfId="6374" xr:uid="{00000000-0005-0000-0000-0000CD0C0000}"/>
    <cellStyle name="Migliaia 25 3 5" xfId="5034" xr:uid="{00000000-0005-0000-0000-0000CE0C0000}"/>
    <cellStyle name="Migliaia 25 3 6" xfId="5874" xr:uid="{00000000-0005-0000-0000-0000CF0C0000}"/>
    <cellStyle name="Migliaia 25 4" xfId="627" xr:uid="{00000000-0005-0000-0000-0000D00C0000}"/>
    <cellStyle name="Migliaia 25 4 2" xfId="628" xr:uid="{00000000-0005-0000-0000-0000D10C0000}"/>
    <cellStyle name="Migliaia 25 4 2 2" xfId="2395" xr:uid="{00000000-0005-0000-0000-0000D20C0000}"/>
    <cellStyle name="Migliaia 25 4 2 2 2" xfId="5455" xr:uid="{00000000-0005-0000-0000-0000D30C0000}"/>
    <cellStyle name="Migliaia 25 4 2 2 3" xfId="6377" xr:uid="{00000000-0005-0000-0000-0000D40C0000}"/>
    <cellStyle name="Migliaia 25 4 2 3" xfId="5038" xr:uid="{00000000-0005-0000-0000-0000D50C0000}"/>
    <cellStyle name="Migliaia 25 4 2 4" xfId="5878" xr:uid="{00000000-0005-0000-0000-0000D60C0000}"/>
    <cellStyle name="Migliaia 25 4 3" xfId="2394" xr:uid="{00000000-0005-0000-0000-0000D70C0000}"/>
    <cellStyle name="Migliaia 25 4 3 2" xfId="5454" xr:uid="{00000000-0005-0000-0000-0000D80C0000}"/>
    <cellStyle name="Migliaia 25 4 3 3" xfId="6376" xr:uid="{00000000-0005-0000-0000-0000D90C0000}"/>
    <cellStyle name="Migliaia 25 4 4" xfId="5037" xr:uid="{00000000-0005-0000-0000-0000DA0C0000}"/>
    <cellStyle name="Migliaia 25 4 5" xfId="5877" xr:uid="{00000000-0005-0000-0000-0000DB0C0000}"/>
    <cellStyle name="Migliaia 25 5" xfId="629" xr:uid="{00000000-0005-0000-0000-0000DC0C0000}"/>
    <cellStyle name="Migliaia 25 5 2" xfId="5039" xr:uid="{00000000-0005-0000-0000-0000DD0C0000}"/>
    <cellStyle name="Migliaia 25 5 3" xfId="5879" xr:uid="{00000000-0005-0000-0000-0000DE0C0000}"/>
    <cellStyle name="Migliaia 25 6" xfId="4816" xr:uid="{00000000-0005-0000-0000-0000DF0C0000}"/>
    <cellStyle name="Migliaia 25 7" xfId="5872" xr:uid="{00000000-0005-0000-0000-0000E00C0000}"/>
    <cellStyle name="Migliaia 26" xfId="630" xr:uid="{00000000-0005-0000-0000-0000E10C0000}"/>
    <cellStyle name="Migliaia 26 2" xfId="631" xr:uid="{00000000-0005-0000-0000-0000E20C0000}"/>
    <cellStyle name="Migliaia 26 2 2" xfId="2396" xr:uid="{00000000-0005-0000-0000-0000E30C0000}"/>
    <cellStyle name="Migliaia 26 2 2 2" xfId="5456" xr:uid="{00000000-0005-0000-0000-0000E40C0000}"/>
    <cellStyle name="Migliaia 26 2 2 3" xfId="6378" xr:uid="{00000000-0005-0000-0000-0000E50C0000}"/>
    <cellStyle name="Migliaia 26 2 3" xfId="4881" xr:uid="{00000000-0005-0000-0000-0000E60C0000}"/>
    <cellStyle name="Migliaia 26 2 4" xfId="5881" xr:uid="{00000000-0005-0000-0000-0000E70C0000}"/>
    <cellStyle name="Migliaia 26 3" xfId="632" xr:uid="{00000000-0005-0000-0000-0000E80C0000}"/>
    <cellStyle name="Migliaia 26 3 2" xfId="633" xr:uid="{00000000-0005-0000-0000-0000E90C0000}"/>
    <cellStyle name="Migliaia 26 3 2 2" xfId="5041" xr:uid="{00000000-0005-0000-0000-0000EA0C0000}"/>
    <cellStyle name="Migliaia 26 3 2 3" xfId="5883" xr:uid="{00000000-0005-0000-0000-0000EB0C0000}"/>
    <cellStyle name="Migliaia 26 3 3" xfId="634" xr:uid="{00000000-0005-0000-0000-0000EC0C0000}"/>
    <cellStyle name="Migliaia 26 3 3 2" xfId="2398" xr:uid="{00000000-0005-0000-0000-0000ED0C0000}"/>
    <cellStyle name="Migliaia 26 3 3 2 2" xfId="5458" xr:uid="{00000000-0005-0000-0000-0000EE0C0000}"/>
    <cellStyle name="Migliaia 26 3 3 2 3" xfId="6380" xr:uid="{00000000-0005-0000-0000-0000EF0C0000}"/>
    <cellStyle name="Migliaia 26 3 3 3" xfId="5042" xr:uid="{00000000-0005-0000-0000-0000F00C0000}"/>
    <cellStyle name="Migliaia 26 3 3 4" xfId="5884" xr:uid="{00000000-0005-0000-0000-0000F10C0000}"/>
    <cellStyle name="Migliaia 26 3 4" xfId="2397" xr:uid="{00000000-0005-0000-0000-0000F20C0000}"/>
    <cellStyle name="Migliaia 26 3 4 2" xfId="5457" xr:uid="{00000000-0005-0000-0000-0000F30C0000}"/>
    <cellStyle name="Migliaia 26 3 4 3" xfId="6379" xr:uid="{00000000-0005-0000-0000-0000F40C0000}"/>
    <cellStyle name="Migliaia 26 3 5" xfId="5040" xr:uid="{00000000-0005-0000-0000-0000F50C0000}"/>
    <cellStyle name="Migliaia 26 3 6" xfId="5882" xr:uid="{00000000-0005-0000-0000-0000F60C0000}"/>
    <cellStyle name="Migliaia 26 4" xfId="635" xr:uid="{00000000-0005-0000-0000-0000F70C0000}"/>
    <cellStyle name="Migliaia 26 4 2" xfId="636" xr:uid="{00000000-0005-0000-0000-0000F80C0000}"/>
    <cellStyle name="Migliaia 26 4 2 2" xfId="2400" xr:uid="{00000000-0005-0000-0000-0000F90C0000}"/>
    <cellStyle name="Migliaia 26 4 2 2 2" xfId="5460" xr:uid="{00000000-0005-0000-0000-0000FA0C0000}"/>
    <cellStyle name="Migliaia 26 4 2 2 3" xfId="6382" xr:uid="{00000000-0005-0000-0000-0000FB0C0000}"/>
    <cellStyle name="Migliaia 26 4 2 3" xfId="5044" xr:uid="{00000000-0005-0000-0000-0000FC0C0000}"/>
    <cellStyle name="Migliaia 26 4 2 4" xfId="5886" xr:uid="{00000000-0005-0000-0000-0000FD0C0000}"/>
    <cellStyle name="Migliaia 26 4 3" xfId="2399" xr:uid="{00000000-0005-0000-0000-0000FE0C0000}"/>
    <cellStyle name="Migliaia 26 4 3 2" xfId="5459" xr:uid="{00000000-0005-0000-0000-0000FF0C0000}"/>
    <cellStyle name="Migliaia 26 4 3 3" xfId="6381" xr:uid="{00000000-0005-0000-0000-0000000D0000}"/>
    <cellStyle name="Migliaia 26 4 4" xfId="5043" xr:uid="{00000000-0005-0000-0000-0000010D0000}"/>
    <cellStyle name="Migliaia 26 4 5" xfId="5885" xr:uid="{00000000-0005-0000-0000-0000020D0000}"/>
    <cellStyle name="Migliaia 26 5" xfId="637" xr:uid="{00000000-0005-0000-0000-0000030D0000}"/>
    <cellStyle name="Migliaia 26 5 2" xfId="5045" xr:uid="{00000000-0005-0000-0000-0000040D0000}"/>
    <cellStyle name="Migliaia 26 5 3" xfId="5887" xr:uid="{00000000-0005-0000-0000-0000050D0000}"/>
    <cellStyle name="Migliaia 26 6" xfId="4817" xr:uid="{00000000-0005-0000-0000-0000060D0000}"/>
    <cellStyle name="Migliaia 26 7" xfId="5880" xr:uid="{00000000-0005-0000-0000-0000070D0000}"/>
    <cellStyle name="Migliaia 27" xfId="638" xr:uid="{00000000-0005-0000-0000-0000080D0000}"/>
    <cellStyle name="Migliaia 27 2" xfId="639" xr:uid="{00000000-0005-0000-0000-0000090D0000}"/>
    <cellStyle name="Migliaia 27 2 2" xfId="2401" xr:uid="{00000000-0005-0000-0000-00000A0D0000}"/>
    <cellStyle name="Migliaia 27 2 2 2" xfId="5461" xr:uid="{00000000-0005-0000-0000-00000B0D0000}"/>
    <cellStyle name="Migliaia 27 2 2 3" xfId="6383" xr:uid="{00000000-0005-0000-0000-00000C0D0000}"/>
    <cellStyle name="Migliaia 27 2 3" xfId="4882" xr:uid="{00000000-0005-0000-0000-00000D0D0000}"/>
    <cellStyle name="Migliaia 27 2 4" xfId="5889" xr:uid="{00000000-0005-0000-0000-00000E0D0000}"/>
    <cellStyle name="Migliaia 27 3" xfId="640" xr:uid="{00000000-0005-0000-0000-00000F0D0000}"/>
    <cellStyle name="Migliaia 27 3 2" xfId="641" xr:uid="{00000000-0005-0000-0000-0000100D0000}"/>
    <cellStyle name="Migliaia 27 3 2 2" xfId="5047" xr:uid="{00000000-0005-0000-0000-0000110D0000}"/>
    <cellStyle name="Migliaia 27 3 2 3" xfId="5891" xr:uid="{00000000-0005-0000-0000-0000120D0000}"/>
    <cellStyle name="Migliaia 27 3 3" xfId="642" xr:uid="{00000000-0005-0000-0000-0000130D0000}"/>
    <cellStyle name="Migliaia 27 3 3 2" xfId="2403" xr:uid="{00000000-0005-0000-0000-0000140D0000}"/>
    <cellStyle name="Migliaia 27 3 3 2 2" xfId="5463" xr:uid="{00000000-0005-0000-0000-0000150D0000}"/>
    <cellStyle name="Migliaia 27 3 3 2 3" xfId="6385" xr:uid="{00000000-0005-0000-0000-0000160D0000}"/>
    <cellStyle name="Migliaia 27 3 3 3" xfId="5048" xr:uid="{00000000-0005-0000-0000-0000170D0000}"/>
    <cellStyle name="Migliaia 27 3 3 4" xfId="5892" xr:uid="{00000000-0005-0000-0000-0000180D0000}"/>
    <cellStyle name="Migliaia 27 3 4" xfId="2402" xr:uid="{00000000-0005-0000-0000-0000190D0000}"/>
    <cellStyle name="Migliaia 27 3 4 2" xfId="5462" xr:uid="{00000000-0005-0000-0000-00001A0D0000}"/>
    <cellStyle name="Migliaia 27 3 4 3" xfId="6384" xr:uid="{00000000-0005-0000-0000-00001B0D0000}"/>
    <cellStyle name="Migliaia 27 3 5" xfId="5046" xr:uid="{00000000-0005-0000-0000-00001C0D0000}"/>
    <cellStyle name="Migliaia 27 3 6" xfId="5890" xr:uid="{00000000-0005-0000-0000-00001D0D0000}"/>
    <cellStyle name="Migliaia 27 4" xfId="643" xr:uid="{00000000-0005-0000-0000-00001E0D0000}"/>
    <cellStyle name="Migliaia 27 4 2" xfId="644" xr:uid="{00000000-0005-0000-0000-00001F0D0000}"/>
    <cellStyle name="Migliaia 27 4 2 2" xfId="2405" xr:uid="{00000000-0005-0000-0000-0000200D0000}"/>
    <cellStyle name="Migliaia 27 4 2 2 2" xfId="5465" xr:uid="{00000000-0005-0000-0000-0000210D0000}"/>
    <cellStyle name="Migliaia 27 4 2 2 3" xfId="6387" xr:uid="{00000000-0005-0000-0000-0000220D0000}"/>
    <cellStyle name="Migliaia 27 4 2 3" xfId="5050" xr:uid="{00000000-0005-0000-0000-0000230D0000}"/>
    <cellStyle name="Migliaia 27 4 2 4" xfId="5894" xr:uid="{00000000-0005-0000-0000-0000240D0000}"/>
    <cellStyle name="Migliaia 27 4 3" xfId="2404" xr:uid="{00000000-0005-0000-0000-0000250D0000}"/>
    <cellStyle name="Migliaia 27 4 3 2" xfId="5464" xr:uid="{00000000-0005-0000-0000-0000260D0000}"/>
    <cellStyle name="Migliaia 27 4 3 3" xfId="6386" xr:uid="{00000000-0005-0000-0000-0000270D0000}"/>
    <cellStyle name="Migliaia 27 4 4" xfId="5049" xr:uid="{00000000-0005-0000-0000-0000280D0000}"/>
    <cellStyle name="Migliaia 27 4 5" xfId="5893" xr:uid="{00000000-0005-0000-0000-0000290D0000}"/>
    <cellStyle name="Migliaia 27 5" xfId="645" xr:uid="{00000000-0005-0000-0000-00002A0D0000}"/>
    <cellStyle name="Migliaia 27 5 2" xfId="5051" xr:uid="{00000000-0005-0000-0000-00002B0D0000}"/>
    <cellStyle name="Migliaia 27 5 3" xfId="5895" xr:uid="{00000000-0005-0000-0000-00002C0D0000}"/>
    <cellStyle name="Migliaia 27 6" xfId="4818" xr:uid="{00000000-0005-0000-0000-00002D0D0000}"/>
    <cellStyle name="Migliaia 27 7" xfId="5888" xr:uid="{00000000-0005-0000-0000-00002E0D0000}"/>
    <cellStyle name="Migliaia 28" xfId="646" xr:uid="{00000000-0005-0000-0000-00002F0D0000}"/>
    <cellStyle name="Migliaia 28 2" xfId="647" xr:uid="{00000000-0005-0000-0000-0000300D0000}"/>
    <cellStyle name="Migliaia 28 2 2" xfId="2406" xr:uid="{00000000-0005-0000-0000-0000310D0000}"/>
    <cellStyle name="Migliaia 28 2 2 2" xfId="5466" xr:uid="{00000000-0005-0000-0000-0000320D0000}"/>
    <cellStyle name="Migliaia 28 2 2 3" xfId="6388" xr:uid="{00000000-0005-0000-0000-0000330D0000}"/>
    <cellStyle name="Migliaia 28 2 3" xfId="4883" xr:uid="{00000000-0005-0000-0000-0000340D0000}"/>
    <cellStyle name="Migliaia 28 2 4" xfId="5897" xr:uid="{00000000-0005-0000-0000-0000350D0000}"/>
    <cellStyle name="Migliaia 28 3" xfId="648" xr:uid="{00000000-0005-0000-0000-0000360D0000}"/>
    <cellStyle name="Migliaia 28 3 2" xfId="649" xr:uid="{00000000-0005-0000-0000-0000370D0000}"/>
    <cellStyle name="Migliaia 28 3 2 2" xfId="5053" xr:uid="{00000000-0005-0000-0000-0000380D0000}"/>
    <cellStyle name="Migliaia 28 3 2 3" xfId="5899" xr:uid="{00000000-0005-0000-0000-0000390D0000}"/>
    <cellStyle name="Migliaia 28 3 3" xfId="650" xr:uid="{00000000-0005-0000-0000-00003A0D0000}"/>
    <cellStyle name="Migliaia 28 3 3 2" xfId="2408" xr:uid="{00000000-0005-0000-0000-00003B0D0000}"/>
    <cellStyle name="Migliaia 28 3 3 2 2" xfId="5468" xr:uid="{00000000-0005-0000-0000-00003C0D0000}"/>
    <cellStyle name="Migliaia 28 3 3 2 3" xfId="6390" xr:uid="{00000000-0005-0000-0000-00003D0D0000}"/>
    <cellStyle name="Migliaia 28 3 3 3" xfId="5054" xr:uid="{00000000-0005-0000-0000-00003E0D0000}"/>
    <cellStyle name="Migliaia 28 3 3 4" xfId="5900" xr:uid="{00000000-0005-0000-0000-00003F0D0000}"/>
    <cellStyle name="Migliaia 28 3 4" xfId="2407" xr:uid="{00000000-0005-0000-0000-0000400D0000}"/>
    <cellStyle name="Migliaia 28 3 4 2" xfId="5467" xr:uid="{00000000-0005-0000-0000-0000410D0000}"/>
    <cellStyle name="Migliaia 28 3 4 3" xfId="6389" xr:uid="{00000000-0005-0000-0000-0000420D0000}"/>
    <cellStyle name="Migliaia 28 3 5" xfId="5052" xr:uid="{00000000-0005-0000-0000-0000430D0000}"/>
    <cellStyle name="Migliaia 28 3 6" xfId="5898" xr:uid="{00000000-0005-0000-0000-0000440D0000}"/>
    <cellStyle name="Migliaia 28 4" xfId="651" xr:uid="{00000000-0005-0000-0000-0000450D0000}"/>
    <cellStyle name="Migliaia 28 4 2" xfId="652" xr:uid="{00000000-0005-0000-0000-0000460D0000}"/>
    <cellStyle name="Migliaia 28 4 2 2" xfId="2410" xr:uid="{00000000-0005-0000-0000-0000470D0000}"/>
    <cellStyle name="Migliaia 28 4 2 2 2" xfId="5470" xr:uid="{00000000-0005-0000-0000-0000480D0000}"/>
    <cellStyle name="Migliaia 28 4 2 2 3" xfId="6392" xr:uid="{00000000-0005-0000-0000-0000490D0000}"/>
    <cellStyle name="Migliaia 28 4 2 3" xfId="5056" xr:uid="{00000000-0005-0000-0000-00004A0D0000}"/>
    <cellStyle name="Migliaia 28 4 2 4" xfId="5902" xr:uid="{00000000-0005-0000-0000-00004B0D0000}"/>
    <cellStyle name="Migliaia 28 4 3" xfId="2409" xr:uid="{00000000-0005-0000-0000-00004C0D0000}"/>
    <cellStyle name="Migliaia 28 4 3 2" xfId="5469" xr:uid="{00000000-0005-0000-0000-00004D0D0000}"/>
    <cellStyle name="Migliaia 28 4 3 3" xfId="6391" xr:uid="{00000000-0005-0000-0000-00004E0D0000}"/>
    <cellStyle name="Migliaia 28 4 4" xfId="5055" xr:uid="{00000000-0005-0000-0000-00004F0D0000}"/>
    <cellStyle name="Migliaia 28 4 5" xfId="5901" xr:uid="{00000000-0005-0000-0000-0000500D0000}"/>
    <cellStyle name="Migliaia 28 5" xfId="653" xr:uid="{00000000-0005-0000-0000-0000510D0000}"/>
    <cellStyle name="Migliaia 28 5 2" xfId="5057" xr:uid="{00000000-0005-0000-0000-0000520D0000}"/>
    <cellStyle name="Migliaia 28 5 3" xfId="5903" xr:uid="{00000000-0005-0000-0000-0000530D0000}"/>
    <cellStyle name="Migliaia 28 6" xfId="4819" xr:uid="{00000000-0005-0000-0000-0000540D0000}"/>
    <cellStyle name="Migliaia 28 7" xfId="5896" xr:uid="{00000000-0005-0000-0000-0000550D0000}"/>
    <cellStyle name="Migliaia 29" xfId="654" xr:uid="{00000000-0005-0000-0000-0000560D0000}"/>
    <cellStyle name="Migliaia 29 2" xfId="655" xr:uid="{00000000-0005-0000-0000-0000570D0000}"/>
    <cellStyle name="Migliaia 29 2 2" xfId="2411" xr:uid="{00000000-0005-0000-0000-0000580D0000}"/>
    <cellStyle name="Migliaia 29 2 2 2" xfId="5471" xr:uid="{00000000-0005-0000-0000-0000590D0000}"/>
    <cellStyle name="Migliaia 29 2 2 3" xfId="6393" xr:uid="{00000000-0005-0000-0000-00005A0D0000}"/>
    <cellStyle name="Migliaia 29 2 3" xfId="4884" xr:uid="{00000000-0005-0000-0000-00005B0D0000}"/>
    <cellStyle name="Migliaia 29 2 4" xfId="5905" xr:uid="{00000000-0005-0000-0000-00005C0D0000}"/>
    <cellStyle name="Migliaia 29 3" xfId="656" xr:uid="{00000000-0005-0000-0000-00005D0D0000}"/>
    <cellStyle name="Migliaia 29 3 2" xfId="657" xr:uid="{00000000-0005-0000-0000-00005E0D0000}"/>
    <cellStyle name="Migliaia 29 3 2 2" xfId="5059" xr:uid="{00000000-0005-0000-0000-00005F0D0000}"/>
    <cellStyle name="Migliaia 29 3 2 3" xfId="5907" xr:uid="{00000000-0005-0000-0000-0000600D0000}"/>
    <cellStyle name="Migliaia 29 3 3" xfId="658" xr:uid="{00000000-0005-0000-0000-0000610D0000}"/>
    <cellStyle name="Migliaia 29 3 3 2" xfId="2413" xr:uid="{00000000-0005-0000-0000-0000620D0000}"/>
    <cellStyle name="Migliaia 29 3 3 2 2" xfId="5473" xr:uid="{00000000-0005-0000-0000-0000630D0000}"/>
    <cellStyle name="Migliaia 29 3 3 2 3" xfId="6395" xr:uid="{00000000-0005-0000-0000-0000640D0000}"/>
    <cellStyle name="Migliaia 29 3 3 3" xfId="5060" xr:uid="{00000000-0005-0000-0000-0000650D0000}"/>
    <cellStyle name="Migliaia 29 3 3 4" xfId="5908" xr:uid="{00000000-0005-0000-0000-0000660D0000}"/>
    <cellStyle name="Migliaia 29 3 4" xfId="2412" xr:uid="{00000000-0005-0000-0000-0000670D0000}"/>
    <cellStyle name="Migliaia 29 3 4 2" xfId="5472" xr:uid="{00000000-0005-0000-0000-0000680D0000}"/>
    <cellStyle name="Migliaia 29 3 4 3" xfId="6394" xr:uid="{00000000-0005-0000-0000-0000690D0000}"/>
    <cellStyle name="Migliaia 29 3 5" xfId="5058" xr:uid="{00000000-0005-0000-0000-00006A0D0000}"/>
    <cellStyle name="Migliaia 29 3 6" xfId="5906" xr:uid="{00000000-0005-0000-0000-00006B0D0000}"/>
    <cellStyle name="Migliaia 29 4" xfId="659" xr:uid="{00000000-0005-0000-0000-00006C0D0000}"/>
    <cellStyle name="Migliaia 29 4 2" xfId="660" xr:uid="{00000000-0005-0000-0000-00006D0D0000}"/>
    <cellStyle name="Migliaia 29 4 2 2" xfId="2415" xr:uid="{00000000-0005-0000-0000-00006E0D0000}"/>
    <cellStyle name="Migliaia 29 4 2 2 2" xfId="5475" xr:uid="{00000000-0005-0000-0000-00006F0D0000}"/>
    <cellStyle name="Migliaia 29 4 2 2 3" xfId="6397" xr:uid="{00000000-0005-0000-0000-0000700D0000}"/>
    <cellStyle name="Migliaia 29 4 2 3" xfId="5062" xr:uid="{00000000-0005-0000-0000-0000710D0000}"/>
    <cellStyle name="Migliaia 29 4 2 4" xfId="5910" xr:uid="{00000000-0005-0000-0000-0000720D0000}"/>
    <cellStyle name="Migliaia 29 4 3" xfId="2414" xr:uid="{00000000-0005-0000-0000-0000730D0000}"/>
    <cellStyle name="Migliaia 29 4 3 2" xfId="5474" xr:uid="{00000000-0005-0000-0000-0000740D0000}"/>
    <cellStyle name="Migliaia 29 4 3 3" xfId="6396" xr:uid="{00000000-0005-0000-0000-0000750D0000}"/>
    <cellStyle name="Migliaia 29 4 4" xfId="5061" xr:uid="{00000000-0005-0000-0000-0000760D0000}"/>
    <cellStyle name="Migliaia 29 4 5" xfId="5909" xr:uid="{00000000-0005-0000-0000-0000770D0000}"/>
    <cellStyle name="Migliaia 29 5" xfId="661" xr:uid="{00000000-0005-0000-0000-0000780D0000}"/>
    <cellStyle name="Migliaia 29 5 2" xfId="5063" xr:uid="{00000000-0005-0000-0000-0000790D0000}"/>
    <cellStyle name="Migliaia 29 5 3" xfId="5911" xr:uid="{00000000-0005-0000-0000-00007A0D0000}"/>
    <cellStyle name="Migliaia 29 6" xfId="4820" xr:uid="{00000000-0005-0000-0000-00007B0D0000}"/>
    <cellStyle name="Migliaia 29 7" xfId="5904" xr:uid="{00000000-0005-0000-0000-00007C0D0000}"/>
    <cellStyle name="Migliaia 3" xfId="662" xr:uid="{00000000-0005-0000-0000-00007D0D0000}"/>
    <cellStyle name="Migliaia 3 2" xfId="663" xr:uid="{00000000-0005-0000-0000-00007E0D0000}"/>
    <cellStyle name="Migliaia 3 2 2" xfId="2416" xr:uid="{00000000-0005-0000-0000-00007F0D0000}"/>
    <cellStyle name="Migliaia 3 2 2 2" xfId="5476" xr:uid="{00000000-0005-0000-0000-0000800D0000}"/>
    <cellStyle name="Migliaia 3 2 2 3" xfId="6398" xr:uid="{00000000-0005-0000-0000-0000810D0000}"/>
    <cellStyle name="Migliaia 3 2 3" xfId="4885" xr:uid="{00000000-0005-0000-0000-0000820D0000}"/>
    <cellStyle name="Migliaia 3 2 4" xfId="5913" xr:uid="{00000000-0005-0000-0000-0000830D0000}"/>
    <cellStyle name="Migliaia 3 3" xfId="664" xr:uid="{00000000-0005-0000-0000-0000840D0000}"/>
    <cellStyle name="Migliaia 3 3 2" xfId="665" xr:uid="{00000000-0005-0000-0000-0000850D0000}"/>
    <cellStyle name="Migliaia 3 3 2 2" xfId="5065" xr:uid="{00000000-0005-0000-0000-0000860D0000}"/>
    <cellStyle name="Migliaia 3 3 2 3" xfId="5915" xr:uid="{00000000-0005-0000-0000-0000870D0000}"/>
    <cellStyle name="Migliaia 3 3 3" xfId="666" xr:uid="{00000000-0005-0000-0000-0000880D0000}"/>
    <cellStyle name="Migliaia 3 3 3 2" xfId="2418" xr:uid="{00000000-0005-0000-0000-0000890D0000}"/>
    <cellStyle name="Migliaia 3 3 3 2 2" xfId="5478" xr:uid="{00000000-0005-0000-0000-00008A0D0000}"/>
    <cellStyle name="Migliaia 3 3 3 2 3" xfId="6400" xr:uid="{00000000-0005-0000-0000-00008B0D0000}"/>
    <cellStyle name="Migliaia 3 3 3 3" xfId="5066" xr:uid="{00000000-0005-0000-0000-00008C0D0000}"/>
    <cellStyle name="Migliaia 3 3 3 4" xfId="5916" xr:uid="{00000000-0005-0000-0000-00008D0D0000}"/>
    <cellStyle name="Migliaia 3 3 4" xfId="2417" xr:uid="{00000000-0005-0000-0000-00008E0D0000}"/>
    <cellStyle name="Migliaia 3 3 4 2" xfId="5477" xr:uid="{00000000-0005-0000-0000-00008F0D0000}"/>
    <cellStyle name="Migliaia 3 3 4 3" xfId="6399" xr:uid="{00000000-0005-0000-0000-0000900D0000}"/>
    <cellStyle name="Migliaia 3 3 5" xfId="5064" xr:uid="{00000000-0005-0000-0000-0000910D0000}"/>
    <cellStyle name="Migliaia 3 3 6" xfId="5914" xr:uid="{00000000-0005-0000-0000-0000920D0000}"/>
    <cellStyle name="Migliaia 3 4" xfId="667" xr:uid="{00000000-0005-0000-0000-0000930D0000}"/>
    <cellStyle name="Migliaia 3 4 2" xfId="668" xr:uid="{00000000-0005-0000-0000-0000940D0000}"/>
    <cellStyle name="Migliaia 3 4 2 2" xfId="2420" xr:uid="{00000000-0005-0000-0000-0000950D0000}"/>
    <cellStyle name="Migliaia 3 4 2 2 2" xfId="5480" xr:uid="{00000000-0005-0000-0000-0000960D0000}"/>
    <cellStyle name="Migliaia 3 4 2 2 3" xfId="6402" xr:uid="{00000000-0005-0000-0000-0000970D0000}"/>
    <cellStyle name="Migliaia 3 4 2 3" xfId="5068" xr:uid="{00000000-0005-0000-0000-0000980D0000}"/>
    <cellStyle name="Migliaia 3 4 2 4" xfId="5918" xr:uid="{00000000-0005-0000-0000-0000990D0000}"/>
    <cellStyle name="Migliaia 3 4 3" xfId="2419" xr:uid="{00000000-0005-0000-0000-00009A0D0000}"/>
    <cellStyle name="Migliaia 3 4 3 2" xfId="5479" xr:uid="{00000000-0005-0000-0000-00009B0D0000}"/>
    <cellStyle name="Migliaia 3 4 3 3" xfId="6401" xr:uid="{00000000-0005-0000-0000-00009C0D0000}"/>
    <cellStyle name="Migliaia 3 4 4" xfId="5067" xr:uid="{00000000-0005-0000-0000-00009D0D0000}"/>
    <cellStyle name="Migliaia 3 4 5" xfId="5917" xr:uid="{00000000-0005-0000-0000-00009E0D0000}"/>
    <cellStyle name="Migliaia 3 5" xfId="669" xr:uid="{00000000-0005-0000-0000-00009F0D0000}"/>
    <cellStyle name="Migliaia 3 5 2" xfId="5069" xr:uid="{00000000-0005-0000-0000-0000A00D0000}"/>
    <cellStyle name="Migliaia 3 5 3" xfId="5919" xr:uid="{00000000-0005-0000-0000-0000A10D0000}"/>
    <cellStyle name="Migliaia 3 6" xfId="4821" xr:uid="{00000000-0005-0000-0000-0000A20D0000}"/>
    <cellStyle name="Migliaia 3 7" xfId="5912" xr:uid="{00000000-0005-0000-0000-0000A30D0000}"/>
    <cellStyle name="Migliaia 30" xfId="670" xr:uid="{00000000-0005-0000-0000-0000A40D0000}"/>
    <cellStyle name="Migliaia 30 2" xfId="671" xr:uid="{00000000-0005-0000-0000-0000A50D0000}"/>
    <cellStyle name="Migliaia 30 2 2" xfId="2421" xr:uid="{00000000-0005-0000-0000-0000A60D0000}"/>
    <cellStyle name="Migliaia 30 2 2 2" xfId="5481" xr:uid="{00000000-0005-0000-0000-0000A70D0000}"/>
    <cellStyle name="Migliaia 30 2 2 3" xfId="6403" xr:uid="{00000000-0005-0000-0000-0000A80D0000}"/>
    <cellStyle name="Migliaia 30 2 3" xfId="4886" xr:uid="{00000000-0005-0000-0000-0000A90D0000}"/>
    <cellStyle name="Migliaia 30 2 4" xfId="5921" xr:uid="{00000000-0005-0000-0000-0000AA0D0000}"/>
    <cellStyle name="Migliaia 30 3" xfId="672" xr:uid="{00000000-0005-0000-0000-0000AB0D0000}"/>
    <cellStyle name="Migliaia 30 3 2" xfId="673" xr:uid="{00000000-0005-0000-0000-0000AC0D0000}"/>
    <cellStyle name="Migliaia 30 3 2 2" xfId="5071" xr:uid="{00000000-0005-0000-0000-0000AD0D0000}"/>
    <cellStyle name="Migliaia 30 3 2 3" xfId="5923" xr:uid="{00000000-0005-0000-0000-0000AE0D0000}"/>
    <cellStyle name="Migliaia 30 3 3" xfId="674" xr:uid="{00000000-0005-0000-0000-0000AF0D0000}"/>
    <cellStyle name="Migliaia 30 3 3 2" xfId="2423" xr:uid="{00000000-0005-0000-0000-0000B00D0000}"/>
    <cellStyle name="Migliaia 30 3 3 2 2" xfId="5483" xr:uid="{00000000-0005-0000-0000-0000B10D0000}"/>
    <cellStyle name="Migliaia 30 3 3 2 3" xfId="6405" xr:uid="{00000000-0005-0000-0000-0000B20D0000}"/>
    <cellStyle name="Migliaia 30 3 3 3" xfId="5072" xr:uid="{00000000-0005-0000-0000-0000B30D0000}"/>
    <cellStyle name="Migliaia 30 3 3 4" xfId="5924" xr:uid="{00000000-0005-0000-0000-0000B40D0000}"/>
    <cellStyle name="Migliaia 30 3 4" xfId="2422" xr:uid="{00000000-0005-0000-0000-0000B50D0000}"/>
    <cellStyle name="Migliaia 30 3 4 2" xfId="5482" xr:uid="{00000000-0005-0000-0000-0000B60D0000}"/>
    <cellStyle name="Migliaia 30 3 4 3" xfId="6404" xr:uid="{00000000-0005-0000-0000-0000B70D0000}"/>
    <cellStyle name="Migliaia 30 3 5" xfId="5070" xr:uid="{00000000-0005-0000-0000-0000B80D0000}"/>
    <cellStyle name="Migliaia 30 3 6" xfId="5922" xr:uid="{00000000-0005-0000-0000-0000B90D0000}"/>
    <cellStyle name="Migliaia 30 4" xfId="675" xr:uid="{00000000-0005-0000-0000-0000BA0D0000}"/>
    <cellStyle name="Migliaia 30 4 2" xfId="676" xr:uid="{00000000-0005-0000-0000-0000BB0D0000}"/>
    <cellStyle name="Migliaia 30 4 2 2" xfId="2425" xr:uid="{00000000-0005-0000-0000-0000BC0D0000}"/>
    <cellStyle name="Migliaia 30 4 2 2 2" xfId="5485" xr:uid="{00000000-0005-0000-0000-0000BD0D0000}"/>
    <cellStyle name="Migliaia 30 4 2 2 3" xfId="6407" xr:uid="{00000000-0005-0000-0000-0000BE0D0000}"/>
    <cellStyle name="Migliaia 30 4 2 3" xfId="5074" xr:uid="{00000000-0005-0000-0000-0000BF0D0000}"/>
    <cellStyle name="Migliaia 30 4 2 4" xfId="5926" xr:uid="{00000000-0005-0000-0000-0000C00D0000}"/>
    <cellStyle name="Migliaia 30 4 3" xfId="2424" xr:uid="{00000000-0005-0000-0000-0000C10D0000}"/>
    <cellStyle name="Migliaia 30 4 3 2" xfId="5484" xr:uid="{00000000-0005-0000-0000-0000C20D0000}"/>
    <cellStyle name="Migliaia 30 4 3 3" xfId="6406" xr:uid="{00000000-0005-0000-0000-0000C30D0000}"/>
    <cellStyle name="Migliaia 30 4 4" xfId="5073" xr:uid="{00000000-0005-0000-0000-0000C40D0000}"/>
    <cellStyle name="Migliaia 30 4 5" xfId="5925" xr:uid="{00000000-0005-0000-0000-0000C50D0000}"/>
    <cellStyle name="Migliaia 30 5" xfId="677" xr:uid="{00000000-0005-0000-0000-0000C60D0000}"/>
    <cellStyle name="Migliaia 30 5 2" xfId="5075" xr:uid="{00000000-0005-0000-0000-0000C70D0000}"/>
    <cellStyle name="Migliaia 30 5 3" xfId="5927" xr:uid="{00000000-0005-0000-0000-0000C80D0000}"/>
    <cellStyle name="Migliaia 30 6" xfId="4822" xr:uid="{00000000-0005-0000-0000-0000C90D0000}"/>
    <cellStyle name="Migliaia 30 7" xfId="5920" xr:uid="{00000000-0005-0000-0000-0000CA0D0000}"/>
    <cellStyle name="Migliaia 31" xfId="678" xr:uid="{00000000-0005-0000-0000-0000CB0D0000}"/>
    <cellStyle name="Migliaia 31 2" xfId="679" xr:uid="{00000000-0005-0000-0000-0000CC0D0000}"/>
    <cellStyle name="Migliaia 31 2 2" xfId="2426" xr:uid="{00000000-0005-0000-0000-0000CD0D0000}"/>
    <cellStyle name="Migliaia 31 2 2 2" xfId="5486" xr:uid="{00000000-0005-0000-0000-0000CE0D0000}"/>
    <cellStyle name="Migliaia 31 2 2 3" xfId="6408" xr:uid="{00000000-0005-0000-0000-0000CF0D0000}"/>
    <cellStyle name="Migliaia 31 2 3" xfId="4887" xr:uid="{00000000-0005-0000-0000-0000D00D0000}"/>
    <cellStyle name="Migliaia 31 2 4" xfId="5929" xr:uid="{00000000-0005-0000-0000-0000D10D0000}"/>
    <cellStyle name="Migliaia 31 3" xfId="680" xr:uid="{00000000-0005-0000-0000-0000D20D0000}"/>
    <cellStyle name="Migliaia 31 3 2" xfId="681" xr:uid="{00000000-0005-0000-0000-0000D30D0000}"/>
    <cellStyle name="Migliaia 31 3 2 2" xfId="5077" xr:uid="{00000000-0005-0000-0000-0000D40D0000}"/>
    <cellStyle name="Migliaia 31 3 2 3" xfId="5931" xr:uid="{00000000-0005-0000-0000-0000D50D0000}"/>
    <cellStyle name="Migliaia 31 3 3" xfId="682" xr:uid="{00000000-0005-0000-0000-0000D60D0000}"/>
    <cellStyle name="Migliaia 31 3 3 2" xfId="2428" xr:uid="{00000000-0005-0000-0000-0000D70D0000}"/>
    <cellStyle name="Migliaia 31 3 3 2 2" xfId="5488" xr:uid="{00000000-0005-0000-0000-0000D80D0000}"/>
    <cellStyle name="Migliaia 31 3 3 2 3" xfId="6410" xr:uid="{00000000-0005-0000-0000-0000D90D0000}"/>
    <cellStyle name="Migliaia 31 3 3 3" xfId="5078" xr:uid="{00000000-0005-0000-0000-0000DA0D0000}"/>
    <cellStyle name="Migliaia 31 3 3 4" xfId="5932" xr:uid="{00000000-0005-0000-0000-0000DB0D0000}"/>
    <cellStyle name="Migliaia 31 3 4" xfId="2427" xr:uid="{00000000-0005-0000-0000-0000DC0D0000}"/>
    <cellStyle name="Migliaia 31 3 4 2" xfId="5487" xr:uid="{00000000-0005-0000-0000-0000DD0D0000}"/>
    <cellStyle name="Migliaia 31 3 4 3" xfId="6409" xr:uid="{00000000-0005-0000-0000-0000DE0D0000}"/>
    <cellStyle name="Migliaia 31 3 5" xfId="5076" xr:uid="{00000000-0005-0000-0000-0000DF0D0000}"/>
    <cellStyle name="Migliaia 31 3 6" xfId="5930" xr:uid="{00000000-0005-0000-0000-0000E00D0000}"/>
    <cellStyle name="Migliaia 31 4" xfId="683" xr:uid="{00000000-0005-0000-0000-0000E10D0000}"/>
    <cellStyle name="Migliaia 31 4 2" xfId="684" xr:uid="{00000000-0005-0000-0000-0000E20D0000}"/>
    <cellStyle name="Migliaia 31 4 2 2" xfId="2430" xr:uid="{00000000-0005-0000-0000-0000E30D0000}"/>
    <cellStyle name="Migliaia 31 4 2 2 2" xfId="5490" xr:uid="{00000000-0005-0000-0000-0000E40D0000}"/>
    <cellStyle name="Migliaia 31 4 2 2 3" xfId="6412" xr:uid="{00000000-0005-0000-0000-0000E50D0000}"/>
    <cellStyle name="Migliaia 31 4 2 3" xfId="5080" xr:uid="{00000000-0005-0000-0000-0000E60D0000}"/>
    <cellStyle name="Migliaia 31 4 2 4" xfId="5934" xr:uid="{00000000-0005-0000-0000-0000E70D0000}"/>
    <cellStyle name="Migliaia 31 4 3" xfId="2429" xr:uid="{00000000-0005-0000-0000-0000E80D0000}"/>
    <cellStyle name="Migliaia 31 4 3 2" xfId="5489" xr:uid="{00000000-0005-0000-0000-0000E90D0000}"/>
    <cellStyle name="Migliaia 31 4 3 3" xfId="6411" xr:uid="{00000000-0005-0000-0000-0000EA0D0000}"/>
    <cellStyle name="Migliaia 31 4 4" xfId="5079" xr:uid="{00000000-0005-0000-0000-0000EB0D0000}"/>
    <cellStyle name="Migliaia 31 4 5" xfId="5933" xr:uid="{00000000-0005-0000-0000-0000EC0D0000}"/>
    <cellStyle name="Migliaia 31 5" xfId="685" xr:uid="{00000000-0005-0000-0000-0000ED0D0000}"/>
    <cellStyle name="Migliaia 31 5 2" xfId="5081" xr:uid="{00000000-0005-0000-0000-0000EE0D0000}"/>
    <cellStyle name="Migliaia 31 5 3" xfId="5935" xr:uid="{00000000-0005-0000-0000-0000EF0D0000}"/>
    <cellStyle name="Migliaia 31 6" xfId="4823" xr:uid="{00000000-0005-0000-0000-0000F00D0000}"/>
    <cellStyle name="Migliaia 31 7" xfId="5928" xr:uid="{00000000-0005-0000-0000-0000F10D0000}"/>
    <cellStyle name="Migliaia 32" xfId="686" xr:uid="{00000000-0005-0000-0000-0000F20D0000}"/>
    <cellStyle name="Migliaia 32 2" xfId="687" xr:uid="{00000000-0005-0000-0000-0000F30D0000}"/>
    <cellStyle name="Migliaia 32 2 2" xfId="2431" xr:uid="{00000000-0005-0000-0000-0000F40D0000}"/>
    <cellStyle name="Migliaia 32 2 2 2" xfId="5491" xr:uid="{00000000-0005-0000-0000-0000F50D0000}"/>
    <cellStyle name="Migliaia 32 2 2 3" xfId="6413" xr:uid="{00000000-0005-0000-0000-0000F60D0000}"/>
    <cellStyle name="Migliaia 32 2 3" xfId="4888" xr:uid="{00000000-0005-0000-0000-0000F70D0000}"/>
    <cellStyle name="Migliaia 32 2 4" xfId="5937" xr:uid="{00000000-0005-0000-0000-0000F80D0000}"/>
    <cellStyle name="Migliaia 32 3" xfId="688" xr:uid="{00000000-0005-0000-0000-0000F90D0000}"/>
    <cellStyle name="Migliaia 32 3 2" xfId="689" xr:uid="{00000000-0005-0000-0000-0000FA0D0000}"/>
    <cellStyle name="Migliaia 32 3 2 2" xfId="5083" xr:uid="{00000000-0005-0000-0000-0000FB0D0000}"/>
    <cellStyle name="Migliaia 32 3 2 3" xfId="5939" xr:uid="{00000000-0005-0000-0000-0000FC0D0000}"/>
    <cellStyle name="Migliaia 32 3 3" xfId="690" xr:uid="{00000000-0005-0000-0000-0000FD0D0000}"/>
    <cellStyle name="Migliaia 32 3 3 2" xfId="2433" xr:uid="{00000000-0005-0000-0000-0000FE0D0000}"/>
    <cellStyle name="Migliaia 32 3 3 2 2" xfId="5493" xr:uid="{00000000-0005-0000-0000-0000FF0D0000}"/>
    <cellStyle name="Migliaia 32 3 3 2 3" xfId="6415" xr:uid="{00000000-0005-0000-0000-0000000E0000}"/>
    <cellStyle name="Migliaia 32 3 3 3" xfId="5084" xr:uid="{00000000-0005-0000-0000-0000010E0000}"/>
    <cellStyle name="Migliaia 32 3 3 4" xfId="5940" xr:uid="{00000000-0005-0000-0000-0000020E0000}"/>
    <cellStyle name="Migliaia 32 3 4" xfId="2432" xr:uid="{00000000-0005-0000-0000-0000030E0000}"/>
    <cellStyle name="Migliaia 32 3 4 2" xfId="5492" xr:uid="{00000000-0005-0000-0000-0000040E0000}"/>
    <cellStyle name="Migliaia 32 3 4 3" xfId="6414" xr:uid="{00000000-0005-0000-0000-0000050E0000}"/>
    <cellStyle name="Migliaia 32 3 5" xfId="5082" xr:uid="{00000000-0005-0000-0000-0000060E0000}"/>
    <cellStyle name="Migliaia 32 3 6" xfId="5938" xr:uid="{00000000-0005-0000-0000-0000070E0000}"/>
    <cellStyle name="Migliaia 32 4" xfId="691" xr:uid="{00000000-0005-0000-0000-0000080E0000}"/>
    <cellStyle name="Migliaia 32 4 2" xfId="692" xr:uid="{00000000-0005-0000-0000-0000090E0000}"/>
    <cellStyle name="Migliaia 32 4 2 2" xfId="2435" xr:uid="{00000000-0005-0000-0000-00000A0E0000}"/>
    <cellStyle name="Migliaia 32 4 2 2 2" xfId="5495" xr:uid="{00000000-0005-0000-0000-00000B0E0000}"/>
    <cellStyle name="Migliaia 32 4 2 2 3" xfId="6417" xr:uid="{00000000-0005-0000-0000-00000C0E0000}"/>
    <cellStyle name="Migliaia 32 4 2 3" xfId="5086" xr:uid="{00000000-0005-0000-0000-00000D0E0000}"/>
    <cellStyle name="Migliaia 32 4 2 4" xfId="5942" xr:uid="{00000000-0005-0000-0000-00000E0E0000}"/>
    <cellStyle name="Migliaia 32 4 3" xfId="2434" xr:uid="{00000000-0005-0000-0000-00000F0E0000}"/>
    <cellStyle name="Migliaia 32 4 3 2" xfId="5494" xr:uid="{00000000-0005-0000-0000-0000100E0000}"/>
    <cellStyle name="Migliaia 32 4 3 3" xfId="6416" xr:uid="{00000000-0005-0000-0000-0000110E0000}"/>
    <cellStyle name="Migliaia 32 4 4" xfId="5085" xr:uid="{00000000-0005-0000-0000-0000120E0000}"/>
    <cellStyle name="Migliaia 32 4 5" xfId="5941" xr:uid="{00000000-0005-0000-0000-0000130E0000}"/>
    <cellStyle name="Migliaia 32 5" xfId="693" xr:uid="{00000000-0005-0000-0000-0000140E0000}"/>
    <cellStyle name="Migliaia 32 5 2" xfId="5087" xr:uid="{00000000-0005-0000-0000-0000150E0000}"/>
    <cellStyle name="Migliaia 32 5 3" xfId="5943" xr:uid="{00000000-0005-0000-0000-0000160E0000}"/>
    <cellStyle name="Migliaia 32 6" xfId="4824" xr:uid="{00000000-0005-0000-0000-0000170E0000}"/>
    <cellStyle name="Migliaia 32 7" xfId="5936" xr:uid="{00000000-0005-0000-0000-0000180E0000}"/>
    <cellStyle name="Migliaia 33" xfId="694" xr:uid="{00000000-0005-0000-0000-0000190E0000}"/>
    <cellStyle name="Migliaia 33 2" xfId="695" xr:uid="{00000000-0005-0000-0000-00001A0E0000}"/>
    <cellStyle name="Migliaia 33 2 2" xfId="2436" xr:uid="{00000000-0005-0000-0000-00001B0E0000}"/>
    <cellStyle name="Migliaia 33 2 2 2" xfId="5496" xr:uid="{00000000-0005-0000-0000-00001C0E0000}"/>
    <cellStyle name="Migliaia 33 2 2 3" xfId="6418" xr:uid="{00000000-0005-0000-0000-00001D0E0000}"/>
    <cellStyle name="Migliaia 33 2 3" xfId="4889" xr:uid="{00000000-0005-0000-0000-00001E0E0000}"/>
    <cellStyle name="Migliaia 33 2 4" xfId="5945" xr:uid="{00000000-0005-0000-0000-00001F0E0000}"/>
    <cellStyle name="Migliaia 33 3" xfId="696" xr:uid="{00000000-0005-0000-0000-0000200E0000}"/>
    <cellStyle name="Migliaia 33 3 2" xfId="697" xr:uid="{00000000-0005-0000-0000-0000210E0000}"/>
    <cellStyle name="Migliaia 33 3 2 2" xfId="5089" xr:uid="{00000000-0005-0000-0000-0000220E0000}"/>
    <cellStyle name="Migliaia 33 3 2 3" xfId="5947" xr:uid="{00000000-0005-0000-0000-0000230E0000}"/>
    <cellStyle name="Migliaia 33 3 3" xfId="698" xr:uid="{00000000-0005-0000-0000-0000240E0000}"/>
    <cellStyle name="Migliaia 33 3 3 2" xfId="2438" xr:uid="{00000000-0005-0000-0000-0000250E0000}"/>
    <cellStyle name="Migliaia 33 3 3 2 2" xfId="5498" xr:uid="{00000000-0005-0000-0000-0000260E0000}"/>
    <cellStyle name="Migliaia 33 3 3 2 3" xfId="6420" xr:uid="{00000000-0005-0000-0000-0000270E0000}"/>
    <cellStyle name="Migliaia 33 3 3 3" xfId="5090" xr:uid="{00000000-0005-0000-0000-0000280E0000}"/>
    <cellStyle name="Migliaia 33 3 3 4" xfId="5948" xr:uid="{00000000-0005-0000-0000-0000290E0000}"/>
    <cellStyle name="Migliaia 33 3 4" xfId="2437" xr:uid="{00000000-0005-0000-0000-00002A0E0000}"/>
    <cellStyle name="Migliaia 33 3 4 2" xfId="5497" xr:uid="{00000000-0005-0000-0000-00002B0E0000}"/>
    <cellStyle name="Migliaia 33 3 4 3" xfId="6419" xr:uid="{00000000-0005-0000-0000-00002C0E0000}"/>
    <cellStyle name="Migliaia 33 3 5" xfId="5088" xr:uid="{00000000-0005-0000-0000-00002D0E0000}"/>
    <cellStyle name="Migliaia 33 3 6" xfId="5946" xr:uid="{00000000-0005-0000-0000-00002E0E0000}"/>
    <cellStyle name="Migliaia 33 4" xfId="699" xr:uid="{00000000-0005-0000-0000-00002F0E0000}"/>
    <cellStyle name="Migliaia 33 4 2" xfId="700" xr:uid="{00000000-0005-0000-0000-0000300E0000}"/>
    <cellStyle name="Migliaia 33 4 2 2" xfId="2440" xr:uid="{00000000-0005-0000-0000-0000310E0000}"/>
    <cellStyle name="Migliaia 33 4 2 2 2" xfId="5500" xr:uid="{00000000-0005-0000-0000-0000320E0000}"/>
    <cellStyle name="Migliaia 33 4 2 2 3" xfId="6422" xr:uid="{00000000-0005-0000-0000-0000330E0000}"/>
    <cellStyle name="Migliaia 33 4 2 3" xfId="5092" xr:uid="{00000000-0005-0000-0000-0000340E0000}"/>
    <cellStyle name="Migliaia 33 4 2 4" xfId="5950" xr:uid="{00000000-0005-0000-0000-0000350E0000}"/>
    <cellStyle name="Migliaia 33 4 3" xfId="2439" xr:uid="{00000000-0005-0000-0000-0000360E0000}"/>
    <cellStyle name="Migliaia 33 4 3 2" xfId="5499" xr:uid="{00000000-0005-0000-0000-0000370E0000}"/>
    <cellStyle name="Migliaia 33 4 3 3" xfId="6421" xr:uid="{00000000-0005-0000-0000-0000380E0000}"/>
    <cellStyle name="Migliaia 33 4 4" xfId="5091" xr:uid="{00000000-0005-0000-0000-0000390E0000}"/>
    <cellStyle name="Migliaia 33 4 5" xfId="5949" xr:uid="{00000000-0005-0000-0000-00003A0E0000}"/>
    <cellStyle name="Migliaia 33 5" xfId="701" xr:uid="{00000000-0005-0000-0000-00003B0E0000}"/>
    <cellStyle name="Migliaia 33 5 2" xfId="5093" xr:uid="{00000000-0005-0000-0000-00003C0E0000}"/>
    <cellStyle name="Migliaia 33 5 3" xfId="5951" xr:uid="{00000000-0005-0000-0000-00003D0E0000}"/>
    <cellStyle name="Migliaia 33 6" xfId="4825" xr:uid="{00000000-0005-0000-0000-00003E0E0000}"/>
    <cellStyle name="Migliaia 33 7" xfId="5944" xr:uid="{00000000-0005-0000-0000-00003F0E0000}"/>
    <cellStyle name="Migliaia 34" xfId="702" xr:uid="{00000000-0005-0000-0000-0000400E0000}"/>
    <cellStyle name="Migliaia 34 2" xfId="703" xr:uid="{00000000-0005-0000-0000-0000410E0000}"/>
    <cellStyle name="Migliaia 34 2 2" xfId="2441" xr:uid="{00000000-0005-0000-0000-0000420E0000}"/>
    <cellStyle name="Migliaia 34 2 2 2" xfId="5501" xr:uid="{00000000-0005-0000-0000-0000430E0000}"/>
    <cellStyle name="Migliaia 34 2 2 3" xfId="6423" xr:uid="{00000000-0005-0000-0000-0000440E0000}"/>
    <cellStyle name="Migliaia 34 2 3" xfId="4890" xr:uid="{00000000-0005-0000-0000-0000450E0000}"/>
    <cellStyle name="Migliaia 34 2 4" xfId="5953" xr:uid="{00000000-0005-0000-0000-0000460E0000}"/>
    <cellStyle name="Migliaia 34 3" xfId="704" xr:uid="{00000000-0005-0000-0000-0000470E0000}"/>
    <cellStyle name="Migliaia 34 3 2" xfId="705" xr:uid="{00000000-0005-0000-0000-0000480E0000}"/>
    <cellStyle name="Migliaia 34 3 2 2" xfId="5095" xr:uid="{00000000-0005-0000-0000-0000490E0000}"/>
    <cellStyle name="Migliaia 34 3 2 3" xfId="5955" xr:uid="{00000000-0005-0000-0000-00004A0E0000}"/>
    <cellStyle name="Migliaia 34 3 3" xfId="706" xr:uid="{00000000-0005-0000-0000-00004B0E0000}"/>
    <cellStyle name="Migliaia 34 3 3 2" xfId="2443" xr:uid="{00000000-0005-0000-0000-00004C0E0000}"/>
    <cellStyle name="Migliaia 34 3 3 2 2" xfId="5503" xr:uid="{00000000-0005-0000-0000-00004D0E0000}"/>
    <cellStyle name="Migliaia 34 3 3 2 3" xfId="6425" xr:uid="{00000000-0005-0000-0000-00004E0E0000}"/>
    <cellStyle name="Migliaia 34 3 3 3" xfId="5096" xr:uid="{00000000-0005-0000-0000-00004F0E0000}"/>
    <cellStyle name="Migliaia 34 3 3 4" xfId="5956" xr:uid="{00000000-0005-0000-0000-0000500E0000}"/>
    <cellStyle name="Migliaia 34 3 4" xfId="2442" xr:uid="{00000000-0005-0000-0000-0000510E0000}"/>
    <cellStyle name="Migliaia 34 3 4 2" xfId="5502" xr:uid="{00000000-0005-0000-0000-0000520E0000}"/>
    <cellStyle name="Migliaia 34 3 4 3" xfId="6424" xr:uid="{00000000-0005-0000-0000-0000530E0000}"/>
    <cellStyle name="Migliaia 34 3 5" xfId="5094" xr:uid="{00000000-0005-0000-0000-0000540E0000}"/>
    <cellStyle name="Migliaia 34 3 6" xfId="5954" xr:uid="{00000000-0005-0000-0000-0000550E0000}"/>
    <cellStyle name="Migliaia 34 4" xfId="707" xr:uid="{00000000-0005-0000-0000-0000560E0000}"/>
    <cellStyle name="Migliaia 34 4 2" xfId="708" xr:uid="{00000000-0005-0000-0000-0000570E0000}"/>
    <cellStyle name="Migliaia 34 4 2 2" xfId="2445" xr:uid="{00000000-0005-0000-0000-0000580E0000}"/>
    <cellStyle name="Migliaia 34 4 2 2 2" xfId="5505" xr:uid="{00000000-0005-0000-0000-0000590E0000}"/>
    <cellStyle name="Migliaia 34 4 2 2 3" xfId="6427" xr:uid="{00000000-0005-0000-0000-00005A0E0000}"/>
    <cellStyle name="Migliaia 34 4 2 3" xfId="5098" xr:uid="{00000000-0005-0000-0000-00005B0E0000}"/>
    <cellStyle name="Migliaia 34 4 2 4" xfId="5958" xr:uid="{00000000-0005-0000-0000-00005C0E0000}"/>
    <cellStyle name="Migliaia 34 4 3" xfId="2444" xr:uid="{00000000-0005-0000-0000-00005D0E0000}"/>
    <cellStyle name="Migliaia 34 4 3 2" xfId="5504" xr:uid="{00000000-0005-0000-0000-00005E0E0000}"/>
    <cellStyle name="Migliaia 34 4 3 3" xfId="6426" xr:uid="{00000000-0005-0000-0000-00005F0E0000}"/>
    <cellStyle name="Migliaia 34 4 4" xfId="5097" xr:uid="{00000000-0005-0000-0000-0000600E0000}"/>
    <cellStyle name="Migliaia 34 4 5" xfId="5957" xr:uid="{00000000-0005-0000-0000-0000610E0000}"/>
    <cellStyle name="Migliaia 34 5" xfId="709" xr:uid="{00000000-0005-0000-0000-0000620E0000}"/>
    <cellStyle name="Migliaia 34 5 2" xfId="5099" xr:uid="{00000000-0005-0000-0000-0000630E0000}"/>
    <cellStyle name="Migliaia 34 5 3" xfId="5959" xr:uid="{00000000-0005-0000-0000-0000640E0000}"/>
    <cellStyle name="Migliaia 34 6" xfId="4826" xr:uid="{00000000-0005-0000-0000-0000650E0000}"/>
    <cellStyle name="Migliaia 34 7" xfId="5952" xr:uid="{00000000-0005-0000-0000-0000660E0000}"/>
    <cellStyle name="Migliaia 35" xfId="710" xr:uid="{00000000-0005-0000-0000-0000670E0000}"/>
    <cellStyle name="Migliaia 35 2" xfId="711" xr:uid="{00000000-0005-0000-0000-0000680E0000}"/>
    <cellStyle name="Migliaia 35 2 2" xfId="2446" xr:uid="{00000000-0005-0000-0000-0000690E0000}"/>
    <cellStyle name="Migliaia 35 2 2 2" xfId="5506" xr:uid="{00000000-0005-0000-0000-00006A0E0000}"/>
    <cellStyle name="Migliaia 35 2 2 3" xfId="6428" xr:uid="{00000000-0005-0000-0000-00006B0E0000}"/>
    <cellStyle name="Migliaia 35 2 3" xfId="4891" xr:uid="{00000000-0005-0000-0000-00006C0E0000}"/>
    <cellStyle name="Migliaia 35 2 4" xfId="5961" xr:uid="{00000000-0005-0000-0000-00006D0E0000}"/>
    <cellStyle name="Migliaia 35 3" xfId="712" xr:uid="{00000000-0005-0000-0000-00006E0E0000}"/>
    <cellStyle name="Migliaia 35 3 2" xfId="713" xr:uid="{00000000-0005-0000-0000-00006F0E0000}"/>
    <cellStyle name="Migliaia 35 3 2 2" xfId="5101" xr:uid="{00000000-0005-0000-0000-0000700E0000}"/>
    <cellStyle name="Migliaia 35 3 2 3" xfId="5963" xr:uid="{00000000-0005-0000-0000-0000710E0000}"/>
    <cellStyle name="Migliaia 35 3 3" xfId="714" xr:uid="{00000000-0005-0000-0000-0000720E0000}"/>
    <cellStyle name="Migliaia 35 3 3 2" xfId="2448" xr:uid="{00000000-0005-0000-0000-0000730E0000}"/>
    <cellStyle name="Migliaia 35 3 3 2 2" xfId="5508" xr:uid="{00000000-0005-0000-0000-0000740E0000}"/>
    <cellStyle name="Migliaia 35 3 3 2 3" xfId="6430" xr:uid="{00000000-0005-0000-0000-0000750E0000}"/>
    <cellStyle name="Migliaia 35 3 3 3" xfId="5102" xr:uid="{00000000-0005-0000-0000-0000760E0000}"/>
    <cellStyle name="Migliaia 35 3 3 4" xfId="5964" xr:uid="{00000000-0005-0000-0000-0000770E0000}"/>
    <cellStyle name="Migliaia 35 3 4" xfId="2447" xr:uid="{00000000-0005-0000-0000-0000780E0000}"/>
    <cellStyle name="Migliaia 35 3 4 2" xfId="5507" xr:uid="{00000000-0005-0000-0000-0000790E0000}"/>
    <cellStyle name="Migliaia 35 3 4 3" xfId="6429" xr:uid="{00000000-0005-0000-0000-00007A0E0000}"/>
    <cellStyle name="Migliaia 35 3 5" xfId="5100" xr:uid="{00000000-0005-0000-0000-00007B0E0000}"/>
    <cellStyle name="Migliaia 35 3 6" xfId="5962" xr:uid="{00000000-0005-0000-0000-00007C0E0000}"/>
    <cellStyle name="Migliaia 35 4" xfId="715" xr:uid="{00000000-0005-0000-0000-00007D0E0000}"/>
    <cellStyle name="Migliaia 35 4 2" xfId="716" xr:uid="{00000000-0005-0000-0000-00007E0E0000}"/>
    <cellStyle name="Migliaia 35 4 2 2" xfId="2450" xr:uid="{00000000-0005-0000-0000-00007F0E0000}"/>
    <cellStyle name="Migliaia 35 4 2 2 2" xfId="5510" xr:uid="{00000000-0005-0000-0000-0000800E0000}"/>
    <cellStyle name="Migliaia 35 4 2 2 3" xfId="6432" xr:uid="{00000000-0005-0000-0000-0000810E0000}"/>
    <cellStyle name="Migliaia 35 4 2 3" xfId="5104" xr:uid="{00000000-0005-0000-0000-0000820E0000}"/>
    <cellStyle name="Migliaia 35 4 2 4" xfId="5966" xr:uid="{00000000-0005-0000-0000-0000830E0000}"/>
    <cellStyle name="Migliaia 35 4 3" xfId="2449" xr:uid="{00000000-0005-0000-0000-0000840E0000}"/>
    <cellStyle name="Migliaia 35 4 3 2" xfId="5509" xr:uid="{00000000-0005-0000-0000-0000850E0000}"/>
    <cellStyle name="Migliaia 35 4 3 3" xfId="6431" xr:uid="{00000000-0005-0000-0000-0000860E0000}"/>
    <cellStyle name="Migliaia 35 4 4" xfId="5103" xr:uid="{00000000-0005-0000-0000-0000870E0000}"/>
    <cellStyle name="Migliaia 35 4 5" xfId="5965" xr:uid="{00000000-0005-0000-0000-0000880E0000}"/>
    <cellStyle name="Migliaia 35 5" xfId="717" xr:uid="{00000000-0005-0000-0000-0000890E0000}"/>
    <cellStyle name="Migliaia 35 5 2" xfId="5105" xr:uid="{00000000-0005-0000-0000-00008A0E0000}"/>
    <cellStyle name="Migliaia 35 5 3" xfId="5967" xr:uid="{00000000-0005-0000-0000-00008B0E0000}"/>
    <cellStyle name="Migliaia 35 6" xfId="4827" xr:uid="{00000000-0005-0000-0000-00008C0E0000}"/>
    <cellStyle name="Migliaia 35 7" xfId="5960" xr:uid="{00000000-0005-0000-0000-00008D0E0000}"/>
    <cellStyle name="Migliaia 36" xfId="718" xr:uid="{00000000-0005-0000-0000-00008E0E0000}"/>
    <cellStyle name="Migliaia 36 2" xfId="719" xr:uid="{00000000-0005-0000-0000-00008F0E0000}"/>
    <cellStyle name="Migliaia 36 2 2" xfId="2451" xr:uid="{00000000-0005-0000-0000-0000900E0000}"/>
    <cellStyle name="Migliaia 36 2 2 2" xfId="5511" xr:uid="{00000000-0005-0000-0000-0000910E0000}"/>
    <cellStyle name="Migliaia 36 2 2 3" xfId="6433" xr:uid="{00000000-0005-0000-0000-0000920E0000}"/>
    <cellStyle name="Migliaia 36 2 3" xfId="4892" xr:uid="{00000000-0005-0000-0000-0000930E0000}"/>
    <cellStyle name="Migliaia 36 2 4" xfId="5969" xr:uid="{00000000-0005-0000-0000-0000940E0000}"/>
    <cellStyle name="Migliaia 36 3" xfId="720" xr:uid="{00000000-0005-0000-0000-0000950E0000}"/>
    <cellStyle name="Migliaia 36 3 2" xfId="721" xr:uid="{00000000-0005-0000-0000-0000960E0000}"/>
    <cellStyle name="Migliaia 36 3 2 2" xfId="5107" xr:uid="{00000000-0005-0000-0000-0000970E0000}"/>
    <cellStyle name="Migliaia 36 3 2 3" xfId="5971" xr:uid="{00000000-0005-0000-0000-0000980E0000}"/>
    <cellStyle name="Migliaia 36 3 3" xfId="722" xr:uid="{00000000-0005-0000-0000-0000990E0000}"/>
    <cellStyle name="Migliaia 36 3 3 2" xfId="2453" xr:uid="{00000000-0005-0000-0000-00009A0E0000}"/>
    <cellStyle name="Migliaia 36 3 3 2 2" xfId="5513" xr:uid="{00000000-0005-0000-0000-00009B0E0000}"/>
    <cellStyle name="Migliaia 36 3 3 2 3" xfId="6435" xr:uid="{00000000-0005-0000-0000-00009C0E0000}"/>
    <cellStyle name="Migliaia 36 3 3 3" xfId="5108" xr:uid="{00000000-0005-0000-0000-00009D0E0000}"/>
    <cellStyle name="Migliaia 36 3 3 4" xfId="5972" xr:uid="{00000000-0005-0000-0000-00009E0E0000}"/>
    <cellStyle name="Migliaia 36 3 4" xfId="2452" xr:uid="{00000000-0005-0000-0000-00009F0E0000}"/>
    <cellStyle name="Migliaia 36 3 4 2" xfId="5512" xr:uid="{00000000-0005-0000-0000-0000A00E0000}"/>
    <cellStyle name="Migliaia 36 3 4 3" xfId="6434" xr:uid="{00000000-0005-0000-0000-0000A10E0000}"/>
    <cellStyle name="Migliaia 36 3 5" xfId="5106" xr:uid="{00000000-0005-0000-0000-0000A20E0000}"/>
    <cellStyle name="Migliaia 36 3 6" xfId="5970" xr:uid="{00000000-0005-0000-0000-0000A30E0000}"/>
    <cellStyle name="Migliaia 36 4" xfId="723" xr:uid="{00000000-0005-0000-0000-0000A40E0000}"/>
    <cellStyle name="Migliaia 36 4 2" xfId="724" xr:uid="{00000000-0005-0000-0000-0000A50E0000}"/>
    <cellStyle name="Migliaia 36 4 2 2" xfId="2455" xr:uid="{00000000-0005-0000-0000-0000A60E0000}"/>
    <cellStyle name="Migliaia 36 4 2 2 2" xfId="5515" xr:uid="{00000000-0005-0000-0000-0000A70E0000}"/>
    <cellStyle name="Migliaia 36 4 2 2 3" xfId="6437" xr:uid="{00000000-0005-0000-0000-0000A80E0000}"/>
    <cellStyle name="Migliaia 36 4 2 3" xfId="5110" xr:uid="{00000000-0005-0000-0000-0000A90E0000}"/>
    <cellStyle name="Migliaia 36 4 2 4" xfId="5974" xr:uid="{00000000-0005-0000-0000-0000AA0E0000}"/>
    <cellStyle name="Migliaia 36 4 3" xfId="2454" xr:uid="{00000000-0005-0000-0000-0000AB0E0000}"/>
    <cellStyle name="Migliaia 36 4 3 2" xfId="5514" xr:uid="{00000000-0005-0000-0000-0000AC0E0000}"/>
    <cellStyle name="Migliaia 36 4 3 3" xfId="6436" xr:uid="{00000000-0005-0000-0000-0000AD0E0000}"/>
    <cellStyle name="Migliaia 36 4 4" xfId="5109" xr:uid="{00000000-0005-0000-0000-0000AE0E0000}"/>
    <cellStyle name="Migliaia 36 4 5" xfId="5973" xr:uid="{00000000-0005-0000-0000-0000AF0E0000}"/>
    <cellStyle name="Migliaia 36 5" xfId="725" xr:uid="{00000000-0005-0000-0000-0000B00E0000}"/>
    <cellStyle name="Migliaia 36 5 2" xfId="5111" xr:uid="{00000000-0005-0000-0000-0000B10E0000}"/>
    <cellStyle name="Migliaia 36 5 3" xfId="5975" xr:uid="{00000000-0005-0000-0000-0000B20E0000}"/>
    <cellStyle name="Migliaia 36 6" xfId="4828" xr:uid="{00000000-0005-0000-0000-0000B30E0000}"/>
    <cellStyle name="Migliaia 36 7" xfId="5968" xr:uid="{00000000-0005-0000-0000-0000B40E0000}"/>
    <cellStyle name="Migliaia 37" xfId="726" xr:uid="{00000000-0005-0000-0000-0000B50E0000}"/>
    <cellStyle name="Migliaia 37 2" xfId="727" xr:uid="{00000000-0005-0000-0000-0000B60E0000}"/>
    <cellStyle name="Migliaia 37 2 2" xfId="2456" xr:uid="{00000000-0005-0000-0000-0000B70E0000}"/>
    <cellStyle name="Migliaia 37 2 2 2" xfId="5516" xr:uid="{00000000-0005-0000-0000-0000B80E0000}"/>
    <cellStyle name="Migliaia 37 2 2 3" xfId="6438" xr:uid="{00000000-0005-0000-0000-0000B90E0000}"/>
    <cellStyle name="Migliaia 37 2 3" xfId="4893" xr:uid="{00000000-0005-0000-0000-0000BA0E0000}"/>
    <cellStyle name="Migliaia 37 2 4" xfId="5977" xr:uid="{00000000-0005-0000-0000-0000BB0E0000}"/>
    <cellStyle name="Migliaia 37 3" xfId="728" xr:uid="{00000000-0005-0000-0000-0000BC0E0000}"/>
    <cellStyle name="Migliaia 37 3 2" xfId="729" xr:uid="{00000000-0005-0000-0000-0000BD0E0000}"/>
    <cellStyle name="Migliaia 37 3 2 2" xfId="5113" xr:uid="{00000000-0005-0000-0000-0000BE0E0000}"/>
    <cellStyle name="Migliaia 37 3 2 3" xfId="5979" xr:uid="{00000000-0005-0000-0000-0000BF0E0000}"/>
    <cellStyle name="Migliaia 37 3 3" xfId="730" xr:uid="{00000000-0005-0000-0000-0000C00E0000}"/>
    <cellStyle name="Migliaia 37 3 3 2" xfId="2458" xr:uid="{00000000-0005-0000-0000-0000C10E0000}"/>
    <cellStyle name="Migliaia 37 3 3 2 2" xfId="5518" xr:uid="{00000000-0005-0000-0000-0000C20E0000}"/>
    <cellStyle name="Migliaia 37 3 3 2 3" xfId="6440" xr:uid="{00000000-0005-0000-0000-0000C30E0000}"/>
    <cellStyle name="Migliaia 37 3 3 3" xfId="5114" xr:uid="{00000000-0005-0000-0000-0000C40E0000}"/>
    <cellStyle name="Migliaia 37 3 3 4" xfId="5980" xr:uid="{00000000-0005-0000-0000-0000C50E0000}"/>
    <cellStyle name="Migliaia 37 3 4" xfId="2457" xr:uid="{00000000-0005-0000-0000-0000C60E0000}"/>
    <cellStyle name="Migliaia 37 3 4 2" xfId="5517" xr:uid="{00000000-0005-0000-0000-0000C70E0000}"/>
    <cellStyle name="Migliaia 37 3 4 3" xfId="6439" xr:uid="{00000000-0005-0000-0000-0000C80E0000}"/>
    <cellStyle name="Migliaia 37 3 5" xfId="5112" xr:uid="{00000000-0005-0000-0000-0000C90E0000}"/>
    <cellStyle name="Migliaia 37 3 6" xfId="5978" xr:uid="{00000000-0005-0000-0000-0000CA0E0000}"/>
    <cellStyle name="Migliaia 37 4" xfId="731" xr:uid="{00000000-0005-0000-0000-0000CB0E0000}"/>
    <cellStyle name="Migliaia 37 4 2" xfId="732" xr:uid="{00000000-0005-0000-0000-0000CC0E0000}"/>
    <cellStyle name="Migliaia 37 4 2 2" xfId="2460" xr:uid="{00000000-0005-0000-0000-0000CD0E0000}"/>
    <cellStyle name="Migliaia 37 4 2 2 2" xfId="5520" xr:uid="{00000000-0005-0000-0000-0000CE0E0000}"/>
    <cellStyle name="Migliaia 37 4 2 2 3" xfId="6442" xr:uid="{00000000-0005-0000-0000-0000CF0E0000}"/>
    <cellStyle name="Migliaia 37 4 2 3" xfId="5116" xr:uid="{00000000-0005-0000-0000-0000D00E0000}"/>
    <cellStyle name="Migliaia 37 4 2 4" xfId="5982" xr:uid="{00000000-0005-0000-0000-0000D10E0000}"/>
    <cellStyle name="Migliaia 37 4 3" xfId="2459" xr:uid="{00000000-0005-0000-0000-0000D20E0000}"/>
    <cellStyle name="Migliaia 37 4 3 2" xfId="5519" xr:uid="{00000000-0005-0000-0000-0000D30E0000}"/>
    <cellStyle name="Migliaia 37 4 3 3" xfId="6441" xr:uid="{00000000-0005-0000-0000-0000D40E0000}"/>
    <cellStyle name="Migliaia 37 4 4" xfId="5115" xr:uid="{00000000-0005-0000-0000-0000D50E0000}"/>
    <cellStyle name="Migliaia 37 4 5" xfId="5981" xr:uid="{00000000-0005-0000-0000-0000D60E0000}"/>
    <cellStyle name="Migliaia 37 5" xfId="733" xr:uid="{00000000-0005-0000-0000-0000D70E0000}"/>
    <cellStyle name="Migliaia 37 5 2" xfId="5117" xr:uid="{00000000-0005-0000-0000-0000D80E0000}"/>
    <cellStyle name="Migliaia 37 5 3" xfId="5983" xr:uid="{00000000-0005-0000-0000-0000D90E0000}"/>
    <cellStyle name="Migliaia 37 6" xfId="4829" xr:uid="{00000000-0005-0000-0000-0000DA0E0000}"/>
    <cellStyle name="Migliaia 37 7" xfId="5976" xr:uid="{00000000-0005-0000-0000-0000DB0E0000}"/>
    <cellStyle name="Migliaia 38" xfId="734" xr:uid="{00000000-0005-0000-0000-0000DC0E0000}"/>
    <cellStyle name="Migliaia 38 2" xfId="735" xr:uid="{00000000-0005-0000-0000-0000DD0E0000}"/>
    <cellStyle name="Migliaia 38 2 2" xfId="2461" xr:uid="{00000000-0005-0000-0000-0000DE0E0000}"/>
    <cellStyle name="Migliaia 38 2 2 2" xfId="5521" xr:uid="{00000000-0005-0000-0000-0000DF0E0000}"/>
    <cellStyle name="Migliaia 38 2 2 3" xfId="6443" xr:uid="{00000000-0005-0000-0000-0000E00E0000}"/>
    <cellStyle name="Migliaia 38 2 3" xfId="4894" xr:uid="{00000000-0005-0000-0000-0000E10E0000}"/>
    <cellStyle name="Migliaia 38 2 4" xfId="5985" xr:uid="{00000000-0005-0000-0000-0000E20E0000}"/>
    <cellStyle name="Migliaia 38 3" xfId="736" xr:uid="{00000000-0005-0000-0000-0000E30E0000}"/>
    <cellStyle name="Migliaia 38 3 2" xfId="737" xr:uid="{00000000-0005-0000-0000-0000E40E0000}"/>
    <cellStyle name="Migliaia 38 3 2 2" xfId="5119" xr:uid="{00000000-0005-0000-0000-0000E50E0000}"/>
    <cellStyle name="Migliaia 38 3 2 3" xfId="5987" xr:uid="{00000000-0005-0000-0000-0000E60E0000}"/>
    <cellStyle name="Migliaia 38 3 3" xfId="738" xr:uid="{00000000-0005-0000-0000-0000E70E0000}"/>
    <cellStyle name="Migliaia 38 3 3 2" xfId="2463" xr:uid="{00000000-0005-0000-0000-0000E80E0000}"/>
    <cellStyle name="Migliaia 38 3 3 2 2" xfId="5523" xr:uid="{00000000-0005-0000-0000-0000E90E0000}"/>
    <cellStyle name="Migliaia 38 3 3 2 3" xfId="6445" xr:uid="{00000000-0005-0000-0000-0000EA0E0000}"/>
    <cellStyle name="Migliaia 38 3 3 3" xfId="5120" xr:uid="{00000000-0005-0000-0000-0000EB0E0000}"/>
    <cellStyle name="Migliaia 38 3 3 4" xfId="5988" xr:uid="{00000000-0005-0000-0000-0000EC0E0000}"/>
    <cellStyle name="Migliaia 38 3 4" xfId="2462" xr:uid="{00000000-0005-0000-0000-0000ED0E0000}"/>
    <cellStyle name="Migliaia 38 3 4 2" xfId="5522" xr:uid="{00000000-0005-0000-0000-0000EE0E0000}"/>
    <cellStyle name="Migliaia 38 3 4 3" xfId="6444" xr:uid="{00000000-0005-0000-0000-0000EF0E0000}"/>
    <cellStyle name="Migliaia 38 3 5" xfId="5118" xr:uid="{00000000-0005-0000-0000-0000F00E0000}"/>
    <cellStyle name="Migliaia 38 3 6" xfId="5986" xr:uid="{00000000-0005-0000-0000-0000F10E0000}"/>
    <cellStyle name="Migliaia 38 4" xfId="739" xr:uid="{00000000-0005-0000-0000-0000F20E0000}"/>
    <cellStyle name="Migliaia 38 4 2" xfId="740" xr:uid="{00000000-0005-0000-0000-0000F30E0000}"/>
    <cellStyle name="Migliaia 38 4 2 2" xfId="2465" xr:uid="{00000000-0005-0000-0000-0000F40E0000}"/>
    <cellStyle name="Migliaia 38 4 2 2 2" xfId="5525" xr:uid="{00000000-0005-0000-0000-0000F50E0000}"/>
    <cellStyle name="Migliaia 38 4 2 2 3" xfId="6447" xr:uid="{00000000-0005-0000-0000-0000F60E0000}"/>
    <cellStyle name="Migliaia 38 4 2 3" xfId="5122" xr:uid="{00000000-0005-0000-0000-0000F70E0000}"/>
    <cellStyle name="Migliaia 38 4 2 4" xfId="5990" xr:uid="{00000000-0005-0000-0000-0000F80E0000}"/>
    <cellStyle name="Migliaia 38 4 3" xfId="2464" xr:uid="{00000000-0005-0000-0000-0000F90E0000}"/>
    <cellStyle name="Migliaia 38 4 3 2" xfId="5524" xr:uid="{00000000-0005-0000-0000-0000FA0E0000}"/>
    <cellStyle name="Migliaia 38 4 3 3" xfId="6446" xr:uid="{00000000-0005-0000-0000-0000FB0E0000}"/>
    <cellStyle name="Migliaia 38 4 4" xfId="5121" xr:uid="{00000000-0005-0000-0000-0000FC0E0000}"/>
    <cellStyle name="Migliaia 38 4 5" xfId="5989" xr:uid="{00000000-0005-0000-0000-0000FD0E0000}"/>
    <cellStyle name="Migliaia 38 5" xfId="741" xr:uid="{00000000-0005-0000-0000-0000FE0E0000}"/>
    <cellStyle name="Migliaia 38 5 2" xfId="5123" xr:uid="{00000000-0005-0000-0000-0000FF0E0000}"/>
    <cellStyle name="Migliaia 38 5 3" xfId="5991" xr:uid="{00000000-0005-0000-0000-0000000F0000}"/>
    <cellStyle name="Migliaia 38 6" xfId="4830" xr:uid="{00000000-0005-0000-0000-0000010F0000}"/>
    <cellStyle name="Migliaia 38 7" xfId="5984" xr:uid="{00000000-0005-0000-0000-0000020F0000}"/>
    <cellStyle name="Migliaia 39" xfId="742" xr:uid="{00000000-0005-0000-0000-0000030F0000}"/>
    <cellStyle name="Migliaia 39 2" xfId="743" xr:uid="{00000000-0005-0000-0000-0000040F0000}"/>
    <cellStyle name="Migliaia 39 2 2" xfId="2466" xr:uid="{00000000-0005-0000-0000-0000050F0000}"/>
    <cellStyle name="Migliaia 39 2 2 2" xfId="5526" xr:uid="{00000000-0005-0000-0000-0000060F0000}"/>
    <cellStyle name="Migliaia 39 2 2 3" xfId="6448" xr:uid="{00000000-0005-0000-0000-0000070F0000}"/>
    <cellStyle name="Migliaia 39 2 3" xfId="4895" xr:uid="{00000000-0005-0000-0000-0000080F0000}"/>
    <cellStyle name="Migliaia 39 2 4" xfId="5993" xr:uid="{00000000-0005-0000-0000-0000090F0000}"/>
    <cellStyle name="Migliaia 39 3" xfId="744" xr:uid="{00000000-0005-0000-0000-00000A0F0000}"/>
    <cellStyle name="Migliaia 39 3 2" xfId="745" xr:uid="{00000000-0005-0000-0000-00000B0F0000}"/>
    <cellStyle name="Migliaia 39 3 2 2" xfId="5125" xr:uid="{00000000-0005-0000-0000-00000C0F0000}"/>
    <cellStyle name="Migliaia 39 3 2 3" xfId="5995" xr:uid="{00000000-0005-0000-0000-00000D0F0000}"/>
    <cellStyle name="Migliaia 39 3 3" xfId="746" xr:uid="{00000000-0005-0000-0000-00000E0F0000}"/>
    <cellStyle name="Migliaia 39 3 3 2" xfId="2468" xr:uid="{00000000-0005-0000-0000-00000F0F0000}"/>
    <cellStyle name="Migliaia 39 3 3 2 2" xfId="5528" xr:uid="{00000000-0005-0000-0000-0000100F0000}"/>
    <cellStyle name="Migliaia 39 3 3 2 3" xfId="6450" xr:uid="{00000000-0005-0000-0000-0000110F0000}"/>
    <cellStyle name="Migliaia 39 3 3 3" xfId="5126" xr:uid="{00000000-0005-0000-0000-0000120F0000}"/>
    <cellStyle name="Migliaia 39 3 3 4" xfId="5996" xr:uid="{00000000-0005-0000-0000-0000130F0000}"/>
    <cellStyle name="Migliaia 39 3 4" xfId="2467" xr:uid="{00000000-0005-0000-0000-0000140F0000}"/>
    <cellStyle name="Migliaia 39 3 4 2" xfId="5527" xr:uid="{00000000-0005-0000-0000-0000150F0000}"/>
    <cellStyle name="Migliaia 39 3 4 3" xfId="6449" xr:uid="{00000000-0005-0000-0000-0000160F0000}"/>
    <cellStyle name="Migliaia 39 3 5" xfId="5124" xr:uid="{00000000-0005-0000-0000-0000170F0000}"/>
    <cellStyle name="Migliaia 39 3 6" xfId="5994" xr:uid="{00000000-0005-0000-0000-0000180F0000}"/>
    <cellStyle name="Migliaia 39 4" xfId="747" xr:uid="{00000000-0005-0000-0000-0000190F0000}"/>
    <cellStyle name="Migliaia 39 4 2" xfId="748" xr:uid="{00000000-0005-0000-0000-00001A0F0000}"/>
    <cellStyle name="Migliaia 39 4 2 2" xfId="2470" xr:uid="{00000000-0005-0000-0000-00001B0F0000}"/>
    <cellStyle name="Migliaia 39 4 2 2 2" xfId="5530" xr:uid="{00000000-0005-0000-0000-00001C0F0000}"/>
    <cellStyle name="Migliaia 39 4 2 2 3" xfId="6452" xr:uid="{00000000-0005-0000-0000-00001D0F0000}"/>
    <cellStyle name="Migliaia 39 4 2 3" xfId="5128" xr:uid="{00000000-0005-0000-0000-00001E0F0000}"/>
    <cellStyle name="Migliaia 39 4 2 4" xfId="5998" xr:uid="{00000000-0005-0000-0000-00001F0F0000}"/>
    <cellStyle name="Migliaia 39 4 3" xfId="2469" xr:uid="{00000000-0005-0000-0000-0000200F0000}"/>
    <cellStyle name="Migliaia 39 4 3 2" xfId="5529" xr:uid="{00000000-0005-0000-0000-0000210F0000}"/>
    <cellStyle name="Migliaia 39 4 3 3" xfId="6451" xr:uid="{00000000-0005-0000-0000-0000220F0000}"/>
    <cellStyle name="Migliaia 39 4 4" xfId="5127" xr:uid="{00000000-0005-0000-0000-0000230F0000}"/>
    <cellStyle name="Migliaia 39 4 5" xfId="5997" xr:uid="{00000000-0005-0000-0000-0000240F0000}"/>
    <cellStyle name="Migliaia 39 5" xfId="749" xr:uid="{00000000-0005-0000-0000-0000250F0000}"/>
    <cellStyle name="Migliaia 39 5 2" xfId="5129" xr:uid="{00000000-0005-0000-0000-0000260F0000}"/>
    <cellStyle name="Migliaia 39 5 3" xfId="5999" xr:uid="{00000000-0005-0000-0000-0000270F0000}"/>
    <cellStyle name="Migliaia 39 6" xfId="4831" xr:uid="{00000000-0005-0000-0000-0000280F0000}"/>
    <cellStyle name="Migliaia 39 7" xfId="5992" xr:uid="{00000000-0005-0000-0000-0000290F0000}"/>
    <cellStyle name="Migliaia 4" xfId="750" xr:uid="{00000000-0005-0000-0000-00002A0F0000}"/>
    <cellStyle name="Migliaia 4 2" xfId="751" xr:uid="{00000000-0005-0000-0000-00002B0F0000}"/>
    <cellStyle name="Migliaia 4 2 2" xfId="2471" xr:uid="{00000000-0005-0000-0000-00002C0F0000}"/>
    <cellStyle name="Migliaia 4 2 2 2" xfId="5531" xr:uid="{00000000-0005-0000-0000-00002D0F0000}"/>
    <cellStyle name="Migliaia 4 2 2 3" xfId="6453" xr:uid="{00000000-0005-0000-0000-00002E0F0000}"/>
    <cellStyle name="Migliaia 4 2 3" xfId="4896" xr:uid="{00000000-0005-0000-0000-00002F0F0000}"/>
    <cellStyle name="Migliaia 4 2 4" xfId="6001" xr:uid="{00000000-0005-0000-0000-0000300F0000}"/>
    <cellStyle name="Migliaia 4 3" xfId="752" xr:uid="{00000000-0005-0000-0000-0000310F0000}"/>
    <cellStyle name="Migliaia 4 3 2" xfId="753" xr:uid="{00000000-0005-0000-0000-0000320F0000}"/>
    <cellStyle name="Migliaia 4 3 2 2" xfId="5131" xr:uid="{00000000-0005-0000-0000-0000330F0000}"/>
    <cellStyle name="Migliaia 4 3 2 3" xfId="6003" xr:uid="{00000000-0005-0000-0000-0000340F0000}"/>
    <cellStyle name="Migliaia 4 3 3" xfId="754" xr:uid="{00000000-0005-0000-0000-0000350F0000}"/>
    <cellStyle name="Migliaia 4 3 3 2" xfId="2473" xr:uid="{00000000-0005-0000-0000-0000360F0000}"/>
    <cellStyle name="Migliaia 4 3 3 2 2" xfId="5533" xr:uid="{00000000-0005-0000-0000-0000370F0000}"/>
    <cellStyle name="Migliaia 4 3 3 2 3" xfId="6455" xr:uid="{00000000-0005-0000-0000-0000380F0000}"/>
    <cellStyle name="Migliaia 4 3 3 3" xfId="5132" xr:uid="{00000000-0005-0000-0000-0000390F0000}"/>
    <cellStyle name="Migliaia 4 3 3 4" xfId="6004" xr:uid="{00000000-0005-0000-0000-00003A0F0000}"/>
    <cellStyle name="Migliaia 4 3 4" xfId="2472" xr:uid="{00000000-0005-0000-0000-00003B0F0000}"/>
    <cellStyle name="Migliaia 4 3 4 2" xfId="5532" xr:uid="{00000000-0005-0000-0000-00003C0F0000}"/>
    <cellStyle name="Migliaia 4 3 4 3" xfId="6454" xr:uid="{00000000-0005-0000-0000-00003D0F0000}"/>
    <cellStyle name="Migliaia 4 3 5" xfId="5130" xr:uid="{00000000-0005-0000-0000-00003E0F0000}"/>
    <cellStyle name="Migliaia 4 3 6" xfId="6002" xr:uid="{00000000-0005-0000-0000-00003F0F0000}"/>
    <cellStyle name="Migliaia 4 4" xfId="755" xr:uid="{00000000-0005-0000-0000-0000400F0000}"/>
    <cellStyle name="Migliaia 4 4 2" xfId="756" xr:uid="{00000000-0005-0000-0000-0000410F0000}"/>
    <cellStyle name="Migliaia 4 4 2 2" xfId="2475" xr:uid="{00000000-0005-0000-0000-0000420F0000}"/>
    <cellStyle name="Migliaia 4 4 2 2 2" xfId="5535" xr:uid="{00000000-0005-0000-0000-0000430F0000}"/>
    <cellStyle name="Migliaia 4 4 2 2 3" xfId="6457" xr:uid="{00000000-0005-0000-0000-0000440F0000}"/>
    <cellStyle name="Migliaia 4 4 2 3" xfId="5134" xr:uid="{00000000-0005-0000-0000-0000450F0000}"/>
    <cellStyle name="Migliaia 4 4 2 4" xfId="6006" xr:uid="{00000000-0005-0000-0000-0000460F0000}"/>
    <cellStyle name="Migliaia 4 4 3" xfId="2474" xr:uid="{00000000-0005-0000-0000-0000470F0000}"/>
    <cellStyle name="Migliaia 4 4 3 2" xfId="5534" xr:uid="{00000000-0005-0000-0000-0000480F0000}"/>
    <cellStyle name="Migliaia 4 4 3 3" xfId="6456" xr:uid="{00000000-0005-0000-0000-0000490F0000}"/>
    <cellStyle name="Migliaia 4 4 4" xfId="5133" xr:uid="{00000000-0005-0000-0000-00004A0F0000}"/>
    <cellStyle name="Migliaia 4 4 5" xfId="6005" xr:uid="{00000000-0005-0000-0000-00004B0F0000}"/>
    <cellStyle name="Migliaia 4 5" xfId="757" xr:uid="{00000000-0005-0000-0000-00004C0F0000}"/>
    <cellStyle name="Migliaia 4 5 2" xfId="5135" xr:uid="{00000000-0005-0000-0000-00004D0F0000}"/>
    <cellStyle name="Migliaia 4 5 3" xfId="6007" xr:uid="{00000000-0005-0000-0000-00004E0F0000}"/>
    <cellStyle name="Migliaia 4 6" xfId="4832" xr:uid="{00000000-0005-0000-0000-00004F0F0000}"/>
    <cellStyle name="Migliaia 4 7" xfId="6000" xr:uid="{00000000-0005-0000-0000-0000500F0000}"/>
    <cellStyle name="Migliaia 40" xfId="758" xr:uid="{00000000-0005-0000-0000-0000510F0000}"/>
    <cellStyle name="Migliaia 40 2" xfId="759" xr:uid="{00000000-0005-0000-0000-0000520F0000}"/>
    <cellStyle name="Migliaia 40 2 2" xfId="2476" xr:uid="{00000000-0005-0000-0000-0000530F0000}"/>
    <cellStyle name="Migliaia 40 2 2 2" xfId="5536" xr:uid="{00000000-0005-0000-0000-0000540F0000}"/>
    <cellStyle name="Migliaia 40 2 2 3" xfId="6458" xr:uid="{00000000-0005-0000-0000-0000550F0000}"/>
    <cellStyle name="Migliaia 40 2 3" xfId="4897" xr:uid="{00000000-0005-0000-0000-0000560F0000}"/>
    <cellStyle name="Migliaia 40 2 4" xfId="6009" xr:uid="{00000000-0005-0000-0000-0000570F0000}"/>
    <cellStyle name="Migliaia 40 3" xfId="760" xr:uid="{00000000-0005-0000-0000-0000580F0000}"/>
    <cellStyle name="Migliaia 40 3 2" xfId="761" xr:uid="{00000000-0005-0000-0000-0000590F0000}"/>
    <cellStyle name="Migliaia 40 3 2 2" xfId="5137" xr:uid="{00000000-0005-0000-0000-00005A0F0000}"/>
    <cellStyle name="Migliaia 40 3 2 3" xfId="6011" xr:uid="{00000000-0005-0000-0000-00005B0F0000}"/>
    <cellStyle name="Migliaia 40 3 3" xfId="762" xr:uid="{00000000-0005-0000-0000-00005C0F0000}"/>
    <cellStyle name="Migliaia 40 3 3 2" xfId="2478" xr:uid="{00000000-0005-0000-0000-00005D0F0000}"/>
    <cellStyle name="Migliaia 40 3 3 2 2" xfId="5538" xr:uid="{00000000-0005-0000-0000-00005E0F0000}"/>
    <cellStyle name="Migliaia 40 3 3 2 3" xfId="6460" xr:uid="{00000000-0005-0000-0000-00005F0F0000}"/>
    <cellStyle name="Migliaia 40 3 3 3" xfId="5138" xr:uid="{00000000-0005-0000-0000-0000600F0000}"/>
    <cellStyle name="Migliaia 40 3 3 4" xfId="6012" xr:uid="{00000000-0005-0000-0000-0000610F0000}"/>
    <cellStyle name="Migliaia 40 3 4" xfId="2477" xr:uid="{00000000-0005-0000-0000-0000620F0000}"/>
    <cellStyle name="Migliaia 40 3 4 2" xfId="5537" xr:uid="{00000000-0005-0000-0000-0000630F0000}"/>
    <cellStyle name="Migliaia 40 3 4 3" xfId="6459" xr:uid="{00000000-0005-0000-0000-0000640F0000}"/>
    <cellStyle name="Migliaia 40 3 5" xfId="5136" xr:uid="{00000000-0005-0000-0000-0000650F0000}"/>
    <cellStyle name="Migliaia 40 3 6" xfId="6010" xr:uid="{00000000-0005-0000-0000-0000660F0000}"/>
    <cellStyle name="Migliaia 40 4" xfId="763" xr:uid="{00000000-0005-0000-0000-0000670F0000}"/>
    <cellStyle name="Migliaia 40 4 2" xfId="764" xr:uid="{00000000-0005-0000-0000-0000680F0000}"/>
    <cellStyle name="Migliaia 40 4 2 2" xfId="2480" xr:uid="{00000000-0005-0000-0000-0000690F0000}"/>
    <cellStyle name="Migliaia 40 4 2 2 2" xfId="5540" xr:uid="{00000000-0005-0000-0000-00006A0F0000}"/>
    <cellStyle name="Migliaia 40 4 2 2 3" xfId="6462" xr:uid="{00000000-0005-0000-0000-00006B0F0000}"/>
    <cellStyle name="Migliaia 40 4 2 3" xfId="5140" xr:uid="{00000000-0005-0000-0000-00006C0F0000}"/>
    <cellStyle name="Migliaia 40 4 2 4" xfId="6014" xr:uid="{00000000-0005-0000-0000-00006D0F0000}"/>
    <cellStyle name="Migliaia 40 4 3" xfId="2479" xr:uid="{00000000-0005-0000-0000-00006E0F0000}"/>
    <cellStyle name="Migliaia 40 4 3 2" xfId="5539" xr:uid="{00000000-0005-0000-0000-00006F0F0000}"/>
    <cellStyle name="Migliaia 40 4 3 3" xfId="6461" xr:uid="{00000000-0005-0000-0000-0000700F0000}"/>
    <cellStyle name="Migliaia 40 4 4" xfId="5139" xr:uid="{00000000-0005-0000-0000-0000710F0000}"/>
    <cellStyle name="Migliaia 40 4 5" xfId="6013" xr:uid="{00000000-0005-0000-0000-0000720F0000}"/>
    <cellStyle name="Migliaia 40 5" xfId="765" xr:uid="{00000000-0005-0000-0000-0000730F0000}"/>
    <cellStyle name="Migliaia 40 5 2" xfId="5141" xr:uid="{00000000-0005-0000-0000-0000740F0000}"/>
    <cellStyle name="Migliaia 40 5 3" xfId="6015" xr:uid="{00000000-0005-0000-0000-0000750F0000}"/>
    <cellStyle name="Migliaia 40 6" xfId="4833" xr:uid="{00000000-0005-0000-0000-0000760F0000}"/>
    <cellStyle name="Migliaia 40 7" xfId="6008" xr:uid="{00000000-0005-0000-0000-0000770F0000}"/>
    <cellStyle name="Migliaia 41" xfId="766" xr:uid="{00000000-0005-0000-0000-0000780F0000}"/>
    <cellStyle name="Migliaia 41 2" xfId="767" xr:uid="{00000000-0005-0000-0000-0000790F0000}"/>
    <cellStyle name="Migliaia 41 2 2" xfId="2481" xr:uid="{00000000-0005-0000-0000-00007A0F0000}"/>
    <cellStyle name="Migliaia 41 2 2 2" xfId="5541" xr:uid="{00000000-0005-0000-0000-00007B0F0000}"/>
    <cellStyle name="Migliaia 41 2 2 3" xfId="6463" xr:uid="{00000000-0005-0000-0000-00007C0F0000}"/>
    <cellStyle name="Migliaia 41 2 3" xfId="4898" xr:uid="{00000000-0005-0000-0000-00007D0F0000}"/>
    <cellStyle name="Migliaia 41 2 4" xfId="6017" xr:uid="{00000000-0005-0000-0000-00007E0F0000}"/>
    <cellStyle name="Migliaia 41 3" xfId="768" xr:uid="{00000000-0005-0000-0000-00007F0F0000}"/>
    <cellStyle name="Migliaia 41 3 2" xfId="769" xr:uid="{00000000-0005-0000-0000-0000800F0000}"/>
    <cellStyle name="Migliaia 41 3 2 2" xfId="5143" xr:uid="{00000000-0005-0000-0000-0000810F0000}"/>
    <cellStyle name="Migliaia 41 3 2 3" xfId="6019" xr:uid="{00000000-0005-0000-0000-0000820F0000}"/>
    <cellStyle name="Migliaia 41 3 3" xfId="770" xr:uid="{00000000-0005-0000-0000-0000830F0000}"/>
    <cellStyle name="Migliaia 41 3 3 2" xfId="2483" xr:uid="{00000000-0005-0000-0000-0000840F0000}"/>
    <cellStyle name="Migliaia 41 3 3 2 2" xfId="5543" xr:uid="{00000000-0005-0000-0000-0000850F0000}"/>
    <cellStyle name="Migliaia 41 3 3 2 3" xfId="6465" xr:uid="{00000000-0005-0000-0000-0000860F0000}"/>
    <cellStyle name="Migliaia 41 3 3 3" xfId="5144" xr:uid="{00000000-0005-0000-0000-0000870F0000}"/>
    <cellStyle name="Migliaia 41 3 3 4" xfId="6020" xr:uid="{00000000-0005-0000-0000-0000880F0000}"/>
    <cellStyle name="Migliaia 41 3 4" xfId="2482" xr:uid="{00000000-0005-0000-0000-0000890F0000}"/>
    <cellStyle name="Migliaia 41 3 4 2" xfId="5542" xr:uid="{00000000-0005-0000-0000-00008A0F0000}"/>
    <cellStyle name="Migliaia 41 3 4 3" xfId="6464" xr:uid="{00000000-0005-0000-0000-00008B0F0000}"/>
    <cellStyle name="Migliaia 41 3 5" xfId="5142" xr:uid="{00000000-0005-0000-0000-00008C0F0000}"/>
    <cellStyle name="Migliaia 41 3 6" xfId="6018" xr:uid="{00000000-0005-0000-0000-00008D0F0000}"/>
    <cellStyle name="Migliaia 41 4" xfId="771" xr:uid="{00000000-0005-0000-0000-00008E0F0000}"/>
    <cellStyle name="Migliaia 41 4 2" xfId="772" xr:uid="{00000000-0005-0000-0000-00008F0F0000}"/>
    <cellStyle name="Migliaia 41 4 2 2" xfId="2485" xr:uid="{00000000-0005-0000-0000-0000900F0000}"/>
    <cellStyle name="Migliaia 41 4 2 2 2" xfId="5545" xr:uid="{00000000-0005-0000-0000-0000910F0000}"/>
    <cellStyle name="Migliaia 41 4 2 2 3" xfId="6467" xr:uid="{00000000-0005-0000-0000-0000920F0000}"/>
    <cellStyle name="Migliaia 41 4 2 3" xfId="5146" xr:uid="{00000000-0005-0000-0000-0000930F0000}"/>
    <cellStyle name="Migliaia 41 4 2 4" xfId="6022" xr:uid="{00000000-0005-0000-0000-0000940F0000}"/>
    <cellStyle name="Migliaia 41 4 3" xfId="2484" xr:uid="{00000000-0005-0000-0000-0000950F0000}"/>
    <cellStyle name="Migliaia 41 4 3 2" xfId="5544" xr:uid="{00000000-0005-0000-0000-0000960F0000}"/>
    <cellStyle name="Migliaia 41 4 3 3" xfId="6466" xr:uid="{00000000-0005-0000-0000-0000970F0000}"/>
    <cellStyle name="Migliaia 41 4 4" xfId="5145" xr:uid="{00000000-0005-0000-0000-0000980F0000}"/>
    <cellStyle name="Migliaia 41 4 5" xfId="6021" xr:uid="{00000000-0005-0000-0000-0000990F0000}"/>
    <cellStyle name="Migliaia 41 5" xfId="773" xr:uid="{00000000-0005-0000-0000-00009A0F0000}"/>
    <cellStyle name="Migliaia 41 5 2" xfId="5147" xr:uid="{00000000-0005-0000-0000-00009B0F0000}"/>
    <cellStyle name="Migliaia 41 5 3" xfId="6023" xr:uid="{00000000-0005-0000-0000-00009C0F0000}"/>
    <cellStyle name="Migliaia 41 6" xfId="4834" xr:uid="{00000000-0005-0000-0000-00009D0F0000}"/>
    <cellStyle name="Migliaia 41 7" xfId="6016" xr:uid="{00000000-0005-0000-0000-00009E0F0000}"/>
    <cellStyle name="Migliaia 42" xfId="774" xr:uid="{00000000-0005-0000-0000-00009F0F0000}"/>
    <cellStyle name="Migliaia 42 2" xfId="775" xr:uid="{00000000-0005-0000-0000-0000A00F0000}"/>
    <cellStyle name="Migliaia 42 2 2" xfId="2486" xr:uid="{00000000-0005-0000-0000-0000A10F0000}"/>
    <cellStyle name="Migliaia 42 2 2 2" xfId="5546" xr:uid="{00000000-0005-0000-0000-0000A20F0000}"/>
    <cellStyle name="Migliaia 42 2 2 3" xfId="6468" xr:uid="{00000000-0005-0000-0000-0000A30F0000}"/>
    <cellStyle name="Migliaia 42 2 3" xfId="4899" xr:uid="{00000000-0005-0000-0000-0000A40F0000}"/>
    <cellStyle name="Migliaia 42 2 4" xfId="6025" xr:uid="{00000000-0005-0000-0000-0000A50F0000}"/>
    <cellStyle name="Migliaia 42 3" xfId="776" xr:uid="{00000000-0005-0000-0000-0000A60F0000}"/>
    <cellStyle name="Migliaia 42 3 2" xfId="777" xr:uid="{00000000-0005-0000-0000-0000A70F0000}"/>
    <cellStyle name="Migliaia 42 3 2 2" xfId="5149" xr:uid="{00000000-0005-0000-0000-0000A80F0000}"/>
    <cellStyle name="Migliaia 42 3 2 3" xfId="6027" xr:uid="{00000000-0005-0000-0000-0000A90F0000}"/>
    <cellStyle name="Migliaia 42 3 3" xfId="778" xr:uid="{00000000-0005-0000-0000-0000AA0F0000}"/>
    <cellStyle name="Migliaia 42 3 3 2" xfId="2488" xr:uid="{00000000-0005-0000-0000-0000AB0F0000}"/>
    <cellStyle name="Migliaia 42 3 3 2 2" xfId="5548" xr:uid="{00000000-0005-0000-0000-0000AC0F0000}"/>
    <cellStyle name="Migliaia 42 3 3 2 3" xfId="6470" xr:uid="{00000000-0005-0000-0000-0000AD0F0000}"/>
    <cellStyle name="Migliaia 42 3 3 3" xfId="5150" xr:uid="{00000000-0005-0000-0000-0000AE0F0000}"/>
    <cellStyle name="Migliaia 42 3 3 4" xfId="6028" xr:uid="{00000000-0005-0000-0000-0000AF0F0000}"/>
    <cellStyle name="Migliaia 42 3 4" xfId="2487" xr:uid="{00000000-0005-0000-0000-0000B00F0000}"/>
    <cellStyle name="Migliaia 42 3 4 2" xfId="5547" xr:uid="{00000000-0005-0000-0000-0000B10F0000}"/>
    <cellStyle name="Migliaia 42 3 4 3" xfId="6469" xr:uid="{00000000-0005-0000-0000-0000B20F0000}"/>
    <cellStyle name="Migliaia 42 3 5" xfId="5148" xr:uid="{00000000-0005-0000-0000-0000B30F0000}"/>
    <cellStyle name="Migliaia 42 3 6" xfId="6026" xr:uid="{00000000-0005-0000-0000-0000B40F0000}"/>
    <cellStyle name="Migliaia 42 4" xfId="779" xr:uid="{00000000-0005-0000-0000-0000B50F0000}"/>
    <cellStyle name="Migliaia 42 4 2" xfId="780" xr:uid="{00000000-0005-0000-0000-0000B60F0000}"/>
    <cellStyle name="Migliaia 42 4 2 2" xfId="2490" xr:uid="{00000000-0005-0000-0000-0000B70F0000}"/>
    <cellStyle name="Migliaia 42 4 2 2 2" xfId="5550" xr:uid="{00000000-0005-0000-0000-0000B80F0000}"/>
    <cellStyle name="Migliaia 42 4 2 2 3" xfId="6472" xr:uid="{00000000-0005-0000-0000-0000B90F0000}"/>
    <cellStyle name="Migliaia 42 4 2 3" xfId="5152" xr:uid="{00000000-0005-0000-0000-0000BA0F0000}"/>
    <cellStyle name="Migliaia 42 4 2 4" xfId="6030" xr:uid="{00000000-0005-0000-0000-0000BB0F0000}"/>
    <cellStyle name="Migliaia 42 4 3" xfId="2489" xr:uid="{00000000-0005-0000-0000-0000BC0F0000}"/>
    <cellStyle name="Migliaia 42 4 3 2" xfId="5549" xr:uid="{00000000-0005-0000-0000-0000BD0F0000}"/>
    <cellStyle name="Migliaia 42 4 3 3" xfId="6471" xr:uid="{00000000-0005-0000-0000-0000BE0F0000}"/>
    <cellStyle name="Migliaia 42 4 4" xfId="5151" xr:uid="{00000000-0005-0000-0000-0000BF0F0000}"/>
    <cellStyle name="Migliaia 42 4 5" xfId="6029" xr:uid="{00000000-0005-0000-0000-0000C00F0000}"/>
    <cellStyle name="Migliaia 42 5" xfId="781" xr:uid="{00000000-0005-0000-0000-0000C10F0000}"/>
    <cellStyle name="Migliaia 42 5 2" xfId="5153" xr:uid="{00000000-0005-0000-0000-0000C20F0000}"/>
    <cellStyle name="Migliaia 42 5 3" xfId="6031" xr:uid="{00000000-0005-0000-0000-0000C30F0000}"/>
    <cellStyle name="Migliaia 42 6" xfId="4835" xr:uid="{00000000-0005-0000-0000-0000C40F0000}"/>
    <cellStyle name="Migliaia 42 7" xfId="6024" xr:uid="{00000000-0005-0000-0000-0000C50F0000}"/>
    <cellStyle name="Migliaia 43" xfId="782" xr:uid="{00000000-0005-0000-0000-0000C60F0000}"/>
    <cellStyle name="Migliaia 43 2" xfId="783" xr:uid="{00000000-0005-0000-0000-0000C70F0000}"/>
    <cellStyle name="Migliaia 43 2 2" xfId="2491" xr:uid="{00000000-0005-0000-0000-0000C80F0000}"/>
    <cellStyle name="Migliaia 43 2 2 2" xfId="5551" xr:uid="{00000000-0005-0000-0000-0000C90F0000}"/>
    <cellStyle name="Migliaia 43 2 2 3" xfId="6473" xr:uid="{00000000-0005-0000-0000-0000CA0F0000}"/>
    <cellStyle name="Migliaia 43 2 3" xfId="4900" xr:uid="{00000000-0005-0000-0000-0000CB0F0000}"/>
    <cellStyle name="Migliaia 43 2 4" xfId="6033" xr:uid="{00000000-0005-0000-0000-0000CC0F0000}"/>
    <cellStyle name="Migliaia 43 3" xfId="784" xr:uid="{00000000-0005-0000-0000-0000CD0F0000}"/>
    <cellStyle name="Migliaia 43 3 2" xfId="785" xr:uid="{00000000-0005-0000-0000-0000CE0F0000}"/>
    <cellStyle name="Migliaia 43 3 2 2" xfId="5155" xr:uid="{00000000-0005-0000-0000-0000CF0F0000}"/>
    <cellStyle name="Migliaia 43 3 2 3" xfId="6035" xr:uid="{00000000-0005-0000-0000-0000D00F0000}"/>
    <cellStyle name="Migliaia 43 3 3" xfId="786" xr:uid="{00000000-0005-0000-0000-0000D10F0000}"/>
    <cellStyle name="Migliaia 43 3 3 2" xfId="2493" xr:uid="{00000000-0005-0000-0000-0000D20F0000}"/>
    <cellStyle name="Migliaia 43 3 3 2 2" xfId="5553" xr:uid="{00000000-0005-0000-0000-0000D30F0000}"/>
    <cellStyle name="Migliaia 43 3 3 2 3" xfId="6475" xr:uid="{00000000-0005-0000-0000-0000D40F0000}"/>
    <cellStyle name="Migliaia 43 3 3 3" xfId="5156" xr:uid="{00000000-0005-0000-0000-0000D50F0000}"/>
    <cellStyle name="Migliaia 43 3 3 4" xfId="6036" xr:uid="{00000000-0005-0000-0000-0000D60F0000}"/>
    <cellStyle name="Migliaia 43 3 4" xfId="2492" xr:uid="{00000000-0005-0000-0000-0000D70F0000}"/>
    <cellStyle name="Migliaia 43 3 4 2" xfId="5552" xr:uid="{00000000-0005-0000-0000-0000D80F0000}"/>
    <cellStyle name="Migliaia 43 3 4 3" xfId="6474" xr:uid="{00000000-0005-0000-0000-0000D90F0000}"/>
    <cellStyle name="Migliaia 43 3 5" xfId="5154" xr:uid="{00000000-0005-0000-0000-0000DA0F0000}"/>
    <cellStyle name="Migliaia 43 3 6" xfId="6034" xr:uid="{00000000-0005-0000-0000-0000DB0F0000}"/>
    <cellStyle name="Migliaia 43 4" xfId="787" xr:uid="{00000000-0005-0000-0000-0000DC0F0000}"/>
    <cellStyle name="Migliaia 43 4 2" xfId="788" xr:uid="{00000000-0005-0000-0000-0000DD0F0000}"/>
    <cellStyle name="Migliaia 43 4 2 2" xfId="2495" xr:uid="{00000000-0005-0000-0000-0000DE0F0000}"/>
    <cellStyle name="Migliaia 43 4 2 2 2" xfId="5555" xr:uid="{00000000-0005-0000-0000-0000DF0F0000}"/>
    <cellStyle name="Migliaia 43 4 2 2 3" xfId="6477" xr:uid="{00000000-0005-0000-0000-0000E00F0000}"/>
    <cellStyle name="Migliaia 43 4 2 3" xfId="5158" xr:uid="{00000000-0005-0000-0000-0000E10F0000}"/>
    <cellStyle name="Migliaia 43 4 2 4" xfId="6038" xr:uid="{00000000-0005-0000-0000-0000E20F0000}"/>
    <cellStyle name="Migliaia 43 4 3" xfId="2494" xr:uid="{00000000-0005-0000-0000-0000E30F0000}"/>
    <cellStyle name="Migliaia 43 4 3 2" xfId="5554" xr:uid="{00000000-0005-0000-0000-0000E40F0000}"/>
    <cellStyle name="Migliaia 43 4 3 3" xfId="6476" xr:uid="{00000000-0005-0000-0000-0000E50F0000}"/>
    <cellStyle name="Migliaia 43 4 4" xfId="5157" xr:uid="{00000000-0005-0000-0000-0000E60F0000}"/>
    <cellStyle name="Migliaia 43 4 5" xfId="6037" xr:uid="{00000000-0005-0000-0000-0000E70F0000}"/>
    <cellStyle name="Migliaia 43 5" xfId="789" xr:uid="{00000000-0005-0000-0000-0000E80F0000}"/>
    <cellStyle name="Migliaia 43 5 2" xfId="5159" xr:uid="{00000000-0005-0000-0000-0000E90F0000}"/>
    <cellStyle name="Migliaia 43 5 3" xfId="6039" xr:uid="{00000000-0005-0000-0000-0000EA0F0000}"/>
    <cellStyle name="Migliaia 43 6" xfId="4836" xr:uid="{00000000-0005-0000-0000-0000EB0F0000}"/>
    <cellStyle name="Migliaia 43 7" xfId="6032" xr:uid="{00000000-0005-0000-0000-0000EC0F0000}"/>
    <cellStyle name="Migliaia 44" xfId="790" xr:uid="{00000000-0005-0000-0000-0000ED0F0000}"/>
    <cellStyle name="Migliaia 44 2" xfId="791" xr:uid="{00000000-0005-0000-0000-0000EE0F0000}"/>
    <cellStyle name="Migliaia 44 2 2" xfId="2496" xr:uid="{00000000-0005-0000-0000-0000EF0F0000}"/>
    <cellStyle name="Migliaia 44 2 2 2" xfId="5556" xr:uid="{00000000-0005-0000-0000-0000F00F0000}"/>
    <cellStyle name="Migliaia 44 2 2 3" xfId="6478" xr:uid="{00000000-0005-0000-0000-0000F10F0000}"/>
    <cellStyle name="Migliaia 44 2 3" xfId="4901" xr:uid="{00000000-0005-0000-0000-0000F20F0000}"/>
    <cellStyle name="Migliaia 44 2 4" xfId="6041" xr:uid="{00000000-0005-0000-0000-0000F30F0000}"/>
    <cellStyle name="Migliaia 44 3" xfId="792" xr:uid="{00000000-0005-0000-0000-0000F40F0000}"/>
    <cellStyle name="Migliaia 44 3 2" xfId="793" xr:uid="{00000000-0005-0000-0000-0000F50F0000}"/>
    <cellStyle name="Migliaia 44 3 2 2" xfId="5161" xr:uid="{00000000-0005-0000-0000-0000F60F0000}"/>
    <cellStyle name="Migliaia 44 3 2 3" xfId="6043" xr:uid="{00000000-0005-0000-0000-0000F70F0000}"/>
    <cellStyle name="Migliaia 44 3 3" xfId="794" xr:uid="{00000000-0005-0000-0000-0000F80F0000}"/>
    <cellStyle name="Migliaia 44 3 3 2" xfId="2498" xr:uid="{00000000-0005-0000-0000-0000F90F0000}"/>
    <cellStyle name="Migliaia 44 3 3 2 2" xfId="5558" xr:uid="{00000000-0005-0000-0000-0000FA0F0000}"/>
    <cellStyle name="Migliaia 44 3 3 2 3" xfId="6480" xr:uid="{00000000-0005-0000-0000-0000FB0F0000}"/>
    <cellStyle name="Migliaia 44 3 3 3" xfId="5162" xr:uid="{00000000-0005-0000-0000-0000FC0F0000}"/>
    <cellStyle name="Migliaia 44 3 3 4" xfId="6044" xr:uid="{00000000-0005-0000-0000-0000FD0F0000}"/>
    <cellStyle name="Migliaia 44 3 4" xfId="2497" xr:uid="{00000000-0005-0000-0000-0000FE0F0000}"/>
    <cellStyle name="Migliaia 44 3 4 2" xfId="5557" xr:uid="{00000000-0005-0000-0000-0000FF0F0000}"/>
    <cellStyle name="Migliaia 44 3 4 3" xfId="6479" xr:uid="{00000000-0005-0000-0000-000000100000}"/>
    <cellStyle name="Migliaia 44 3 5" xfId="5160" xr:uid="{00000000-0005-0000-0000-000001100000}"/>
    <cellStyle name="Migliaia 44 3 6" xfId="6042" xr:uid="{00000000-0005-0000-0000-000002100000}"/>
    <cellStyle name="Migliaia 44 4" xfId="795" xr:uid="{00000000-0005-0000-0000-000003100000}"/>
    <cellStyle name="Migliaia 44 4 2" xfId="796" xr:uid="{00000000-0005-0000-0000-000004100000}"/>
    <cellStyle name="Migliaia 44 4 2 2" xfId="2500" xr:uid="{00000000-0005-0000-0000-000005100000}"/>
    <cellStyle name="Migliaia 44 4 2 2 2" xfId="5560" xr:uid="{00000000-0005-0000-0000-000006100000}"/>
    <cellStyle name="Migliaia 44 4 2 2 3" xfId="6482" xr:uid="{00000000-0005-0000-0000-000007100000}"/>
    <cellStyle name="Migliaia 44 4 2 3" xfId="5164" xr:uid="{00000000-0005-0000-0000-000008100000}"/>
    <cellStyle name="Migliaia 44 4 2 4" xfId="6046" xr:uid="{00000000-0005-0000-0000-000009100000}"/>
    <cellStyle name="Migliaia 44 4 3" xfId="2499" xr:uid="{00000000-0005-0000-0000-00000A100000}"/>
    <cellStyle name="Migliaia 44 4 3 2" xfId="5559" xr:uid="{00000000-0005-0000-0000-00000B100000}"/>
    <cellStyle name="Migliaia 44 4 3 3" xfId="6481" xr:uid="{00000000-0005-0000-0000-00000C100000}"/>
    <cellStyle name="Migliaia 44 4 4" xfId="5163" xr:uid="{00000000-0005-0000-0000-00000D100000}"/>
    <cellStyle name="Migliaia 44 4 5" xfId="6045" xr:uid="{00000000-0005-0000-0000-00000E100000}"/>
    <cellStyle name="Migliaia 44 5" xfId="797" xr:uid="{00000000-0005-0000-0000-00000F100000}"/>
    <cellStyle name="Migliaia 44 5 2" xfId="5165" xr:uid="{00000000-0005-0000-0000-000010100000}"/>
    <cellStyle name="Migliaia 44 5 3" xfId="6047" xr:uid="{00000000-0005-0000-0000-000011100000}"/>
    <cellStyle name="Migliaia 44 6" xfId="4837" xr:uid="{00000000-0005-0000-0000-000012100000}"/>
    <cellStyle name="Migliaia 44 7" xfId="6040" xr:uid="{00000000-0005-0000-0000-000013100000}"/>
    <cellStyle name="Migliaia 45" xfId="798" xr:uid="{00000000-0005-0000-0000-000014100000}"/>
    <cellStyle name="Migliaia 45 2" xfId="799" xr:uid="{00000000-0005-0000-0000-000015100000}"/>
    <cellStyle name="Migliaia 45 2 2" xfId="2501" xr:uid="{00000000-0005-0000-0000-000016100000}"/>
    <cellStyle name="Migliaia 45 2 2 2" xfId="5561" xr:uid="{00000000-0005-0000-0000-000017100000}"/>
    <cellStyle name="Migliaia 45 2 2 3" xfId="6483" xr:uid="{00000000-0005-0000-0000-000018100000}"/>
    <cellStyle name="Migliaia 45 2 3" xfId="4902" xr:uid="{00000000-0005-0000-0000-000019100000}"/>
    <cellStyle name="Migliaia 45 2 4" xfId="6049" xr:uid="{00000000-0005-0000-0000-00001A100000}"/>
    <cellStyle name="Migliaia 45 3" xfId="800" xr:uid="{00000000-0005-0000-0000-00001B100000}"/>
    <cellStyle name="Migliaia 45 3 2" xfId="801" xr:uid="{00000000-0005-0000-0000-00001C100000}"/>
    <cellStyle name="Migliaia 45 3 2 2" xfId="5167" xr:uid="{00000000-0005-0000-0000-00001D100000}"/>
    <cellStyle name="Migliaia 45 3 2 3" xfId="6051" xr:uid="{00000000-0005-0000-0000-00001E100000}"/>
    <cellStyle name="Migliaia 45 3 3" xfId="802" xr:uid="{00000000-0005-0000-0000-00001F100000}"/>
    <cellStyle name="Migliaia 45 3 3 2" xfId="2503" xr:uid="{00000000-0005-0000-0000-000020100000}"/>
    <cellStyle name="Migliaia 45 3 3 2 2" xfId="5563" xr:uid="{00000000-0005-0000-0000-000021100000}"/>
    <cellStyle name="Migliaia 45 3 3 2 3" xfId="6485" xr:uid="{00000000-0005-0000-0000-000022100000}"/>
    <cellStyle name="Migliaia 45 3 3 3" xfId="5168" xr:uid="{00000000-0005-0000-0000-000023100000}"/>
    <cellStyle name="Migliaia 45 3 3 4" xfId="6052" xr:uid="{00000000-0005-0000-0000-000024100000}"/>
    <cellStyle name="Migliaia 45 3 4" xfId="2502" xr:uid="{00000000-0005-0000-0000-000025100000}"/>
    <cellStyle name="Migliaia 45 3 4 2" xfId="5562" xr:uid="{00000000-0005-0000-0000-000026100000}"/>
    <cellStyle name="Migliaia 45 3 4 3" xfId="6484" xr:uid="{00000000-0005-0000-0000-000027100000}"/>
    <cellStyle name="Migliaia 45 3 5" xfId="5166" xr:uid="{00000000-0005-0000-0000-000028100000}"/>
    <cellStyle name="Migliaia 45 3 6" xfId="6050" xr:uid="{00000000-0005-0000-0000-000029100000}"/>
    <cellStyle name="Migliaia 45 4" xfId="803" xr:uid="{00000000-0005-0000-0000-00002A100000}"/>
    <cellStyle name="Migliaia 45 4 2" xfId="804" xr:uid="{00000000-0005-0000-0000-00002B100000}"/>
    <cellStyle name="Migliaia 45 4 2 2" xfId="2505" xr:uid="{00000000-0005-0000-0000-00002C100000}"/>
    <cellStyle name="Migliaia 45 4 2 2 2" xfId="5565" xr:uid="{00000000-0005-0000-0000-00002D100000}"/>
    <cellStyle name="Migliaia 45 4 2 2 3" xfId="6487" xr:uid="{00000000-0005-0000-0000-00002E100000}"/>
    <cellStyle name="Migliaia 45 4 2 3" xfId="5170" xr:uid="{00000000-0005-0000-0000-00002F100000}"/>
    <cellStyle name="Migliaia 45 4 2 4" xfId="6054" xr:uid="{00000000-0005-0000-0000-000030100000}"/>
    <cellStyle name="Migliaia 45 4 3" xfId="2504" xr:uid="{00000000-0005-0000-0000-000031100000}"/>
    <cellStyle name="Migliaia 45 4 3 2" xfId="5564" xr:uid="{00000000-0005-0000-0000-000032100000}"/>
    <cellStyle name="Migliaia 45 4 3 3" xfId="6486" xr:uid="{00000000-0005-0000-0000-000033100000}"/>
    <cellStyle name="Migliaia 45 4 4" xfId="5169" xr:uid="{00000000-0005-0000-0000-000034100000}"/>
    <cellStyle name="Migliaia 45 4 5" xfId="6053" xr:uid="{00000000-0005-0000-0000-000035100000}"/>
    <cellStyle name="Migliaia 45 5" xfId="805" xr:uid="{00000000-0005-0000-0000-000036100000}"/>
    <cellStyle name="Migliaia 45 5 2" xfId="5171" xr:uid="{00000000-0005-0000-0000-000037100000}"/>
    <cellStyle name="Migliaia 45 5 3" xfId="6055" xr:uid="{00000000-0005-0000-0000-000038100000}"/>
    <cellStyle name="Migliaia 45 6" xfId="4838" xr:uid="{00000000-0005-0000-0000-000039100000}"/>
    <cellStyle name="Migliaia 45 7" xfId="6048" xr:uid="{00000000-0005-0000-0000-00003A100000}"/>
    <cellStyle name="Migliaia 46" xfId="806" xr:uid="{00000000-0005-0000-0000-00003B100000}"/>
    <cellStyle name="Migliaia 46 2" xfId="807" xr:uid="{00000000-0005-0000-0000-00003C100000}"/>
    <cellStyle name="Migliaia 46 2 2" xfId="2506" xr:uid="{00000000-0005-0000-0000-00003D100000}"/>
    <cellStyle name="Migliaia 46 2 2 2" xfId="5566" xr:uid="{00000000-0005-0000-0000-00003E100000}"/>
    <cellStyle name="Migliaia 46 2 2 3" xfId="6488" xr:uid="{00000000-0005-0000-0000-00003F100000}"/>
    <cellStyle name="Migliaia 46 2 3" xfId="4903" xr:uid="{00000000-0005-0000-0000-000040100000}"/>
    <cellStyle name="Migliaia 46 2 4" xfId="6057" xr:uid="{00000000-0005-0000-0000-000041100000}"/>
    <cellStyle name="Migliaia 46 3" xfId="808" xr:uid="{00000000-0005-0000-0000-000042100000}"/>
    <cellStyle name="Migliaia 46 3 2" xfId="809" xr:uid="{00000000-0005-0000-0000-000043100000}"/>
    <cellStyle name="Migliaia 46 3 2 2" xfId="5173" xr:uid="{00000000-0005-0000-0000-000044100000}"/>
    <cellStyle name="Migliaia 46 3 2 3" xfId="6059" xr:uid="{00000000-0005-0000-0000-000045100000}"/>
    <cellStyle name="Migliaia 46 3 3" xfId="810" xr:uid="{00000000-0005-0000-0000-000046100000}"/>
    <cellStyle name="Migliaia 46 3 3 2" xfId="2508" xr:uid="{00000000-0005-0000-0000-000047100000}"/>
    <cellStyle name="Migliaia 46 3 3 2 2" xfId="5568" xr:uid="{00000000-0005-0000-0000-000048100000}"/>
    <cellStyle name="Migliaia 46 3 3 2 3" xfId="6490" xr:uid="{00000000-0005-0000-0000-000049100000}"/>
    <cellStyle name="Migliaia 46 3 3 3" xfId="5174" xr:uid="{00000000-0005-0000-0000-00004A100000}"/>
    <cellStyle name="Migliaia 46 3 3 4" xfId="6060" xr:uid="{00000000-0005-0000-0000-00004B100000}"/>
    <cellStyle name="Migliaia 46 3 4" xfId="2507" xr:uid="{00000000-0005-0000-0000-00004C100000}"/>
    <cellStyle name="Migliaia 46 3 4 2" xfId="5567" xr:uid="{00000000-0005-0000-0000-00004D100000}"/>
    <cellStyle name="Migliaia 46 3 4 3" xfId="6489" xr:uid="{00000000-0005-0000-0000-00004E100000}"/>
    <cellStyle name="Migliaia 46 3 5" xfId="5172" xr:uid="{00000000-0005-0000-0000-00004F100000}"/>
    <cellStyle name="Migliaia 46 3 6" xfId="6058" xr:uid="{00000000-0005-0000-0000-000050100000}"/>
    <cellStyle name="Migliaia 46 4" xfId="811" xr:uid="{00000000-0005-0000-0000-000051100000}"/>
    <cellStyle name="Migliaia 46 4 2" xfId="812" xr:uid="{00000000-0005-0000-0000-000052100000}"/>
    <cellStyle name="Migliaia 46 4 2 2" xfId="2510" xr:uid="{00000000-0005-0000-0000-000053100000}"/>
    <cellStyle name="Migliaia 46 4 2 2 2" xfId="5570" xr:uid="{00000000-0005-0000-0000-000054100000}"/>
    <cellStyle name="Migliaia 46 4 2 2 3" xfId="6492" xr:uid="{00000000-0005-0000-0000-000055100000}"/>
    <cellStyle name="Migliaia 46 4 2 3" xfId="5176" xr:uid="{00000000-0005-0000-0000-000056100000}"/>
    <cellStyle name="Migliaia 46 4 2 4" xfId="6062" xr:uid="{00000000-0005-0000-0000-000057100000}"/>
    <cellStyle name="Migliaia 46 4 3" xfId="2509" xr:uid="{00000000-0005-0000-0000-000058100000}"/>
    <cellStyle name="Migliaia 46 4 3 2" xfId="5569" xr:uid="{00000000-0005-0000-0000-000059100000}"/>
    <cellStyle name="Migliaia 46 4 3 3" xfId="6491" xr:uid="{00000000-0005-0000-0000-00005A100000}"/>
    <cellStyle name="Migliaia 46 4 4" xfId="5175" xr:uid="{00000000-0005-0000-0000-00005B100000}"/>
    <cellStyle name="Migliaia 46 4 5" xfId="6061" xr:uid="{00000000-0005-0000-0000-00005C100000}"/>
    <cellStyle name="Migliaia 46 5" xfId="813" xr:uid="{00000000-0005-0000-0000-00005D100000}"/>
    <cellStyle name="Migliaia 46 5 2" xfId="5177" xr:uid="{00000000-0005-0000-0000-00005E100000}"/>
    <cellStyle name="Migliaia 46 5 3" xfId="6063" xr:uid="{00000000-0005-0000-0000-00005F100000}"/>
    <cellStyle name="Migliaia 46 6" xfId="4839" xr:uid="{00000000-0005-0000-0000-000060100000}"/>
    <cellStyle name="Migliaia 46 7" xfId="6056" xr:uid="{00000000-0005-0000-0000-000061100000}"/>
    <cellStyle name="Migliaia 47" xfId="814" xr:uid="{00000000-0005-0000-0000-000062100000}"/>
    <cellStyle name="Migliaia 47 2" xfId="815" xr:uid="{00000000-0005-0000-0000-000063100000}"/>
    <cellStyle name="Migliaia 47 2 2" xfId="2511" xr:uid="{00000000-0005-0000-0000-000064100000}"/>
    <cellStyle name="Migliaia 47 2 2 2" xfId="5571" xr:uid="{00000000-0005-0000-0000-000065100000}"/>
    <cellStyle name="Migliaia 47 2 2 3" xfId="6493" xr:uid="{00000000-0005-0000-0000-000066100000}"/>
    <cellStyle name="Migliaia 47 2 3" xfId="4904" xr:uid="{00000000-0005-0000-0000-000067100000}"/>
    <cellStyle name="Migliaia 47 2 4" xfId="6065" xr:uid="{00000000-0005-0000-0000-000068100000}"/>
    <cellStyle name="Migliaia 47 3" xfId="816" xr:uid="{00000000-0005-0000-0000-000069100000}"/>
    <cellStyle name="Migliaia 47 3 2" xfId="817" xr:uid="{00000000-0005-0000-0000-00006A100000}"/>
    <cellStyle name="Migliaia 47 3 2 2" xfId="5179" xr:uid="{00000000-0005-0000-0000-00006B100000}"/>
    <cellStyle name="Migliaia 47 3 2 3" xfId="6067" xr:uid="{00000000-0005-0000-0000-00006C100000}"/>
    <cellStyle name="Migliaia 47 3 3" xfId="818" xr:uid="{00000000-0005-0000-0000-00006D100000}"/>
    <cellStyle name="Migliaia 47 3 3 2" xfId="2513" xr:uid="{00000000-0005-0000-0000-00006E100000}"/>
    <cellStyle name="Migliaia 47 3 3 2 2" xfId="5573" xr:uid="{00000000-0005-0000-0000-00006F100000}"/>
    <cellStyle name="Migliaia 47 3 3 2 3" xfId="6495" xr:uid="{00000000-0005-0000-0000-000070100000}"/>
    <cellStyle name="Migliaia 47 3 3 3" xfId="5180" xr:uid="{00000000-0005-0000-0000-000071100000}"/>
    <cellStyle name="Migliaia 47 3 3 4" xfId="6068" xr:uid="{00000000-0005-0000-0000-000072100000}"/>
    <cellStyle name="Migliaia 47 3 4" xfId="2512" xr:uid="{00000000-0005-0000-0000-000073100000}"/>
    <cellStyle name="Migliaia 47 3 4 2" xfId="5572" xr:uid="{00000000-0005-0000-0000-000074100000}"/>
    <cellStyle name="Migliaia 47 3 4 3" xfId="6494" xr:uid="{00000000-0005-0000-0000-000075100000}"/>
    <cellStyle name="Migliaia 47 3 5" xfId="5178" xr:uid="{00000000-0005-0000-0000-000076100000}"/>
    <cellStyle name="Migliaia 47 3 6" xfId="6066" xr:uid="{00000000-0005-0000-0000-000077100000}"/>
    <cellStyle name="Migliaia 47 4" xfId="819" xr:uid="{00000000-0005-0000-0000-000078100000}"/>
    <cellStyle name="Migliaia 47 4 2" xfId="820" xr:uid="{00000000-0005-0000-0000-000079100000}"/>
    <cellStyle name="Migliaia 47 4 2 2" xfId="2515" xr:uid="{00000000-0005-0000-0000-00007A100000}"/>
    <cellStyle name="Migliaia 47 4 2 2 2" xfId="5575" xr:uid="{00000000-0005-0000-0000-00007B100000}"/>
    <cellStyle name="Migliaia 47 4 2 2 3" xfId="6497" xr:uid="{00000000-0005-0000-0000-00007C100000}"/>
    <cellStyle name="Migliaia 47 4 2 3" xfId="5182" xr:uid="{00000000-0005-0000-0000-00007D100000}"/>
    <cellStyle name="Migliaia 47 4 2 4" xfId="6070" xr:uid="{00000000-0005-0000-0000-00007E100000}"/>
    <cellStyle name="Migliaia 47 4 3" xfId="2514" xr:uid="{00000000-0005-0000-0000-00007F100000}"/>
    <cellStyle name="Migliaia 47 4 3 2" xfId="5574" xr:uid="{00000000-0005-0000-0000-000080100000}"/>
    <cellStyle name="Migliaia 47 4 3 3" xfId="6496" xr:uid="{00000000-0005-0000-0000-000081100000}"/>
    <cellStyle name="Migliaia 47 4 4" xfId="5181" xr:uid="{00000000-0005-0000-0000-000082100000}"/>
    <cellStyle name="Migliaia 47 4 5" xfId="6069" xr:uid="{00000000-0005-0000-0000-000083100000}"/>
    <cellStyle name="Migliaia 47 5" xfId="821" xr:uid="{00000000-0005-0000-0000-000084100000}"/>
    <cellStyle name="Migliaia 47 5 2" xfId="5183" xr:uid="{00000000-0005-0000-0000-000085100000}"/>
    <cellStyle name="Migliaia 47 5 3" xfId="6071" xr:uid="{00000000-0005-0000-0000-000086100000}"/>
    <cellStyle name="Migliaia 47 6" xfId="4840" xr:uid="{00000000-0005-0000-0000-000087100000}"/>
    <cellStyle name="Migliaia 47 7" xfId="6064" xr:uid="{00000000-0005-0000-0000-000088100000}"/>
    <cellStyle name="Migliaia 48" xfId="822" xr:uid="{00000000-0005-0000-0000-000089100000}"/>
    <cellStyle name="Migliaia 48 2" xfId="823" xr:uid="{00000000-0005-0000-0000-00008A100000}"/>
    <cellStyle name="Migliaia 48 2 2" xfId="2516" xr:uid="{00000000-0005-0000-0000-00008B100000}"/>
    <cellStyle name="Migliaia 48 2 2 2" xfId="5576" xr:uid="{00000000-0005-0000-0000-00008C100000}"/>
    <cellStyle name="Migliaia 48 2 2 3" xfId="6498" xr:uid="{00000000-0005-0000-0000-00008D100000}"/>
    <cellStyle name="Migliaia 48 2 3" xfId="4905" xr:uid="{00000000-0005-0000-0000-00008E100000}"/>
    <cellStyle name="Migliaia 48 2 4" xfId="6073" xr:uid="{00000000-0005-0000-0000-00008F100000}"/>
    <cellStyle name="Migliaia 48 3" xfId="824" xr:uid="{00000000-0005-0000-0000-000090100000}"/>
    <cellStyle name="Migliaia 48 3 2" xfId="825" xr:uid="{00000000-0005-0000-0000-000091100000}"/>
    <cellStyle name="Migliaia 48 3 2 2" xfId="5185" xr:uid="{00000000-0005-0000-0000-000092100000}"/>
    <cellStyle name="Migliaia 48 3 2 3" xfId="6075" xr:uid="{00000000-0005-0000-0000-000093100000}"/>
    <cellStyle name="Migliaia 48 3 3" xfId="826" xr:uid="{00000000-0005-0000-0000-000094100000}"/>
    <cellStyle name="Migliaia 48 3 3 2" xfId="2518" xr:uid="{00000000-0005-0000-0000-000095100000}"/>
    <cellStyle name="Migliaia 48 3 3 2 2" xfId="5578" xr:uid="{00000000-0005-0000-0000-000096100000}"/>
    <cellStyle name="Migliaia 48 3 3 2 3" xfId="6500" xr:uid="{00000000-0005-0000-0000-000097100000}"/>
    <cellStyle name="Migliaia 48 3 3 3" xfId="5186" xr:uid="{00000000-0005-0000-0000-000098100000}"/>
    <cellStyle name="Migliaia 48 3 3 4" xfId="6076" xr:uid="{00000000-0005-0000-0000-000099100000}"/>
    <cellStyle name="Migliaia 48 3 4" xfId="2517" xr:uid="{00000000-0005-0000-0000-00009A100000}"/>
    <cellStyle name="Migliaia 48 3 4 2" xfId="5577" xr:uid="{00000000-0005-0000-0000-00009B100000}"/>
    <cellStyle name="Migliaia 48 3 4 3" xfId="6499" xr:uid="{00000000-0005-0000-0000-00009C100000}"/>
    <cellStyle name="Migliaia 48 3 5" xfId="5184" xr:uid="{00000000-0005-0000-0000-00009D100000}"/>
    <cellStyle name="Migliaia 48 3 6" xfId="6074" xr:uid="{00000000-0005-0000-0000-00009E100000}"/>
    <cellStyle name="Migliaia 48 4" xfId="827" xr:uid="{00000000-0005-0000-0000-00009F100000}"/>
    <cellStyle name="Migliaia 48 4 2" xfId="828" xr:uid="{00000000-0005-0000-0000-0000A0100000}"/>
    <cellStyle name="Migliaia 48 4 2 2" xfId="2520" xr:uid="{00000000-0005-0000-0000-0000A1100000}"/>
    <cellStyle name="Migliaia 48 4 2 2 2" xfId="5580" xr:uid="{00000000-0005-0000-0000-0000A2100000}"/>
    <cellStyle name="Migliaia 48 4 2 2 3" xfId="6502" xr:uid="{00000000-0005-0000-0000-0000A3100000}"/>
    <cellStyle name="Migliaia 48 4 2 3" xfId="5188" xr:uid="{00000000-0005-0000-0000-0000A4100000}"/>
    <cellStyle name="Migliaia 48 4 2 4" xfId="6078" xr:uid="{00000000-0005-0000-0000-0000A5100000}"/>
    <cellStyle name="Migliaia 48 4 3" xfId="2519" xr:uid="{00000000-0005-0000-0000-0000A6100000}"/>
    <cellStyle name="Migliaia 48 4 3 2" xfId="5579" xr:uid="{00000000-0005-0000-0000-0000A7100000}"/>
    <cellStyle name="Migliaia 48 4 3 3" xfId="6501" xr:uid="{00000000-0005-0000-0000-0000A8100000}"/>
    <cellStyle name="Migliaia 48 4 4" xfId="5187" xr:uid="{00000000-0005-0000-0000-0000A9100000}"/>
    <cellStyle name="Migliaia 48 4 5" xfId="6077" xr:uid="{00000000-0005-0000-0000-0000AA100000}"/>
    <cellStyle name="Migliaia 48 5" xfId="829" xr:uid="{00000000-0005-0000-0000-0000AB100000}"/>
    <cellStyle name="Migliaia 48 5 2" xfId="5189" xr:uid="{00000000-0005-0000-0000-0000AC100000}"/>
    <cellStyle name="Migliaia 48 5 3" xfId="6079" xr:uid="{00000000-0005-0000-0000-0000AD100000}"/>
    <cellStyle name="Migliaia 48 6" xfId="4841" xr:uid="{00000000-0005-0000-0000-0000AE100000}"/>
    <cellStyle name="Migliaia 48 7" xfId="6072" xr:uid="{00000000-0005-0000-0000-0000AF100000}"/>
    <cellStyle name="Migliaia 49" xfId="830" xr:uid="{00000000-0005-0000-0000-0000B0100000}"/>
    <cellStyle name="Migliaia 49 2" xfId="831" xr:uid="{00000000-0005-0000-0000-0000B1100000}"/>
    <cellStyle name="Migliaia 49 2 2" xfId="2521" xr:uid="{00000000-0005-0000-0000-0000B2100000}"/>
    <cellStyle name="Migliaia 49 2 2 2" xfId="5581" xr:uid="{00000000-0005-0000-0000-0000B3100000}"/>
    <cellStyle name="Migliaia 49 2 2 3" xfId="6503" xr:uid="{00000000-0005-0000-0000-0000B4100000}"/>
    <cellStyle name="Migliaia 49 2 3" xfId="4906" xr:uid="{00000000-0005-0000-0000-0000B5100000}"/>
    <cellStyle name="Migliaia 49 2 4" xfId="6081" xr:uid="{00000000-0005-0000-0000-0000B6100000}"/>
    <cellStyle name="Migliaia 49 3" xfId="832" xr:uid="{00000000-0005-0000-0000-0000B7100000}"/>
    <cellStyle name="Migliaia 49 3 2" xfId="833" xr:uid="{00000000-0005-0000-0000-0000B8100000}"/>
    <cellStyle name="Migliaia 49 3 2 2" xfId="5191" xr:uid="{00000000-0005-0000-0000-0000B9100000}"/>
    <cellStyle name="Migliaia 49 3 2 3" xfId="6083" xr:uid="{00000000-0005-0000-0000-0000BA100000}"/>
    <cellStyle name="Migliaia 49 3 3" xfId="834" xr:uid="{00000000-0005-0000-0000-0000BB100000}"/>
    <cellStyle name="Migliaia 49 3 3 2" xfId="2523" xr:uid="{00000000-0005-0000-0000-0000BC100000}"/>
    <cellStyle name="Migliaia 49 3 3 2 2" xfId="5583" xr:uid="{00000000-0005-0000-0000-0000BD100000}"/>
    <cellStyle name="Migliaia 49 3 3 2 3" xfId="6505" xr:uid="{00000000-0005-0000-0000-0000BE100000}"/>
    <cellStyle name="Migliaia 49 3 3 3" xfId="5192" xr:uid="{00000000-0005-0000-0000-0000BF100000}"/>
    <cellStyle name="Migliaia 49 3 3 4" xfId="6084" xr:uid="{00000000-0005-0000-0000-0000C0100000}"/>
    <cellStyle name="Migliaia 49 3 4" xfId="2522" xr:uid="{00000000-0005-0000-0000-0000C1100000}"/>
    <cellStyle name="Migliaia 49 3 4 2" xfId="5582" xr:uid="{00000000-0005-0000-0000-0000C2100000}"/>
    <cellStyle name="Migliaia 49 3 4 3" xfId="6504" xr:uid="{00000000-0005-0000-0000-0000C3100000}"/>
    <cellStyle name="Migliaia 49 3 5" xfId="5190" xr:uid="{00000000-0005-0000-0000-0000C4100000}"/>
    <cellStyle name="Migliaia 49 3 6" xfId="6082" xr:uid="{00000000-0005-0000-0000-0000C5100000}"/>
    <cellStyle name="Migliaia 49 4" xfId="835" xr:uid="{00000000-0005-0000-0000-0000C6100000}"/>
    <cellStyle name="Migliaia 49 4 2" xfId="836" xr:uid="{00000000-0005-0000-0000-0000C7100000}"/>
    <cellStyle name="Migliaia 49 4 2 2" xfId="2525" xr:uid="{00000000-0005-0000-0000-0000C8100000}"/>
    <cellStyle name="Migliaia 49 4 2 2 2" xfId="5585" xr:uid="{00000000-0005-0000-0000-0000C9100000}"/>
    <cellStyle name="Migliaia 49 4 2 2 3" xfId="6507" xr:uid="{00000000-0005-0000-0000-0000CA100000}"/>
    <cellStyle name="Migliaia 49 4 2 3" xfId="5194" xr:uid="{00000000-0005-0000-0000-0000CB100000}"/>
    <cellStyle name="Migliaia 49 4 2 4" xfId="6086" xr:uid="{00000000-0005-0000-0000-0000CC100000}"/>
    <cellStyle name="Migliaia 49 4 3" xfId="2524" xr:uid="{00000000-0005-0000-0000-0000CD100000}"/>
    <cellStyle name="Migliaia 49 4 3 2" xfId="5584" xr:uid="{00000000-0005-0000-0000-0000CE100000}"/>
    <cellStyle name="Migliaia 49 4 3 3" xfId="6506" xr:uid="{00000000-0005-0000-0000-0000CF100000}"/>
    <cellStyle name="Migliaia 49 4 4" xfId="5193" xr:uid="{00000000-0005-0000-0000-0000D0100000}"/>
    <cellStyle name="Migliaia 49 4 5" xfId="6085" xr:uid="{00000000-0005-0000-0000-0000D1100000}"/>
    <cellStyle name="Migliaia 49 5" xfId="837" xr:uid="{00000000-0005-0000-0000-0000D2100000}"/>
    <cellStyle name="Migliaia 49 5 2" xfId="5195" xr:uid="{00000000-0005-0000-0000-0000D3100000}"/>
    <cellStyle name="Migliaia 49 5 3" xfId="6087" xr:uid="{00000000-0005-0000-0000-0000D4100000}"/>
    <cellStyle name="Migliaia 49 6" xfId="4842" xr:uid="{00000000-0005-0000-0000-0000D5100000}"/>
    <cellStyle name="Migliaia 49 7" xfId="6080" xr:uid="{00000000-0005-0000-0000-0000D6100000}"/>
    <cellStyle name="Migliaia 5" xfId="838" xr:uid="{00000000-0005-0000-0000-0000D7100000}"/>
    <cellStyle name="Migliaia 5 2" xfId="839" xr:uid="{00000000-0005-0000-0000-0000D8100000}"/>
    <cellStyle name="Migliaia 5 2 2" xfId="2526" xr:uid="{00000000-0005-0000-0000-0000D9100000}"/>
    <cellStyle name="Migliaia 5 2 2 2" xfId="5586" xr:uid="{00000000-0005-0000-0000-0000DA100000}"/>
    <cellStyle name="Migliaia 5 2 2 3" xfId="6508" xr:uid="{00000000-0005-0000-0000-0000DB100000}"/>
    <cellStyle name="Migliaia 5 2 3" xfId="4907" xr:uid="{00000000-0005-0000-0000-0000DC100000}"/>
    <cellStyle name="Migliaia 5 2 4" xfId="6089" xr:uid="{00000000-0005-0000-0000-0000DD100000}"/>
    <cellStyle name="Migliaia 5 3" xfId="840" xr:uid="{00000000-0005-0000-0000-0000DE100000}"/>
    <cellStyle name="Migliaia 5 3 2" xfId="841" xr:uid="{00000000-0005-0000-0000-0000DF100000}"/>
    <cellStyle name="Migliaia 5 3 2 2" xfId="5197" xr:uid="{00000000-0005-0000-0000-0000E0100000}"/>
    <cellStyle name="Migliaia 5 3 2 3" xfId="6091" xr:uid="{00000000-0005-0000-0000-0000E1100000}"/>
    <cellStyle name="Migliaia 5 3 3" xfId="842" xr:uid="{00000000-0005-0000-0000-0000E2100000}"/>
    <cellStyle name="Migliaia 5 3 3 2" xfId="2528" xr:uid="{00000000-0005-0000-0000-0000E3100000}"/>
    <cellStyle name="Migliaia 5 3 3 2 2" xfId="5588" xr:uid="{00000000-0005-0000-0000-0000E4100000}"/>
    <cellStyle name="Migliaia 5 3 3 2 3" xfId="6510" xr:uid="{00000000-0005-0000-0000-0000E5100000}"/>
    <cellStyle name="Migliaia 5 3 3 3" xfId="5198" xr:uid="{00000000-0005-0000-0000-0000E6100000}"/>
    <cellStyle name="Migliaia 5 3 3 4" xfId="6092" xr:uid="{00000000-0005-0000-0000-0000E7100000}"/>
    <cellStyle name="Migliaia 5 3 4" xfId="2527" xr:uid="{00000000-0005-0000-0000-0000E8100000}"/>
    <cellStyle name="Migliaia 5 3 4 2" xfId="5587" xr:uid="{00000000-0005-0000-0000-0000E9100000}"/>
    <cellStyle name="Migliaia 5 3 4 3" xfId="6509" xr:uid="{00000000-0005-0000-0000-0000EA100000}"/>
    <cellStyle name="Migliaia 5 3 5" xfId="5196" xr:uid="{00000000-0005-0000-0000-0000EB100000}"/>
    <cellStyle name="Migliaia 5 3 6" xfId="6090" xr:uid="{00000000-0005-0000-0000-0000EC100000}"/>
    <cellStyle name="Migliaia 5 4" xfId="843" xr:uid="{00000000-0005-0000-0000-0000ED100000}"/>
    <cellStyle name="Migliaia 5 4 2" xfId="844" xr:uid="{00000000-0005-0000-0000-0000EE100000}"/>
    <cellStyle name="Migliaia 5 4 2 2" xfId="2530" xr:uid="{00000000-0005-0000-0000-0000EF100000}"/>
    <cellStyle name="Migliaia 5 4 2 2 2" xfId="5590" xr:uid="{00000000-0005-0000-0000-0000F0100000}"/>
    <cellStyle name="Migliaia 5 4 2 2 3" xfId="6512" xr:uid="{00000000-0005-0000-0000-0000F1100000}"/>
    <cellStyle name="Migliaia 5 4 2 3" xfId="5200" xr:uid="{00000000-0005-0000-0000-0000F2100000}"/>
    <cellStyle name="Migliaia 5 4 2 4" xfId="6094" xr:uid="{00000000-0005-0000-0000-0000F3100000}"/>
    <cellStyle name="Migliaia 5 4 3" xfId="2529" xr:uid="{00000000-0005-0000-0000-0000F4100000}"/>
    <cellStyle name="Migliaia 5 4 3 2" xfId="5589" xr:uid="{00000000-0005-0000-0000-0000F5100000}"/>
    <cellStyle name="Migliaia 5 4 3 3" xfId="6511" xr:uid="{00000000-0005-0000-0000-0000F6100000}"/>
    <cellStyle name="Migliaia 5 4 4" xfId="5199" xr:uid="{00000000-0005-0000-0000-0000F7100000}"/>
    <cellStyle name="Migliaia 5 4 5" xfId="6093" xr:uid="{00000000-0005-0000-0000-0000F8100000}"/>
    <cellStyle name="Migliaia 5 5" xfId="845" xr:uid="{00000000-0005-0000-0000-0000F9100000}"/>
    <cellStyle name="Migliaia 5 5 2" xfId="5201" xr:uid="{00000000-0005-0000-0000-0000FA100000}"/>
    <cellStyle name="Migliaia 5 5 3" xfId="6095" xr:uid="{00000000-0005-0000-0000-0000FB100000}"/>
    <cellStyle name="Migliaia 5 6" xfId="4843" xr:uid="{00000000-0005-0000-0000-0000FC100000}"/>
    <cellStyle name="Migliaia 5 7" xfId="6088" xr:uid="{00000000-0005-0000-0000-0000FD100000}"/>
    <cellStyle name="Migliaia 50" xfId="846" xr:uid="{00000000-0005-0000-0000-0000FE100000}"/>
    <cellStyle name="Migliaia 50 2" xfId="847" xr:uid="{00000000-0005-0000-0000-0000FF100000}"/>
    <cellStyle name="Migliaia 50 2 2" xfId="2531" xr:uid="{00000000-0005-0000-0000-000000110000}"/>
    <cellStyle name="Migliaia 50 2 2 2" xfId="5591" xr:uid="{00000000-0005-0000-0000-000001110000}"/>
    <cellStyle name="Migliaia 50 2 2 3" xfId="6513" xr:uid="{00000000-0005-0000-0000-000002110000}"/>
    <cellStyle name="Migliaia 50 2 3" xfId="4908" xr:uid="{00000000-0005-0000-0000-000003110000}"/>
    <cellStyle name="Migliaia 50 2 4" xfId="6097" xr:uid="{00000000-0005-0000-0000-000004110000}"/>
    <cellStyle name="Migliaia 50 3" xfId="848" xr:uid="{00000000-0005-0000-0000-000005110000}"/>
    <cellStyle name="Migliaia 50 3 2" xfId="849" xr:uid="{00000000-0005-0000-0000-000006110000}"/>
    <cellStyle name="Migliaia 50 3 2 2" xfId="5203" xr:uid="{00000000-0005-0000-0000-000007110000}"/>
    <cellStyle name="Migliaia 50 3 2 3" xfId="6099" xr:uid="{00000000-0005-0000-0000-000008110000}"/>
    <cellStyle name="Migliaia 50 3 3" xfId="850" xr:uid="{00000000-0005-0000-0000-000009110000}"/>
    <cellStyle name="Migliaia 50 3 3 2" xfId="2533" xr:uid="{00000000-0005-0000-0000-00000A110000}"/>
    <cellStyle name="Migliaia 50 3 3 2 2" xfId="5593" xr:uid="{00000000-0005-0000-0000-00000B110000}"/>
    <cellStyle name="Migliaia 50 3 3 2 3" xfId="6515" xr:uid="{00000000-0005-0000-0000-00000C110000}"/>
    <cellStyle name="Migliaia 50 3 3 3" xfId="5204" xr:uid="{00000000-0005-0000-0000-00000D110000}"/>
    <cellStyle name="Migliaia 50 3 3 4" xfId="6100" xr:uid="{00000000-0005-0000-0000-00000E110000}"/>
    <cellStyle name="Migliaia 50 3 4" xfId="2532" xr:uid="{00000000-0005-0000-0000-00000F110000}"/>
    <cellStyle name="Migliaia 50 3 4 2" xfId="5592" xr:uid="{00000000-0005-0000-0000-000010110000}"/>
    <cellStyle name="Migliaia 50 3 4 3" xfId="6514" xr:uid="{00000000-0005-0000-0000-000011110000}"/>
    <cellStyle name="Migliaia 50 3 5" xfId="5202" xr:uid="{00000000-0005-0000-0000-000012110000}"/>
    <cellStyle name="Migliaia 50 3 6" xfId="6098" xr:uid="{00000000-0005-0000-0000-000013110000}"/>
    <cellStyle name="Migliaia 50 4" xfId="851" xr:uid="{00000000-0005-0000-0000-000014110000}"/>
    <cellStyle name="Migliaia 50 4 2" xfId="852" xr:uid="{00000000-0005-0000-0000-000015110000}"/>
    <cellStyle name="Migliaia 50 4 2 2" xfId="2535" xr:uid="{00000000-0005-0000-0000-000016110000}"/>
    <cellStyle name="Migliaia 50 4 2 2 2" xfId="5595" xr:uid="{00000000-0005-0000-0000-000017110000}"/>
    <cellStyle name="Migliaia 50 4 2 2 3" xfId="6517" xr:uid="{00000000-0005-0000-0000-000018110000}"/>
    <cellStyle name="Migliaia 50 4 2 3" xfId="5206" xr:uid="{00000000-0005-0000-0000-000019110000}"/>
    <cellStyle name="Migliaia 50 4 2 4" xfId="6102" xr:uid="{00000000-0005-0000-0000-00001A110000}"/>
    <cellStyle name="Migliaia 50 4 3" xfId="2534" xr:uid="{00000000-0005-0000-0000-00001B110000}"/>
    <cellStyle name="Migliaia 50 4 3 2" xfId="5594" xr:uid="{00000000-0005-0000-0000-00001C110000}"/>
    <cellStyle name="Migliaia 50 4 3 3" xfId="6516" xr:uid="{00000000-0005-0000-0000-00001D110000}"/>
    <cellStyle name="Migliaia 50 4 4" xfId="5205" xr:uid="{00000000-0005-0000-0000-00001E110000}"/>
    <cellStyle name="Migliaia 50 4 5" xfId="6101" xr:uid="{00000000-0005-0000-0000-00001F110000}"/>
    <cellStyle name="Migliaia 50 5" xfId="853" xr:uid="{00000000-0005-0000-0000-000020110000}"/>
    <cellStyle name="Migliaia 50 5 2" xfId="5207" xr:uid="{00000000-0005-0000-0000-000021110000}"/>
    <cellStyle name="Migliaia 50 5 3" xfId="6103" xr:uid="{00000000-0005-0000-0000-000022110000}"/>
    <cellStyle name="Migliaia 50 6" xfId="4844" xr:uid="{00000000-0005-0000-0000-000023110000}"/>
    <cellStyle name="Migliaia 50 7" xfId="6096" xr:uid="{00000000-0005-0000-0000-000024110000}"/>
    <cellStyle name="Migliaia 51" xfId="854" xr:uid="{00000000-0005-0000-0000-000025110000}"/>
    <cellStyle name="Migliaia 51 2" xfId="855" xr:uid="{00000000-0005-0000-0000-000026110000}"/>
    <cellStyle name="Migliaia 51 2 2" xfId="2536" xr:uid="{00000000-0005-0000-0000-000027110000}"/>
    <cellStyle name="Migliaia 51 2 2 2" xfId="5596" xr:uid="{00000000-0005-0000-0000-000028110000}"/>
    <cellStyle name="Migliaia 51 2 2 3" xfId="6518" xr:uid="{00000000-0005-0000-0000-000029110000}"/>
    <cellStyle name="Migliaia 51 2 3" xfId="4909" xr:uid="{00000000-0005-0000-0000-00002A110000}"/>
    <cellStyle name="Migliaia 51 2 4" xfId="6105" xr:uid="{00000000-0005-0000-0000-00002B110000}"/>
    <cellStyle name="Migliaia 51 3" xfId="856" xr:uid="{00000000-0005-0000-0000-00002C110000}"/>
    <cellStyle name="Migliaia 51 3 2" xfId="857" xr:uid="{00000000-0005-0000-0000-00002D110000}"/>
    <cellStyle name="Migliaia 51 3 2 2" xfId="5209" xr:uid="{00000000-0005-0000-0000-00002E110000}"/>
    <cellStyle name="Migliaia 51 3 2 3" xfId="6107" xr:uid="{00000000-0005-0000-0000-00002F110000}"/>
    <cellStyle name="Migliaia 51 3 3" xfId="858" xr:uid="{00000000-0005-0000-0000-000030110000}"/>
    <cellStyle name="Migliaia 51 3 3 2" xfId="2538" xr:uid="{00000000-0005-0000-0000-000031110000}"/>
    <cellStyle name="Migliaia 51 3 3 2 2" xfId="5598" xr:uid="{00000000-0005-0000-0000-000032110000}"/>
    <cellStyle name="Migliaia 51 3 3 2 3" xfId="6520" xr:uid="{00000000-0005-0000-0000-000033110000}"/>
    <cellStyle name="Migliaia 51 3 3 3" xfId="5210" xr:uid="{00000000-0005-0000-0000-000034110000}"/>
    <cellStyle name="Migliaia 51 3 3 4" xfId="6108" xr:uid="{00000000-0005-0000-0000-000035110000}"/>
    <cellStyle name="Migliaia 51 3 4" xfId="2537" xr:uid="{00000000-0005-0000-0000-000036110000}"/>
    <cellStyle name="Migliaia 51 3 4 2" xfId="5597" xr:uid="{00000000-0005-0000-0000-000037110000}"/>
    <cellStyle name="Migliaia 51 3 4 3" xfId="6519" xr:uid="{00000000-0005-0000-0000-000038110000}"/>
    <cellStyle name="Migliaia 51 3 5" xfId="5208" xr:uid="{00000000-0005-0000-0000-000039110000}"/>
    <cellStyle name="Migliaia 51 3 6" xfId="6106" xr:uid="{00000000-0005-0000-0000-00003A110000}"/>
    <cellStyle name="Migliaia 51 4" xfId="859" xr:uid="{00000000-0005-0000-0000-00003B110000}"/>
    <cellStyle name="Migliaia 51 4 2" xfId="860" xr:uid="{00000000-0005-0000-0000-00003C110000}"/>
    <cellStyle name="Migliaia 51 4 2 2" xfId="2540" xr:uid="{00000000-0005-0000-0000-00003D110000}"/>
    <cellStyle name="Migliaia 51 4 2 2 2" xfId="5600" xr:uid="{00000000-0005-0000-0000-00003E110000}"/>
    <cellStyle name="Migliaia 51 4 2 2 3" xfId="6522" xr:uid="{00000000-0005-0000-0000-00003F110000}"/>
    <cellStyle name="Migliaia 51 4 2 3" xfId="5212" xr:uid="{00000000-0005-0000-0000-000040110000}"/>
    <cellStyle name="Migliaia 51 4 2 4" xfId="6110" xr:uid="{00000000-0005-0000-0000-000041110000}"/>
    <cellStyle name="Migliaia 51 4 3" xfId="2539" xr:uid="{00000000-0005-0000-0000-000042110000}"/>
    <cellStyle name="Migliaia 51 4 3 2" xfId="5599" xr:uid="{00000000-0005-0000-0000-000043110000}"/>
    <cellStyle name="Migliaia 51 4 3 3" xfId="6521" xr:uid="{00000000-0005-0000-0000-000044110000}"/>
    <cellStyle name="Migliaia 51 4 4" xfId="5211" xr:uid="{00000000-0005-0000-0000-000045110000}"/>
    <cellStyle name="Migliaia 51 4 5" xfId="6109" xr:uid="{00000000-0005-0000-0000-000046110000}"/>
    <cellStyle name="Migliaia 51 5" xfId="861" xr:uid="{00000000-0005-0000-0000-000047110000}"/>
    <cellStyle name="Migliaia 51 5 2" xfId="5213" xr:uid="{00000000-0005-0000-0000-000048110000}"/>
    <cellStyle name="Migliaia 51 5 3" xfId="6111" xr:uid="{00000000-0005-0000-0000-000049110000}"/>
    <cellStyle name="Migliaia 51 6" xfId="4845" xr:uid="{00000000-0005-0000-0000-00004A110000}"/>
    <cellStyle name="Migliaia 51 7" xfId="6104" xr:uid="{00000000-0005-0000-0000-00004B110000}"/>
    <cellStyle name="Migliaia 52" xfId="862" xr:uid="{00000000-0005-0000-0000-00004C110000}"/>
    <cellStyle name="Migliaia 52 2" xfId="863" xr:uid="{00000000-0005-0000-0000-00004D110000}"/>
    <cellStyle name="Migliaia 52 2 2" xfId="2541" xr:uid="{00000000-0005-0000-0000-00004E110000}"/>
    <cellStyle name="Migliaia 52 2 2 2" xfId="5601" xr:uid="{00000000-0005-0000-0000-00004F110000}"/>
    <cellStyle name="Migliaia 52 2 2 3" xfId="6523" xr:uid="{00000000-0005-0000-0000-000050110000}"/>
    <cellStyle name="Migliaia 52 2 3" xfId="4910" xr:uid="{00000000-0005-0000-0000-000051110000}"/>
    <cellStyle name="Migliaia 52 2 4" xfId="6113" xr:uid="{00000000-0005-0000-0000-000052110000}"/>
    <cellStyle name="Migliaia 52 3" xfId="864" xr:uid="{00000000-0005-0000-0000-000053110000}"/>
    <cellStyle name="Migliaia 52 3 2" xfId="865" xr:uid="{00000000-0005-0000-0000-000054110000}"/>
    <cellStyle name="Migliaia 52 3 2 2" xfId="5215" xr:uid="{00000000-0005-0000-0000-000055110000}"/>
    <cellStyle name="Migliaia 52 3 2 3" xfId="6115" xr:uid="{00000000-0005-0000-0000-000056110000}"/>
    <cellStyle name="Migliaia 52 3 3" xfId="866" xr:uid="{00000000-0005-0000-0000-000057110000}"/>
    <cellStyle name="Migliaia 52 3 3 2" xfId="2543" xr:uid="{00000000-0005-0000-0000-000058110000}"/>
    <cellStyle name="Migliaia 52 3 3 2 2" xfId="5603" xr:uid="{00000000-0005-0000-0000-000059110000}"/>
    <cellStyle name="Migliaia 52 3 3 2 3" xfId="6525" xr:uid="{00000000-0005-0000-0000-00005A110000}"/>
    <cellStyle name="Migliaia 52 3 3 3" xfId="5216" xr:uid="{00000000-0005-0000-0000-00005B110000}"/>
    <cellStyle name="Migliaia 52 3 3 4" xfId="6116" xr:uid="{00000000-0005-0000-0000-00005C110000}"/>
    <cellStyle name="Migliaia 52 3 4" xfId="2542" xr:uid="{00000000-0005-0000-0000-00005D110000}"/>
    <cellStyle name="Migliaia 52 3 4 2" xfId="5602" xr:uid="{00000000-0005-0000-0000-00005E110000}"/>
    <cellStyle name="Migliaia 52 3 4 3" xfId="6524" xr:uid="{00000000-0005-0000-0000-00005F110000}"/>
    <cellStyle name="Migliaia 52 3 5" xfId="5214" xr:uid="{00000000-0005-0000-0000-000060110000}"/>
    <cellStyle name="Migliaia 52 3 6" xfId="6114" xr:uid="{00000000-0005-0000-0000-000061110000}"/>
    <cellStyle name="Migliaia 52 4" xfId="867" xr:uid="{00000000-0005-0000-0000-000062110000}"/>
    <cellStyle name="Migliaia 52 4 2" xfId="868" xr:uid="{00000000-0005-0000-0000-000063110000}"/>
    <cellStyle name="Migliaia 52 4 2 2" xfId="2545" xr:uid="{00000000-0005-0000-0000-000064110000}"/>
    <cellStyle name="Migliaia 52 4 2 2 2" xfId="5605" xr:uid="{00000000-0005-0000-0000-000065110000}"/>
    <cellStyle name="Migliaia 52 4 2 2 3" xfId="6527" xr:uid="{00000000-0005-0000-0000-000066110000}"/>
    <cellStyle name="Migliaia 52 4 2 3" xfId="5218" xr:uid="{00000000-0005-0000-0000-000067110000}"/>
    <cellStyle name="Migliaia 52 4 2 4" xfId="6118" xr:uid="{00000000-0005-0000-0000-000068110000}"/>
    <cellStyle name="Migliaia 52 4 3" xfId="2544" xr:uid="{00000000-0005-0000-0000-000069110000}"/>
    <cellStyle name="Migliaia 52 4 3 2" xfId="5604" xr:uid="{00000000-0005-0000-0000-00006A110000}"/>
    <cellStyle name="Migliaia 52 4 3 3" xfId="6526" xr:uid="{00000000-0005-0000-0000-00006B110000}"/>
    <cellStyle name="Migliaia 52 4 4" xfId="5217" xr:uid="{00000000-0005-0000-0000-00006C110000}"/>
    <cellStyle name="Migliaia 52 4 5" xfId="6117" xr:uid="{00000000-0005-0000-0000-00006D110000}"/>
    <cellStyle name="Migliaia 52 5" xfId="869" xr:uid="{00000000-0005-0000-0000-00006E110000}"/>
    <cellStyle name="Migliaia 52 5 2" xfId="5219" xr:uid="{00000000-0005-0000-0000-00006F110000}"/>
    <cellStyle name="Migliaia 52 5 3" xfId="6119" xr:uid="{00000000-0005-0000-0000-000070110000}"/>
    <cellStyle name="Migliaia 52 6" xfId="4846" xr:uid="{00000000-0005-0000-0000-000071110000}"/>
    <cellStyle name="Migliaia 52 7" xfId="6112" xr:uid="{00000000-0005-0000-0000-000072110000}"/>
    <cellStyle name="Migliaia 53" xfId="870" xr:uid="{00000000-0005-0000-0000-000073110000}"/>
    <cellStyle name="Migliaia 53 2" xfId="871" xr:uid="{00000000-0005-0000-0000-000074110000}"/>
    <cellStyle name="Migliaia 53 2 2" xfId="2546" xr:uid="{00000000-0005-0000-0000-000075110000}"/>
    <cellStyle name="Migliaia 53 2 2 2" xfId="5606" xr:uid="{00000000-0005-0000-0000-000076110000}"/>
    <cellStyle name="Migliaia 53 2 2 3" xfId="6528" xr:uid="{00000000-0005-0000-0000-000077110000}"/>
    <cellStyle name="Migliaia 53 2 3" xfId="4911" xr:uid="{00000000-0005-0000-0000-000078110000}"/>
    <cellStyle name="Migliaia 53 2 4" xfId="6121" xr:uid="{00000000-0005-0000-0000-000079110000}"/>
    <cellStyle name="Migliaia 53 3" xfId="872" xr:uid="{00000000-0005-0000-0000-00007A110000}"/>
    <cellStyle name="Migliaia 53 3 2" xfId="873" xr:uid="{00000000-0005-0000-0000-00007B110000}"/>
    <cellStyle name="Migliaia 53 3 2 2" xfId="5221" xr:uid="{00000000-0005-0000-0000-00007C110000}"/>
    <cellStyle name="Migliaia 53 3 2 3" xfId="6123" xr:uid="{00000000-0005-0000-0000-00007D110000}"/>
    <cellStyle name="Migliaia 53 3 3" xfId="874" xr:uid="{00000000-0005-0000-0000-00007E110000}"/>
    <cellStyle name="Migliaia 53 3 3 2" xfId="2548" xr:uid="{00000000-0005-0000-0000-00007F110000}"/>
    <cellStyle name="Migliaia 53 3 3 2 2" xfId="5608" xr:uid="{00000000-0005-0000-0000-000080110000}"/>
    <cellStyle name="Migliaia 53 3 3 2 3" xfId="6530" xr:uid="{00000000-0005-0000-0000-000081110000}"/>
    <cellStyle name="Migliaia 53 3 3 3" xfId="5222" xr:uid="{00000000-0005-0000-0000-000082110000}"/>
    <cellStyle name="Migliaia 53 3 3 4" xfId="6124" xr:uid="{00000000-0005-0000-0000-000083110000}"/>
    <cellStyle name="Migliaia 53 3 4" xfId="2547" xr:uid="{00000000-0005-0000-0000-000084110000}"/>
    <cellStyle name="Migliaia 53 3 4 2" xfId="5607" xr:uid="{00000000-0005-0000-0000-000085110000}"/>
    <cellStyle name="Migliaia 53 3 4 3" xfId="6529" xr:uid="{00000000-0005-0000-0000-000086110000}"/>
    <cellStyle name="Migliaia 53 3 5" xfId="5220" xr:uid="{00000000-0005-0000-0000-000087110000}"/>
    <cellStyle name="Migliaia 53 3 6" xfId="6122" xr:uid="{00000000-0005-0000-0000-000088110000}"/>
    <cellStyle name="Migliaia 53 4" xfId="875" xr:uid="{00000000-0005-0000-0000-000089110000}"/>
    <cellStyle name="Migliaia 53 4 2" xfId="876" xr:uid="{00000000-0005-0000-0000-00008A110000}"/>
    <cellStyle name="Migliaia 53 4 2 2" xfId="2550" xr:uid="{00000000-0005-0000-0000-00008B110000}"/>
    <cellStyle name="Migliaia 53 4 2 2 2" xfId="5610" xr:uid="{00000000-0005-0000-0000-00008C110000}"/>
    <cellStyle name="Migliaia 53 4 2 2 3" xfId="6532" xr:uid="{00000000-0005-0000-0000-00008D110000}"/>
    <cellStyle name="Migliaia 53 4 2 3" xfId="5224" xr:uid="{00000000-0005-0000-0000-00008E110000}"/>
    <cellStyle name="Migliaia 53 4 2 4" xfId="6126" xr:uid="{00000000-0005-0000-0000-00008F110000}"/>
    <cellStyle name="Migliaia 53 4 3" xfId="2549" xr:uid="{00000000-0005-0000-0000-000090110000}"/>
    <cellStyle name="Migliaia 53 4 3 2" xfId="5609" xr:uid="{00000000-0005-0000-0000-000091110000}"/>
    <cellStyle name="Migliaia 53 4 3 3" xfId="6531" xr:uid="{00000000-0005-0000-0000-000092110000}"/>
    <cellStyle name="Migliaia 53 4 4" xfId="5223" xr:uid="{00000000-0005-0000-0000-000093110000}"/>
    <cellStyle name="Migliaia 53 4 5" xfId="6125" xr:uid="{00000000-0005-0000-0000-000094110000}"/>
    <cellStyle name="Migliaia 53 5" xfId="877" xr:uid="{00000000-0005-0000-0000-000095110000}"/>
    <cellStyle name="Migliaia 53 5 2" xfId="5225" xr:uid="{00000000-0005-0000-0000-000096110000}"/>
    <cellStyle name="Migliaia 53 5 3" xfId="6127" xr:uid="{00000000-0005-0000-0000-000097110000}"/>
    <cellStyle name="Migliaia 53 6" xfId="4847" xr:uid="{00000000-0005-0000-0000-000098110000}"/>
    <cellStyle name="Migliaia 53 7" xfId="6120" xr:uid="{00000000-0005-0000-0000-000099110000}"/>
    <cellStyle name="Migliaia 54" xfId="878" xr:uid="{00000000-0005-0000-0000-00009A110000}"/>
    <cellStyle name="Migliaia 54 2" xfId="879" xr:uid="{00000000-0005-0000-0000-00009B110000}"/>
    <cellStyle name="Migliaia 54 2 2" xfId="2551" xr:uid="{00000000-0005-0000-0000-00009C110000}"/>
    <cellStyle name="Migliaia 54 2 2 2" xfId="5611" xr:uid="{00000000-0005-0000-0000-00009D110000}"/>
    <cellStyle name="Migliaia 54 2 2 3" xfId="6533" xr:uid="{00000000-0005-0000-0000-00009E110000}"/>
    <cellStyle name="Migliaia 54 2 3" xfId="4912" xr:uid="{00000000-0005-0000-0000-00009F110000}"/>
    <cellStyle name="Migliaia 54 2 4" xfId="6129" xr:uid="{00000000-0005-0000-0000-0000A0110000}"/>
    <cellStyle name="Migliaia 54 3" xfId="880" xr:uid="{00000000-0005-0000-0000-0000A1110000}"/>
    <cellStyle name="Migliaia 54 3 2" xfId="881" xr:uid="{00000000-0005-0000-0000-0000A2110000}"/>
    <cellStyle name="Migliaia 54 3 2 2" xfId="5227" xr:uid="{00000000-0005-0000-0000-0000A3110000}"/>
    <cellStyle name="Migliaia 54 3 2 3" xfId="6131" xr:uid="{00000000-0005-0000-0000-0000A4110000}"/>
    <cellStyle name="Migliaia 54 3 3" xfId="882" xr:uid="{00000000-0005-0000-0000-0000A5110000}"/>
    <cellStyle name="Migliaia 54 3 3 2" xfId="2553" xr:uid="{00000000-0005-0000-0000-0000A6110000}"/>
    <cellStyle name="Migliaia 54 3 3 2 2" xfId="5613" xr:uid="{00000000-0005-0000-0000-0000A7110000}"/>
    <cellStyle name="Migliaia 54 3 3 2 3" xfId="6535" xr:uid="{00000000-0005-0000-0000-0000A8110000}"/>
    <cellStyle name="Migliaia 54 3 3 3" xfId="5228" xr:uid="{00000000-0005-0000-0000-0000A9110000}"/>
    <cellStyle name="Migliaia 54 3 3 4" xfId="6132" xr:uid="{00000000-0005-0000-0000-0000AA110000}"/>
    <cellStyle name="Migliaia 54 3 4" xfId="2552" xr:uid="{00000000-0005-0000-0000-0000AB110000}"/>
    <cellStyle name="Migliaia 54 3 4 2" xfId="5612" xr:uid="{00000000-0005-0000-0000-0000AC110000}"/>
    <cellStyle name="Migliaia 54 3 4 3" xfId="6534" xr:uid="{00000000-0005-0000-0000-0000AD110000}"/>
    <cellStyle name="Migliaia 54 3 5" xfId="5226" xr:uid="{00000000-0005-0000-0000-0000AE110000}"/>
    <cellStyle name="Migliaia 54 3 6" xfId="6130" xr:uid="{00000000-0005-0000-0000-0000AF110000}"/>
    <cellStyle name="Migliaia 54 4" xfId="883" xr:uid="{00000000-0005-0000-0000-0000B0110000}"/>
    <cellStyle name="Migliaia 54 4 2" xfId="884" xr:uid="{00000000-0005-0000-0000-0000B1110000}"/>
    <cellStyle name="Migliaia 54 4 2 2" xfId="2555" xr:uid="{00000000-0005-0000-0000-0000B2110000}"/>
    <cellStyle name="Migliaia 54 4 2 2 2" xfId="5615" xr:uid="{00000000-0005-0000-0000-0000B3110000}"/>
    <cellStyle name="Migliaia 54 4 2 2 3" xfId="6537" xr:uid="{00000000-0005-0000-0000-0000B4110000}"/>
    <cellStyle name="Migliaia 54 4 2 3" xfId="5230" xr:uid="{00000000-0005-0000-0000-0000B5110000}"/>
    <cellStyle name="Migliaia 54 4 2 4" xfId="6134" xr:uid="{00000000-0005-0000-0000-0000B6110000}"/>
    <cellStyle name="Migliaia 54 4 3" xfId="2554" xr:uid="{00000000-0005-0000-0000-0000B7110000}"/>
    <cellStyle name="Migliaia 54 4 3 2" xfId="5614" xr:uid="{00000000-0005-0000-0000-0000B8110000}"/>
    <cellStyle name="Migliaia 54 4 3 3" xfId="6536" xr:uid="{00000000-0005-0000-0000-0000B9110000}"/>
    <cellStyle name="Migliaia 54 4 4" xfId="5229" xr:uid="{00000000-0005-0000-0000-0000BA110000}"/>
    <cellStyle name="Migliaia 54 4 5" xfId="6133" xr:uid="{00000000-0005-0000-0000-0000BB110000}"/>
    <cellStyle name="Migliaia 54 5" xfId="885" xr:uid="{00000000-0005-0000-0000-0000BC110000}"/>
    <cellStyle name="Migliaia 54 5 2" xfId="5231" xr:uid="{00000000-0005-0000-0000-0000BD110000}"/>
    <cellStyle name="Migliaia 54 5 3" xfId="6135" xr:uid="{00000000-0005-0000-0000-0000BE110000}"/>
    <cellStyle name="Migliaia 54 6" xfId="4848" xr:uid="{00000000-0005-0000-0000-0000BF110000}"/>
    <cellStyle name="Migliaia 54 7" xfId="6128" xr:uid="{00000000-0005-0000-0000-0000C0110000}"/>
    <cellStyle name="Migliaia 55" xfId="886" xr:uid="{00000000-0005-0000-0000-0000C1110000}"/>
    <cellStyle name="Migliaia 55 2" xfId="887" xr:uid="{00000000-0005-0000-0000-0000C2110000}"/>
    <cellStyle name="Migliaia 55 2 2" xfId="2556" xr:uid="{00000000-0005-0000-0000-0000C3110000}"/>
    <cellStyle name="Migliaia 55 2 2 2" xfId="5616" xr:uid="{00000000-0005-0000-0000-0000C4110000}"/>
    <cellStyle name="Migliaia 55 2 2 3" xfId="6538" xr:uid="{00000000-0005-0000-0000-0000C5110000}"/>
    <cellStyle name="Migliaia 55 2 3" xfId="4913" xr:uid="{00000000-0005-0000-0000-0000C6110000}"/>
    <cellStyle name="Migliaia 55 2 4" xfId="6137" xr:uid="{00000000-0005-0000-0000-0000C7110000}"/>
    <cellStyle name="Migliaia 55 3" xfId="888" xr:uid="{00000000-0005-0000-0000-0000C8110000}"/>
    <cellStyle name="Migliaia 55 3 2" xfId="889" xr:uid="{00000000-0005-0000-0000-0000C9110000}"/>
    <cellStyle name="Migliaia 55 3 2 2" xfId="5233" xr:uid="{00000000-0005-0000-0000-0000CA110000}"/>
    <cellStyle name="Migliaia 55 3 2 3" xfId="6139" xr:uid="{00000000-0005-0000-0000-0000CB110000}"/>
    <cellStyle name="Migliaia 55 3 3" xfId="890" xr:uid="{00000000-0005-0000-0000-0000CC110000}"/>
    <cellStyle name="Migliaia 55 3 3 2" xfId="2558" xr:uid="{00000000-0005-0000-0000-0000CD110000}"/>
    <cellStyle name="Migliaia 55 3 3 2 2" xfId="5618" xr:uid="{00000000-0005-0000-0000-0000CE110000}"/>
    <cellStyle name="Migliaia 55 3 3 2 3" xfId="6540" xr:uid="{00000000-0005-0000-0000-0000CF110000}"/>
    <cellStyle name="Migliaia 55 3 3 3" xfId="5234" xr:uid="{00000000-0005-0000-0000-0000D0110000}"/>
    <cellStyle name="Migliaia 55 3 3 4" xfId="6140" xr:uid="{00000000-0005-0000-0000-0000D1110000}"/>
    <cellStyle name="Migliaia 55 3 4" xfId="2557" xr:uid="{00000000-0005-0000-0000-0000D2110000}"/>
    <cellStyle name="Migliaia 55 3 4 2" xfId="5617" xr:uid="{00000000-0005-0000-0000-0000D3110000}"/>
    <cellStyle name="Migliaia 55 3 4 3" xfId="6539" xr:uid="{00000000-0005-0000-0000-0000D4110000}"/>
    <cellStyle name="Migliaia 55 3 5" xfId="5232" xr:uid="{00000000-0005-0000-0000-0000D5110000}"/>
    <cellStyle name="Migliaia 55 3 6" xfId="6138" xr:uid="{00000000-0005-0000-0000-0000D6110000}"/>
    <cellStyle name="Migliaia 55 4" xfId="891" xr:uid="{00000000-0005-0000-0000-0000D7110000}"/>
    <cellStyle name="Migliaia 55 4 2" xfId="892" xr:uid="{00000000-0005-0000-0000-0000D8110000}"/>
    <cellStyle name="Migliaia 55 4 2 2" xfId="2560" xr:uid="{00000000-0005-0000-0000-0000D9110000}"/>
    <cellStyle name="Migliaia 55 4 2 2 2" xfId="5620" xr:uid="{00000000-0005-0000-0000-0000DA110000}"/>
    <cellStyle name="Migliaia 55 4 2 2 3" xfId="6542" xr:uid="{00000000-0005-0000-0000-0000DB110000}"/>
    <cellStyle name="Migliaia 55 4 2 3" xfId="5236" xr:uid="{00000000-0005-0000-0000-0000DC110000}"/>
    <cellStyle name="Migliaia 55 4 2 4" xfId="6142" xr:uid="{00000000-0005-0000-0000-0000DD110000}"/>
    <cellStyle name="Migliaia 55 4 3" xfId="2559" xr:uid="{00000000-0005-0000-0000-0000DE110000}"/>
    <cellStyle name="Migliaia 55 4 3 2" xfId="5619" xr:uid="{00000000-0005-0000-0000-0000DF110000}"/>
    <cellStyle name="Migliaia 55 4 3 3" xfId="6541" xr:uid="{00000000-0005-0000-0000-0000E0110000}"/>
    <cellStyle name="Migliaia 55 4 4" xfId="5235" xr:uid="{00000000-0005-0000-0000-0000E1110000}"/>
    <cellStyle name="Migliaia 55 4 5" xfId="6141" xr:uid="{00000000-0005-0000-0000-0000E2110000}"/>
    <cellStyle name="Migliaia 55 5" xfId="893" xr:uid="{00000000-0005-0000-0000-0000E3110000}"/>
    <cellStyle name="Migliaia 55 5 2" xfId="5237" xr:uid="{00000000-0005-0000-0000-0000E4110000}"/>
    <cellStyle name="Migliaia 55 5 3" xfId="6143" xr:uid="{00000000-0005-0000-0000-0000E5110000}"/>
    <cellStyle name="Migliaia 55 6" xfId="4849" xr:uid="{00000000-0005-0000-0000-0000E6110000}"/>
    <cellStyle name="Migliaia 55 7" xfId="6136" xr:uid="{00000000-0005-0000-0000-0000E7110000}"/>
    <cellStyle name="Migliaia 56" xfId="894" xr:uid="{00000000-0005-0000-0000-0000E8110000}"/>
    <cellStyle name="Migliaia 56 2" xfId="895" xr:uid="{00000000-0005-0000-0000-0000E9110000}"/>
    <cellStyle name="Migliaia 56 2 2" xfId="2561" xr:uid="{00000000-0005-0000-0000-0000EA110000}"/>
    <cellStyle name="Migliaia 56 2 2 2" xfId="5621" xr:uid="{00000000-0005-0000-0000-0000EB110000}"/>
    <cellStyle name="Migliaia 56 2 2 3" xfId="6543" xr:uid="{00000000-0005-0000-0000-0000EC110000}"/>
    <cellStyle name="Migliaia 56 2 3" xfId="4914" xr:uid="{00000000-0005-0000-0000-0000ED110000}"/>
    <cellStyle name="Migliaia 56 2 4" xfId="6145" xr:uid="{00000000-0005-0000-0000-0000EE110000}"/>
    <cellStyle name="Migliaia 56 3" xfId="896" xr:uid="{00000000-0005-0000-0000-0000EF110000}"/>
    <cellStyle name="Migliaia 56 3 2" xfId="897" xr:uid="{00000000-0005-0000-0000-0000F0110000}"/>
    <cellStyle name="Migliaia 56 3 2 2" xfId="5239" xr:uid="{00000000-0005-0000-0000-0000F1110000}"/>
    <cellStyle name="Migliaia 56 3 2 3" xfId="6147" xr:uid="{00000000-0005-0000-0000-0000F2110000}"/>
    <cellStyle name="Migliaia 56 3 3" xfId="898" xr:uid="{00000000-0005-0000-0000-0000F3110000}"/>
    <cellStyle name="Migliaia 56 3 3 2" xfId="2563" xr:uid="{00000000-0005-0000-0000-0000F4110000}"/>
    <cellStyle name="Migliaia 56 3 3 2 2" xfId="5623" xr:uid="{00000000-0005-0000-0000-0000F5110000}"/>
    <cellStyle name="Migliaia 56 3 3 2 3" xfId="6545" xr:uid="{00000000-0005-0000-0000-0000F6110000}"/>
    <cellStyle name="Migliaia 56 3 3 3" xfId="5240" xr:uid="{00000000-0005-0000-0000-0000F7110000}"/>
    <cellStyle name="Migliaia 56 3 3 4" xfId="6148" xr:uid="{00000000-0005-0000-0000-0000F8110000}"/>
    <cellStyle name="Migliaia 56 3 4" xfId="2562" xr:uid="{00000000-0005-0000-0000-0000F9110000}"/>
    <cellStyle name="Migliaia 56 3 4 2" xfId="5622" xr:uid="{00000000-0005-0000-0000-0000FA110000}"/>
    <cellStyle name="Migliaia 56 3 4 3" xfId="6544" xr:uid="{00000000-0005-0000-0000-0000FB110000}"/>
    <cellStyle name="Migliaia 56 3 5" xfId="5238" xr:uid="{00000000-0005-0000-0000-0000FC110000}"/>
    <cellStyle name="Migliaia 56 3 6" xfId="6146" xr:uid="{00000000-0005-0000-0000-0000FD110000}"/>
    <cellStyle name="Migliaia 56 4" xfId="899" xr:uid="{00000000-0005-0000-0000-0000FE110000}"/>
    <cellStyle name="Migliaia 56 4 2" xfId="900" xr:uid="{00000000-0005-0000-0000-0000FF110000}"/>
    <cellStyle name="Migliaia 56 4 2 2" xfId="2565" xr:uid="{00000000-0005-0000-0000-000000120000}"/>
    <cellStyle name="Migliaia 56 4 2 2 2" xfId="5625" xr:uid="{00000000-0005-0000-0000-000001120000}"/>
    <cellStyle name="Migliaia 56 4 2 2 3" xfId="6547" xr:uid="{00000000-0005-0000-0000-000002120000}"/>
    <cellStyle name="Migliaia 56 4 2 3" xfId="5242" xr:uid="{00000000-0005-0000-0000-000003120000}"/>
    <cellStyle name="Migliaia 56 4 2 4" xfId="6150" xr:uid="{00000000-0005-0000-0000-000004120000}"/>
    <cellStyle name="Migliaia 56 4 3" xfId="2564" xr:uid="{00000000-0005-0000-0000-000005120000}"/>
    <cellStyle name="Migliaia 56 4 3 2" xfId="5624" xr:uid="{00000000-0005-0000-0000-000006120000}"/>
    <cellStyle name="Migliaia 56 4 3 3" xfId="6546" xr:uid="{00000000-0005-0000-0000-000007120000}"/>
    <cellStyle name="Migliaia 56 4 4" xfId="5241" xr:uid="{00000000-0005-0000-0000-000008120000}"/>
    <cellStyle name="Migliaia 56 4 5" xfId="6149" xr:uid="{00000000-0005-0000-0000-000009120000}"/>
    <cellStyle name="Migliaia 56 5" xfId="901" xr:uid="{00000000-0005-0000-0000-00000A120000}"/>
    <cellStyle name="Migliaia 56 5 2" xfId="5243" xr:uid="{00000000-0005-0000-0000-00000B120000}"/>
    <cellStyle name="Migliaia 56 5 3" xfId="6151" xr:uid="{00000000-0005-0000-0000-00000C120000}"/>
    <cellStyle name="Migliaia 56 6" xfId="4850" xr:uid="{00000000-0005-0000-0000-00000D120000}"/>
    <cellStyle name="Migliaia 56 7" xfId="6144" xr:uid="{00000000-0005-0000-0000-00000E120000}"/>
    <cellStyle name="Migliaia 57" xfId="902" xr:uid="{00000000-0005-0000-0000-00000F120000}"/>
    <cellStyle name="Migliaia 57 2" xfId="903" xr:uid="{00000000-0005-0000-0000-000010120000}"/>
    <cellStyle name="Migliaia 57 2 2" xfId="2566" xr:uid="{00000000-0005-0000-0000-000011120000}"/>
    <cellStyle name="Migliaia 57 2 2 2" xfId="5626" xr:uid="{00000000-0005-0000-0000-000012120000}"/>
    <cellStyle name="Migliaia 57 2 2 3" xfId="6548" xr:uid="{00000000-0005-0000-0000-000013120000}"/>
    <cellStyle name="Migliaia 57 2 3" xfId="4915" xr:uid="{00000000-0005-0000-0000-000014120000}"/>
    <cellStyle name="Migliaia 57 2 4" xfId="6153" xr:uid="{00000000-0005-0000-0000-000015120000}"/>
    <cellStyle name="Migliaia 57 3" xfId="904" xr:uid="{00000000-0005-0000-0000-000016120000}"/>
    <cellStyle name="Migliaia 57 3 2" xfId="905" xr:uid="{00000000-0005-0000-0000-000017120000}"/>
    <cellStyle name="Migliaia 57 3 2 2" xfId="5245" xr:uid="{00000000-0005-0000-0000-000018120000}"/>
    <cellStyle name="Migliaia 57 3 2 3" xfId="6155" xr:uid="{00000000-0005-0000-0000-000019120000}"/>
    <cellStyle name="Migliaia 57 3 3" xfId="906" xr:uid="{00000000-0005-0000-0000-00001A120000}"/>
    <cellStyle name="Migliaia 57 3 3 2" xfId="2568" xr:uid="{00000000-0005-0000-0000-00001B120000}"/>
    <cellStyle name="Migliaia 57 3 3 2 2" xfId="5628" xr:uid="{00000000-0005-0000-0000-00001C120000}"/>
    <cellStyle name="Migliaia 57 3 3 2 3" xfId="6550" xr:uid="{00000000-0005-0000-0000-00001D120000}"/>
    <cellStyle name="Migliaia 57 3 3 3" xfId="5246" xr:uid="{00000000-0005-0000-0000-00001E120000}"/>
    <cellStyle name="Migliaia 57 3 3 4" xfId="6156" xr:uid="{00000000-0005-0000-0000-00001F120000}"/>
    <cellStyle name="Migliaia 57 3 4" xfId="2567" xr:uid="{00000000-0005-0000-0000-000020120000}"/>
    <cellStyle name="Migliaia 57 3 4 2" xfId="5627" xr:uid="{00000000-0005-0000-0000-000021120000}"/>
    <cellStyle name="Migliaia 57 3 4 3" xfId="6549" xr:uid="{00000000-0005-0000-0000-000022120000}"/>
    <cellStyle name="Migliaia 57 3 5" xfId="5244" xr:uid="{00000000-0005-0000-0000-000023120000}"/>
    <cellStyle name="Migliaia 57 3 6" xfId="6154" xr:uid="{00000000-0005-0000-0000-000024120000}"/>
    <cellStyle name="Migliaia 57 4" xfId="907" xr:uid="{00000000-0005-0000-0000-000025120000}"/>
    <cellStyle name="Migliaia 57 4 2" xfId="908" xr:uid="{00000000-0005-0000-0000-000026120000}"/>
    <cellStyle name="Migliaia 57 4 2 2" xfId="2570" xr:uid="{00000000-0005-0000-0000-000027120000}"/>
    <cellStyle name="Migliaia 57 4 2 2 2" xfId="5630" xr:uid="{00000000-0005-0000-0000-000028120000}"/>
    <cellStyle name="Migliaia 57 4 2 2 3" xfId="6552" xr:uid="{00000000-0005-0000-0000-000029120000}"/>
    <cellStyle name="Migliaia 57 4 2 3" xfId="5248" xr:uid="{00000000-0005-0000-0000-00002A120000}"/>
    <cellStyle name="Migliaia 57 4 2 4" xfId="6158" xr:uid="{00000000-0005-0000-0000-00002B120000}"/>
    <cellStyle name="Migliaia 57 4 3" xfId="2569" xr:uid="{00000000-0005-0000-0000-00002C120000}"/>
    <cellStyle name="Migliaia 57 4 3 2" xfId="5629" xr:uid="{00000000-0005-0000-0000-00002D120000}"/>
    <cellStyle name="Migliaia 57 4 3 3" xfId="6551" xr:uid="{00000000-0005-0000-0000-00002E120000}"/>
    <cellStyle name="Migliaia 57 4 4" xfId="5247" xr:uid="{00000000-0005-0000-0000-00002F120000}"/>
    <cellStyle name="Migliaia 57 4 5" xfId="6157" xr:uid="{00000000-0005-0000-0000-000030120000}"/>
    <cellStyle name="Migliaia 57 5" xfId="909" xr:uid="{00000000-0005-0000-0000-000031120000}"/>
    <cellStyle name="Migliaia 57 5 2" xfId="5249" xr:uid="{00000000-0005-0000-0000-000032120000}"/>
    <cellStyle name="Migliaia 57 5 3" xfId="6159" xr:uid="{00000000-0005-0000-0000-000033120000}"/>
    <cellStyle name="Migliaia 57 6" xfId="4851" xr:uid="{00000000-0005-0000-0000-000034120000}"/>
    <cellStyle name="Migliaia 57 7" xfId="6152" xr:uid="{00000000-0005-0000-0000-000035120000}"/>
    <cellStyle name="Migliaia 58" xfId="910" xr:uid="{00000000-0005-0000-0000-000036120000}"/>
    <cellStyle name="Migliaia 58 2" xfId="911" xr:uid="{00000000-0005-0000-0000-000037120000}"/>
    <cellStyle name="Migliaia 58 2 2" xfId="2571" xr:uid="{00000000-0005-0000-0000-000038120000}"/>
    <cellStyle name="Migliaia 58 2 2 2" xfId="5631" xr:uid="{00000000-0005-0000-0000-000039120000}"/>
    <cellStyle name="Migliaia 58 2 2 3" xfId="6553" xr:uid="{00000000-0005-0000-0000-00003A120000}"/>
    <cellStyle name="Migliaia 58 2 3" xfId="4916" xr:uid="{00000000-0005-0000-0000-00003B120000}"/>
    <cellStyle name="Migliaia 58 2 4" xfId="6161" xr:uid="{00000000-0005-0000-0000-00003C120000}"/>
    <cellStyle name="Migliaia 58 3" xfId="912" xr:uid="{00000000-0005-0000-0000-00003D120000}"/>
    <cellStyle name="Migliaia 58 3 2" xfId="913" xr:uid="{00000000-0005-0000-0000-00003E120000}"/>
    <cellStyle name="Migliaia 58 3 2 2" xfId="5251" xr:uid="{00000000-0005-0000-0000-00003F120000}"/>
    <cellStyle name="Migliaia 58 3 2 3" xfId="6163" xr:uid="{00000000-0005-0000-0000-000040120000}"/>
    <cellStyle name="Migliaia 58 3 3" xfId="914" xr:uid="{00000000-0005-0000-0000-000041120000}"/>
    <cellStyle name="Migliaia 58 3 3 2" xfId="2573" xr:uid="{00000000-0005-0000-0000-000042120000}"/>
    <cellStyle name="Migliaia 58 3 3 2 2" xfId="5633" xr:uid="{00000000-0005-0000-0000-000043120000}"/>
    <cellStyle name="Migliaia 58 3 3 2 3" xfId="6555" xr:uid="{00000000-0005-0000-0000-000044120000}"/>
    <cellStyle name="Migliaia 58 3 3 3" xfId="5252" xr:uid="{00000000-0005-0000-0000-000045120000}"/>
    <cellStyle name="Migliaia 58 3 3 4" xfId="6164" xr:uid="{00000000-0005-0000-0000-000046120000}"/>
    <cellStyle name="Migliaia 58 3 4" xfId="2572" xr:uid="{00000000-0005-0000-0000-000047120000}"/>
    <cellStyle name="Migliaia 58 3 4 2" xfId="5632" xr:uid="{00000000-0005-0000-0000-000048120000}"/>
    <cellStyle name="Migliaia 58 3 4 3" xfId="6554" xr:uid="{00000000-0005-0000-0000-000049120000}"/>
    <cellStyle name="Migliaia 58 3 5" xfId="5250" xr:uid="{00000000-0005-0000-0000-00004A120000}"/>
    <cellStyle name="Migliaia 58 3 6" xfId="6162" xr:uid="{00000000-0005-0000-0000-00004B120000}"/>
    <cellStyle name="Migliaia 58 4" xfId="915" xr:uid="{00000000-0005-0000-0000-00004C120000}"/>
    <cellStyle name="Migliaia 58 4 2" xfId="916" xr:uid="{00000000-0005-0000-0000-00004D120000}"/>
    <cellStyle name="Migliaia 58 4 2 2" xfId="2575" xr:uid="{00000000-0005-0000-0000-00004E120000}"/>
    <cellStyle name="Migliaia 58 4 2 2 2" xfId="5635" xr:uid="{00000000-0005-0000-0000-00004F120000}"/>
    <cellStyle name="Migliaia 58 4 2 2 3" xfId="6557" xr:uid="{00000000-0005-0000-0000-000050120000}"/>
    <cellStyle name="Migliaia 58 4 2 3" xfId="5254" xr:uid="{00000000-0005-0000-0000-000051120000}"/>
    <cellStyle name="Migliaia 58 4 2 4" xfId="6166" xr:uid="{00000000-0005-0000-0000-000052120000}"/>
    <cellStyle name="Migliaia 58 4 3" xfId="2574" xr:uid="{00000000-0005-0000-0000-000053120000}"/>
    <cellStyle name="Migliaia 58 4 3 2" xfId="5634" xr:uid="{00000000-0005-0000-0000-000054120000}"/>
    <cellStyle name="Migliaia 58 4 3 3" xfId="6556" xr:uid="{00000000-0005-0000-0000-000055120000}"/>
    <cellStyle name="Migliaia 58 4 4" xfId="5253" xr:uid="{00000000-0005-0000-0000-000056120000}"/>
    <cellStyle name="Migliaia 58 4 5" xfId="6165" xr:uid="{00000000-0005-0000-0000-000057120000}"/>
    <cellStyle name="Migliaia 58 5" xfId="917" xr:uid="{00000000-0005-0000-0000-000058120000}"/>
    <cellStyle name="Migliaia 58 5 2" xfId="5255" xr:uid="{00000000-0005-0000-0000-000059120000}"/>
    <cellStyle name="Migliaia 58 5 3" xfId="6167" xr:uid="{00000000-0005-0000-0000-00005A120000}"/>
    <cellStyle name="Migliaia 58 6" xfId="4852" xr:uid="{00000000-0005-0000-0000-00005B120000}"/>
    <cellStyle name="Migliaia 58 7" xfId="6160" xr:uid="{00000000-0005-0000-0000-00005C120000}"/>
    <cellStyle name="Migliaia 59" xfId="918" xr:uid="{00000000-0005-0000-0000-00005D120000}"/>
    <cellStyle name="Migliaia 59 2" xfId="919" xr:uid="{00000000-0005-0000-0000-00005E120000}"/>
    <cellStyle name="Migliaia 59 2 2" xfId="2576" xr:uid="{00000000-0005-0000-0000-00005F120000}"/>
    <cellStyle name="Migliaia 59 2 2 2" xfId="5636" xr:uid="{00000000-0005-0000-0000-000060120000}"/>
    <cellStyle name="Migliaia 59 2 2 3" xfId="6558" xr:uid="{00000000-0005-0000-0000-000061120000}"/>
    <cellStyle name="Migliaia 59 2 3" xfId="4917" xr:uid="{00000000-0005-0000-0000-000062120000}"/>
    <cellStyle name="Migliaia 59 2 4" xfId="6169" xr:uid="{00000000-0005-0000-0000-000063120000}"/>
    <cellStyle name="Migliaia 59 3" xfId="920" xr:uid="{00000000-0005-0000-0000-000064120000}"/>
    <cellStyle name="Migliaia 59 3 2" xfId="921" xr:uid="{00000000-0005-0000-0000-000065120000}"/>
    <cellStyle name="Migliaia 59 3 2 2" xfId="5257" xr:uid="{00000000-0005-0000-0000-000066120000}"/>
    <cellStyle name="Migliaia 59 3 2 3" xfId="6171" xr:uid="{00000000-0005-0000-0000-000067120000}"/>
    <cellStyle name="Migliaia 59 3 3" xfId="922" xr:uid="{00000000-0005-0000-0000-000068120000}"/>
    <cellStyle name="Migliaia 59 3 3 2" xfId="2578" xr:uid="{00000000-0005-0000-0000-000069120000}"/>
    <cellStyle name="Migliaia 59 3 3 2 2" xfId="5638" xr:uid="{00000000-0005-0000-0000-00006A120000}"/>
    <cellStyle name="Migliaia 59 3 3 2 3" xfId="6560" xr:uid="{00000000-0005-0000-0000-00006B120000}"/>
    <cellStyle name="Migliaia 59 3 3 3" xfId="5258" xr:uid="{00000000-0005-0000-0000-00006C120000}"/>
    <cellStyle name="Migliaia 59 3 3 4" xfId="6172" xr:uid="{00000000-0005-0000-0000-00006D120000}"/>
    <cellStyle name="Migliaia 59 3 4" xfId="2577" xr:uid="{00000000-0005-0000-0000-00006E120000}"/>
    <cellStyle name="Migliaia 59 3 4 2" xfId="5637" xr:uid="{00000000-0005-0000-0000-00006F120000}"/>
    <cellStyle name="Migliaia 59 3 4 3" xfId="6559" xr:uid="{00000000-0005-0000-0000-000070120000}"/>
    <cellStyle name="Migliaia 59 3 5" xfId="5256" xr:uid="{00000000-0005-0000-0000-000071120000}"/>
    <cellStyle name="Migliaia 59 3 6" xfId="6170" xr:uid="{00000000-0005-0000-0000-000072120000}"/>
    <cellStyle name="Migliaia 59 4" xfId="923" xr:uid="{00000000-0005-0000-0000-000073120000}"/>
    <cellStyle name="Migliaia 59 4 2" xfId="924" xr:uid="{00000000-0005-0000-0000-000074120000}"/>
    <cellStyle name="Migliaia 59 4 2 2" xfId="2580" xr:uid="{00000000-0005-0000-0000-000075120000}"/>
    <cellStyle name="Migliaia 59 4 2 2 2" xfId="5640" xr:uid="{00000000-0005-0000-0000-000076120000}"/>
    <cellStyle name="Migliaia 59 4 2 2 3" xfId="6562" xr:uid="{00000000-0005-0000-0000-000077120000}"/>
    <cellStyle name="Migliaia 59 4 2 3" xfId="5260" xr:uid="{00000000-0005-0000-0000-000078120000}"/>
    <cellStyle name="Migliaia 59 4 2 4" xfId="6174" xr:uid="{00000000-0005-0000-0000-000079120000}"/>
    <cellStyle name="Migliaia 59 4 3" xfId="2579" xr:uid="{00000000-0005-0000-0000-00007A120000}"/>
    <cellStyle name="Migliaia 59 4 3 2" xfId="5639" xr:uid="{00000000-0005-0000-0000-00007B120000}"/>
    <cellStyle name="Migliaia 59 4 3 3" xfId="6561" xr:uid="{00000000-0005-0000-0000-00007C120000}"/>
    <cellStyle name="Migliaia 59 4 4" xfId="5259" xr:uid="{00000000-0005-0000-0000-00007D120000}"/>
    <cellStyle name="Migliaia 59 4 5" xfId="6173" xr:uid="{00000000-0005-0000-0000-00007E120000}"/>
    <cellStyle name="Migliaia 59 5" xfId="925" xr:uid="{00000000-0005-0000-0000-00007F120000}"/>
    <cellStyle name="Migliaia 59 5 2" xfId="5261" xr:uid="{00000000-0005-0000-0000-000080120000}"/>
    <cellStyle name="Migliaia 59 5 3" xfId="6175" xr:uid="{00000000-0005-0000-0000-000081120000}"/>
    <cellStyle name="Migliaia 59 6" xfId="4853" xr:uid="{00000000-0005-0000-0000-000082120000}"/>
    <cellStyle name="Migliaia 59 7" xfId="6168" xr:uid="{00000000-0005-0000-0000-000083120000}"/>
    <cellStyle name="Migliaia 6" xfId="926" xr:uid="{00000000-0005-0000-0000-000084120000}"/>
    <cellStyle name="Migliaia 6 2" xfId="927" xr:uid="{00000000-0005-0000-0000-000085120000}"/>
    <cellStyle name="Migliaia 6 2 2" xfId="2581" xr:uid="{00000000-0005-0000-0000-000086120000}"/>
    <cellStyle name="Migliaia 6 2 2 2" xfId="5641" xr:uid="{00000000-0005-0000-0000-000087120000}"/>
    <cellStyle name="Migliaia 6 2 2 3" xfId="6563" xr:uid="{00000000-0005-0000-0000-000088120000}"/>
    <cellStyle name="Migliaia 6 2 3" xfId="4918" xr:uid="{00000000-0005-0000-0000-000089120000}"/>
    <cellStyle name="Migliaia 6 2 4" xfId="6177" xr:uid="{00000000-0005-0000-0000-00008A120000}"/>
    <cellStyle name="Migliaia 6 3" xfId="928" xr:uid="{00000000-0005-0000-0000-00008B120000}"/>
    <cellStyle name="Migliaia 6 3 2" xfId="929" xr:uid="{00000000-0005-0000-0000-00008C120000}"/>
    <cellStyle name="Migliaia 6 3 2 2" xfId="5263" xr:uid="{00000000-0005-0000-0000-00008D120000}"/>
    <cellStyle name="Migliaia 6 3 2 3" xfId="6179" xr:uid="{00000000-0005-0000-0000-00008E120000}"/>
    <cellStyle name="Migliaia 6 3 3" xfId="930" xr:uid="{00000000-0005-0000-0000-00008F120000}"/>
    <cellStyle name="Migliaia 6 3 3 2" xfId="2583" xr:uid="{00000000-0005-0000-0000-000090120000}"/>
    <cellStyle name="Migliaia 6 3 3 2 2" xfId="5643" xr:uid="{00000000-0005-0000-0000-000091120000}"/>
    <cellStyle name="Migliaia 6 3 3 2 3" xfId="6565" xr:uid="{00000000-0005-0000-0000-000092120000}"/>
    <cellStyle name="Migliaia 6 3 3 3" xfId="5264" xr:uid="{00000000-0005-0000-0000-000093120000}"/>
    <cellStyle name="Migliaia 6 3 3 4" xfId="6180" xr:uid="{00000000-0005-0000-0000-000094120000}"/>
    <cellStyle name="Migliaia 6 3 4" xfId="2582" xr:uid="{00000000-0005-0000-0000-000095120000}"/>
    <cellStyle name="Migliaia 6 3 4 2" xfId="5642" xr:uid="{00000000-0005-0000-0000-000096120000}"/>
    <cellStyle name="Migliaia 6 3 4 3" xfId="6564" xr:uid="{00000000-0005-0000-0000-000097120000}"/>
    <cellStyle name="Migliaia 6 3 5" xfId="5262" xr:uid="{00000000-0005-0000-0000-000098120000}"/>
    <cellStyle name="Migliaia 6 3 6" xfId="6178" xr:uid="{00000000-0005-0000-0000-000099120000}"/>
    <cellStyle name="Migliaia 6 4" xfId="931" xr:uid="{00000000-0005-0000-0000-00009A120000}"/>
    <cellStyle name="Migliaia 6 4 2" xfId="932" xr:uid="{00000000-0005-0000-0000-00009B120000}"/>
    <cellStyle name="Migliaia 6 4 2 2" xfId="2585" xr:uid="{00000000-0005-0000-0000-00009C120000}"/>
    <cellStyle name="Migliaia 6 4 2 2 2" xfId="5645" xr:uid="{00000000-0005-0000-0000-00009D120000}"/>
    <cellStyle name="Migliaia 6 4 2 2 3" xfId="6567" xr:uid="{00000000-0005-0000-0000-00009E120000}"/>
    <cellStyle name="Migliaia 6 4 2 3" xfId="5266" xr:uid="{00000000-0005-0000-0000-00009F120000}"/>
    <cellStyle name="Migliaia 6 4 2 4" xfId="6182" xr:uid="{00000000-0005-0000-0000-0000A0120000}"/>
    <cellStyle name="Migliaia 6 4 3" xfId="2584" xr:uid="{00000000-0005-0000-0000-0000A1120000}"/>
    <cellStyle name="Migliaia 6 4 3 2" xfId="5644" xr:uid="{00000000-0005-0000-0000-0000A2120000}"/>
    <cellStyle name="Migliaia 6 4 3 3" xfId="6566" xr:uid="{00000000-0005-0000-0000-0000A3120000}"/>
    <cellStyle name="Migliaia 6 4 4" xfId="5265" xr:uid="{00000000-0005-0000-0000-0000A4120000}"/>
    <cellStyle name="Migliaia 6 4 5" xfId="6181" xr:uid="{00000000-0005-0000-0000-0000A5120000}"/>
    <cellStyle name="Migliaia 6 5" xfId="933" xr:uid="{00000000-0005-0000-0000-0000A6120000}"/>
    <cellStyle name="Migliaia 6 5 2" xfId="5267" xr:uid="{00000000-0005-0000-0000-0000A7120000}"/>
    <cellStyle name="Migliaia 6 5 3" xfId="6183" xr:uid="{00000000-0005-0000-0000-0000A8120000}"/>
    <cellStyle name="Migliaia 6 6" xfId="4854" xr:uid="{00000000-0005-0000-0000-0000A9120000}"/>
    <cellStyle name="Migliaia 6 7" xfId="6176" xr:uid="{00000000-0005-0000-0000-0000AA120000}"/>
    <cellStyle name="Migliaia 60" xfId="934" xr:uid="{00000000-0005-0000-0000-0000AB120000}"/>
    <cellStyle name="Migliaia 60 2" xfId="935" xr:uid="{00000000-0005-0000-0000-0000AC120000}"/>
    <cellStyle name="Migliaia 60 2 2" xfId="2586" xr:uid="{00000000-0005-0000-0000-0000AD120000}"/>
    <cellStyle name="Migliaia 60 2 2 2" xfId="5646" xr:uid="{00000000-0005-0000-0000-0000AE120000}"/>
    <cellStyle name="Migliaia 60 2 2 3" xfId="6568" xr:uid="{00000000-0005-0000-0000-0000AF120000}"/>
    <cellStyle name="Migliaia 60 2 3" xfId="4919" xr:uid="{00000000-0005-0000-0000-0000B0120000}"/>
    <cellStyle name="Migliaia 60 2 4" xfId="6185" xr:uid="{00000000-0005-0000-0000-0000B1120000}"/>
    <cellStyle name="Migliaia 60 3" xfId="936" xr:uid="{00000000-0005-0000-0000-0000B2120000}"/>
    <cellStyle name="Migliaia 60 3 2" xfId="937" xr:uid="{00000000-0005-0000-0000-0000B3120000}"/>
    <cellStyle name="Migliaia 60 3 2 2" xfId="5269" xr:uid="{00000000-0005-0000-0000-0000B4120000}"/>
    <cellStyle name="Migliaia 60 3 2 3" xfId="6187" xr:uid="{00000000-0005-0000-0000-0000B5120000}"/>
    <cellStyle name="Migliaia 60 3 3" xfId="938" xr:uid="{00000000-0005-0000-0000-0000B6120000}"/>
    <cellStyle name="Migliaia 60 3 3 2" xfId="2588" xr:uid="{00000000-0005-0000-0000-0000B7120000}"/>
    <cellStyle name="Migliaia 60 3 3 2 2" xfId="5648" xr:uid="{00000000-0005-0000-0000-0000B8120000}"/>
    <cellStyle name="Migliaia 60 3 3 2 3" xfId="6570" xr:uid="{00000000-0005-0000-0000-0000B9120000}"/>
    <cellStyle name="Migliaia 60 3 3 3" xfId="5270" xr:uid="{00000000-0005-0000-0000-0000BA120000}"/>
    <cellStyle name="Migliaia 60 3 3 4" xfId="6188" xr:uid="{00000000-0005-0000-0000-0000BB120000}"/>
    <cellStyle name="Migliaia 60 3 4" xfId="2587" xr:uid="{00000000-0005-0000-0000-0000BC120000}"/>
    <cellStyle name="Migliaia 60 3 4 2" xfId="5647" xr:uid="{00000000-0005-0000-0000-0000BD120000}"/>
    <cellStyle name="Migliaia 60 3 4 3" xfId="6569" xr:uid="{00000000-0005-0000-0000-0000BE120000}"/>
    <cellStyle name="Migliaia 60 3 5" xfId="5268" xr:uid="{00000000-0005-0000-0000-0000BF120000}"/>
    <cellStyle name="Migliaia 60 3 6" xfId="6186" xr:uid="{00000000-0005-0000-0000-0000C0120000}"/>
    <cellStyle name="Migliaia 60 4" xfId="939" xr:uid="{00000000-0005-0000-0000-0000C1120000}"/>
    <cellStyle name="Migliaia 60 4 2" xfId="940" xr:uid="{00000000-0005-0000-0000-0000C2120000}"/>
    <cellStyle name="Migliaia 60 4 2 2" xfId="2590" xr:uid="{00000000-0005-0000-0000-0000C3120000}"/>
    <cellStyle name="Migliaia 60 4 2 2 2" xfId="5650" xr:uid="{00000000-0005-0000-0000-0000C4120000}"/>
    <cellStyle name="Migliaia 60 4 2 2 3" xfId="6572" xr:uid="{00000000-0005-0000-0000-0000C5120000}"/>
    <cellStyle name="Migliaia 60 4 2 3" xfId="5272" xr:uid="{00000000-0005-0000-0000-0000C6120000}"/>
    <cellStyle name="Migliaia 60 4 2 4" xfId="6190" xr:uid="{00000000-0005-0000-0000-0000C7120000}"/>
    <cellStyle name="Migliaia 60 4 3" xfId="2589" xr:uid="{00000000-0005-0000-0000-0000C8120000}"/>
    <cellStyle name="Migliaia 60 4 3 2" xfId="5649" xr:uid="{00000000-0005-0000-0000-0000C9120000}"/>
    <cellStyle name="Migliaia 60 4 3 3" xfId="6571" xr:uid="{00000000-0005-0000-0000-0000CA120000}"/>
    <cellStyle name="Migliaia 60 4 4" xfId="5271" xr:uid="{00000000-0005-0000-0000-0000CB120000}"/>
    <cellStyle name="Migliaia 60 4 5" xfId="6189" xr:uid="{00000000-0005-0000-0000-0000CC120000}"/>
    <cellStyle name="Migliaia 60 5" xfId="941" xr:uid="{00000000-0005-0000-0000-0000CD120000}"/>
    <cellStyle name="Migliaia 60 5 2" xfId="5273" xr:uid="{00000000-0005-0000-0000-0000CE120000}"/>
    <cellStyle name="Migliaia 60 5 3" xfId="6191" xr:uid="{00000000-0005-0000-0000-0000CF120000}"/>
    <cellStyle name="Migliaia 60 6" xfId="4855" xr:uid="{00000000-0005-0000-0000-0000D0120000}"/>
    <cellStyle name="Migliaia 60 7" xfId="6184" xr:uid="{00000000-0005-0000-0000-0000D1120000}"/>
    <cellStyle name="Migliaia 61" xfId="942" xr:uid="{00000000-0005-0000-0000-0000D2120000}"/>
    <cellStyle name="Migliaia 61 2" xfId="943" xr:uid="{00000000-0005-0000-0000-0000D3120000}"/>
    <cellStyle name="Migliaia 61 2 2" xfId="2591" xr:uid="{00000000-0005-0000-0000-0000D4120000}"/>
    <cellStyle name="Migliaia 61 2 2 2" xfId="5651" xr:uid="{00000000-0005-0000-0000-0000D5120000}"/>
    <cellStyle name="Migliaia 61 2 2 3" xfId="6573" xr:uid="{00000000-0005-0000-0000-0000D6120000}"/>
    <cellStyle name="Migliaia 61 2 3" xfId="4920" xr:uid="{00000000-0005-0000-0000-0000D7120000}"/>
    <cellStyle name="Migliaia 61 2 4" xfId="6193" xr:uid="{00000000-0005-0000-0000-0000D8120000}"/>
    <cellStyle name="Migliaia 61 3" xfId="944" xr:uid="{00000000-0005-0000-0000-0000D9120000}"/>
    <cellStyle name="Migliaia 61 3 2" xfId="945" xr:uid="{00000000-0005-0000-0000-0000DA120000}"/>
    <cellStyle name="Migliaia 61 3 2 2" xfId="5275" xr:uid="{00000000-0005-0000-0000-0000DB120000}"/>
    <cellStyle name="Migliaia 61 3 2 3" xfId="6195" xr:uid="{00000000-0005-0000-0000-0000DC120000}"/>
    <cellStyle name="Migliaia 61 3 3" xfId="946" xr:uid="{00000000-0005-0000-0000-0000DD120000}"/>
    <cellStyle name="Migliaia 61 3 3 2" xfId="2593" xr:uid="{00000000-0005-0000-0000-0000DE120000}"/>
    <cellStyle name="Migliaia 61 3 3 2 2" xfId="5653" xr:uid="{00000000-0005-0000-0000-0000DF120000}"/>
    <cellStyle name="Migliaia 61 3 3 2 3" xfId="6575" xr:uid="{00000000-0005-0000-0000-0000E0120000}"/>
    <cellStyle name="Migliaia 61 3 3 3" xfId="5276" xr:uid="{00000000-0005-0000-0000-0000E1120000}"/>
    <cellStyle name="Migliaia 61 3 3 4" xfId="6196" xr:uid="{00000000-0005-0000-0000-0000E2120000}"/>
    <cellStyle name="Migliaia 61 3 4" xfId="2592" xr:uid="{00000000-0005-0000-0000-0000E3120000}"/>
    <cellStyle name="Migliaia 61 3 4 2" xfId="5652" xr:uid="{00000000-0005-0000-0000-0000E4120000}"/>
    <cellStyle name="Migliaia 61 3 4 3" xfId="6574" xr:uid="{00000000-0005-0000-0000-0000E5120000}"/>
    <cellStyle name="Migliaia 61 3 5" xfId="5274" xr:uid="{00000000-0005-0000-0000-0000E6120000}"/>
    <cellStyle name="Migliaia 61 3 6" xfId="6194" xr:uid="{00000000-0005-0000-0000-0000E7120000}"/>
    <cellStyle name="Migliaia 61 4" xfId="947" xr:uid="{00000000-0005-0000-0000-0000E8120000}"/>
    <cellStyle name="Migliaia 61 4 2" xfId="948" xr:uid="{00000000-0005-0000-0000-0000E9120000}"/>
    <cellStyle name="Migliaia 61 4 2 2" xfId="2595" xr:uid="{00000000-0005-0000-0000-0000EA120000}"/>
    <cellStyle name="Migliaia 61 4 2 2 2" xfId="5655" xr:uid="{00000000-0005-0000-0000-0000EB120000}"/>
    <cellStyle name="Migliaia 61 4 2 2 3" xfId="6577" xr:uid="{00000000-0005-0000-0000-0000EC120000}"/>
    <cellStyle name="Migliaia 61 4 2 3" xfId="5278" xr:uid="{00000000-0005-0000-0000-0000ED120000}"/>
    <cellStyle name="Migliaia 61 4 2 4" xfId="6198" xr:uid="{00000000-0005-0000-0000-0000EE120000}"/>
    <cellStyle name="Migliaia 61 4 3" xfId="2594" xr:uid="{00000000-0005-0000-0000-0000EF120000}"/>
    <cellStyle name="Migliaia 61 4 3 2" xfId="5654" xr:uid="{00000000-0005-0000-0000-0000F0120000}"/>
    <cellStyle name="Migliaia 61 4 3 3" xfId="6576" xr:uid="{00000000-0005-0000-0000-0000F1120000}"/>
    <cellStyle name="Migliaia 61 4 4" xfId="5277" xr:uid="{00000000-0005-0000-0000-0000F2120000}"/>
    <cellStyle name="Migliaia 61 4 5" xfId="6197" xr:uid="{00000000-0005-0000-0000-0000F3120000}"/>
    <cellStyle name="Migliaia 61 5" xfId="949" xr:uid="{00000000-0005-0000-0000-0000F4120000}"/>
    <cellStyle name="Migliaia 61 5 2" xfId="5279" xr:uid="{00000000-0005-0000-0000-0000F5120000}"/>
    <cellStyle name="Migliaia 61 5 3" xfId="6199" xr:uid="{00000000-0005-0000-0000-0000F6120000}"/>
    <cellStyle name="Migliaia 61 6" xfId="4856" xr:uid="{00000000-0005-0000-0000-0000F7120000}"/>
    <cellStyle name="Migliaia 61 7" xfId="6192" xr:uid="{00000000-0005-0000-0000-0000F8120000}"/>
    <cellStyle name="Migliaia 7" xfId="950" xr:uid="{00000000-0005-0000-0000-0000F9120000}"/>
    <cellStyle name="Migliaia 7 2" xfId="951" xr:uid="{00000000-0005-0000-0000-0000FA120000}"/>
    <cellStyle name="Migliaia 7 2 2" xfId="2596" xr:uid="{00000000-0005-0000-0000-0000FB120000}"/>
    <cellStyle name="Migliaia 7 2 2 2" xfId="5656" xr:uid="{00000000-0005-0000-0000-0000FC120000}"/>
    <cellStyle name="Migliaia 7 2 2 3" xfId="6578" xr:uid="{00000000-0005-0000-0000-0000FD120000}"/>
    <cellStyle name="Migliaia 7 2 3" xfId="4921" xr:uid="{00000000-0005-0000-0000-0000FE120000}"/>
    <cellStyle name="Migliaia 7 2 4" xfId="6201" xr:uid="{00000000-0005-0000-0000-0000FF120000}"/>
    <cellStyle name="Migliaia 7 3" xfId="952" xr:uid="{00000000-0005-0000-0000-000000130000}"/>
    <cellStyle name="Migliaia 7 3 2" xfId="953" xr:uid="{00000000-0005-0000-0000-000001130000}"/>
    <cellStyle name="Migliaia 7 3 2 2" xfId="5281" xr:uid="{00000000-0005-0000-0000-000002130000}"/>
    <cellStyle name="Migliaia 7 3 2 3" xfId="6203" xr:uid="{00000000-0005-0000-0000-000003130000}"/>
    <cellStyle name="Migliaia 7 3 3" xfId="954" xr:uid="{00000000-0005-0000-0000-000004130000}"/>
    <cellStyle name="Migliaia 7 3 3 2" xfId="2598" xr:uid="{00000000-0005-0000-0000-000005130000}"/>
    <cellStyle name="Migliaia 7 3 3 2 2" xfId="5658" xr:uid="{00000000-0005-0000-0000-000006130000}"/>
    <cellStyle name="Migliaia 7 3 3 2 3" xfId="6580" xr:uid="{00000000-0005-0000-0000-000007130000}"/>
    <cellStyle name="Migliaia 7 3 3 3" xfId="5282" xr:uid="{00000000-0005-0000-0000-000008130000}"/>
    <cellStyle name="Migliaia 7 3 3 4" xfId="6204" xr:uid="{00000000-0005-0000-0000-000009130000}"/>
    <cellStyle name="Migliaia 7 3 4" xfId="2597" xr:uid="{00000000-0005-0000-0000-00000A130000}"/>
    <cellStyle name="Migliaia 7 3 4 2" xfId="5657" xr:uid="{00000000-0005-0000-0000-00000B130000}"/>
    <cellStyle name="Migliaia 7 3 4 3" xfId="6579" xr:uid="{00000000-0005-0000-0000-00000C130000}"/>
    <cellStyle name="Migliaia 7 3 5" xfId="5280" xr:uid="{00000000-0005-0000-0000-00000D130000}"/>
    <cellStyle name="Migliaia 7 3 6" xfId="6202" xr:uid="{00000000-0005-0000-0000-00000E130000}"/>
    <cellStyle name="Migliaia 7 4" xfId="955" xr:uid="{00000000-0005-0000-0000-00000F130000}"/>
    <cellStyle name="Migliaia 7 4 2" xfId="956" xr:uid="{00000000-0005-0000-0000-000010130000}"/>
    <cellStyle name="Migliaia 7 4 2 2" xfId="2600" xr:uid="{00000000-0005-0000-0000-000011130000}"/>
    <cellStyle name="Migliaia 7 4 2 2 2" xfId="5660" xr:uid="{00000000-0005-0000-0000-000012130000}"/>
    <cellStyle name="Migliaia 7 4 2 2 3" xfId="6582" xr:uid="{00000000-0005-0000-0000-000013130000}"/>
    <cellStyle name="Migliaia 7 4 2 3" xfId="5284" xr:uid="{00000000-0005-0000-0000-000014130000}"/>
    <cellStyle name="Migliaia 7 4 2 4" xfId="6206" xr:uid="{00000000-0005-0000-0000-000015130000}"/>
    <cellStyle name="Migliaia 7 4 3" xfId="2599" xr:uid="{00000000-0005-0000-0000-000016130000}"/>
    <cellStyle name="Migliaia 7 4 3 2" xfId="5659" xr:uid="{00000000-0005-0000-0000-000017130000}"/>
    <cellStyle name="Migliaia 7 4 3 3" xfId="6581" xr:uid="{00000000-0005-0000-0000-000018130000}"/>
    <cellStyle name="Migliaia 7 4 4" xfId="5283" xr:uid="{00000000-0005-0000-0000-000019130000}"/>
    <cellStyle name="Migliaia 7 4 5" xfId="6205" xr:uid="{00000000-0005-0000-0000-00001A130000}"/>
    <cellStyle name="Migliaia 7 5" xfId="957" xr:uid="{00000000-0005-0000-0000-00001B130000}"/>
    <cellStyle name="Migliaia 7 5 2" xfId="5285" xr:uid="{00000000-0005-0000-0000-00001C130000}"/>
    <cellStyle name="Migliaia 7 5 3" xfId="6207" xr:uid="{00000000-0005-0000-0000-00001D130000}"/>
    <cellStyle name="Migliaia 7 6" xfId="4857" xr:uid="{00000000-0005-0000-0000-00001E130000}"/>
    <cellStyle name="Migliaia 7 7" xfId="6200" xr:uid="{00000000-0005-0000-0000-00001F130000}"/>
    <cellStyle name="Migliaia 8" xfId="958" xr:uid="{00000000-0005-0000-0000-000020130000}"/>
    <cellStyle name="Migliaia 8 2" xfId="959" xr:uid="{00000000-0005-0000-0000-000021130000}"/>
    <cellStyle name="Migliaia 8 2 2" xfId="2601" xr:uid="{00000000-0005-0000-0000-000022130000}"/>
    <cellStyle name="Migliaia 8 2 2 2" xfId="5661" xr:uid="{00000000-0005-0000-0000-000023130000}"/>
    <cellStyle name="Migliaia 8 2 2 3" xfId="6583" xr:uid="{00000000-0005-0000-0000-000024130000}"/>
    <cellStyle name="Migliaia 8 2 3" xfId="4922" xr:uid="{00000000-0005-0000-0000-000025130000}"/>
    <cellStyle name="Migliaia 8 2 4" xfId="6209" xr:uid="{00000000-0005-0000-0000-000026130000}"/>
    <cellStyle name="Migliaia 8 3" xfId="960" xr:uid="{00000000-0005-0000-0000-000027130000}"/>
    <cellStyle name="Migliaia 8 3 2" xfId="961" xr:uid="{00000000-0005-0000-0000-000028130000}"/>
    <cellStyle name="Migliaia 8 3 2 2" xfId="5287" xr:uid="{00000000-0005-0000-0000-000029130000}"/>
    <cellStyle name="Migliaia 8 3 2 3" xfId="6211" xr:uid="{00000000-0005-0000-0000-00002A130000}"/>
    <cellStyle name="Migliaia 8 3 3" xfId="962" xr:uid="{00000000-0005-0000-0000-00002B130000}"/>
    <cellStyle name="Migliaia 8 3 3 2" xfId="2603" xr:uid="{00000000-0005-0000-0000-00002C130000}"/>
    <cellStyle name="Migliaia 8 3 3 2 2" xfId="5663" xr:uid="{00000000-0005-0000-0000-00002D130000}"/>
    <cellStyle name="Migliaia 8 3 3 2 3" xfId="6585" xr:uid="{00000000-0005-0000-0000-00002E130000}"/>
    <cellStyle name="Migliaia 8 3 3 3" xfId="5288" xr:uid="{00000000-0005-0000-0000-00002F130000}"/>
    <cellStyle name="Migliaia 8 3 3 4" xfId="6212" xr:uid="{00000000-0005-0000-0000-000030130000}"/>
    <cellStyle name="Migliaia 8 3 4" xfId="2602" xr:uid="{00000000-0005-0000-0000-000031130000}"/>
    <cellStyle name="Migliaia 8 3 4 2" xfId="5662" xr:uid="{00000000-0005-0000-0000-000032130000}"/>
    <cellStyle name="Migliaia 8 3 4 3" xfId="6584" xr:uid="{00000000-0005-0000-0000-000033130000}"/>
    <cellStyle name="Migliaia 8 3 5" xfId="5286" xr:uid="{00000000-0005-0000-0000-000034130000}"/>
    <cellStyle name="Migliaia 8 3 6" xfId="6210" xr:uid="{00000000-0005-0000-0000-000035130000}"/>
    <cellStyle name="Migliaia 8 4" xfId="963" xr:uid="{00000000-0005-0000-0000-000036130000}"/>
    <cellStyle name="Migliaia 8 4 2" xfId="964" xr:uid="{00000000-0005-0000-0000-000037130000}"/>
    <cellStyle name="Migliaia 8 4 2 2" xfId="2605" xr:uid="{00000000-0005-0000-0000-000038130000}"/>
    <cellStyle name="Migliaia 8 4 2 2 2" xfId="5665" xr:uid="{00000000-0005-0000-0000-000039130000}"/>
    <cellStyle name="Migliaia 8 4 2 2 3" xfId="6587" xr:uid="{00000000-0005-0000-0000-00003A130000}"/>
    <cellStyle name="Migliaia 8 4 2 3" xfId="5290" xr:uid="{00000000-0005-0000-0000-00003B130000}"/>
    <cellStyle name="Migliaia 8 4 2 4" xfId="6214" xr:uid="{00000000-0005-0000-0000-00003C130000}"/>
    <cellStyle name="Migliaia 8 4 3" xfId="2604" xr:uid="{00000000-0005-0000-0000-00003D130000}"/>
    <cellStyle name="Migliaia 8 4 3 2" xfId="5664" xr:uid="{00000000-0005-0000-0000-00003E130000}"/>
    <cellStyle name="Migliaia 8 4 3 3" xfId="6586" xr:uid="{00000000-0005-0000-0000-00003F130000}"/>
    <cellStyle name="Migliaia 8 4 4" xfId="5289" xr:uid="{00000000-0005-0000-0000-000040130000}"/>
    <cellStyle name="Migliaia 8 4 5" xfId="6213" xr:uid="{00000000-0005-0000-0000-000041130000}"/>
    <cellStyle name="Migliaia 8 5" xfId="965" xr:uid="{00000000-0005-0000-0000-000042130000}"/>
    <cellStyle name="Migliaia 8 5 2" xfId="5291" xr:uid="{00000000-0005-0000-0000-000043130000}"/>
    <cellStyle name="Migliaia 8 5 3" xfId="6215" xr:uid="{00000000-0005-0000-0000-000044130000}"/>
    <cellStyle name="Migliaia 8 6" xfId="4858" xr:uid="{00000000-0005-0000-0000-000045130000}"/>
    <cellStyle name="Migliaia 8 7" xfId="6208" xr:uid="{00000000-0005-0000-0000-000046130000}"/>
    <cellStyle name="Migliaia 9" xfId="966" xr:uid="{00000000-0005-0000-0000-000047130000}"/>
    <cellStyle name="Migliaia 9 2" xfId="967" xr:uid="{00000000-0005-0000-0000-000048130000}"/>
    <cellStyle name="Migliaia 9 2 2" xfId="2606" xr:uid="{00000000-0005-0000-0000-000049130000}"/>
    <cellStyle name="Migliaia 9 2 2 2" xfId="5666" xr:uid="{00000000-0005-0000-0000-00004A130000}"/>
    <cellStyle name="Migliaia 9 2 2 3" xfId="6588" xr:uid="{00000000-0005-0000-0000-00004B130000}"/>
    <cellStyle name="Migliaia 9 2 3" xfId="4923" xr:uid="{00000000-0005-0000-0000-00004C130000}"/>
    <cellStyle name="Migliaia 9 2 4" xfId="6217" xr:uid="{00000000-0005-0000-0000-00004D130000}"/>
    <cellStyle name="Migliaia 9 3" xfId="968" xr:uid="{00000000-0005-0000-0000-00004E130000}"/>
    <cellStyle name="Migliaia 9 3 2" xfId="969" xr:uid="{00000000-0005-0000-0000-00004F130000}"/>
    <cellStyle name="Migliaia 9 3 2 2" xfId="5293" xr:uid="{00000000-0005-0000-0000-000050130000}"/>
    <cellStyle name="Migliaia 9 3 2 3" xfId="6219" xr:uid="{00000000-0005-0000-0000-000051130000}"/>
    <cellStyle name="Migliaia 9 3 3" xfId="970" xr:uid="{00000000-0005-0000-0000-000052130000}"/>
    <cellStyle name="Migliaia 9 3 3 2" xfId="2608" xr:uid="{00000000-0005-0000-0000-000053130000}"/>
    <cellStyle name="Migliaia 9 3 3 2 2" xfId="5668" xr:uid="{00000000-0005-0000-0000-000054130000}"/>
    <cellStyle name="Migliaia 9 3 3 2 3" xfId="6590" xr:uid="{00000000-0005-0000-0000-000055130000}"/>
    <cellStyle name="Migliaia 9 3 3 3" xfId="5294" xr:uid="{00000000-0005-0000-0000-000056130000}"/>
    <cellStyle name="Migliaia 9 3 3 4" xfId="6220" xr:uid="{00000000-0005-0000-0000-000057130000}"/>
    <cellStyle name="Migliaia 9 3 4" xfId="2607" xr:uid="{00000000-0005-0000-0000-000058130000}"/>
    <cellStyle name="Migliaia 9 3 4 2" xfId="5667" xr:uid="{00000000-0005-0000-0000-000059130000}"/>
    <cellStyle name="Migliaia 9 3 4 3" xfId="6589" xr:uid="{00000000-0005-0000-0000-00005A130000}"/>
    <cellStyle name="Migliaia 9 3 5" xfId="5292" xr:uid="{00000000-0005-0000-0000-00005B130000}"/>
    <cellStyle name="Migliaia 9 3 6" xfId="6218" xr:uid="{00000000-0005-0000-0000-00005C130000}"/>
    <cellStyle name="Migliaia 9 4" xfId="971" xr:uid="{00000000-0005-0000-0000-00005D130000}"/>
    <cellStyle name="Migliaia 9 4 2" xfId="972" xr:uid="{00000000-0005-0000-0000-00005E130000}"/>
    <cellStyle name="Migliaia 9 4 2 2" xfId="2610" xr:uid="{00000000-0005-0000-0000-00005F130000}"/>
    <cellStyle name="Migliaia 9 4 2 2 2" xfId="5670" xr:uid="{00000000-0005-0000-0000-000060130000}"/>
    <cellStyle name="Migliaia 9 4 2 2 3" xfId="6592" xr:uid="{00000000-0005-0000-0000-000061130000}"/>
    <cellStyle name="Migliaia 9 4 2 3" xfId="5296" xr:uid="{00000000-0005-0000-0000-000062130000}"/>
    <cellStyle name="Migliaia 9 4 2 4" xfId="6222" xr:uid="{00000000-0005-0000-0000-000063130000}"/>
    <cellStyle name="Migliaia 9 4 3" xfId="2609" xr:uid="{00000000-0005-0000-0000-000064130000}"/>
    <cellStyle name="Migliaia 9 4 3 2" xfId="5669" xr:uid="{00000000-0005-0000-0000-000065130000}"/>
    <cellStyle name="Migliaia 9 4 3 3" xfId="6591" xr:uid="{00000000-0005-0000-0000-000066130000}"/>
    <cellStyle name="Migliaia 9 4 4" xfId="5295" xr:uid="{00000000-0005-0000-0000-000067130000}"/>
    <cellStyle name="Migliaia 9 4 5" xfId="6221" xr:uid="{00000000-0005-0000-0000-000068130000}"/>
    <cellStyle name="Migliaia 9 5" xfId="973" xr:uid="{00000000-0005-0000-0000-000069130000}"/>
    <cellStyle name="Migliaia 9 5 2" xfId="5297" xr:uid="{00000000-0005-0000-0000-00006A130000}"/>
    <cellStyle name="Migliaia 9 5 3" xfId="6223" xr:uid="{00000000-0005-0000-0000-00006B130000}"/>
    <cellStyle name="Migliaia 9 6" xfId="4859" xr:uid="{00000000-0005-0000-0000-00006C130000}"/>
    <cellStyle name="Migliaia 9 7" xfId="6216" xr:uid="{00000000-0005-0000-0000-00006D130000}"/>
    <cellStyle name="Neutral" xfId="3332" builtinId="28" customBuiltin="1"/>
    <cellStyle name="Neutral 2" xfId="3446" xr:uid="{00000000-0005-0000-0000-00006F130000}"/>
    <cellStyle name="Neutrale" xfId="974" xr:uid="{00000000-0005-0000-0000-000070130000}"/>
    <cellStyle name="Normal" xfId="0" builtinId="0"/>
    <cellStyle name="Normal 10" xfId="975" xr:uid="{00000000-0005-0000-0000-000072130000}"/>
    <cellStyle name="Normal 10 2" xfId="2611" xr:uid="{00000000-0005-0000-0000-000073130000}"/>
    <cellStyle name="Normal 10 2 2" xfId="3679" xr:uid="{00000000-0005-0000-0000-000074130000}"/>
    <cellStyle name="Normal 10 2 2 2" xfId="4311" xr:uid="{00000000-0005-0000-0000-000075130000}"/>
    <cellStyle name="Normal 10 2 2 2 2" xfId="7479" xr:uid="{00000000-0005-0000-0000-000076130000}"/>
    <cellStyle name="Normal 10 2 2 2 2 2" xfId="10234" xr:uid="{00000000-0005-0000-0000-000077130000}"/>
    <cellStyle name="Normal 10 2 2 2 3" xfId="8872" xr:uid="{00000000-0005-0000-0000-000078130000}"/>
    <cellStyle name="Normal 10 2 2 3" xfId="6855" xr:uid="{00000000-0005-0000-0000-000079130000}"/>
    <cellStyle name="Normal 10 2 2 3 2" xfId="9610" xr:uid="{00000000-0005-0000-0000-00007A130000}"/>
    <cellStyle name="Normal 10 2 2 4" xfId="8248" xr:uid="{00000000-0005-0000-0000-00007B130000}"/>
    <cellStyle name="Normal 10 2 3" xfId="3680" xr:uid="{00000000-0005-0000-0000-00007C130000}"/>
    <cellStyle name="Normal 10 2 3 2" xfId="4312" xr:uid="{00000000-0005-0000-0000-00007D130000}"/>
    <cellStyle name="Normal 10 2 3 2 2" xfId="7480" xr:uid="{00000000-0005-0000-0000-00007E130000}"/>
    <cellStyle name="Normal 10 2 3 2 2 2" xfId="10235" xr:uid="{00000000-0005-0000-0000-00007F130000}"/>
    <cellStyle name="Normal 10 2 3 2 3" xfId="8873" xr:uid="{00000000-0005-0000-0000-000080130000}"/>
    <cellStyle name="Normal 10 2 3 3" xfId="6856" xr:uid="{00000000-0005-0000-0000-000081130000}"/>
    <cellStyle name="Normal 10 2 3 3 2" xfId="9611" xr:uid="{00000000-0005-0000-0000-000082130000}"/>
    <cellStyle name="Normal 10 2 3 4" xfId="8249" xr:uid="{00000000-0005-0000-0000-000083130000}"/>
    <cellStyle name="Normal 10 2 4" xfId="4310" xr:uid="{00000000-0005-0000-0000-000084130000}"/>
    <cellStyle name="Normal 10 2 4 2" xfId="7478" xr:uid="{00000000-0005-0000-0000-000085130000}"/>
    <cellStyle name="Normal 10 2 4 2 2" xfId="10233" xr:uid="{00000000-0005-0000-0000-000086130000}"/>
    <cellStyle name="Normal 10 2 4 3" xfId="8871" xr:uid="{00000000-0005-0000-0000-000087130000}"/>
    <cellStyle name="Normal 10 2 5" xfId="3678" xr:uid="{00000000-0005-0000-0000-000088130000}"/>
    <cellStyle name="Normal 10 2 5 2" xfId="6854" xr:uid="{00000000-0005-0000-0000-000089130000}"/>
    <cellStyle name="Normal 10 2 5 2 2" xfId="9609" xr:uid="{00000000-0005-0000-0000-00008A130000}"/>
    <cellStyle name="Normal 10 2 5 3" xfId="8247" xr:uid="{00000000-0005-0000-0000-00008B130000}"/>
    <cellStyle name="Normal 10 3" xfId="3317" xr:uid="{00000000-0005-0000-0000-00008C130000}"/>
    <cellStyle name="Normal 10 3 2" xfId="4313" xr:uid="{00000000-0005-0000-0000-00008D130000}"/>
    <cellStyle name="Normal 10 3 2 2" xfId="7481" xr:uid="{00000000-0005-0000-0000-00008E130000}"/>
    <cellStyle name="Normal 10 3 2 2 2" xfId="10236" xr:uid="{00000000-0005-0000-0000-00008F130000}"/>
    <cellStyle name="Normal 10 3 2 3" xfId="8874" xr:uid="{00000000-0005-0000-0000-000090130000}"/>
    <cellStyle name="Normal 10 3 3" xfId="3681" xr:uid="{00000000-0005-0000-0000-000091130000}"/>
    <cellStyle name="Normal 10 3 3 2" xfId="6857" xr:uid="{00000000-0005-0000-0000-000092130000}"/>
    <cellStyle name="Normal 10 3 3 2 2" xfId="9612" xr:uid="{00000000-0005-0000-0000-000093130000}"/>
    <cellStyle name="Normal 10 3 3 3" xfId="8250" xr:uid="{00000000-0005-0000-0000-000094130000}"/>
    <cellStyle name="Normal 10 4" xfId="3682" xr:uid="{00000000-0005-0000-0000-000095130000}"/>
    <cellStyle name="Normal 10 4 2" xfId="4314" xr:uid="{00000000-0005-0000-0000-000096130000}"/>
    <cellStyle name="Normal 10 4 2 2" xfId="7482" xr:uid="{00000000-0005-0000-0000-000097130000}"/>
    <cellStyle name="Normal 10 4 2 2 2" xfId="10237" xr:uid="{00000000-0005-0000-0000-000098130000}"/>
    <cellStyle name="Normal 10 4 2 3" xfId="8875" xr:uid="{00000000-0005-0000-0000-000099130000}"/>
    <cellStyle name="Normal 10 4 3" xfId="6858" xr:uid="{00000000-0005-0000-0000-00009A130000}"/>
    <cellStyle name="Normal 10 4 3 2" xfId="9613" xr:uid="{00000000-0005-0000-0000-00009B130000}"/>
    <cellStyle name="Normal 10 4 4" xfId="8251" xr:uid="{00000000-0005-0000-0000-00009C130000}"/>
    <cellStyle name="Normal 10 5" xfId="3683" xr:uid="{00000000-0005-0000-0000-00009D130000}"/>
    <cellStyle name="Normal 10 5 2" xfId="4315" xr:uid="{00000000-0005-0000-0000-00009E130000}"/>
    <cellStyle name="Normal 10 5 2 2" xfId="7483" xr:uid="{00000000-0005-0000-0000-00009F130000}"/>
    <cellStyle name="Normal 10 5 2 2 2" xfId="10238" xr:uid="{00000000-0005-0000-0000-0000A0130000}"/>
    <cellStyle name="Normal 10 5 2 3" xfId="8876" xr:uid="{00000000-0005-0000-0000-0000A1130000}"/>
    <cellStyle name="Normal 10 5 3" xfId="6859" xr:uid="{00000000-0005-0000-0000-0000A2130000}"/>
    <cellStyle name="Normal 10 5 3 2" xfId="9614" xr:uid="{00000000-0005-0000-0000-0000A3130000}"/>
    <cellStyle name="Normal 10 5 4" xfId="8252" xr:uid="{00000000-0005-0000-0000-0000A4130000}"/>
    <cellStyle name="Normal 10 6" xfId="4309" xr:uid="{00000000-0005-0000-0000-0000A5130000}"/>
    <cellStyle name="Normal 10 6 2" xfId="7477" xr:uid="{00000000-0005-0000-0000-0000A6130000}"/>
    <cellStyle name="Normal 10 6 2 2" xfId="10232" xr:uid="{00000000-0005-0000-0000-0000A7130000}"/>
    <cellStyle name="Normal 10 6 3" xfId="8870" xr:uid="{00000000-0005-0000-0000-0000A8130000}"/>
    <cellStyle name="Normal 10 7" xfId="3677" xr:uid="{00000000-0005-0000-0000-0000A9130000}"/>
    <cellStyle name="Normal 10 7 2" xfId="6853" xr:uid="{00000000-0005-0000-0000-0000AA130000}"/>
    <cellStyle name="Normal 10 7 2 2" xfId="9608" xr:uid="{00000000-0005-0000-0000-0000AB130000}"/>
    <cellStyle name="Normal 10 7 3" xfId="8246" xr:uid="{00000000-0005-0000-0000-0000AC130000}"/>
    <cellStyle name="Normal 11" xfId="2005" xr:uid="{00000000-0005-0000-0000-0000AD130000}"/>
    <cellStyle name="Normal 11 10" xfId="6229" xr:uid="{00000000-0005-0000-0000-0000AE130000}"/>
    <cellStyle name="Normal 11 10 2" xfId="9345" xr:uid="{00000000-0005-0000-0000-0000AF130000}"/>
    <cellStyle name="Normal 11 11" xfId="7954" xr:uid="{00000000-0005-0000-0000-0000B0130000}"/>
    <cellStyle name="Normal 11 2" xfId="3261" xr:uid="{00000000-0005-0000-0000-0000B1130000}"/>
    <cellStyle name="Normal 11 2 2" xfId="3310" xr:uid="{00000000-0005-0000-0000-0000B2130000}"/>
    <cellStyle name="Normal 11 2 2 2" xfId="4318" xr:uid="{00000000-0005-0000-0000-0000B3130000}"/>
    <cellStyle name="Normal 11 2 2 2 2" xfId="7486" xr:uid="{00000000-0005-0000-0000-0000B4130000}"/>
    <cellStyle name="Normal 11 2 2 2 2 2" xfId="10241" xr:uid="{00000000-0005-0000-0000-0000B5130000}"/>
    <cellStyle name="Normal 11 2 2 2 3" xfId="8879" xr:uid="{00000000-0005-0000-0000-0000B6130000}"/>
    <cellStyle name="Normal 11 2 2 3" xfId="3686" xr:uid="{00000000-0005-0000-0000-0000B7130000}"/>
    <cellStyle name="Normal 11 2 2 3 2" xfId="6862" xr:uid="{00000000-0005-0000-0000-0000B8130000}"/>
    <cellStyle name="Normal 11 2 2 3 2 2" xfId="9617" xr:uid="{00000000-0005-0000-0000-0000B9130000}"/>
    <cellStyle name="Normal 11 2 2 3 3" xfId="8255" xr:uid="{00000000-0005-0000-0000-0000BA130000}"/>
    <cellStyle name="Normal 11 2 2 4" xfId="6619" xr:uid="{00000000-0005-0000-0000-0000BB130000}"/>
    <cellStyle name="Normal 11 2 2 4 2" xfId="9383" xr:uid="{00000000-0005-0000-0000-0000BC130000}"/>
    <cellStyle name="Normal 11 2 2 5" xfId="8012" xr:uid="{00000000-0005-0000-0000-0000BD130000}"/>
    <cellStyle name="Normal 11 2 3" xfId="3687" xr:uid="{00000000-0005-0000-0000-0000BE130000}"/>
    <cellStyle name="Normal 11 2 3 2" xfId="4319" xr:uid="{00000000-0005-0000-0000-0000BF130000}"/>
    <cellStyle name="Normal 11 2 3 2 2" xfId="7487" xr:uid="{00000000-0005-0000-0000-0000C0130000}"/>
    <cellStyle name="Normal 11 2 3 2 2 2" xfId="10242" xr:uid="{00000000-0005-0000-0000-0000C1130000}"/>
    <cellStyle name="Normal 11 2 3 2 3" xfId="8880" xr:uid="{00000000-0005-0000-0000-0000C2130000}"/>
    <cellStyle name="Normal 11 2 3 3" xfId="6863" xr:uid="{00000000-0005-0000-0000-0000C3130000}"/>
    <cellStyle name="Normal 11 2 3 3 2" xfId="9618" xr:uid="{00000000-0005-0000-0000-0000C4130000}"/>
    <cellStyle name="Normal 11 2 3 4" xfId="8256" xr:uid="{00000000-0005-0000-0000-0000C5130000}"/>
    <cellStyle name="Normal 11 2 4" xfId="3688" xr:uid="{00000000-0005-0000-0000-0000C6130000}"/>
    <cellStyle name="Normal 11 2 4 2" xfId="4320" xr:uid="{00000000-0005-0000-0000-0000C7130000}"/>
    <cellStyle name="Normal 11 2 4 2 2" xfId="7488" xr:uid="{00000000-0005-0000-0000-0000C8130000}"/>
    <cellStyle name="Normal 11 2 4 2 2 2" xfId="10243" xr:uid="{00000000-0005-0000-0000-0000C9130000}"/>
    <cellStyle name="Normal 11 2 4 2 3" xfId="8881" xr:uid="{00000000-0005-0000-0000-0000CA130000}"/>
    <cellStyle name="Normal 11 2 4 3" xfId="6864" xr:uid="{00000000-0005-0000-0000-0000CB130000}"/>
    <cellStyle name="Normal 11 2 4 3 2" xfId="9619" xr:uid="{00000000-0005-0000-0000-0000CC130000}"/>
    <cellStyle name="Normal 11 2 4 4" xfId="8257" xr:uid="{00000000-0005-0000-0000-0000CD130000}"/>
    <cellStyle name="Normal 11 2 5" xfId="4317" xr:uid="{00000000-0005-0000-0000-0000CE130000}"/>
    <cellStyle name="Normal 11 2 5 2" xfId="7485" xr:uid="{00000000-0005-0000-0000-0000CF130000}"/>
    <cellStyle name="Normal 11 2 5 2 2" xfId="10240" xr:uid="{00000000-0005-0000-0000-0000D0130000}"/>
    <cellStyle name="Normal 11 2 5 3" xfId="8878" xr:uid="{00000000-0005-0000-0000-0000D1130000}"/>
    <cellStyle name="Normal 11 2 6" xfId="3685" xr:uid="{00000000-0005-0000-0000-0000D2130000}"/>
    <cellStyle name="Normal 11 2 6 2" xfId="6861" xr:uid="{00000000-0005-0000-0000-0000D3130000}"/>
    <cellStyle name="Normal 11 2 6 2 2" xfId="9616" xr:uid="{00000000-0005-0000-0000-0000D4130000}"/>
    <cellStyle name="Normal 11 2 6 3" xfId="8254" xr:uid="{00000000-0005-0000-0000-0000D5130000}"/>
    <cellStyle name="Normal 11 2 7" xfId="5676" xr:uid="{00000000-0005-0000-0000-0000D6130000}"/>
    <cellStyle name="Normal 11 2 7 2" xfId="9326" xr:uid="{00000000-0005-0000-0000-0000D7130000}"/>
    <cellStyle name="Normal 11 2 8" xfId="6598" xr:uid="{00000000-0005-0000-0000-0000D8130000}"/>
    <cellStyle name="Normal 11 2 8 2" xfId="9362" xr:uid="{00000000-0005-0000-0000-0000D9130000}"/>
    <cellStyle name="Normal 11 2 9" xfId="7992" xr:uid="{00000000-0005-0000-0000-0000DA130000}"/>
    <cellStyle name="Normal 11 3" xfId="3291" xr:uid="{00000000-0005-0000-0000-0000DB130000}"/>
    <cellStyle name="Normal 11 3 2" xfId="3690" xr:uid="{00000000-0005-0000-0000-0000DC130000}"/>
    <cellStyle name="Normal 11 3 2 2" xfId="4322" xr:uid="{00000000-0005-0000-0000-0000DD130000}"/>
    <cellStyle name="Normal 11 3 2 2 2" xfId="7490" xr:uid="{00000000-0005-0000-0000-0000DE130000}"/>
    <cellStyle name="Normal 11 3 2 2 2 2" xfId="10245" xr:uid="{00000000-0005-0000-0000-0000DF130000}"/>
    <cellStyle name="Normal 11 3 2 2 3" xfId="8883" xr:uid="{00000000-0005-0000-0000-0000E0130000}"/>
    <cellStyle name="Normal 11 3 2 3" xfId="6866" xr:uid="{00000000-0005-0000-0000-0000E1130000}"/>
    <cellStyle name="Normal 11 3 2 3 2" xfId="9621" xr:uid="{00000000-0005-0000-0000-0000E2130000}"/>
    <cellStyle name="Normal 11 3 2 4" xfId="8259" xr:uid="{00000000-0005-0000-0000-0000E3130000}"/>
    <cellStyle name="Normal 11 3 3" xfId="3691" xr:uid="{00000000-0005-0000-0000-0000E4130000}"/>
    <cellStyle name="Normal 11 3 3 2" xfId="4323" xr:uid="{00000000-0005-0000-0000-0000E5130000}"/>
    <cellStyle name="Normal 11 3 3 2 2" xfId="7491" xr:uid="{00000000-0005-0000-0000-0000E6130000}"/>
    <cellStyle name="Normal 11 3 3 2 2 2" xfId="10246" xr:uid="{00000000-0005-0000-0000-0000E7130000}"/>
    <cellStyle name="Normal 11 3 3 2 3" xfId="8884" xr:uid="{00000000-0005-0000-0000-0000E8130000}"/>
    <cellStyle name="Normal 11 3 3 3" xfId="6867" xr:uid="{00000000-0005-0000-0000-0000E9130000}"/>
    <cellStyle name="Normal 11 3 3 3 2" xfId="9622" xr:uid="{00000000-0005-0000-0000-0000EA130000}"/>
    <cellStyle name="Normal 11 3 3 4" xfId="8260" xr:uid="{00000000-0005-0000-0000-0000EB130000}"/>
    <cellStyle name="Normal 11 3 4" xfId="4321" xr:uid="{00000000-0005-0000-0000-0000EC130000}"/>
    <cellStyle name="Normal 11 3 4 2" xfId="7489" xr:uid="{00000000-0005-0000-0000-0000ED130000}"/>
    <cellStyle name="Normal 11 3 4 2 2" xfId="10244" xr:uid="{00000000-0005-0000-0000-0000EE130000}"/>
    <cellStyle name="Normal 11 3 4 3" xfId="8882" xr:uid="{00000000-0005-0000-0000-0000EF130000}"/>
    <cellStyle name="Normal 11 3 5" xfId="3689" xr:uid="{00000000-0005-0000-0000-0000F0130000}"/>
    <cellStyle name="Normal 11 3 5 2" xfId="6865" xr:uid="{00000000-0005-0000-0000-0000F1130000}"/>
    <cellStyle name="Normal 11 3 5 2 2" xfId="9620" xr:uid="{00000000-0005-0000-0000-0000F2130000}"/>
    <cellStyle name="Normal 11 3 5 3" xfId="8258" xr:uid="{00000000-0005-0000-0000-0000F3130000}"/>
    <cellStyle name="Normal 11 3 6" xfId="6609" xr:uid="{00000000-0005-0000-0000-0000F4130000}"/>
    <cellStyle name="Normal 11 3 6 2" xfId="9373" xr:uid="{00000000-0005-0000-0000-0000F5130000}"/>
    <cellStyle name="Normal 11 3 7" xfId="8002" xr:uid="{00000000-0005-0000-0000-0000F6130000}"/>
    <cellStyle name="Normal 11 4" xfId="3692" xr:uid="{00000000-0005-0000-0000-0000F7130000}"/>
    <cellStyle name="Normal 11 4 2" xfId="4324" xr:uid="{00000000-0005-0000-0000-0000F8130000}"/>
    <cellStyle name="Normal 11 4 2 2" xfId="7492" xr:uid="{00000000-0005-0000-0000-0000F9130000}"/>
    <cellStyle name="Normal 11 4 2 2 2" xfId="10247" xr:uid="{00000000-0005-0000-0000-0000FA130000}"/>
    <cellStyle name="Normal 11 4 2 3" xfId="8885" xr:uid="{00000000-0005-0000-0000-0000FB130000}"/>
    <cellStyle name="Normal 11 4 3" xfId="6868" xr:uid="{00000000-0005-0000-0000-0000FC130000}"/>
    <cellStyle name="Normal 11 4 3 2" xfId="9623" xr:uid="{00000000-0005-0000-0000-0000FD130000}"/>
    <cellStyle name="Normal 11 4 4" xfId="10654" xr:uid="{00000000-0005-0000-0000-0000FE130000}"/>
    <cellStyle name="Normal 11 4 4 2" xfId="10688" xr:uid="{00000000-0005-0000-0000-0000FF130000}"/>
    <cellStyle name="Normal 11 4 5" xfId="8261" xr:uid="{00000000-0005-0000-0000-000000140000}"/>
    <cellStyle name="Normal 11 5" xfId="3693" xr:uid="{00000000-0005-0000-0000-000001140000}"/>
    <cellStyle name="Normal 11 5 2" xfId="4325" xr:uid="{00000000-0005-0000-0000-000002140000}"/>
    <cellStyle name="Normal 11 5 2 2" xfId="7493" xr:uid="{00000000-0005-0000-0000-000003140000}"/>
    <cellStyle name="Normal 11 5 2 2 2" xfId="10248" xr:uid="{00000000-0005-0000-0000-000004140000}"/>
    <cellStyle name="Normal 11 5 2 3" xfId="8886" xr:uid="{00000000-0005-0000-0000-000005140000}"/>
    <cellStyle name="Normal 11 5 3" xfId="6869" xr:uid="{00000000-0005-0000-0000-000006140000}"/>
    <cellStyle name="Normal 11 5 3 2" xfId="9624" xr:uid="{00000000-0005-0000-0000-000007140000}"/>
    <cellStyle name="Normal 11 5 4" xfId="8262" xr:uid="{00000000-0005-0000-0000-000008140000}"/>
    <cellStyle name="Normal 11 6" xfId="3694" xr:uid="{00000000-0005-0000-0000-000009140000}"/>
    <cellStyle name="Normal 11 6 2" xfId="4326" xr:uid="{00000000-0005-0000-0000-00000A140000}"/>
    <cellStyle name="Normal 11 6 2 2" xfId="7494" xr:uid="{00000000-0005-0000-0000-00000B140000}"/>
    <cellStyle name="Normal 11 6 2 2 2" xfId="10249" xr:uid="{00000000-0005-0000-0000-00000C140000}"/>
    <cellStyle name="Normal 11 6 2 3" xfId="8887" xr:uid="{00000000-0005-0000-0000-00000D140000}"/>
    <cellStyle name="Normal 11 6 3" xfId="6870" xr:uid="{00000000-0005-0000-0000-00000E140000}"/>
    <cellStyle name="Normal 11 6 3 2" xfId="9625" xr:uid="{00000000-0005-0000-0000-00000F140000}"/>
    <cellStyle name="Normal 11 6 4" xfId="8263" xr:uid="{00000000-0005-0000-0000-000010140000}"/>
    <cellStyle name="Normal 11 7" xfId="4316" xr:uid="{00000000-0005-0000-0000-000011140000}"/>
    <cellStyle name="Normal 11 7 2" xfId="7484" xr:uid="{00000000-0005-0000-0000-000012140000}"/>
    <cellStyle name="Normal 11 7 2 2" xfId="10239" xr:uid="{00000000-0005-0000-0000-000013140000}"/>
    <cellStyle name="Normal 11 7 3" xfId="8877" xr:uid="{00000000-0005-0000-0000-000014140000}"/>
    <cellStyle name="Normal 11 8" xfId="3684" xr:uid="{00000000-0005-0000-0000-000015140000}"/>
    <cellStyle name="Normal 11 8 2" xfId="6860" xr:uid="{00000000-0005-0000-0000-000016140000}"/>
    <cellStyle name="Normal 11 8 2 2" xfId="9615" xr:uid="{00000000-0005-0000-0000-000017140000}"/>
    <cellStyle name="Normal 11 8 3" xfId="8253" xr:uid="{00000000-0005-0000-0000-000018140000}"/>
    <cellStyle name="Normal 11 9" xfId="5307" xr:uid="{00000000-0005-0000-0000-000019140000}"/>
    <cellStyle name="Normal 11 9 2" xfId="9312" xr:uid="{00000000-0005-0000-0000-00001A140000}"/>
    <cellStyle name="Normal 12" xfId="2007" xr:uid="{00000000-0005-0000-0000-00001B140000}"/>
    <cellStyle name="Normal 12 2" xfId="3696" xr:uid="{00000000-0005-0000-0000-00001C140000}"/>
    <cellStyle name="Normal 12 2 2" xfId="3697" xr:uid="{00000000-0005-0000-0000-00001D140000}"/>
    <cellStyle name="Normal 12 2 2 2" xfId="4329" xr:uid="{00000000-0005-0000-0000-00001E140000}"/>
    <cellStyle name="Normal 12 2 2 2 2" xfId="7497" xr:uid="{00000000-0005-0000-0000-00001F140000}"/>
    <cellStyle name="Normal 12 2 2 2 2 2" xfId="10252" xr:uid="{00000000-0005-0000-0000-000020140000}"/>
    <cellStyle name="Normal 12 2 2 2 3" xfId="8890" xr:uid="{00000000-0005-0000-0000-000021140000}"/>
    <cellStyle name="Normal 12 2 2 3" xfId="6873" xr:uid="{00000000-0005-0000-0000-000022140000}"/>
    <cellStyle name="Normal 12 2 2 3 2" xfId="9628" xr:uid="{00000000-0005-0000-0000-000023140000}"/>
    <cellStyle name="Normal 12 2 2 4" xfId="8266" xr:uid="{00000000-0005-0000-0000-000024140000}"/>
    <cellStyle name="Normal 12 2 3" xfId="3698" xr:uid="{00000000-0005-0000-0000-000025140000}"/>
    <cellStyle name="Normal 12 2 3 2" xfId="4330" xr:uid="{00000000-0005-0000-0000-000026140000}"/>
    <cellStyle name="Normal 12 2 3 2 2" xfId="7498" xr:uid="{00000000-0005-0000-0000-000027140000}"/>
    <cellStyle name="Normal 12 2 3 2 2 2" xfId="10253" xr:uid="{00000000-0005-0000-0000-000028140000}"/>
    <cellStyle name="Normal 12 2 3 2 3" xfId="8891" xr:uid="{00000000-0005-0000-0000-000029140000}"/>
    <cellStyle name="Normal 12 2 3 3" xfId="6874" xr:uid="{00000000-0005-0000-0000-00002A140000}"/>
    <cellStyle name="Normal 12 2 3 3 2" xfId="9629" xr:uid="{00000000-0005-0000-0000-00002B140000}"/>
    <cellStyle name="Normal 12 2 3 4" xfId="8267" xr:uid="{00000000-0005-0000-0000-00002C140000}"/>
    <cellStyle name="Normal 12 2 4" xfId="4328" xr:uid="{00000000-0005-0000-0000-00002D140000}"/>
    <cellStyle name="Normal 12 2 4 2" xfId="7496" xr:uid="{00000000-0005-0000-0000-00002E140000}"/>
    <cellStyle name="Normal 12 2 4 2 2" xfId="10251" xr:uid="{00000000-0005-0000-0000-00002F140000}"/>
    <cellStyle name="Normal 12 2 4 3" xfId="8889" xr:uid="{00000000-0005-0000-0000-000030140000}"/>
    <cellStyle name="Normal 12 2 5" xfId="6872" xr:uid="{00000000-0005-0000-0000-000031140000}"/>
    <cellStyle name="Normal 12 2 5 2" xfId="9627" xr:uid="{00000000-0005-0000-0000-000032140000}"/>
    <cellStyle name="Normal 12 2 6" xfId="8265" xr:uid="{00000000-0005-0000-0000-000033140000}"/>
    <cellStyle name="Normal 12 3" xfId="3699" xr:uid="{00000000-0005-0000-0000-000034140000}"/>
    <cellStyle name="Normal 12 3 2" xfId="4331" xr:uid="{00000000-0005-0000-0000-000035140000}"/>
    <cellStyle name="Normal 12 3 2 2" xfId="7499" xr:uid="{00000000-0005-0000-0000-000036140000}"/>
    <cellStyle name="Normal 12 3 2 2 2" xfId="10254" xr:uid="{00000000-0005-0000-0000-000037140000}"/>
    <cellStyle name="Normal 12 3 2 3" xfId="8892" xr:uid="{00000000-0005-0000-0000-000038140000}"/>
    <cellStyle name="Normal 12 3 3" xfId="6875" xr:uid="{00000000-0005-0000-0000-000039140000}"/>
    <cellStyle name="Normal 12 3 3 2" xfId="9630" xr:uid="{00000000-0005-0000-0000-00003A140000}"/>
    <cellStyle name="Normal 12 3 4" xfId="8268" xr:uid="{00000000-0005-0000-0000-00003B140000}"/>
    <cellStyle name="Normal 12 4" xfId="3700" xr:uid="{00000000-0005-0000-0000-00003C140000}"/>
    <cellStyle name="Normal 12 4 2" xfId="4332" xr:uid="{00000000-0005-0000-0000-00003D140000}"/>
    <cellStyle name="Normal 12 4 2 2" xfId="7500" xr:uid="{00000000-0005-0000-0000-00003E140000}"/>
    <cellStyle name="Normal 12 4 2 2 2" xfId="10255" xr:uid="{00000000-0005-0000-0000-00003F140000}"/>
    <cellStyle name="Normal 12 4 2 3" xfId="8893" xr:uid="{00000000-0005-0000-0000-000040140000}"/>
    <cellStyle name="Normal 12 4 3" xfId="6876" xr:uid="{00000000-0005-0000-0000-000041140000}"/>
    <cellStyle name="Normal 12 4 3 2" xfId="9631" xr:uid="{00000000-0005-0000-0000-000042140000}"/>
    <cellStyle name="Normal 12 4 4" xfId="8269" xr:uid="{00000000-0005-0000-0000-000043140000}"/>
    <cellStyle name="Normal 12 5" xfId="3701" xr:uid="{00000000-0005-0000-0000-000044140000}"/>
    <cellStyle name="Normal 12 5 2" xfId="4333" xr:uid="{00000000-0005-0000-0000-000045140000}"/>
    <cellStyle name="Normal 12 5 2 2" xfId="7501" xr:uid="{00000000-0005-0000-0000-000046140000}"/>
    <cellStyle name="Normal 12 5 2 2 2" xfId="10256" xr:uid="{00000000-0005-0000-0000-000047140000}"/>
    <cellStyle name="Normal 12 5 2 3" xfId="8894" xr:uid="{00000000-0005-0000-0000-000048140000}"/>
    <cellStyle name="Normal 12 5 3" xfId="6877" xr:uid="{00000000-0005-0000-0000-000049140000}"/>
    <cellStyle name="Normal 12 5 3 2" xfId="9632" xr:uid="{00000000-0005-0000-0000-00004A140000}"/>
    <cellStyle name="Normal 12 5 4" xfId="8270" xr:uid="{00000000-0005-0000-0000-00004B140000}"/>
    <cellStyle name="Normal 12 6" xfId="4327" xr:uid="{00000000-0005-0000-0000-00004C140000}"/>
    <cellStyle name="Normal 12 6 2" xfId="7495" xr:uid="{00000000-0005-0000-0000-00004D140000}"/>
    <cellStyle name="Normal 12 6 2 2" xfId="10250" xr:uid="{00000000-0005-0000-0000-00004E140000}"/>
    <cellStyle name="Normal 12 6 3" xfId="8888" xr:uid="{00000000-0005-0000-0000-00004F140000}"/>
    <cellStyle name="Normal 12 7" xfId="3695" xr:uid="{00000000-0005-0000-0000-000050140000}"/>
    <cellStyle name="Normal 12 7 2" xfId="6871" xr:uid="{00000000-0005-0000-0000-000051140000}"/>
    <cellStyle name="Normal 12 7 2 2" xfId="9626" xr:uid="{00000000-0005-0000-0000-000052140000}"/>
    <cellStyle name="Normal 12 7 3" xfId="8264" xr:uid="{00000000-0005-0000-0000-000053140000}"/>
    <cellStyle name="Normal 13" xfId="3312" xr:uid="{00000000-0005-0000-0000-000054140000}"/>
    <cellStyle name="Normal 13 10" xfId="8014" xr:uid="{00000000-0005-0000-0000-000055140000}"/>
    <cellStyle name="Normal 13 2" xfId="3703" xr:uid="{00000000-0005-0000-0000-000056140000}"/>
    <cellStyle name="Normal 13 2 2" xfId="3704" xr:uid="{00000000-0005-0000-0000-000057140000}"/>
    <cellStyle name="Normal 13 2 2 2" xfId="4336" xr:uid="{00000000-0005-0000-0000-000058140000}"/>
    <cellStyle name="Normal 13 2 2 2 2" xfId="7504" xr:uid="{00000000-0005-0000-0000-000059140000}"/>
    <cellStyle name="Normal 13 2 2 2 2 2" xfId="10259" xr:uid="{00000000-0005-0000-0000-00005A140000}"/>
    <cellStyle name="Normal 13 2 2 2 3" xfId="8897" xr:uid="{00000000-0005-0000-0000-00005B140000}"/>
    <cellStyle name="Normal 13 2 2 3" xfId="6880" xr:uid="{00000000-0005-0000-0000-00005C140000}"/>
    <cellStyle name="Normal 13 2 2 3 2" xfId="9635" xr:uid="{00000000-0005-0000-0000-00005D140000}"/>
    <cellStyle name="Normal 13 2 2 4" xfId="8273" xr:uid="{00000000-0005-0000-0000-00005E140000}"/>
    <cellStyle name="Normal 13 2 3" xfId="3705" xr:uid="{00000000-0005-0000-0000-00005F140000}"/>
    <cellStyle name="Normal 13 2 3 2" xfId="4337" xr:uid="{00000000-0005-0000-0000-000060140000}"/>
    <cellStyle name="Normal 13 2 3 2 2" xfId="7505" xr:uid="{00000000-0005-0000-0000-000061140000}"/>
    <cellStyle name="Normal 13 2 3 2 2 2" xfId="10260" xr:uid="{00000000-0005-0000-0000-000062140000}"/>
    <cellStyle name="Normal 13 2 3 2 3" xfId="8898" xr:uid="{00000000-0005-0000-0000-000063140000}"/>
    <cellStyle name="Normal 13 2 3 3" xfId="6881" xr:uid="{00000000-0005-0000-0000-000064140000}"/>
    <cellStyle name="Normal 13 2 3 3 2" xfId="9636" xr:uid="{00000000-0005-0000-0000-000065140000}"/>
    <cellStyle name="Normal 13 2 3 4" xfId="8274" xr:uid="{00000000-0005-0000-0000-000066140000}"/>
    <cellStyle name="Normal 13 2 4" xfId="4335" xr:uid="{00000000-0005-0000-0000-000067140000}"/>
    <cellStyle name="Normal 13 2 4 2" xfId="7503" xr:uid="{00000000-0005-0000-0000-000068140000}"/>
    <cellStyle name="Normal 13 2 4 2 2" xfId="10258" xr:uid="{00000000-0005-0000-0000-000069140000}"/>
    <cellStyle name="Normal 13 2 4 3" xfId="8896" xr:uid="{00000000-0005-0000-0000-00006A140000}"/>
    <cellStyle name="Normal 13 2 5" xfId="6879" xr:uid="{00000000-0005-0000-0000-00006B140000}"/>
    <cellStyle name="Normal 13 2 5 2" xfId="9634" xr:uid="{00000000-0005-0000-0000-00006C140000}"/>
    <cellStyle name="Normal 13 2 6" xfId="8272" xr:uid="{00000000-0005-0000-0000-00006D140000}"/>
    <cellStyle name="Normal 13 3" xfId="3706" xr:uid="{00000000-0005-0000-0000-00006E140000}"/>
    <cellStyle name="Normal 13 3 2" xfId="4338" xr:uid="{00000000-0005-0000-0000-00006F140000}"/>
    <cellStyle name="Normal 13 3 2 2" xfId="7506" xr:uid="{00000000-0005-0000-0000-000070140000}"/>
    <cellStyle name="Normal 13 3 2 2 2" xfId="10261" xr:uid="{00000000-0005-0000-0000-000071140000}"/>
    <cellStyle name="Normal 13 3 2 3" xfId="8899" xr:uid="{00000000-0005-0000-0000-000072140000}"/>
    <cellStyle name="Normal 13 3 3" xfId="6882" xr:uid="{00000000-0005-0000-0000-000073140000}"/>
    <cellStyle name="Normal 13 3 3 2" xfId="9637" xr:uid="{00000000-0005-0000-0000-000074140000}"/>
    <cellStyle name="Normal 13 3 4" xfId="8275" xr:uid="{00000000-0005-0000-0000-000075140000}"/>
    <cellStyle name="Normal 13 4" xfId="3707" xr:uid="{00000000-0005-0000-0000-000076140000}"/>
    <cellStyle name="Normal 13 4 2" xfId="4339" xr:uid="{00000000-0005-0000-0000-000077140000}"/>
    <cellStyle name="Normal 13 4 2 2" xfId="7507" xr:uid="{00000000-0005-0000-0000-000078140000}"/>
    <cellStyle name="Normal 13 4 2 2 2" xfId="10262" xr:uid="{00000000-0005-0000-0000-000079140000}"/>
    <cellStyle name="Normal 13 4 2 3" xfId="8900" xr:uid="{00000000-0005-0000-0000-00007A140000}"/>
    <cellStyle name="Normal 13 4 3" xfId="6883" xr:uid="{00000000-0005-0000-0000-00007B140000}"/>
    <cellStyle name="Normal 13 4 3 2" xfId="9638" xr:uid="{00000000-0005-0000-0000-00007C140000}"/>
    <cellStyle name="Normal 13 4 4" xfId="8276" xr:uid="{00000000-0005-0000-0000-00007D140000}"/>
    <cellStyle name="Normal 13 5" xfId="3708" xr:uid="{00000000-0005-0000-0000-00007E140000}"/>
    <cellStyle name="Normal 13 5 2" xfId="4340" xr:uid="{00000000-0005-0000-0000-00007F140000}"/>
    <cellStyle name="Normal 13 5 2 2" xfId="7508" xr:uid="{00000000-0005-0000-0000-000080140000}"/>
    <cellStyle name="Normal 13 5 2 2 2" xfId="10263" xr:uid="{00000000-0005-0000-0000-000081140000}"/>
    <cellStyle name="Normal 13 5 2 3" xfId="8901" xr:uid="{00000000-0005-0000-0000-000082140000}"/>
    <cellStyle name="Normal 13 5 3" xfId="6884" xr:uid="{00000000-0005-0000-0000-000083140000}"/>
    <cellStyle name="Normal 13 5 3 2" xfId="9639" xr:uid="{00000000-0005-0000-0000-000084140000}"/>
    <cellStyle name="Normal 13 5 4" xfId="8277" xr:uid="{00000000-0005-0000-0000-000085140000}"/>
    <cellStyle name="Normal 13 6" xfId="4334" xr:uid="{00000000-0005-0000-0000-000086140000}"/>
    <cellStyle name="Normal 13 6 2" xfId="7502" xr:uid="{00000000-0005-0000-0000-000087140000}"/>
    <cellStyle name="Normal 13 6 2 2" xfId="10257" xr:uid="{00000000-0005-0000-0000-000088140000}"/>
    <cellStyle name="Normal 13 6 3" xfId="8895" xr:uid="{00000000-0005-0000-0000-000089140000}"/>
    <cellStyle name="Normal 13 7" xfId="3702" xr:uid="{00000000-0005-0000-0000-00008A140000}"/>
    <cellStyle name="Normal 13 7 2" xfId="6878" xr:uid="{00000000-0005-0000-0000-00008B140000}"/>
    <cellStyle name="Normal 13 7 2 2" xfId="9633" xr:uid="{00000000-0005-0000-0000-00008C140000}"/>
    <cellStyle name="Normal 13 7 3" xfId="8271" xr:uid="{00000000-0005-0000-0000-00008D140000}"/>
    <cellStyle name="Normal 13 8" xfId="4925" xr:uid="{00000000-0005-0000-0000-00008E140000}"/>
    <cellStyle name="Normal 13 9" xfId="6621" xr:uid="{00000000-0005-0000-0000-00008F140000}"/>
    <cellStyle name="Normal 13 9 2" xfId="9385" xr:uid="{00000000-0005-0000-0000-000090140000}"/>
    <cellStyle name="Normal 14" xfId="3362" xr:uid="{00000000-0005-0000-0000-000091140000}"/>
    <cellStyle name="Normal 14 2" xfId="3709" xr:uid="{00000000-0005-0000-0000-000092140000}"/>
    <cellStyle name="Normal 14 3" xfId="6646" xr:uid="{00000000-0005-0000-0000-000093140000}"/>
    <cellStyle name="Normal 14 3 2" xfId="9410" xr:uid="{00000000-0005-0000-0000-000094140000}"/>
    <cellStyle name="Normal 14 4" xfId="10651" xr:uid="{00000000-0005-0000-0000-000095140000}"/>
    <cellStyle name="Normal 14 4 2" xfId="10687" xr:uid="{00000000-0005-0000-0000-000096140000}"/>
    <cellStyle name="Normal 14 5" xfId="8039" xr:uid="{00000000-0005-0000-0000-000097140000}"/>
    <cellStyle name="Normal 15" xfId="3710" xr:uid="{00000000-0005-0000-0000-000098140000}"/>
    <cellStyle name="Normal 15 2" xfId="3711" xr:uid="{00000000-0005-0000-0000-000099140000}"/>
    <cellStyle name="Normal 15 2 2" xfId="3712" xr:uid="{00000000-0005-0000-0000-00009A140000}"/>
    <cellStyle name="Normal 15 2 2 2" xfId="3713" xr:uid="{00000000-0005-0000-0000-00009B140000}"/>
    <cellStyle name="Normal 15 2 2 2 2" xfId="4343" xr:uid="{00000000-0005-0000-0000-00009C140000}"/>
    <cellStyle name="Normal 15 2 2 2 2 2" xfId="7511" xr:uid="{00000000-0005-0000-0000-00009D140000}"/>
    <cellStyle name="Normal 15 2 2 2 2 2 2" xfId="10266" xr:uid="{00000000-0005-0000-0000-00009E140000}"/>
    <cellStyle name="Normal 15 2 2 2 2 3" xfId="8904" xr:uid="{00000000-0005-0000-0000-00009F140000}"/>
    <cellStyle name="Normal 15 2 2 2 3" xfId="6887" xr:uid="{00000000-0005-0000-0000-0000A0140000}"/>
    <cellStyle name="Normal 15 2 2 2 3 2" xfId="9642" xr:uid="{00000000-0005-0000-0000-0000A1140000}"/>
    <cellStyle name="Normal 15 2 2 2 4" xfId="8280" xr:uid="{00000000-0005-0000-0000-0000A2140000}"/>
    <cellStyle name="Normal 15 2 2 3" xfId="3714" xr:uid="{00000000-0005-0000-0000-0000A3140000}"/>
    <cellStyle name="Normal 15 2 2 3 2" xfId="4344" xr:uid="{00000000-0005-0000-0000-0000A4140000}"/>
    <cellStyle name="Normal 15 2 2 3 2 2" xfId="7512" xr:uid="{00000000-0005-0000-0000-0000A5140000}"/>
    <cellStyle name="Normal 15 2 2 3 2 2 2" xfId="10267" xr:uid="{00000000-0005-0000-0000-0000A6140000}"/>
    <cellStyle name="Normal 15 2 2 3 2 3" xfId="8905" xr:uid="{00000000-0005-0000-0000-0000A7140000}"/>
    <cellStyle name="Normal 15 2 2 3 3" xfId="6888" xr:uid="{00000000-0005-0000-0000-0000A8140000}"/>
    <cellStyle name="Normal 15 2 2 3 3 2" xfId="9643" xr:uid="{00000000-0005-0000-0000-0000A9140000}"/>
    <cellStyle name="Normal 15 2 2 3 4" xfId="8281" xr:uid="{00000000-0005-0000-0000-0000AA140000}"/>
    <cellStyle name="Normal 15 2 2 4" xfId="3715" xr:uid="{00000000-0005-0000-0000-0000AB140000}"/>
    <cellStyle name="Normal 15 2 2 4 2" xfId="4345" xr:uid="{00000000-0005-0000-0000-0000AC140000}"/>
    <cellStyle name="Normal 15 2 2 4 2 2" xfId="7513" xr:uid="{00000000-0005-0000-0000-0000AD140000}"/>
    <cellStyle name="Normal 15 2 2 4 2 2 2" xfId="10268" xr:uid="{00000000-0005-0000-0000-0000AE140000}"/>
    <cellStyle name="Normal 15 2 2 4 2 3" xfId="8906" xr:uid="{00000000-0005-0000-0000-0000AF140000}"/>
    <cellStyle name="Normal 15 2 2 4 3" xfId="6889" xr:uid="{00000000-0005-0000-0000-0000B0140000}"/>
    <cellStyle name="Normal 15 2 2 4 3 2" xfId="9644" xr:uid="{00000000-0005-0000-0000-0000B1140000}"/>
    <cellStyle name="Normal 15 2 2 4 4" xfId="8282" xr:uid="{00000000-0005-0000-0000-0000B2140000}"/>
    <cellStyle name="Normal 15 2 2 5" xfId="4342" xr:uid="{00000000-0005-0000-0000-0000B3140000}"/>
    <cellStyle name="Normal 15 2 2 5 2" xfId="7510" xr:uid="{00000000-0005-0000-0000-0000B4140000}"/>
    <cellStyle name="Normal 15 2 2 5 2 2" xfId="10265" xr:uid="{00000000-0005-0000-0000-0000B5140000}"/>
    <cellStyle name="Normal 15 2 2 5 3" xfId="8903" xr:uid="{00000000-0005-0000-0000-0000B6140000}"/>
    <cellStyle name="Normal 15 2 2 6" xfId="6886" xr:uid="{00000000-0005-0000-0000-0000B7140000}"/>
    <cellStyle name="Normal 15 2 2 6 2" xfId="9641" xr:uid="{00000000-0005-0000-0000-0000B8140000}"/>
    <cellStyle name="Normal 15 2 2 7" xfId="8279" xr:uid="{00000000-0005-0000-0000-0000B9140000}"/>
    <cellStyle name="Normal 15 2 3" xfId="3716" xr:uid="{00000000-0005-0000-0000-0000BA140000}"/>
    <cellStyle name="Normal 15 2 3 2" xfId="3717" xr:uid="{00000000-0005-0000-0000-0000BB140000}"/>
    <cellStyle name="Normal 15 2 3 2 2" xfId="4347" xr:uid="{00000000-0005-0000-0000-0000BC140000}"/>
    <cellStyle name="Normal 15 2 3 2 2 2" xfId="7515" xr:uid="{00000000-0005-0000-0000-0000BD140000}"/>
    <cellStyle name="Normal 15 2 3 2 2 2 2" xfId="10270" xr:uid="{00000000-0005-0000-0000-0000BE140000}"/>
    <cellStyle name="Normal 15 2 3 2 2 3" xfId="8908" xr:uid="{00000000-0005-0000-0000-0000BF140000}"/>
    <cellStyle name="Normal 15 2 3 2 3" xfId="6891" xr:uid="{00000000-0005-0000-0000-0000C0140000}"/>
    <cellStyle name="Normal 15 2 3 2 3 2" xfId="9646" xr:uid="{00000000-0005-0000-0000-0000C1140000}"/>
    <cellStyle name="Normal 15 2 3 2 4" xfId="8284" xr:uid="{00000000-0005-0000-0000-0000C2140000}"/>
    <cellStyle name="Normal 15 2 3 3" xfId="3718" xr:uid="{00000000-0005-0000-0000-0000C3140000}"/>
    <cellStyle name="Normal 15 2 3 3 2" xfId="4348" xr:uid="{00000000-0005-0000-0000-0000C4140000}"/>
    <cellStyle name="Normal 15 2 3 3 2 2" xfId="7516" xr:uid="{00000000-0005-0000-0000-0000C5140000}"/>
    <cellStyle name="Normal 15 2 3 3 2 2 2" xfId="10271" xr:uid="{00000000-0005-0000-0000-0000C6140000}"/>
    <cellStyle name="Normal 15 2 3 3 2 3" xfId="8909" xr:uid="{00000000-0005-0000-0000-0000C7140000}"/>
    <cellStyle name="Normal 15 2 3 3 3" xfId="6892" xr:uid="{00000000-0005-0000-0000-0000C8140000}"/>
    <cellStyle name="Normal 15 2 3 3 3 2" xfId="9647" xr:uid="{00000000-0005-0000-0000-0000C9140000}"/>
    <cellStyle name="Normal 15 2 3 3 4" xfId="8285" xr:uid="{00000000-0005-0000-0000-0000CA140000}"/>
    <cellStyle name="Normal 15 2 3 4" xfId="3719" xr:uid="{00000000-0005-0000-0000-0000CB140000}"/>
    <cellStyle name="Normal 15 2 3 4 2" xfId="4349" xr:uid="{00000000-0005-0000-0000-0000CC140000}"/>
    <cellStyle name="Normal 15 2 3 4 2 2" xfId="7517" xr:uid="{00000000-0005-0000-0000-0000CD140000}"/>
    <cellStyle name="Normal 15 2 3 4 2 2 2" xfId="10272" xr:uid="{00000000-0005-0000-0000-0000CE140000}"/>
    <cellStyle name="Normal 15 2 3 4 2 3" xfId="8910" xr:uid="{00000000-0005-0000-0000-0000CF140000}"/>
    <cellStyle name="Normal 15 2 3 4 3" xfId="6893" xr:uid="{00000000-0005-0000-0000-0000D0140000}"/>
    <cellStyle name="Normal 15 2 3 4 3 2" xfId="9648" xr:uid="{00000000-0005-0000-0000-0000D1140000}"/>
    <cellStyle name="Normal 15 2 3 4 4" xfId="8286" xr:uid="{00000000-0005-0000-0000-0000D2140000}"/>
    <cellStyle name="Normal 15 2 3 5" xfId="4346" xr:uid="{00000000-0005-0000-0000-0000D3140000}"/>
    <cellStyle name="Normal 15 2 3 5 2" xfId="7514" xr:uid="{00000000-0005-0000-0000-0000D4140000}"/>
    <cellStyle name="Normal 15 2 3 5 2 2" xfId="10269" xr:uid="{00000000-0005-0000-0000-0000D5140000}"/>
    <cellStyle name="Normal 15 2 3 5 3" xfId="8907" xr:uid="{00000000-0005-0000-0000-0000D6140000}"/>
    <cellStyle name="Normal 15 2 3 6" xfId="6890" xr:uid="{00000000-0005-0000-0000-0000D7140000}"/>
    <cellStyle name="Normal 15 2 3 6 2" xfId="9645" xr:uid="{00000000-0005-0000-0000-0000D8140000}"/>
    <cellStyle name="Normal 15 2 3 7" xfId="8283" xr:uid="{00000000-0005-0000-0000-0000D9140000}"/>
    <cellStyle name="Normal 15 3" xfId="3720" xr:uid="{00000000-0005-0000-0000-0000DA140000}"/>
    <cellStyle name="Normal 15 4" xfId="3721" xr:uid="{00000000-0005-0000-0000-0000DB140000}"/>
    <cellStyle name="Normal 15 4 2" xfId="4350" xr:uid="{00000000-0005-0000-0000-0000DC140000}"/>
    <cellStyle name="Normal 15 4 2 2" xfId="7518" xr:uid="{00000000-0005-0000-0000-0000DD140000}"/>
    <cellStyle name="Normal 15 4 2 2 2" xfId="10273" xr:uid="{00000000-0005-0000-0000-0000DE140000}"/>
    <cellStyle name="Normal 15 4 2 3" xfId="8911" xr:uid="{00000000-0005-0000-0000-0000DF140000}"/>
    <cellStyle name="Normal 15 4 3" xfId="6894" xr:uid="{00000000-0005-0000-0000-0000E0140000}"/>
    <cellStyle name="Normal 15 4 3 2" xfId="9649" xr:uid="{00000000-0005-0000-0000-0000E1140000}"/>
    <cellStyle name="Normal 15 4 4" xfId="8287" xr:uid="{00000000-0005-0000-0000-0000E2140000}"/>
    <cellStyle name="Normal 15 5" xfId="3722" xr:uid="{00000000-0005-0000-0000-0000E3140000}"/>
    <cellStyle name="Normal 15 5 2" xfId="4351" xr:uid="{00000000-0005-0000-0000-0000E4140000}"/>
    <cellStyle name="Normal 15 5 2 2" xfId="7519" xr:uid="{00000000-0005-0000-0000-0000E5140000}"/>
    <cellStyle name="Normal 15 5 2 2 2" xfId="10274" xr:uid="{00000000-0005-0000-0000-0000E6140000}"/>
    <cellStyle name="Normal 15 5 2 3" xfId="8912" xr:uid="{00000000-0005-0000-0000-0000E7140000}"/>
    <cellStyle name="Normal 15 5 3" xfId="6895" xr:uid="{00000000-0005-0000-0000-0000E8140000}"/>
    <cellStyle name="Normal 15 5 3 2" xfId="9650" xr:uid="{00000000-0005-0000-0000-0000E9140000}"/>
    <cellStyle name="Normal 15 5 4" xfId="8288" xr:uid="{00000000-0005-0000-0000-0000EA140000}"/>
    <cellStyle name="Normal 15 6" xfId="4341" xr:uid="{00000000-0005-0000-0000-0000EB140000}"/>
    <cellStyle name="Normal 15 6 2" xfId="7509" xr:uid="{00000000-0005-0000-0000-0000EC140000}"/>
    <cellStyle name="Normal 15 6 2 2" xfId="10264" xr:uid="{00000000-0005-0000-0000-0000ED140000}"/>
    <cellStyle name="Normal 15 6 3" xfId="8902" xr:uid="{00000000-0005-0000-0000-0000EE140000}"/>
    <cellStyle name="Normal 15 7" xfId="6885" xr:uid="{00000000-0005-0000-0000-0000EF140000}"/>
    <cellStyle name="Normal 15 7 2" xfId="9640" xr:uid="{00000000-0005-0000-0000-0000F0140000}"/>
    <cellStyle name="Normal 15 8" xfId="8278" xr:uid="{00000000-0005-0000-0000-0000F1140000}"/>
    <cellStyle name="Normal 15 9" xfId="10689" xr:uid="{00000000-0005-0000-0000-0000F2140000}"/>
    <cellStyle name="Normal 15_Trends fuels" xfId="3723" xr:uid="{00000000-0005-0000-0000-0000F3140000}"/>
    <cellStyle name="Normal 16" xfId="3724" xr:uid="{00000000-0005-0000-0000-0000F4140000}"/>
    <cellStyle name="Normal 16 2" xfId="3725" xr:uid="{00000000-0005-0000-0000-0000F5140000}"/>
    <cellStyle name="Normal 16 2 2" xfId="4353" xr:uid="{00000000-0005-0000-0000-0000F6140000}"/>
    <cellStyle name="Normal 16 2 2 2" xfId="7521" xr:uid="{00000000-0005-0000-0000-0000F7140000}"/>
    <cellStyle name="Normal 16 2 2 2 2" xfId="10276" xr:uid="{00000000-0005-0000-0000-0000F8140000}"/>
    <cellStyle name="Normal 16 2 2 3" xfId="8914" xr:uid="{00000000-0005-0000-0000-0000F9140000}"/>
    <cellStyle name="Normal 16 2 3" xfId="6897" xr:uid="{00000000-0005-0000-0000-0000FA140000}"/>
    <cellStyle name="Normal 16 2 3 2" xfId="9652" xr:uid="{00000000-0005-0000-0000-0000FB140000}"/>
    <cellStyle name="Normal 16 2 4" xfId="8290" xr:uid="{00000000-0005-0000-0000-0000FC140000}"/>
    <cellStyle name="Normal 16 3" xfId="3726" xr:uid="{00000000-0005-0000-0000-0000FD140000}"/>
    <cellStyle name="Normal 16 3 2" xfId="4354" xr:uid="{00000000-0005-0000-0000-0000FE140000}"/>
    <cellStyle name="Normal 16 3 2 2" xfId="7522" xr:uid="{00000000-0005-0000-0000-0000FF140000}"/>
    <cellStyle name="Normal 16 3 2 2 2" xfId="10277" xr:uid="{00000000-0005-0000-0000-000000150000}"/>
    <cellStyle name="Normal 16 3 2 3" xfId="8915" xr:uid="{00000000-0005-0000-0000-000001150000}"/>
    <cellStyle name="Normal 16 3 3" xfId="6898" xr:uid="{00000000-0005-0000-0000-000002150000}"/>
    <cellStyle name="Normal 16 3 3 2" xfId="9653" xr:uid="{00000000-0005-0000-0000-000003150000}"/>
    <cellStyle name="Normal 16 3 4" xfId="10656" xr:uid="{00000000-0005-0000-0000-000004150000}"/>
    <cellStyle name="Normal 16 3 5" xfId="8291" xr:uid="{00000000-0005-0000-0000-000005150000}"/>
    <cellStyle name="Normal 16 4" xfId="3727" xr:uid="{00000000-0005-0000-0000-000006150000}"/>
    <cellStyle name="Normal 16 4 2" xfId="4355" xr:uid="{00000000-0005-0000-0000-000007150000}"/>
    <cellStyle name="Normal 16 4 2 2" xfId="7523" xr:uid="{00000000-0005-0000-0000-000008150000}"/>
    <cellStyle name="Normal 16 4 2 2 2" xfId="10278" xr:uid="{00000000-0005-0000-0000-000009150000}"/>
    <cellStyle name="Normal 16 4 2 3" xfId="8916" xr:uid="{00000000-0005-0000-0000-00000A150000}"/>
    <cellStyle name="Normal 16 4 3" xfId="6899" xr:uid="{00000000-0005-0000-0000-00000B150000}"/>
    <cellStyle name="Normal 16 4 3 2" xfId="9654" xr:uid="{00000000-0005-0000-0000-00000C150000}"/>
    <cellStyle name="Normal 16 4 4" xfId="8292" xr:uid="{00000000-0005-0000-0000-00000D150000}"/>
    <cellStyle name="Normal 16 5" xfId="4352" xr:uid="{00000000-0005-0000-0000-00000E150000}"/>
    <cellStyle name="Normal 16 5 2" xfId="7520" xr:uid="{00000000-0005-0000-0000-00000F150000}"/>
    <cellStyle name="Normal 16 5 2 2" xfId="10275" xr:uid="{00000000-0005-0000-0000-000010150000}"/>
    <cellStyle name="Normal 16 5 3" xfId="8913" xr:uid="{00000000-0005-0000-0000-000011150000}"/>
    <cellStyle name="Normal 16 6" xfId="6896" xr:uid="{00000000-0005-0000-0000-000012150000}"/>
    <cellStyle name="Normal 16 6 2" xfId="9651" xr:uid="{00000000-0005-0000-0000-000013150000}"/>
    <cellStyle name="Normal 16 7" xfId="8289" xr:uid="{00000000-0005-0000-0000-000014150000}"/>
    <cellStyle name="Normal 17" xfId="3728" xr:uid="{00000000-0005-0000-0000-000015150000}"/>
    <cellStyle name="Normal 17 2" xfId="3729" xr:uid="{00000000-0005-0000-0000-000016150000}"/>
    <cellStyle name="Normal 17 2 2" xfId="4357" xr:uid="{00000000-0005-0000-0000-000017150000}"/>
    <cellStyle name="Normal 17 2 2 2" xfId="7525" xr:uid="{00000000-0005-0000-0000-000018150000}"/>
    <cellStyle name="Normal 17 2 2 2 2" xfId="10280" xr:uid="{00000000-0005-0000-0000-000019150000}"/>
    <cellStyle name="Normal 17 2 2 3" xfId="8918" xr:uid="{00000000-0005-0000-0000-00001A150000}"/>
    <cellStyle name="Normal 17 2 3" xfId="6901" xr:uid="{00000000-0005-0000-0000-00001B150000}"/>
    <cellStyle name="Normal 17 2 3 2" xfId="9656" xr:uid="{00000000-0005-0000-0000-00001C150000}"/>
    <cellStyle name="Normal 17 2 4" xfId="8294" xr:uid="{00000000-0005-0000-0000-00001D150000}"/>
    <cellStyle name="Normal 17 3" xfId="3730" xr:uid="{00000000-0005-0000-0000-00001E150000}"/>
    <cellStyle name="Normal 17 3 2" xfId="4358" xr:uid="{00000000-0005-0000-0000-00001F150000}"/>
    <cellStyle name="Normal 17 3 2 2" xfId="7526" xr:uid="{00000000-0005-0000-0000-000020150000}"/>
    <cellStyle name="Normal 17 3 2 2 2" xfId="10281" xr:uid="{00000000-0005-0000-0000-000021150000}"/>
    <cellStyle name="Normal 17 3 2 3" xfId="8919" xr:uid="{00000000-0005-0000-0000-000022150000}"/>
    <cellStyle name="Normal 17 3 3" xfId="6902" xr:uid="{00000000-0005-0000-0000-000023150000}"/>
    <cellStyle name="Normal 17 3 3 2" xfId="9657" xr:uid="{00000000-0005-0000-0000-000024150000}"/>
    <cellStyle name="Normal 17 3 4" xfId="8295" xr:uid="{00000000-0005-0000-0000-000025150000}"/>
    <cellStyle name="Normal 17 4" xfId="3731" xr:uid="{00000000-0005-0000-0000-000026150000}"/>
    <cellStyle name="Normal 17 4 2" xfId="4359" xr:uid="{00000000-0005-0000-0000-000027150000}"/>
    <cellStyle name="Normal 17 4 2 2" xfId="7527" xr:uid="{00000000-0005-0000-0000-000028150000}"/>
    <cellStyle name="Normal 17 4 2 2 2" xfId="10282" xr:uid="{00000000-0005-0000-0000-000029150000}"/>
    <cellStyle name="Normal 17 4 2 3" xfId="8920" xr:uid="{00000000-0005-0000-0000-00002A150000}"/>
    <cellStyle name="Normal 17 4 3" xfId="6903" xr:uid="{00000000-0005-0000-0000-00002B150000}"/>
    <cellStyle name="Normal 17 4 3 2" xfId="9658" xr:uid="{00000000-0005-0000-0000-00002C150000}"/>
    <cellStyle name="Normal 17 4 4" xfId="8296" xr:uid="{00000000-0005-0000-0000-00002D150000}"/>
    <cellStyle name="Normal 17 5" xfId="4356" xr:uid="{00000000-0005-0000-0000-00002E150000}"/>
    <cellStyle name="Normal 17 5 2" xfId="7524" xr:uid="{00000000-0005-0000-0000-00002F150000}"/>
    <cellStyle name="Normal 17 5 2 2" xfId="10279" xr:uid="{00000000-0005-0000-0000-000030150000}"/>
    <cellStyle name="Normal 17 5 3" xfId="8917" xr:uid="{00000000-0005-0000-0000-000031150000}"/>
    <cellStyle name="Normal 17 6" xfId="6900" xr:uid="{00000000-0005-0000-0000-000032150000}"/>
    <cellStyle name="Normal 17 6 2" xfId="9655" xr:uid="{00000000-0005-0000-0000-000033150000}"/>
    <cellStyle name="Normal 17 7" xfId="8293" xr:uid="{00000000-0005-0000-0000-000034150000}"/>
    <cellStyle name="Normal 18" xfId="3732" xr:uid="{00000000-0005-0000-0000-000035150000}"/>
    <cellStyle name="Normal 18 2" xfId="3733" xr:uid="{00000000-0005-0000-0000-000036150000}"/>
    <cellStyle name="Normal 18 2 2" xfId="4361" xr:uid="{00000000-0005-0000-0000-000037150000}"/>
    <cellStyle name="Normal 18 2 2 2" xfId="7529" xr:uid="{00000000-0005-0000-0000-000038150000}"/>
    <cellStyle name="Normal 18 2 2 2 2" xfId="10284" xr:uid="{00000000-0005-0000-0000-000039150000}"/>
    <cellStyle name="Normal 18 2 2 3" xfId="8922" xr:uid="{00000000-0005-0000-0000-00003A150000}"/>
    <cellStyle name="Normal 18 2 3" xfId="6905" xr:uid="{00000000-0005-0000-0000-00003B150000}"/>
    <cellStyle name="Normal 18 2 3 2" xfId="9660" xr:uid="{00000000-0005-0000-0000-00003C150000}"/>
    <cellStyle name="Normal 18 2 4" xfId="8298" xr:uid="{00000000-0005-0000-0000-00003D150000}"/>
    <cellStyle name="Normal 18 3" xfId="3734" xr:uid="{00000000-0005-0000-0000-00003E150000}"/>
    <cellStyle name="Normal 18 3 2" xfId="4362" xr:uid="{00000000-0005-0000-0000-00003F150000}"/>
    <cellStyle name="Normal 18 3 2 2" xfId="7530" xr:uid="{00000000-0005-0000-0000-000040150000}"/>
    <cellStyle name="Normal 18 3 2 2 2" xfId="10285" xr:uid="{00000000-0005-0000-0000-000041150000}"/>
    <cellStyle name="Normal 18 3 2 3" xfId="8923" xr:uid="{00000000-0005-0000-0000-000042150000}"/>
    <cellStyle name="Normal 18 3 3" xfId="6906" xr:uid="{00000000-0005-0000-0000-000043150000}"/>
    <cellStyle name="Normal 18 3 3 2" xfId="9661" xr:uid="{00000000-0005-0000-0000-000044150000}"/>
    <cellStyle name="Normal 18 3 4" xfId="8299" xr:uid="{00000000-0005-0000-0000-000045150000}"/>
    <cellStyle name="Normal 18 4" xfId="3735" xr:uid="{00000000-0005-0000-0000-000046150000}"/>
    <cellStyle name="Normal 18 4 2" xfId="4363" xr:uid="{00000000-0005-0000-0000-000047150000}"/>
    <cellStyle name="Normal 18 4 2 2" xfId="7531" xr:uid="{00000000-0005-0000-0000-000048150000}"/>
    <cellStyle name="Normal 18 4 2 2 2" xfId="10286" xr:uid="{00000000-0005-0000-0000-000049150000}"/>
    <cellStyle name="Normal 18 4 2 3" xfId="8924" xr:uid="{00000000-0005-0000-0000-00004A150000}"/>
    <cellStyle name="Normal 18 4 3" xfId="6907" xr:uid="{00000000-0005-0000-0000-00004B150000}"/>
    <cellStyle name="Normal 18 4 3 2" xfId="9662" xr:uid="{00000000-0005-0000-0000-00004C150000}"/>
    <cellStyle name="Normal 18 4 4" xfId="8300" xr:uid="{00000000-0005-0000-0000-00004D150000}"/>
    <cellStyle name="Normal 18 5" xfId="4360" xr:uid="{00000000-0005-0000-0000-00004E150000}"/>
    <cellStyle name="Normal 18 5 2" xfId="7528" xr:uid="{00000000-0005-0000-0000-00004F150000}"/>
    <cellStyle name="Normal 18 5 2 2" xfId="10283" xr:uid="{00000000-0005-0000-0000-000050150000}"/>
    <cellStyle name="Normal 18 5 3" xfId="8921" xr:uid="{00000000-0005-0000-0000-000051150000}"/>
    <cellStyle name="Normal 18 6" xfId="6904" xr:uid="{00000000-0005-0000-0000-000052150000}"/>
    <cellStyle name="Normal 18 6 2" xfId="9659" xr:uid="{00000000-0005-0000-0000-000053150000}"/>
    <cellStyle name="Normal 18 7" xfId="8297" xr:uid="{00000000-0005-0000-0000-000054150000}"/>
    <cellStyle name="Normal 19" xfId="3736" xr:uid="{00000000-0005-0000-0000-000055150000}"/>
    <cellStyle name="Normal 19 2" xfId="3737" xr:uid="{00000000-0005-0000-0000-000056150000}"/>
    <cellStyle name="Normal 19 2 2" xfId="4364" xr:uid="{00000000-0005-0000-0000-000057150000}"/>
    <cellStyle name="Normal 19 2 2 2" xfId="7532" xr:uid="{00000000-0005-0000-0000-000058150000}"/>
    <cellStyle name="Normal 19 2 2 2 2" xfId="10287" xr:uid="{00000000-0005-0000-0000-000059150000}"/>
    <cellStyle name="Normal 19 2 2 3" xfId="8925" xr:uid="{00000000-0005-0000-0000-00005A150000}"/>
    <cellStyle name="Normal 19 2 3" xfId="6908" xr:uid="{00000000-0005-0000-0000-00005B150000}"/>
    <cellStyle name="Normal 19 2 3 2" xfId="9663" xr:uid="{00000000-0005-0000-0000-00005C150000}"/>
    <cellStyle name="Normal 19 2 4" xfId="8301" xr:uid="{00000000-0005-0000-0000-00005D150000}"/>
    <cellStyle name="Normal 2" xfId="976" xr:uid="{00000000-0005-0000-0000-00005E150000}"/>
    <cellStyle name="Normal 2 10" xfId="3738" xr:uid="{00000000-0005-0000-0000-00005F150000}"/>
    <cellStyle name="Normal 2 11" xfId="3739" xr:uid="{00000000-0005-0000-0000-000060150000}"/>
    <cellStyle name="Normal 2 11 2" xfId="3740" xr:uid="{00000000-0005-0000-0000-000061150000}"/>
    <cellStyle name="Normal 2 11 2 2" xfId="4366" xr:uid="{00000000-0005-0000-0000-000062150000}"/>
    <cellStyle name="Normal 2 11 2 2 2" xfId="7534" xr:uid="{00000000-0005-0000-0000-000063150000}"/>
    <cellStyle name="Normal 2 11 2 2 2 2" xfId="10289" xr:uid="{00000000-0005-0000-0000-000064150000}"/>
    <cellStyle name="Normal 2 11 2 2 3" xfId="8927" xr:uid="{00000000-0005-0000-0000-000065150000}"/>
    <cellStyle name="Normal 2 11 2 3" xfId="6910" xr:uid="{00000000-0005-0000-0000-000066150000}"/>
    <cellStyle name="Normal 2 11 2 3 2" xfId="9665" xr:uid="{00000000-0005-0000-0000-000067150000}"/>
    <cellStyle name="Normal 2 11 2 4" xfId="8303" xr:uid="{00000000-0005-0000-0000-000068150000}"/>
    <cellStyle name="Normal 2 11 3" xfId="4365" xr:uid="{00000000-0005-0000-0000-000069150000}"/>
    <cellStyle name="Normal 2 11 3 2" xfId="7533" xr:uid="{00000000-0005-0000-0000-00006A150000}"/>
    <cellStyle name="Normal 2 11 3 2 2" xfId="10288" xr:uid="{00000000-0005-0000-0000-00006B150000}"/>
    <cellStyle name="Normal 2 11 3 3" xfId="8926" xr:uid="{00000000-0005-0000-0000-00006C150000}"/>
    <cellStyle name="Normal 2 11 4" xfId="6909" xr:uid="{00000000-0005-0000-0000-00006D150000}"/>
    <cellStyle name="Normal 2 11 4 2" xfId="9664" xr:uid="{00000000-0005-0000-0000-00006E150000}"/>
    <cellStyle name="Normal 2 11 5" xfId="8302" xr:uid="{00000000-0005-0000-0000-00006F150000}"/>
    <cellStyle name="Normal 2 12" xfId="3741" xr:uid="{00000000-0005-0000-0000-000070150000}"/>
    <cellStyle name="Normal 2 12 2" xfId="4367" xr:uid="{00000000-0005-0000-0000-000071150000}"/>
    <cellStyle name="Normal 2 12 2 2" xfId="7535" xr:uid="{00000000-0005-0000-0000-000072150000}"/>
    <cellStyle name="Normal 2 12 2 2 2" xfId="10290" xr:uid="{00000000-0005-0000-0000-000073150000}"/>
    <cellStyle name="Normal 2 12 2 3" xfId="8928" xr:uid="{00000000-0005-0000-0000-000074150000}"/>
    <cellStyle name="Normal 2 12 3" xfId="6911" xr:uid="{00000000-0005-0000-0000-000075150000}"/>
    <cellStyle name="Normal 2 12 3 2" xfId="9666" xr:uid="{00000000-0005-0000-0000-000076150000}"/>
    <cellStyle name="Normal 2 12 4" xfId="8304" xr:uid="{00000000-0005-0000-0000-000077150000}"/>
    <cellStyle name="Normal 2 13" xfId="3742" xr:uid="{00000000-0005-0000-0000-000078150000}"/>
    <cellStyle name="Normal 2 13 2" xfId="4368" xr:uid="{00000000-0005-0000-0000-000079150000}"/>
    <cellStyle name="Normal 2 13 2 2" xfId="7536" xr:uid="{00000000-0005-0000-0000-00007A150000}"/>
    <cellStyle name="Normal 2 13 2 2 2" xfId="10291" xr:uid="{00000000-0005-0000-0000-00007B150000}"/>
    <cellStyle name="Normal 2 13 2 3" xfId="8929" xr:uid="{00000000-0005-0000-0000-00007C150000}"/>
    <cellStyle name="Normal 2 13 3" xfId="6912" xr:uid="{00000000-0005-0000-0000-00007D150000}"/>
    <cellStyle name="Normal 2 13 3 2" xfId="9667" xr:uid="{00000000-0005-0000-0000-00007E150000}"/>
    <cellStyle name="Normal 2 13 4" xfId="8305" xr:uid="{00000000-0005-0000-0000-00007F150000}"/>
    <cellStyle name="Normal 2 14" xfId="3512" xr:uid="{00000000-0005-0000-0000-000080150000}"/>
    <cellStyle name="Normal 2 14 2" xfId="4153" xr:uid="{00000000-0005-0000-0000-000081150000}"/>
    <cellStyle name="Normal 2 14 2 2" xfId="7321" xr:uid="{00000000-0005-0000-0000-000082150000}"/>
    <cellStyle name="Normal 2 14 2 2 2" xfId="10076" xr:uid="{00000000-0005-0000-0000-000083150000}"/>
    <cellStyle name="Normal 2 14 2 3" xfId="8714" xr:uid="{00000000-0005-0000-0000-000084150000}"/>
    <cellStyle name="Normal 2 14 3" xfId="6710" xr:uid="{00000000-0005-0000-0000-000085150000}"/>
    <cellStyle name="Normal 2 14 3 2" xfId="9465" xr:uid="{00000000-0005-0000-0000-000086150000}"/>
    <cellStyle name="Normal 2 14 4" xfId="8098" xr:uid="{00000000-0005-0000-0000-000087150000}"/>
    <cellStyle name="Normal 2 15" xfId="3372" xr:uid="{00000000-0005-0000-0000-000088150000}"/>
    <cellStyle name="Normal 2 2" xfId="977" xr:uid="{00000000-0005-0000-0000-000089150000}"/>
    <cellStyle name="Normal 2 2 2" xfId="978" xr:uid="{00000000-0005-0000-0000-00008A150000}"/>
    <cellStyle name="Normal 2 2 2 2" xfId="979" xr:uid="{00000000-0005-0000-0000-00008B150000}"/>
    <cellStyle name="Normal 2 2 2 2 2" xfId="3743" xr:uid="{00000000-0005-0000-0000-00008C150000}"/>
    <cellStyle name="Normal 2 2 2 2 2 2" xfId="4369" xr:uid="{00000000-0005-0000-0000-00008D150000}"/>
    <cellStyle name="Normal 2 2 2 2 2 2 2" xfId="7537" xr:uid="{00000000-0005-0000-0000-00008E150000}"/>
    <cellStyle name="Normal 2 2 2 2 2 2 2 2" xfId="10292" xr:uid="{00000000-0005-0000-0000-00008F150000}"/>
    <cellStyle name="Normal 2 2 2 2 2 2 3" xfId="8930" xr:uid="{00000000-0005-0000-0000-000090150000}"/>
    <cellStyle name="Normal 2 2 2 2 2 3" xfId="6913" xr:uid="{00000000-0005-0000-0000-000091150000}"/>
    <cellStyle name="Normal 2 2 2 2 2 3 2" xfId="9668" xr:uid="{00000000-0005-0000-0000-000092150000}"/>
    <cellStyle name="Normal 2 2 2 2 2 4" xfId="8306" xr:uid="{00000000-0005-0000-0000-000093150000}"/>
    <cellStyle name="Normal 2 2 2 2 3" xfId="4132" xr:uid="{00000000-0005-0000-0000-000094150000}"/>
    <cellStyle name="Normal 2 2 2 2 3 2" xfId="7300" xr:uid="{00000000-0005-0000-0000-000095150000}"/>
    <cellStyle name="Normal 2 2 2 2 3 2 2" xfId="10055" xr:uid="{00000000-0005-0000-0000-000096150000}"/>
    <cellStyle name="Normal 2 2 2 2 3 3" xfId="8693" xr:uid="{00000000-0005-0000-0000-000097150000}"/>
    <cellStyle name="Normal 2 2 2 2 4" xfId="3481" xr:uid="{00000000-0005-0000-0000-000098150000}"/>
    <cellStyle name="Normal 2 2 2 2 4 2" xfId="6689" xr:uid="{00000000-0005-0000-0000-000099150000}"/>
    <cellStyle name="Normal 2 2 2 2 4 2 2" xfId="9444" xr:uid="{00000000-0005-0000-0000-00009A150000}"/>
    <cellStyle name="Normal 2 2 2 2 4 3" xfId="8077" xr:uid="{00000000-0005-0000-0000-00009B150000}"/>
    <cellStyle name="Normal 2 2 2 3" xfId="2613" xr:uid="{00000000-0005-0000-0000-00009C150000}"/>
    <cellStyle name="Normal 2 2 2 3 2" xfId="3744" xr:uid="{00000000-0005-0000-0000-00009D150000}"/>
    <cellStyle name="Normal 2 2 2 3 2 2" xfId="4370" xr:uid="{00000000-0005-0000-0000-00009E150000}"/>
    <cellStyle name="Normal 2 2 2 3 2 2 2" xfId="7538" xr:uid="{00000000-0005-0000-0000-00009F150000}"/>
    <cellStyle name="Normal 2 2 2 3 2 2 2 2" xfId="10293" xr:uid="{00000000-0005-0000-0000-0000A0150000}"/>
    <cellStyle name="Normal 2 2 2 3 2 2 3" xfId="8931" xr:uid="{00000000-0005-0000-0000-0000A1150000}"/>
    <cellStyle name="Normal 2 2 2 3 2 3" xfId="6914" xr:uid="{00000000-0005-0000-0000-0000A2150000}"/>
    <cellStyle name="Normal 2 2 2 3 2 3 2" xfId="9669" xr:uid="{00000000-0005-0000-0000-0000A3150000}"/>
    <cellStyle name="Normal 2 2 2 3 2 4" xfId="8307" xr:uid="{00000000-0005-0000-0000-0000A4150000}"/>
    <cellStyle name="Normal 2 2 2 3 3" xfId="4148" xr:uid="{00000000-0005-0000-0000-0000A5150000}"/>
    <cellStyle name="Normal 2 2 2 3 3 2" xfId="7316" xr:uid="{00000000-0005-0000-0000-0000A6150000}"/>
    <cellStyle name="Normal 2 2 2 3 3 2 2" xfId="10071" xr:uid="{00000000-0005-0000-0000-0000A7150000}"/>
    <cellStyle name="Normal 2 2 2 3 3 3" xfId="8709" xr:uid="{00000000-0005-0000-0000-0000A8150000}"/>
    <cellStyle name="Normal 2 2 2 3 4" xfId="3497" xr:uid="{00000000-0005-0000-0000-0000A9150000}"/>
    <cellStyle name="Normal 2 2 2 3 4 2" xfId="6705" xr:uid="{00000000-0005-0000-0000-0000AA150000}"/>
    <cellStyle name="Normal 2 2 2 3 4 2 2" xfId="9460" xr:uid="{00000000-0005-0000-0000-0000AB150000}"/>
    <cellStyle name="Normal 2 2 2 3 4 3" xfId="8093" xr:uid="{00000000-0005-0000-0000-0000AC150000}"/>
    <cellStyle name="Normal 2 2 2 4" xfId="3326" xr:uid="{00000000-0005-0000-0000-0000AD150000}"/>
    <cellStyle name="Normal 2 2 2 4 2" xfId="4371" xr:uid="{00000000-0005-0000-0000-0000AE150000}"/>
    <cellStyle name="Normal 2 2 2 4 2 2" xfId="7539" xr:uid="{00000000-0005-0000-0000-0000AF150000}"/>
    <cellStyle name="Normal 2 2 2 4 2 2 2" xfId="10294" xr:uid="{00000000-0005-0000-0000-0000B0150000}"/>
    <cellStyle name="Normal 2 2 2 4 2 3" xfId="8932" xr:uid="{00000000-0005-0000-0000-0000B1150000}"/>
    <cellStyle name="Normal 2 2 2 4 3" xfId="3745" xr:uid="{00000000-0005-0000-0000-0000B2150000}"/>
    <cellStyle name="Normal 2 2 2 4 3 2" xfId="6915" xr:uid="{00000000-0005-0000-0000-0000B3150000}"/>
    <cellStyle name="Normal 2 2 2 4 3 2 2" xfId="9670" xr:uid="{00000000-0005-0000-0000-0000B4150000}"/>
    <cellStyle name="Normal 2 2 2 4 3 3" xfId="8308" xr:uid="{00000000-0005-0000-0000-0000B5150000}"/>
    <cellStyle name="Normal 2 2 2 4 4" xfId="6630" xr:uid="{00000000-0005-0000-0000-0000B6150000}"/>
    <cellStyle name="Normal 2 2 2 4 4 2" xfId="9394" xr:uid="{00000000-0005-0000-0000-0000B7150000}"/>
    <cellStyle name="Normal 2 2 2 4 5" xfId="8023" xr:uid="{00000000-0005-0000-0000-0000B8150000}"/>
    <cellStyle name="Normal 2 2 2 5" xfId="3517" xr:uid="{00000000-0005-0000-0000-0000B9150000}"/>
    <cellStyle name="Normal 2 2 2 5 2" xfId="4158" xr:uid="{00000000-0005-0000-0000-0000BA150000}"/>
    <cellStyle name="Normal 2 2 2 5 2 2" xfId="7326" xr:uid="{00000000-0005-0000-0000-0000BB150000}"/>
    <cellStyle name="Normal 2 2 2 5 2 2 2" xfId="10081" xr:uid="{00000000-0005-0000-0000-0000BC150000}"/>
    <cellStyle name="Normal 2 2 2 5 2 3" xfId="8719" xr:uid="{00000000-0005-0000-0000-0000BD150000}"/>
    <cellStyle name="Normal 2 2 2 5 3" xfId="6715" xr:uid="{00000000-0005-0000-0000-0000BE150000}"/>
    <cellStyle name="Normal 2 2 2 5 3 2" xfId="9470" xr:uid="{00000000-0005-0000-0000-0000BF150000}"/>
    <cellStyle name="Normal 2 2 2 5 4" xfId="8103" xr:uid="{00000000-0005-0000-0000-0000C0150000}"/>
    <cellStyle name="Normal 2 2 2 6" xfId="4116" xr:uid="{00000000-0005-0000-0000-0000C1150000}"/>
    <cellStyle name="Normal 2 2 2 6 2" xfId="7284" xr:uid="{00000000-0005-0000-0000-0000C2150000}"/>
    <cellStyle name="Normal 2 2 2 6 2 2" xfId="10039" xr:uid="{00000000-0005-0000-0000-0000C3150000}"/>
    <cellStyle name="Normal 2 2 2 6 3" xfId="8677" xr:uid="{00000000-0005-0000-0000-0000C4150000}"/>
    <cellStyle name="Normal 2 2 2 7" xfId="3465" xr:uid="{00000000-0005-0000-0000-0000C5150000}"/>
    <cellStyle name="Normal 2 2 2 7 2" xfId="6673" xr:uid="{00000000-0005-0000-0000-0000C6150000}"/>
    <cellStyle name="Normal 2 2 2 7 2 2" xfId="9428" xr:uid="{00000000-0005-0000-0000-0000C7150000}"/>
    <cellStyle name="Normal 2 2 2 7 3" xfId="8061" xr:uid="{00000000-0005-0000-0000-0000C8150000}"/>
    <cellStyle name="Normal 2 2 3" xfId="3319" xr:uid="{00000000-0005-0000-0000-0000C9150000}"/>
    <cellStyle name="Normal 2 2 3 2" xfId="3746" xr:uid="{00000000-0005-0000-0000-0000CA150000}"/>
    <cellStyle name="Normal 2 2 3 2 2" xfId="4372" xr:uid="{00000000-0005-0000-0000-0000CB150000}"/>
    <cellStyle name="Normal 2 2 3 2 2 2" xfId="7540" xr:uid="{00000000-0005-0000-0000-0000CC150000}"/>
    <cellStyle name="Normal 2 2 3 2 2 2 2" xfId="10295" xr:uid="{00000000-0005-0000-0000-0000CD150000}"/>
    <cellStyle name="Normal 2 2 3 2 2 3" xfId="8933" xr:uid="{00000000-0005-0000-0000-0000CE150000}"/>
    <cellStyle name="Normal 2 2 3 2 3" xfId="6916" xr:uid="{00000000-0005-0000-0000-0000CF150000}"/>
    <cellStyle name="Normal 2 2 3 2 3 2" xfId="9671" xr:uid="{00000000-0005-0000-0000-0000D0150000}"/>
    <cellStyle name="Normal 2 2 3 2 4" xfId="8309" xr:uid="{00000000-0005-0000-0000-0000D1150000}"/>
    <cellStyle name="Normal 2 2 3 3" xfId="4124" xr:uid="{00000000-0005-0000-0000-0000D2150000}"/>
    <cellStyle name="Normal 2 2 3 3 2" xfId="7292" xr:uid="{00000000-0005-0000-0000-0000D3150000}"/>
    <cellStyle name="Normal 2 2 3 3 2 2" xfId="10047" xr:uid="{00000000-0005-0000-0000-0000D4150000}"/>
    <cellStyle name="Normal 2 2 3 3 3" xfId="8685" xr:uid="{00000000-0005-0000-0000-0000D5150000}"/>
    <cellStyle name="Normal 2 2 3 4" xfId="3473" xr:uid="{00000000-0005-0000-0000-0000D6150000}"/>
    <cellStyle name="Normal 2 2 3 4 2" xfId="6681" xr:uid="{00000000-0005-0000-0000-0000D7150000}"/>
    <cellStyle name="Normal 2 2 3 4 2 2" xfId="9436" xr:uid="{00000000-0005-0000-0000-0000D8150000}"/>
    <cellStyle name="Normal 2 2 3 4 3" xfId="8069" xr:uid="{00000000-0005-0000-0000-0000D9150000}"/>
    <cellStyle name="Normal 2 2 3 5" xfId="6626" xr:uid="{00000000-0005-0000-0000-0000DA150000}"/>
    <cellStyle name="Normal 2 2 3 5 2" xfId="9390" xr:uid="{00000000-0005-0000-0000-0000DB150000}"/>
    <cellStyle name="Normal 2 2 3 6" xfId="8019" xr:uid="{00000000-0005-0000-0000-0000DC150000}"/>
    <cellStyle name="Normal 2 2 4" xfId="3489" xr:uid="{00000000-0005-0000-0000-0000DD150000}"/>
    <cellStyle name="Normal 2 2 4 2" xfId="3747" xr:uid="{00000000-0005-0000-0000-0000DE150000}"/>
    <cellStyle name="Normal 2 2 4 2 2" xfId="4373" xr:uid="{00000000-0005-0000-0000-0000DF150000}"/>
    <cellStyle name="Normal 2 2 4 2 2 2" xfId="7541" xr:uid="{00000000-0005-0000-0000-0000E0150000}"/>
    <cellStyle name="Normal 2 2 4 2 2 2 2" xfId="10296" xr:uid="{00000000-0005-0000-0000-0000E1150000}"/>
    <cellStyle name="Normal 2 2 4 2 2 3" xfId="8934" xr:uid="{00000000-0005-0000-0000-0000E2150000}"/>
    <cellStyle name="Normal 2 2 4 2 3" xfId="6917" xr:uid="{00000000-0005-0000-0000-0000E3150000}"/>
    <cellStyle name="Normal 2 2 4 2 3 2" xfId="9672" xr:uid="{00000000-0005-0000-0000-0000E4150000}"/>
    <cellStyle name="Normal 2 2 4 2 4" xfId="8310" xr:uid="{00000000-0005-0000-0000-0000E5150000}"/>
    <cellStyle name="Normal 2 2 4 3" xfId="4140" xr:uid="{00000000-0005-0000-0000-0000E6150000}"/>
    <cellStyle name="Normal 2 2 4 3 2" xfId="7308" xr:uid="{00000000-0005-0000-0000-0000E7150000}"/>
    <cellStyle name="Normal 2 2 4 3 2 2" xfId="10063" xr:uid="{00000000-0005-0000-0000-0000E8150000}"/>
    <cellStyle name="Normal 2 2 4 3 3" xfId="8701" xr:uid="{00000000-0005-0000-0000-0000E9150000}"/>
    <cellStyle name="Normal 2 2 4 4" xfId="6697" xr:uid="{00000000-0005-0000-0000-0000EA150000}"/>
    <cellStyle name="Normal 2 2 4 4 2" xfId="9452" xr:uid="{00000000-0005-0000-0000-0000EB150000}"/>
    <cellStyle name="Normal 2 2 4 5" xfId="8085" xr:uid="{00000000-0005-0000-0000-0000EC150000}"/>
    <cellStyle name="Normal 2 2 5" xfId="3748" xr:uid="{00000000-0005-0000-0000-0000ED150000}"/>
    <cellStyle name="Normal 2 2 5 2" xfId="4374" xr:uid="{00000000-0005-0000-0000-0000EE150000}"/>
    <cellStyle name="Normal 2 2 5 2 2" xfId="7542" xr:uid="{00000000-0005-0000-0000-0000EF150000}"/>
    <cellStyle name="Normal 2 2 5 2 2 2" xfId="10297" xr:uid="{00000000-0005-0000-0000-0000F0150000}"/>
    <cellStyle name="Normal 2 2 5 2 3" xfId="8935" xr:uid="{00000000-0005-0000-0000-0000F1150000}"/>
    <cellStyle name="Normal 2 2 5 3" xfId="6918" xr:uid="{00000000-0005-0000-0000-0000F2150000}"/>
    <cellStyle name="Normal 2 2 5 3 2" xfId="9673" xr:uid="{00000000-0005-0000-0000-0000F3150000}"/>
    <cellStyle name="Normal 2 2 5 4" xfId="8311" xr:uid="{00000000-0005-0000-0000-0000F4150000}"/>
    <cellStyle name="Normal 2 2 6" xfId="3749" xr:uid="{00000000-0005-0000-0000-0000F5150000}"/>
    <cellStyle name="Normal 2 2 6 2" xfId="4375" xr:uid="{00000000-0005-0000-0000-0000F6150000}"/>
    <cellStyle name="Normal 2 2 6 2 2" xfId="7543" xr:uid="{00000000-0005-0000-0000-0000F7150000}"/>
    <cellStyle name="Normal 2 2 6 2 2 2" xfId="10298" xr:uid="{00000000-0005-0000-0000-0000F8150000}"/>
    <cellStyle name="Normal 2 2 6 2 3" xfId="8936" xr:uid="{00000000-0005-0000-0000-0000F9150000}"/>
    <cellStyle name="Normal 2 2 6 3" xfId="6919" xr:uid="{00000000-0005-0000-0000-0000FA150000}"/>
    <cellStyle name="Normal 2 2 6 3 2" xfId="9674" xr:uid="{00000000-0005-0000-0000-0000FB150000}"/>
    <cellStyle name="Normal 2 2 6 4" xfId="8312" xr:uid="{00000000-0005-0000-0000-0000FC150000}"/>
    <cellStyle name="Normal 2 2 7" xfId="3506" xr:uid="{00000000-0005-0000-0000-0000FD150000}"/>
    <cellStyle name="Normal 2 2 8" xfId="4108" xr:uid="{00000000-0005-0000-0000-0000FE150000}"/>
    <cellStyle name="Normal 2 2 8 2" xfId="7276" xr:uid="{00000000-0005-0000-0000-0000FF150000}"/>
    <cellStyle name="Normal 2 2 8 2 2" xfId="10031" xr:uid="{00000000-0005-0000-0000-000000160000}"/>
    <cellStyle name="Normal 2 2 8 3" xfId="8669" xr:uid="{00000000-0005-0000-0000-000001160000}"/>
    <cellStyle name="Normal 2 2 9" xfId="3447" xr:uid="{00000000-0005-0000-0000-000002160000}"/>
    <cellStyle name="Normal 2 2 9 2" xfId="6664" xr:uid="{00000000-0005-0000-0000-000003160000}"/>
    <cellStyle name="Normal 2 2 9 2 2" xfId="9420" xr:uid="{00000000-0005-0000-0000-000004160000}"/>
    <cellStyle name="Normal 2 2 9 3" xfId="8051" xr:uid="{00000000-0005-0000-0000-000005160000}"/>
    <cellStyle name="Normal 2 3" xfId="980" xr:uid="{00000000-0005-0000-0000-000006160000}"/>
    <cellStyle name="Normal 2 3 2" xfId="3751" xr:uid="{00000000-0005-0000-0000-000007160000}"/>
    <cellStyle name="Normal 2 3 2 2" xfId="3752" xr:uid="{00000000-0005-0000-0000-000008160000}"/>
    <cellStyle name="Normal 2 3 2 2 2" xfId="4378" xr:uid="{00000000-0005-0000-0000-000009160000}"/>
    <cellStyle name="Normal 2 3 2 2 2 2" xfId="7546" xr:uid="{00000000-0005-0000-0000-00000A160000}"/>
    <cellStyle name="Normal 2 3 2 2 2 2 2" xfId="10301" xr:uid="{00000000-0005-0000-0000-00000B160000}"/>
    <cellStyle name="Normal 2 3 2 2 2 3" xfId="8939" xr:uid="{00000000-0005-0000-0000-00000C160000}"/>
    <cellStyle name="Normal 2 3 2 2 3" xfId="6922" xr:uid="{00000000-0005-0000-0000-00000D160000}"/>
    <cellStyle name="Normal 2 3 2 2 3 2" xfId="9677" xr:uid="{00000000-0005-0000-0000-00000E160000}"/>
    <cellStyle name="Normal 2 3 2 2 4" xfId="8315" xr:uid="{00000000-0005-0000-0000-00000F160000}"/>
    <cellStyle name="Normal 2 3 2 3" xfId="3753" xr:uid="{00000000-0005-0000-0000-000010160000}"/>
    <cellStyle name="Normal 2 3 2 3 2" xfId="4379" xr:uid="{00000000-0005-0000-0000-000011160000}"/>
    <cellStyle name="Normal 2 3 2 3 2 2" xfId="7547" xr:uid="{00000000-0005-0000-0000-000012160000}"/>
    <cellStyle name="Normal 2 3 2 3 2 2 2" xfId="10302" xr:uid="{00000000-0005-0000-0000-000013160000}"/>
    <cellStyle name="Normal 2 3 2 3 2 3" xfId="8940" xr:uid="{00000000-0005-0000-0000-000014160000}"/>
    <cellStyle name="Normal 2 3 2 3 3" xfId="6923" xr:uid="{00000000-0005-0000-0000-000015160000}"/>
    <cellStyle name="Normal 2 3 2 3 3 2" xfId="9678" xr:uid="{00000000-0005-0000-0000-000016160000}"/>
    <cellStyle name="Normal 2 3 2 3 4" xfId="8316" xr:uid="{00000000-0005-0000-0000-000017160000}"/>
    <cellStyle name="Normal 2 3 2 4" xfId="4377" xr:uid="{00000000-0005-0000-0000-000018160000}"/>
    <cellStyle name="Normal 2 3 2 4 2" xfId="7545" xr:uid="{00000000-0005-0000-0000-000019160000}"/>
    <cellStyle name="Normal 2 3 2 4 2 2" xfId="10300" xr:uid="{00000000-0005-0000-0000-00001A160000}"/>
    <cellStyle name="Normal 2 3 2 4 3" xfId="8938" xr:uid="{00000000-0005-0000-0000-00001B160000}"/>
    <cellStyle name="Normal 2 3 2 5" xfId="6921" xr:uid="{00000000-0005-0000-0000-00001C160000}"/>
    <cellStyle name="Normal 2 3 2 5 2" xfId="9676" xr:uid="{00000000-0005-0000-0000-00001D160000}"/>
    <cellStyle name="Normal 2 3 2 6" xfId="8314" xr:uid="{00000000-0005-0000-0000-00001E160000}"/>
    <cellStyle name="Normal 2 3 3" xfId="3754" xr:uid="{00000000-0005-0000-0000-00001F160000}"/>
    <cellStyle name="Normal 2 3 3 2" xfId="4380" xr:uid="{00000000-0005-0000-0000-000020160000}"/>
    <cellStyle name="Normal 2 3 3 2 2" xfId="7548" xr:uid="{00000000-0005-0000-0000-000021160000}"/>
    <cellStyle name="Normal 2 3 3 2 2 2" xfId="10303" xr:uid="{00000000-0005-0000-0000-000022160000}"/>
    <cellStyle name="Normal 2 3 3 2 3" xfId="8941" xr:uid="{00000000-0005-0000-0000-000023160000}"/>
    <cellStyle name="Normal 2 3 3 3" xfId="6924" xr:uid="{00000000-0005-0000-0000-000024160000}"/>
    <cellStyle name="Normal 2 3 3 3 2" xfId="9679" xr:uid="{00000000-0005-0000-0000-000025160000}"/>
    <cellStyle name="Normal 2 3 3 4" xfId="8317" xr:uid="{00000000-0005-0000-0000-000026160000}"/>
    <cellStyle name="Normal 2 3 4" xfId="3755" xr:uid="{00000000-0005-0000-0000-000027160000}"/>
    <cellStyle name="Normal 2 3 4 2" xfId="4381" xr:uid="{00000000-0005-0000-0000-000028160000}"/>
    <cellStyle name="Normal 2 3 4 2 2" xfId="7549" xr:uid="{00000000-0005-0000-0000-000029160000}"/>
    <cellStyle name="Normal 2 3 4 2 2 2" xfId="10304" xr:uid="{00000000-0005-0000-0000-00002A160000}"/>
    <cellStyle name="Normal 2 3 4 2 3" xfId="8942" xr:uid="{00000000-0005-0000-0000-00002B160000}"/>
    <cellStyle name="Normal 2 3 4 3" xfId="6925" xr:uid="{00000000-0005-0000-0000-00002C160000}"/>
    <cellStyle name="Normal 2 3 4 3 2" xfId="9680" xr:uid="{00000000-0005-0000-0000-00002D160000}"/>
    <cellStyle name="Normal 2 3 4 4" xfId="8318" xr:uid="{00000000-0005-0000-0000-00002E160000}"/>
    <cellStyle name="Normal 2 3 5" xfId="3756" xr:uid="{00000000-0005-0000-0000-00002F160000}"/>
    <cellStyle name="Normal 2 3 5 2" xfId="4382" xr:uid="{00000000-0005-0000-0000-000030160000}"/>
    <cellStyle name="Normal 2 3 5 2 2" xfId="7550" xr:uid="{00000000-0005-0000-0000-000031160000}"/>
    <cellStyle name="Normal 2 3 5 2 2 2" xfId="10305" xr:uid="{00000000-0005-0000-0000-000032160000}"/>
    <cellStyle name="Normal 2 3 5 2 3" xfId="8943" xr:uid="{00000000-0005-0000-0000-000033160000}"/>
    <cellStyle name="Normal 2 3 5 3" xfId="6926" xr:uid="{00000000-0005-0000-0000-000034160000}"/>
    <cellStyle name="Normal 2 3 5 3 2" xfId="9681" xr:uid="{00000000-0005-0000-0000-000035160000}"/>
    <cellStyle name="Normal 2 3 5 4" xfId="8319" xr:uid="{00000000-0005-0000-0000-000036160000}"/>
    <cellStyle name="Normal 2 3 6" xfId="3757" xr:uid="{00000000-0005-0000-0000-000037160000}"/>
    <cellStyle name="Normal 2 3 6 2" xfId="4383" xr:uid="{00000000-0005-0000-0000-000038160000}"/>
    <cellStyle name="Normal 2 3 6 2 2" xfId="7551" xr:uid="{00000000-0005-0000-0000-000039160000}"/>
    <cellStyle name="Normal 2 3 6 2 2 2" xfId="10306" xr:uid="{00000000-0005-0000-0000-00003A160000}"/>
    <cellStyle name="Normal 2 3 6 2 3" xfId="8944" xr:uid="{00000000-0005-0000-0000-00003B160000}"/>
    <cellStyle name="Normal 2 3 6 3" xfId="6927" xr:uid="{00000000-0005-0000-0000-00003C160000}"/>
    <cellStyle name="Normal 2 3 6 3 2" xfId="9682" xr:uid="{00000000-0005-0000-0000-00003D160000}"/>
    <cellStyle name="Normal 2 3 6 4" xfId="8320" xr:uid="{00000000-0005-0000-0000-00003E160000}"/>
    <cellStyle name="Normal 2 3 7" xfId="3750" xr:uid="{00000000-0005-0000-0000-00003F160000}"/>
    <cellStyle name="Normal 2 3 7 2" xfId="4376" xr:uid="{00000000-0005-0000-0000-000040160000}"/>
    <cellStyle name="Normal 2 3 7 2 2" xfId="7544" xr:uid="{00000000-0005-0000-0000-000041160000}"/>
    <cellStyle name="Normal 2 3 7 2 2 2" xfId="10299" xr:uid="{00000000-0005-0000-0000-000042160000}"/>
    <cellStyle name="Normal 2 3 7 2 3" xfId="8937" xr:uid="{00000000-0005-0000-0000-000043160000}"/>
    <cellStyle name="Normal 2 3 7 3" xfId="6920" xr:uid="{00000000-0005-0000-0000-000044160000}"/>
    <cellStyle name="Normal 2 3 7 3 2" xfId="9675" xr:uid="{00000000-0005-0000-0000-000045160000}"/>
    <cellStyle name="Normal 2 3 7 4" xfId="8313" xr:uid="{00000000-0005-0000-0000-000046160000}"/>
    <cellStyle name="Normal 2 3 8" xfId="3378" xr:uid="{00000000-0005-0000-0000-000047160000}"/>
    <cellStyle name="Normal 2 3 9" xfId="10691" xr:uid="{00000000-0005-0000-0000-000048160000}"/>
    <cellStyle name="Normal 2 4" xfId="981" xr:uid="{00000000-0005-0000-0000-000049160000}"/>
    <cellStyle name="Normal 2 4 2" xfId="2614" xr:uid="{00000000-0005-0000-0000-00004A160000}"/>
    <cellStyle name="Normal 2 4 2 2" xfId="3760" xr:uid="{00000000-0005-0000-0000-00004B160000}"/>
    <cellStyle name="Normal 2 4 2 2 2" xfId="4386" xr:uid="{00000000-0005-0000-0000-00004C160000}"/>
    <cellStyle name="Normal 2 4 2 2 2 2" xfId="7554" xr:uid="{00000000-0005-0000-0000-00004D160000}"/>
    <cellStyle name="Normal 2 4 2 2 2 2 2" xfId="10309" xr:uid="{00000000-0005-0000-0000-00004E160000}"/>
    <cellStyle name="Normal 2 4 2 2 2 3" xfId="8947" xr:uid="{00000000-0005-0000-0000-00004F160000}"/>
    <cellStyle name="Normal 2 4 2 2 3" xfId="6930" xr:uid="{00000000-0005-0000-0000-000050160000}"/>
    <cellStyle name="Normal 2 4 2 2 3 2" xfId="9685" xr:uid="{00000000-0005-0000-0000-000051160000}"/>
    <cellStyle name="Normal 2 4 2 2 4" xfId="8323" xr:uid="{00000000-0005-0000-0000-000052160000}"/>
    <cellStyle name="Normal 2 4 2 3" xfId="3761" xr:uid="{00000000-0005-0000-0000-000053160000}"/>
    <cellStyle name="Normal 2 4 2 3 2" xfId="4387" xr:uid="{00000000-0005-0000-0000-000054160000}"/>
    <cellStyle name="Normal 2 4 2 3 2 2" xfId="7555" xr:uid="{00000000-0005-0000-0000-000055160000}"/>
    <cellStyle name="Normal 2 4 2 3 2 2 2" xfId="10310" xr:uid="{00000000-0005-0000-0000-000056160000}"/>
    <cellStyle name="Normal 2 4 2 3 2 3" xfId="8948" xr:uid="{00000000-0005-0000-0000-000057160000}"/>
    <cellStyle name="Normal 2 4 2 3 3" xfId="6931" xr:uid="{00000000-0005-0000-0000-000058160000}"/>
    <cellStyle name="Normal 2 4 2 3 3 2" xfId="9686" xr:uid="{00000000-0005-0000-0000-000059160000}"/>
    <cellStyle name="Normal 2 4 2 3 4" xfId="8324" xr:uid="{00000000-0005-0000-0000-00005A160000}"/>
    <cellStyle name="Normal 2 4 2 4" xfId="4385" xr:uid="{00000000-0005-0000-0000-00005B160000}"/>
    <cellStyle name="Normal 2 4 2 4 2" xfId="7553" xr:uid="{00000000-0005-0000-0000-00005C160000}"/>
    <cellStyle name="Normal 2 4 2 4 2 2" xfId="10308" xr:uid="{00000000-0005-0000-0000-00005D160000}"/>
    <cellStyle name="Normal 2 4 2 4 3" xfId="8946" xr:uid="{00000000-0005-0000-0000-00005E160000}"/>
    <cellStyle name="Normal 2 4 2 5" xfId="3759" xr:uid="{00000000-0005-0000-0000-00005F160000}"/>
    <cellStyle name="Normal 2 4 2 5 2" xfId="6929" xr:uid="{00000000-0005-0000-0000-000060160000}"/>
    <cellStyle name="Normal 2 4 2 5 2 2" xfId="9684" xr:uid="{00000000-0005-0000-0000-000061160000}"/>
    <cellStyle name="Normal 2 4 2 5 3" xfId="8322" xr:uid="{00000000-0005-0000-0000-000062160000}"/>
    <cellStyle name="Normal 2 4 3" xfId="3762" xr:uid="{00000000-0005-0000-0000-000063160000}"/>
    <cellStyle name="Normal 2 4 3 2" xfId="4388" xr:uid="{00000000-0005-0000-0000-000064160000}"/>
    <cellStyle name="Normal 2 4 3 2 2" xfId="7556" xr:uid="{00000000-0005-0000-0000-000065160000}"/>
    <cellStyle name="Normal 2 4 3 2 2 2" xfId="10311" xr:uid="{00000000-0005-0000-0000-000066160000}"/>
    <cellStyle name="Normal 2 4 3 2 3" xfId="8949" xr:uid="{00000000-0005-0000-0000-000067160000}"/>
    <cellStyle name="Normal 2 4 3 3" xfId="6932" xr:uid="{00000000-0005-0000-0000-000068160000}"/>
    <cellStyle name="Normal 2 4 3 3 2" xfId="9687" xr:uid="{00000000-0005-0000-0000-000069160000}"/>
    <cellStyle name="Normal 2 4 3 4" xfId="8325" xr:uid="{00000000-0005-0000-0000-00006A160000}"/>
    <cellStyle name="Normal 2 4 4" xfId="3763" xr:uid="{00000000-0005-0000-0000-00006B160000}"/>
    <cellStyle name="Normal 2 4 4 2" xfId="4389" xr:uid="{00000000-0005-0000-0000-00006C160000}"/>
    <cellStyle name="Normal 2 4 4 2 2" xfId="7557" xr:uid="{00000000-0005-0000-0000-00006D160000}"/>
    <cellStyle name="Normal 2 4 4 2 2 2" xfId="10312" xr:uid="{00000000-0005-0000-0000-00006E160000}"/>
    <cellStyle name="Normal 2 4 4 2 3" xfId="8950" xr:uid="{00000000-0005-0000-0000-00006F160000}"/>
    <cellStyle name="Normal 2 4 4 3" xfId="6933" xr:uid="{00000000-0005-0000-0000-000070160000}"/>
    <cellStyle name="Normal 2 4 4 3 2" xfId="9688" xr:uid="{00000000-0005-0000-0000-000071160000}"/>
    <cellStyle name="Normal 2 4 4 4" xfId="8326" xr:uid="{00000000-0005-0000-0000-000072160000}"/>
    <cellStyle name="Normal 2 4 5" xfId="3764" xr:uid="{00000000-0005-0000-0000-000073160000}"/>
    <cellStyle name="Normal 2 4 5 2" xfId="4390" xr:uid="{00000000-0005-0000-0000-000074160000}"/>
    <cellStyle name="Normal 2 4 5 2 2" xfId="7558" xr:uid="{00000000-0005-0000-0000-000075160000}"/>
    <cellStyle name="Normal 2 4 5 2 2 2" xfId="10313" xr:uid="{00000000-0005-0000-0000-000076160000}"/>
    <cellStyle name="Normal 2 4 5 2 3" xfId="8951" xr:uid="{00000000-0005-0000-0000-000077160000}"/>
    <cellStyle name="Normal 2 4 5 3" xfId="6934" xr:uid="{00000000-0005-0000-0000-000078160000}"/>
    <cellStyle name="Normal 2 4 5 3 2" xfId="9689" xr:uid="{00000000-0005-0000-0000-000079160000}"/>
    <cellStyle name="Normal 2 4 5 4" xfId="8327" xr:uid="{00000000-0005-0000-0000-00007A160000}"/>
    <cellStyle name="Normal 2 4 6" xfId="3765" xr:uid="{00000000-0005-0000-0000-00007B160000}"/>
    <cellStyle name="Normal 2 4 6 2" xfId="4391" xr:uid="{00000000-0005-0000-0000-00007C160000}"/>
    <cellStyle name="Normal 2 4 6 2 2" xfId="7559" xr:uid="{00000000-0005-0000-0000-00007D160000}"/>
    <cellStyle name="Normal 2 4 6 2 2 2" xfId="10314" xr:uid="{00000000-0005-0000-0000-00007E160000}"/>
    <cellStyle name="Normal 2 4 6 2 3" xfId="8952" xr:uid="{00000000-0005-0000-0000-00007F160000}"/>
    <cellStyle name="Normal 2 4 6 3" xfId="6935" xr:uid="{00000000-0005-0000-0000-000080160000}"/>
    <cellStyle name="Normal 2 4 6 3 2" xfId="9690" xr:uid="{00000000-0005-0000-0000-000081160000}"/>
    <cellStyle name="Normal 2 4 6 4" xfId="8328" xr:uid="{00000000-0005-0000-0000-000082160000}"/>
    <cellStyle name="Normal 2 4 7" xfId="3758" xr:uid="{00000000-0005-0000-0000-000083160000}"/>
    <cellStyle name="Normal 2 4 7 2" xfId="4384" xr:uid="{00000000-0005-0000-0000-000084160000}"/>
    <cellStyle name="Normal 2 4 7 2 2" xfId="7552" xr:uid="{00000000-0005-0000-0000-000085160000}"/>
    <cellStyle name="Normal 2 4 7 2 2 2" xfId="10307" xr:uid="{00000000-0005-0000-0000-000086160000}"/>
    <cellStyle name="Normal 2 4 7 2 3" xfId="8945" xr:uid="{00000000-0005-0000-0000-000087160000}"/>
    <cellStyle name="Normal 2 4 7 3" xfId="6928" xr:uid="{00000000-0005-0000-0000-000088160000}"/>
    <cellStyle name="Normal 2 4 7 3 2" xfId="9683" xr:uid="{00000000-0005-0000-0000-000089160000}"/>
    <cellStyle name="Normal 2 4 7 4" xfId="8321" xr:uid="{00000000-0005-0000-0000-00008A160000}"/>
    <cellStyle name="Normal 2 4 8" xfId="3379" xr:uid="{00000000-0005-0000-0000-00008B160000}"/>
    <cellStyle name="Normal 2 5" xfId="2612" xr:uid="{00000000-0005-0000-0000-00008C160000}"/>
    <cellStyle name="Normal 2 5 2" xfId="3767" xr:uid="{00000000-0005-0000-0000-00008D160000}"/>
    <cellStyle name="Normal 2 5 2 2" xfId="3768" xr:uid="{00000000-0005-0000-0000-00008E160000}"/>
    <cellStyle name="Normal 2 5 2 2 2" xfId="4394" xr:uid="{00000000-0005-0000-0000-00008F160000}"/>
    <cellStyle name="Normal 2 5 2 2 2 2" xfId="7562" xr:uid="{00000000-0005-0000-0000-000090160000}"/>
    <cellStyle name="Normal 2 5 2 2 2 2 2" xfId="10317" xr:uid="{00000000-0005-0000-0000-000091160000}"/>
    <cellStyle name="Normal 2 5 2 2 2 3" xfId="8955" xr:uid="{00000000-0005-0000-0000-000092160000}"/>
    <cellStyle name="Normal 2 5 2 2 3" xfId="6938" xr:uid="{00000000-0005-0000-0000-000093160000}"/>
    <cellStyle name="Normal 2 5 2 2 3 2" xfId="9693" xr:uid="{00000000-0005-0000-0000-000094160000}"/>
    <cellStyle name="Normal 2 5 2 2 4" xfId="8331" xr:uid="{00000000-0005-0000-0000-000095160000}"/>
    <cellStyle name="Normal 2 5 2 3" xfId="3769" xr:uid="{00000000-0005-0000-0000-000096160000}"/>
    <cellStyle name="Normal 2 5 2 3 2" xfId="4395" xr:uid="{00000000-0005-0000-0000-000097160000}"/>
    <cellStyle name="Normal 2 5 2 3 2 2" xfId="7563" xr:uid="{00000000-0005-0000-0000-000098160000}"/>
    <cellStyle name="Normal 2 5 2 3 2 2 2" xfId="10318" xr:uid="{00000000-0005-0000-0000-000099160000}"/>
    <cellStyle name="Normal 2 5 2 3 2 3" xfId="8956" xr:uid="{00000000-0005-0000-0000-00009A160000}"/>
    <cellStyle name="Normal 2 5 2 3 3" xfId="6939" xr:uid="{00000000-0005-0000-0000-00009B160000}"/>
    <cellStyle name="Normal 2 5 2 3 3 2" xfId="9694" xr:uid="{00000000-0005-0000-0000-00009C160000}"/>
    <cellStyle name="Normal 2 5 2 3 4" xfId="8332" xr:uid="{00000000-0005-0000-0000-00009D160000}"/>
    <cellStyle name="Normal 2 5 2 4" xfId="4393" xr:uid="{00000000-0005-0000-0000-00009E160000}"/>
    <cellStyle name="Normal 2 5 2 4 2" xfId="7561" xr:uid="{00000000-0005-0000-0000-00009F160000}"/>
    <cellStyle name="Normal 2 5 2 4 2 2" xfId="10316" xr:uid="{00000000-0005-0000-0000-0000A0160000}"/>
    <cellStyle name="Normal 2 5 2 4 3" xfId="8954" xr:uid="{00000000-0005-0000-0000-0000A1160000}"/>
    <cellStyle name="Normal 2 5 2 5" xfId="6937" xr:uid="{00000000-0005-0000-0000-0000A2160000}"/>
    <cellStyle name="Normal 2 5 2 5 2" xfId="9692" xr:uid="{00000000-0005-0000-0000-0000A3160000}"/>
    <cellStyle name="Normal 2 5 2 6" xfId="8330" xr:uid="{00000000-0005-0000-0000-0000A4160000}"/>
    <cellStyle name="Normal 2 5 3" xfId="3770" xr:uid="{00000000-0005-0000-0000-0000A5160000}"/>
    <cellStyle name="Normal 2 5 3 2" xfId="4396" xr:uid="{00000000-0005-0000-0000-0000A6160000}"/>
    <cellStyle name="Normal 2 5 3 2 2" xfId="7564" xr:uid="{00000000-0005-0000-0000-0000A7160000}"/>
    <cellStyle name="Normal 2 5 3 2 2 2" xfId="10319" xr:uid="{00000000-0005-0000-0000-0000A8160000}"/>
    <cellStyle name="Normal 2 5 3 2 3" xfId="8957" xr:uid="{00000000-0005-0000-0000-0000A9160000}"/>
    <cellStyle name="Normal 2 5 3 3" xfId="6940" xr:uid="{00000000-0005-0000-0000-0000AA160000}"/>
    <cellStyle name="Normal 2 5 3 3 2" xfId="9695" xr:uid="{00000000-0005-0000-0000-0000AB160000}"/>
    <cellStyle name="Normal 2 5 3 4" xfId="8333" xr:uid="{00000000-0005-0000-0000-0000AC160000}"/>
    <cellStyle name="Normal 2 5 4" xfId="3771" xr:uid="{00000000-0005-0000-0000-0000AD160000}"/>
    <cellStyle name="Normal 2 5 4 2" xfId="4397" xr:uid="{00000000-0005-0000-0000-0000AE160000}"/>
    <cellStyle name="Normal 2 5 4 2 2" xfId="7565" xr:uid="{00000000-0005-0000-0000-0000AF160000}"/>
    <cellStyle name="Normal 2 5 4 2 2 2" xfId="10320" xr:uid="{00000000-0005-0000-0000-0000B0160000}"/>
    <cellStyle name="Normal 2 5 4 2 3" xfId="8958" xr:uid="{00000000-0005-0000-0000-0000B1160000}"/>
    <cellStyle name="Normal 2 5 4 3" xfId="6941" xr:uid="{00000000-0005-0000-0000-0000B2160000}"/>
    <cellStyle name="Normal 2 5 4 3 2" xfId="9696" xr:uid="{00000000-0005-0000-0000-0000B3160000}"/>
    <cellStyle name="Normal 2 5 4 4" xfId="8334" xr:uid="{00000000-0005-0000-0000-0000B4160000}"/>
    <cellStyle name="Normal 2 5 5" xfId="3772" xr:uid="{00000000-0005-0000-0000-0000B5160000}"/>
    <cellStyle name="Normal 2 5 5 2" xfId="4398" xr:uid="{00000000-0005-0000-0000-0000B6160000}"/>
    <cellStyle name="Normal 2 5 5 2 2" xfId="7566" xr:uid="{00000000-0005-0000-0000-0000B7160000}"/>
    <cellStyle name="Normal 2 5 5 2 2 2" xfId="10321" xr:uid="{00000000-0005-0000-0000-0000B8160000}"/>
    <cellStyle name="Normal 2 5 5 2 3" xfId="8959" xr:uid="{00000000-0005-0000-0000-0000B9160000}"/>
    <cellStyle name="Normal 2 5 5 3" xfId="6942" xr:uid="{00000000-0005-0000-0000-0000BA160000}"/>
    <cellStyle name="Normal 2 5 5 3 2" xfId="9697" xr:uid="{00000000-0005-0000-0000-0000BB160000}"/>
    <cellStyle name="Normal 2 5 5 4" xfId="8335" xr:uid="{00000000-0005-0000-0000-0000BC160000}"/>
    <cellStyle name="Normal 2 5 6" xfId="3766" xr:uid="{00000000-0005-0000-0000-0000BD160000}"/>
    <cellStyle name="Normal 2 5 6 2" xfId="4392" xr:uid="{00000000-0005-0000-0000-0000BE160000}"/>
    <cellStyle name="Normal 2 5 6 2 2" xfId="7560" xr:uid="{00000000-0005-0000-0000-0000BF160000}"/>
    <cellStyle name="Normal 2 5 6 2 2 2" xfId="10315" xr:uid="{00000000-0005-0000-0000-0000C0160000}"/>
    <cellStyle name="Normal 2 5 6 2 3" xfId="8953" xr:uid="{00000000-0005-0000-0000-0000C1160000}"/>
    <cellStyle name="Normal 2 5 6 3" xfId="6936" xr:uid="{00000000-0005-0000-0000-0000C2160000}"/>
    <cellStyle name="Normal 2 5 6 3 2" xfId="9691" xr:uid="{00000000-0005-0000-0000-0000C3160000}"/>
    <cellStyle name="Normal 2 5 6 4" xfId="8329" xr:uid="{00000000-0005-0000-0000-0000C4160000}"/>
    <cellStyle name="Normal 2 5 7" xfId="3380" xr:uid="{00000000-0005-0000-0000-0000C5160000}"/>
    <cellStyle name="Normal 2 6" xfId="3389" xr:uid="{00000000-0005-0000-0000-0000C6160000}"/>
    <cellStyle name="Normal 2 6 2" xfId="3774" xr:uid="{00000000-0005-0000-0000-0000C7160000}"/>
    <cellStyle name="Normal 2 6 2 2" xfId="3775" xr:uid="{00000000-0005-0000-0000-0000C8160000}"/>
    <cellStyle name="Normal 2 6 2 2 2" xfId="4401" xr:uid="{00000000-0005-0000-0000-0000C9160000}"/>
    <cellStyle name="Normal 2 6 2 2 2 2" xfId="7569" xr:uid="{00000000-0005-0000-0000-0000CA160000}"/>
    <cellStyle name="Normal 2 6 2 2 2 2 2" xfId="10324" xr:uid="{00000000-0005-0000-0000-0000CB160000}"/>
    <cellStyle name="Normal 2 6 2 2 2 3" xfId="8962" xr:uid="{00000000-0005-0000-0000-0000CC160000}"/>
    <cellStyle name="Normal 2 6 2 2 3" xfId="6945" xr:uid="{00000000-0005-0000-0000-0000CD160000}"/>
    <cellStyle name="Normal 2 6 2 2 3 2" xfId="9700" xr:uid="{00000000-0005-0000-0000-0000CE160000}"/>
    <cellStyle name="Normal 2 6 2 2 4" xfId="8338" xr:uid="{00000000-0005-0000-0000-0000CF160000}"/>
    <cellStyle name="Normal 2 6 2 3" xfId="3776" xr:uid="{00000000-0005-0000-0000-0000D0160000}"/>
    <cellStyle name="Normal 2 6 2 3 2" xfId="4402" xr:uid="{00000000-0005-0000-0000-0000D1160000}"/>
    <cellStyle name="Normal 2 6 2 3 2 2" xfId="7570" xr:uid="{00000000-0005-0000-0000-0000D2160000}"/>
    <cellStyle name="Normal 2 6 2 3 2 2 2" xfId="10325" xr:uid="{00000000-0005-0000-0000-0000D3160000}"/>
    <cellStyle name="Normal 2 6 2 3 2 3" xfId="8963" xr:uid="{00000000-0005-0000-0000-0000D4160000}"/>
    <cellStyle name="Normal 2 6 2 3 3" xfId="6946" xr:uid="{00000000-0005-0000-0000-0000D5160000}"/>
    <cellStyle name="Normal 2 6 2 3 3 2" xfId="9701" xr:uid="{00000000-0005-0000-0000-0000D6160000}"/>
    <cellStyle name="Normal 2 6 2 3 4" xfId="8339" xr:uid="{00000000-0005-0000-0000-0000D7160000}"/>
    <cellStyle name="Normal 2 6 2 4" xfId="4400" xr:uid="{00000000-0005-0000-0000-0000D8160000}"/>
    <cellStyle name="Normal 2 6 2 4 2" xfId="7568" xr:uid="{00000000-0005-0000-0000-0000D9160000}"/>
    <cellStyle name="Normal 2 6 2 4 2 2" xfId="10323" xr:uid="{00000000-0005-0000-0000-0000DA160000}"/>
    <cellStyle name="Normal 2 6 2 4 3" xfId="8961" xr:uid="{00000000-0005-0000-0000-0000DB160000}"/>
    <cellStyle name="Normal 2 6 2 5" xfId="6944" xr:uid="{00000000-0005-0000-0000-0000DC160000}"/>
    <cellStyle name="Normal 2 6 2 5 2" xfId="9699" xr:uid="{00000000-0005-0000-0000-0000DD160000}"/>
    <cellStyle name="Normal 2 6 2 6" xfId="8337" xr:uid="{00000000-0005-0000-0000-0000DE160000}"/>
    <cellStyle name="Normal 2 6 3" xfId="3777" xr:uid="{00000000-0005-0000-0000-0000DF160000}"/>
    <cellStyle name="Normal 2 6 3 2" xfId="4403" xr:uid="{00000000-0005-0000-0000-0000E0160000}"/>
    <cellStyle name="Normal 2 6 3 2 2" xfId="7571" xr:uid="{00000000-0005-0000-0000-0000E1160000}"/>
    <cellStyle name="Normal 2 6 3 2 2 2" xfId="10326" xr:uid="{00000000-0005-0000-0000-0000E2160000}"/>
    <cellStyle name="Normal 2 6 3 2 3" xfId="8964" xr:uid="{00000000-0005-0000-0000-0000E3160000}"/>
    <cellStyle name="Normal 2 6 3 3" xfId="6947" xr:uid="{00000000-0005-0000-0000-0000E4160000}"/>
    <cellStyle name="Normal 2 6 3 3 2" xfId="9702" xr:uid="{00000000-0005-0000-0000-0000E5160000}"/>
    <cellStyle name="Normal 2 6 3 4" xfId="8340" xr:uid="{00000000-0005-0000-0000-0000E6160000}"/>
    <cellStyle name="Normal 2 6 4" xfId="3778" xr:uid="{00000000-0005-0000-0000-0000E7160000}"/>
    <cellStyle name="Normal 2 6 4 2" xfId="4404" xr:uid="{00000000-0005-0000-0000-0000E8160000}"/>
    <cellStyle name="Normal 2 6 4 2 2" xfId="7572" xr:uid="{00000000-0005-0000-0000-0000E9160000}"/>
    <cellStyle name="Normal 2 6 4 2 2 2" xfId="10327" xr:uid="{00000000-0005-0000-0000-0000EA160000}"/>
    <cellStyle name="Normal 2 6 4 2 3" xfId="8965" xr:uid="{00000000-0005-0000-0000-0000EB160000}"/>
    <cellStyle name="Normal 2 6 4 3" xfId="6948" xr:uid="{00000000-0005-0000-0000-0000EC160000}"/>
    <cellStyle name="Normal 2 6 4 3 2" xfId="9703" xr:uid="{00000000-0005-0000-0000-0000ED160000}"/>
    <cellStyle name="Normal 2 6 4 4" xfId="8341" xr:uid="{00000000-0005-0000-0000-0000EE160000}"/>
    <cellStyle name="Normal 2 6 5" xfId="3779" xr:uid="{00000000-0005-0000-0000-0000EF160000}"/>
    <cellStyle name="Normal 2 6 5 2" xfId="4405" xr:uid="{00000000-0005-0000-0000-0000F0160000}"/>
    <cellStyle name="Normal 2 6 5 2 2" xfId="7573" xr:uid="{00000000-0005-0000-0000-0000F1160000}"/>
    <cellStyle name="Normal 2 6 5 2 2 2" xfId="10328" xr:uid="{00000000-0005-0000-0000-0000F2160000}"/>
    <cellStyle name="Normal 2 6 5 2 3" xfId="8966" xr:uid="{00000000-0005-0000-0000-0000F3160000}"/>
    <cellStyle name="Normal 2 6 5 3" xfId="6949" xr:uid="{00000000-0005-0000-0000-0000F4160000}"/>
    <cellStyle name="Normal 2 6 5 3 2" xfId="9704" xr:uid="{00000000-0005-0000-0000-0000F5160000}"/>
    <cellStyle name="Normal 2 6 5 4" xfId="8342" xr:uid="{00000000-0005-0000-0000-0000F6160000}"/>
    <cellStyle name="Normal 2 6 6" xfId="3773" xr:uid="{00000000-0005-0000-0000-0000F7160000}"/>
    <cellStyle name="Normal 2 6 6 2" xfId="4399" xr:uid="{00000000-0005-0000-0000-0000F8160000}"/>
    <cellStyle name="Normal 2 6 6 2 2" xfId="7567" xr:uid="{00000000-0005-0000-0000-0000F9160000}"/>
    <cellStyle name="Normal 2 6 6 2 2 2" xfId="10322" xr:uid="{00000000-0005-0000-0000-0000FA160000}"/>
    <cellStyle name="Normal 2 6 6 2 3" xfId="8960" xr:uid="{00000000-0005-0000-0000-0000FB160000}"/>
    <cellStyle name="Normal 2 6 6 3" xfId="6943" xr:uid="{00000000-0005-0000-0000-0000FC160000}"/>
    <cellStyle name="Normal 2 6 6 3 2" xfId="9698" xr:uid="{00000000-0005-0000-0000-0000FD160000}"/>
    <cellStyle name="Normal 2 6 6 4" xfId="8336" xr:uid="{00000000-0005-0000-0000-0000FE160000}"/>
    <cellStyle name="Normal 2 7" xfId="3780" xr:uid="{00000000-0005-0000-0000-0000FF160000}"/>
    <cellStyle name="Normal 2 7 2" xfId="3781" xr:uid="{00000000-0005-0000-0000-000000170000}"/>
    <cellStyle name="Normal 2 7 2 2" xfId="3782" xr:uid="{00000000-0005-0000-0000-000001170000}"/>
    <cellStyle name="Normal 2 7 2 2 2" xfId="4408" xr:uid="{00000000-0005-0000-0000-000002170000}"/>
    <cellStyle name="Normal 2 7 2 2 2 2" xfId="7576" xr:uid="{00000000-0005-0000-0000-000003170000}"/>
    <cellStyle name="Normal 2 7 2 2 2 2 2" xfId="10331" xr:uid="{00000000-0005-0000-0000-000004170000}"/>
    <cellStyle name="Normal 2 7 2 2 2 3" xfId="8969" xr:uid="{00000000-0005-0000-0000-000005170000}"/>
    <cellStyle name="Normal 2 7 2 2 3" xfId="6952" xr:uid="{00000000-0005-0000-0000-000006170000}"/>
    <cellStyle name="Normal 2 7 2 2 3 2" xfId="9707" xr:uid="{00000000-0005-0000-0000-000007170000}"/>
    <cellStyle name="Normal 2 7 2 2 4" xfId="8345" xr:uid="{00000000-0005-0000-0000-000008170000}"/>
    <cellStyle name="Normal 2 7 2 3" xfId="3783" xr:uid="{00000000-0005-0000-0000-000009170000}"/>
    <cellStyle name="Normal 2 7 2 3 2" xfId="4409" xr:uid="{00000000-0005-0000-0000-00000A170000}"/>
    <cellStyle name="Normal 2 7 2 3 2 2" xfId="7577" xr:uid="{00000000-0005-0000-0000-00000B170000}"/>
    <cellStyle name="Normal 2 7 2 3 2 2 2" xfId="10332" xr:uid="{00000000-0005-0000-0000-00000C170000}"/>
    <cellStyle name="Normal 2 7 2 3 2 3" xfId="8970" xr:uid="{00000000-0005-0000-0000-00000D170000}"/>
    <cellStyle name="Normal 2 7 2 3 3" xfId="6953" xr:uid="{00000000-0005-0000-0000-00000E170000}"/>
    <cellStyle name="Normal 2 7 2 3 3 2" xfId="9708" xr:uid="{00000000-0005-0000-0000-00000F170000}"/>
    <cellStyle name="Normal 2 7 2 3 4" xfId="8346" xr:uid="{00000000-0005-0000-0000-000010170000}"/>
    <cellStyle name="Normal 2 7 2 4" xfId="4407" xr:uid="{00000000-0005-0000-0000-000011170000}"/>
    <cellStyle name="Normal 2 7 2 4 2" xfId="7575" xr:uid="{00000000-0005-0000-0000-000012170000}"/>
    <cellStyle name="Normal 2 7 2 4 2 2" xfId="10330" xr:uid="{00000000-0005-0000-0000-000013170000}"/>
    <cellStyle name="Normal 2 7 2 4 3" xfId="8968" xr:uid="{00000000-0005-0000-0000-000014170000}"/>
    <cellStyle name="Normal 2 7 2 5" xfId="6951" xr:uid="{00000000-0005-0000-0000-000015170000}"/>
    <cellStyle name="Normal 2 7 2 5 2" xfId="9706" xr:uid="{00000000-0005-0000-0000-000016170000}"/>
    <cellStyle name="Normal 2 7 2 6" xfId="8344" xr:uid="{00000000-0005-0000-0000-000017170000}"/>
    <cellStyle name="Normal 2 7 3" xfId="3784" xr:uid="{00000000-0005-0000-0000-000018170000}"/>
    <cellStyle name="Normal 2 7 3 2" xfId="4410" xr:uid="{00000000-0005-0000-0000-000019170000}"/>
    <cellStyle name="Normal 2 7 3 2 2" xfId="7578" xr:uid="{00000000-0005-0000-0000-00001A170000}"/>
    <cellStyle name="Normal 2 7 3 2 2 2" xfId="10333" xr:uid="{00000000-0005-0000-0000-00001B170000}"/>
    <cellStyle name="Normal 2 7 3 2 3" xfId="8971" xr:uid="{00000000-0005-0000-0000-00001C170000}"/>
    <cellStyle name="Normal 2 7 3 3" xfId="6954" xr:uid="{00000000-0005-0000-0000-00001D170000}"/>
    <cellStyle name="Normal 2 7 3 3 2" xfId="9709" xr:uid="{00000000-0005-0000-0000-00001E170000}"/>
    <cellStyle name="Normal 2 7 3 4" xfId="8347" xr:uid="{00000000-0005-0000-0000-00001F170000}"/>
    <cellStyle name="Normal 2 7 4" xfId="3785" xr:uid="{00000000-0005-0000-0000-000020170000}"/>
    <cellStyle name="Normal 2 7 4 2" xfId="4411" xr:uid="{00000000-0005-0000-0000-000021170000}"/>
    <cellStyle name="Normal 2 7 4 2 2" xfId="7579" xr:uid="{00000000-0005-0000-0000-000022170000}"/>
    <cellStyle name="Normal 2 7 4 2 2 2" xfId="10334" xr:uid="{00000000-0005-0000-0000-000023170000}"/>
    <cellStyle name="Normal 2 7 4 2 3" xfId="8972" xr:uid="{00000000-0005-0000-0000-000024170000}"/>
    <cellStyle name="Normal 2 7 4 3" xfId="6955" xr:uid="{00000000-0005-0000-0000-000025170000}"/>
    <cellStyle name="Normal 2 7 4 3 2" xfId="9710" xr:uid="{00000000-0005-0000-0000-000026170000}"/>
    <cellStyle name="Normal 2 7 4 4" xfId="8348" xr:uid="{00000000-0005-0000-0000-000027170000}"/>
    <cellStyle name="Normal 2 7 5" xfId="3786" xr:uid="{00000000-0005-0000-0000-000028170000}"/>
    <cellStyle name="Normal 2 7 5 2" xfId="4412" xr:uid="{00000000-0005-0000-0000-000029170000}"/>
    <cellStyle name="Normal 2 7 5 2 2" xfId="7580" xr:uid="{00000000-0005-0000-0000-00002A170000}"/>
    <cellStyle name="Normal 2 7 5 2 2 2" xfId="10335" xr:uid="{00000000-0005-0000-0000-00002B170000}"/>
    <cellStyle name="Normal 2 7 5 2 3" xfId="8973" xr:uid="{00000000-0005-0000-0000-00002C170000}"/>
    <cellStyle name="Normal 2 7 5 3" xfId="6956" xr:uid="{00000000-0005-0000-0000-00002D170000}"/>
    <cellStyle name="Normal 2 7 5 3 2" xfId="9711" xr:uid="{00000000-0005-0000-0000-00002E170000}"/>
    <cellStyle name="Normal 2 7 5 4" xfId="8349" xr:uid="{00000000-0005-0000-0000-00002F170000}"/>
    <cellStyle name="Normal 2 7 6" xfId="4406" xr:uid="{00000000-0005-0000-0000-000030170000}"/>
    <cellStyle name="Normal 2 7 6 2" xfId="7574" xr:uid="{00000000-0005-0000-0000-000031170000}"/>
    <cellStyle name="Normal 2 7 6 2 2" xfId="10329" xr:uid="{00000000-0005-0000-0000-000032170000}"/>
    <cellStyle name="Normal 2 7 6 3" xfId="8967" xr:uid="{00000000-0005-0000-0000-000033170000}"/>
    <cellStyle name="Normal 2 7 7" xfId="6950" xr:uid="{00000000-0005-0000-0000-000034170000}"/>
    <cellStyle name="Normal 2 7 7 2" xfId="9705" xr:uid="{00000000-0005-0000-0000-000035170000}"/>
    <cellStyle name="Normal 2 7 8" xfId="8343" xr:uid="{00000000-0005-0000-0000-000036170000}"/>
    <cellStyle name="Normal 2 8" xfId="3787" xr:uid="{00000000-0005-0000-0000-000037170000}"/>
    <cellStyle name="Normal 2 8 2" xfId="3788" xr:uid="{00000000-0005-0000-0000-000038170000}"/>
    <cellStyle name="Normal 2 8 2 2" xfId="3789" xr:uid="{00000000-0005-0000-0000-000039170000}"/>
    <cellStyle name="Normal 2 8 2 2 2" xfId="4415" xr:uid="{00000000-0005-0000-0000-00003A170000}"/>
    <cellStyle name="Normal 2 8 2 2 2 2" xfId="7583" xr:uid="{00000000-0005-0000-0000-00003B170000}"/>
    <cellStyle name="Normal 2 8 2 2 2 2 2" xfId="10338" xr:uid="{00000000-0005-0000-0000-00003C170000}"/>
    <cellStyle name="Normal 2 8 2 2 2 3" xfId="8976" xr:uid="{00000000-0005-0000-0000-00003D170000}"/>
    <cellStyle name="Normal 2 8 2 2 3" xfId="6959" xr:uid="{00000000-0005-0000-0000-00003E170000}"/>
    <cellStyle name="Normal 2 8 2 2 3 2" xfId="9714" xr:uid="{00000000-0005-0000-0000-00003F170000}"/>
    <cellStyle name="Normal 2 8 2 2 4" xfId="8352" xr:uid="{00000000-0005-0000-0000-000040170000}"/>
    <cellStyle name="Normal 2 8 2 3" xfId="3790" xr:uid="{00000000-0005-0000-0000-000041170000}"/>
    <cellStyle name="Normal 2 8 2 3 2" xfId="4416" xr:uid="{00000000-0005-0000-0000-000042170000}"/>
    <cellStyle name="Normal 2 8 2 3 2 2" xfId="7584" xr:uid="{00000000-0005-0000-0000-000043170000}"/>
    <cellStyle name="Normal 2 8 2 3 2 2 2" xfId="10339" xr:uid="{00000000-0005-0000-0000-000044170000}"/>
    <cellStyle name="Normal 2 8 2 3 2 3" xfId="8977" xr:uid="{00000000-0005-0000-0000-000045170000}"/>
    <cellStyle name="Normal 2 8 2 3 3" xfId="6960" xr:uid="{00000000-0005-0000-0000-000046170000}"/>
    <cellStyle name="Normal 2 8 2 3 3 2" xfId="9715" xr:uid="{00000000-0005-0000-0000-000047170000}"/>
    <cellStyle name="Normal 2 8 2 3 4" xfId="8353" xr:uid="{00000000-0005-0000-0000-000048170000}"/>
    <cellStyle name="Normal 2 8 2 4" xfId="4414" xr:uid="{00000000-0005-0000-0000-000049170000}"/>
    <cellStyle name="Normal 2 8 2 4 2" xfId="7582" xr:uid="{00000000-0005-0000-0000-00004A170000}"/>
    <cellStyle name="Normal 2 8 2 4 2 2" xfId="10337" xr:uid="{00000000-0005-0000-0000-00004B170000}"/>
    <cellStyle name="Normal 2 8 2 4 3" xfId="8975" xr:uid="{00000000-0005-0000-0000-00004C170000}"/>
    <cellStyle name="Normal 2 8 2 5" xfId="6958" xr:uid="{00000000-0005-0000-0000-00004D170000}"/>
    <cellStyle name="Normal 2 8 2 5 2" xfId="9713" xr:uid="{00000000-0005-0000-0000-00004E170000}"/>
    <cellStyle name="Normal 2 8 2 6" xfId="8351" xr:uid="{00000000-0005-0000-0000-00004F170000}"/>
    <cellStyle name="Normal 2 8 3" xfId="3791" xr:uid="{00000000-0005-0000-0000-000050170000}"/>
    <cellStyle name="Normal 2 8 3 2" xfId="4417" xr:uid="{00000000-0005-0000-0000-000051170000}"/>
    <cellStyle name="Normal 2 8 3 2 2" xfId="7585" xr:uid="{00000000-0005-0000-0000-000052170000}"/>
    <cellStyle name="Normal 2 8 3 2 2 2" xfId="10340" xr:uid="{00000000-0005-0000-0000-000053170000}"/>
    <cellStyle name="Normal 2 8 3 2 3" xfId="8978" xr:uid="{00000000-0005-0000-0000-000054170000}"/>
    <cellStyle name="Normal 2 8 3 3" xfId="6961" xr:uid="{00000000-0005-0000-0000-000055170000}"/>
    <cellStyle name="Normal 2 8 3 3 2" xfId="9716" xr:uid="{00000000-0005-0000-0000-000056170000}"/>
    <cellStyle name="Normal 2 8 3 4" xfId="8354" xr:uid="{00000000-0005-0000-0000-000057170000}"/>
    <cellStyle name="Normal 2 8 4" xfId="3792" xr:uid="{00000000-0005-0000-0000-000058170000}"/>
    <cellStyle name="Normal 2 8 4 2" xfId="4418" xr:uid="{00000000-0005-0000-0000-000059170000}"/>
    <cellStyle name="Normal 2 8 4 2 2" xfId="7586" xr:uid="{00000000-0005-0000-0000-00005A170000}"/>
    <cellStyle name="Normal 2 8 4 2 2 2" xfId="10341" xr:uid="{00000000-0005-0000-0000-00005B170000}"/>
    <cellStyle name="Normal 2 8 4 2 3" xfId="8979" xr:uid="{00000000-0005-0000-0000-00005C170000}"/>
    <cellStyle name="Normal 2 8 4 3" xfId="6962" xr:uid="{00000000-0005-0000-0000-00005D170000}"/>
    <cellStyle name="Normal 2 8 4 3 2" xfId="9717" xr:uid="{00000000-0005-0000-0000-00005E170000}"/>
    <cellStyle name="Normal 2 8 4 4" xfId="8355" xr:uid="{00000000-0005-0000-0000-00005F170000}"/>
    <cellStyle name="Normal 2 8 5" xfId="3793" xr:uid="{00000000-0005-0000-0000-000060170000}"/>
    <cellStyle name="Normal 2 8 5 2" xfId="4419" xr:uid="{00000000-0005-0000-0000-000061170000}"/>
    <cellStyle name="Normal 2 8 5 2 2" xfId="7587" xr:uid="{00000000-0005-0000-0000-000062170000}"/>
    <cellStyle name="Normal 2 8 5 2 2 2" xfId="10342" xr:uid="{00000000-0005-0000-0000-000063170000}"/>
    <cellStyle name="Normal 2 8 5 2 3" xfId="8980" xr:uid="{00000000-0005-0000-0000-000064170000}"/>
    <cellStyle name="Normal 2 8 5 3" xfId="6963" xr:uid="{00000000-0005-0000-0000-000065170000}"/>
    <cellStyle name="Normal 2 8 5 3 2" xfId="9718" xr:uid="{00000000-0005-0000-0000-000066170000}"/>
    <cellStyle name="Normal 2 8 5 4" xfId="8356" xr:uid="{00000000-0005-0000-0000-000067170000}"/>
    <cellStyle name="Normal 2 8 6" xfId="4413" xr:uid="{00000000-0005-0000-0000-000068170000}"/>
    <cellStyle name="Normal 2 8 6 2" xfId="7581" xr:uid="{00000000-0005-0000-0000-000069170000}"/>
    <cellStyle name="Normal 2 8 6 2 2" xfId="10336" xr:uid="{00000000-0005-0000-0000-00006A170000}"/>
    <cellStyle name="Normal 2 8 6 3" xfId="8974" xr:uid="{00000000-0005-0000-0000-00006B170000}"/>
    <cellStyle name="Normal 2 8 7" xfId="6957" xr:uid="{00000000-0005-0000-0000-00006C170000}"/>
    <cellStyle name="Normal 2 8 7 2" xfId="9712" xr:uid="{00000000-0005-0000-0000-00006D170000}"/>
    <cellStyle name="Normal 2 8 8" xfId="8350" xr:uid="{00000000-0005-0000-0000-00006E170000}"/>
    <cellStyle name="Normal 2 9" xfId="3794" xr:uid="{00000000-0005-0000-0000-00006F170000}"/>
    <cellStyle name="Normal 2 9 2" xfId="3795" xr:uid="{00000000-0005-0000-0000-000070170000}"/>
    <cellStyle name="Normal 2 9 2 2" xfId="3796" xr:uid="{00000000-0005-0000-0000-000071170000}"/>
    <cellStyle name="Normal 2 9 2 2 2" xfId="4422" xr:uid="{00000000-0005-0000-0000-000072170000}"/>
    <cellStyle name="Normal 2 9 2 2 2 2" xfId="7590" xr:uid="{00000000-0005-0000-0000-000073170000}"/>
    <cellStyle name="Normal 2 9 2 2 2 2 2" xfId="10345" xr:uid="{00000000-0005-0000-0000-000074170000}"/>
    <cellStyle name="Normal 2 9 2 2 2 3" xfId="8983" xr:uid="{00000000-0005-0000-0000-000075170000}"/>
    <cellStyle name="Normal 2 9 2 2 3" xfId="6966" xr:uid="{00000000-0005-0000-0000-000076170000}"/>
    <cellStyle name="Normal 2 9 2 2 3 2" xfId="9721" xr:uid="{00000000-0005-0000-0000-000077170000}"/>
    <cellStyle name="Normal 2 9 2 2 4" xfId="8359" xr:uid="{00000000-0005-0000-0000-000078170000}"/>
    <cellStyle name="Normal 2 9 2 3" xfId="3797" xr:uid="{00000000-0005-0000-0000-000079170000}"/>
    <cellStyle name="Normal 2 9 2 3 2" xfId="4423" xr:uid="{00000000-0005-0000-0000-00007A170000}"/>
    <cellStyle name="Normal 2 9 2 3 2 2" xfId="7591" xr:uid="{00000000-0005-0000-0000-00007B170000}"/>
    <cellStyle name="Normal 2 9 2 3 2 2 2" xfId="10346" xr:uid="{00000000-0005-0000-0000-00007C170000}"/>
    <cellStyle name="Normal 2 9 2 3 2 3" xfId="8984" xr:uid="{00000000-0005-0000-0000-00007D170000}"/>
    <cellStyle name="Normal 2 9 2 3 3" xfId="6967" xr:uid="{00000000-0005-0000-0000-00007E170000}"/>
    <cellStyle name="Normal 2 9 2 3 3 2" xfId="9722" xr:uid="{00000000-0005-0000-0000-00007F170000}"/>
    <cellStyle name="Normal 2 9 2 3 4" xfId="8360" xr:uid="{00000000-0005-0000-0000-000080170000}"/>
    <cellStyle name="Normal 2 9 2 4" xfId="4421" xr:uid="{00000000-0005-0000-0000-000081170000}"/>
    <cellStyle name="Normal 2 9 2 4 2" xfId="7589" xr:uid="{00000000-0005-0000-0000-000082170000}"/>
    <cellStyle name="Normal 2 9 2 4 2 2" xfId="10344" xr:uid="{00000000-0005-0000-0000-000083170000}"/>
    <cellStyle name="Normal 2 9 2 4 3" xfId="8982" xr:uid="{00000000-0005-0000-0000-000084170000}"/>
    <cellStyle name="Normal 2 9 2 5" xfId="6965" xr:uid="{00000000-0005-0000-0000-000085170000}"/>
    <cellStyle name="Normal 2 9 2 5 2" xfId="9720" xr:uid="{00000000-0005-0000-0000-000086170000}"/>
    <cellStyle name="Normal 2 9 2 6" xfId="8358" xr:uid="{00000000-0005-0000-0000-000087170000}"/>
    <cellStyle name="Normal 2 9 3" xfId="3798" xr:uid="{00000000-0005-0000-0000-000088170000}"/>
    <cellStyle name="Normal 2 9 3 2" xfId="4424" xr:uid="{00000000-0005-0000-0000-000089170000}"/>
    <cellStyle name="Normal 2 9 3 2 2" xfId="7592" xr:uid="{00000000-0005-0000-0000-00008A170000}"/>
    <cellStyle name="Normal 2 9 3 2 2 2" xfId="10347" xr:uid="{00000000-0005-0000-0000-00008B170000}"/>
    <cellStyle name="Normal 2 9 3 2 3" xfId="8985" xr:uid="{00000000-0005-0000-0000-00008C170000}"/>
    <cellStyle name="Normal 2 9 3 3" xfId="6968" xr:uid="{00000000-0005-0000-0000-00008D170000}"/>
    <cellStyle name="Normal 2 9 3 3 2" xfId="9723" xr:uid="{00000000-0005-0000-0000-00008E170000}"/>
    <cellStyle name="Normal 2 9 3 4" xfId="8361" xr:uid="{00000000-0005-0000-0000-00008F170000}"/>
    <cellStyle name="Normal 2 9 4" xfId="3799" xr:uid="{00000000-0005-0000-0000-000090170000}"/>
    <cellStyle name="Normal 2 9 4 2" xfId="4425" xr:uid="{00000000-0005-0000-0000-000091170000}"/>
    <cellStyle name="Normal 2 9 4 2 2" xfId="7593" xr:uid="{00000000-0005-0000-0000-000092170000}"/>
    <cellStyle name="Normal 2 9 4 2 2 2" xfId="10348" xr:uid="{00000000-0005-0000-0000-000093170000}"/>
    <cellStyle name="Normal 2 9 4 2 3" xfId="8986" xr:uid="{00000000-0005-0000-0000-000094170000}"/>
    <cellStyle name="Normal 2 9 4 3" xfId="6969" xr:uid="{00000000-0005-0000-0000-000095170000}"/>
    <cellStyle name="Normal 2 9 4 3 2" xfId="9724" xr:uid="{00000000-0005-0000-0000-000096170000}"/>
    <cellStyle name="Normal 2 9 4 4" xfId="8362" xr:uid="{00000000-0005-0000-0000-000097170000}"/>
    <cellStyle name="Normal 2 9 5" xfId="4420" xr:uid="{00000000-0005-0000-0000-000098170000}"/>
    <cellStyle name="Normal 2 9 5 2" xfId="7588" xr:uid="{00000000-0005-0000-0000-000099170000}"/>
    <cellStyle name="Normal 2 9 5 2 2" xfId="10343" xr:uid="{00000000-0005-0000-0000-00009A170000}"/>
    <cellStyle name="Normal 2 9 5 3" xfId="8981" xr:uid="{00000000-0005-0000-0000-00009B170000}"/>
    <cellStyle name="Normal 2 9 6" xfId="6964" xr:uid="{00000000-0005-0000-0000-00009C170000}"/>
    <cellStyle name="Normal 2 9 6 2" xfId="9719" xr:uid="{00000000-0005-0000-0000-00009D170000}"/>
    <cellStyle name="Normal 2 9 7" xfId="8357" xr:uid="{00000000-0005-0000-0000-00009E170000}"/>
    <cellStyle name="Normal 20" xfId="3800" xr:uid="{00000000-0005-0000-0000-00009F170000}"/>
    <cellStyle name="Normal 20 2" xfId="4426" xr:uid="{00000000-0005-0000-0000-0000A0170000}"/>
    <cellStyle name="Normal 20 2 2" xfId="7594" xr:uid="{00000000-0005-0000-0000-0000A1170000}"/>
    <cellStyle name="Normal 20 2 2 2" xfId="10349" xr:uid="{00000000-0005-0000-0000-0000A2170000}"/>
    <cellStyle name="Normal 20 2 3" xfId="8987" xr:uid="{00000000-0005-0000-0000-0000A3170000}"/>
    <cellStyle name="Normal 20 3" xfId="6970" xr:uid="{00000000-0005-0000-0000-0000A4170000}"/>
    <cellStyle name="Normal 20 3 2" xfId="9725" xr:uid="{00000000-0005-0000-0000-0000A5170000}"/>
    <cellStyle name="Normal 20 4" xfId="8363" xr:uid="{00000000-0005-0000-0000-0000A6170000}"/>
    <cellStyle name="Normal 21" xfId="3801" xr:uid="{00000000-0005-0000-0000-0000A7170000}"/>
    <cellStyle name="Normal 21 2" xfId="4427" xr:uid="{00000000-0005-0000-0000-0000A8170000}"/>
    <cellStyle name="Normal 21 2 2" xfId="7595" xr:uid="{00000000-0005-0000-0000-0000A9170000}"/>
    <cellStyle name="Normal 21 2 2 2" xfId="10350" xr:uid="{00000000-0005-0000-0000-0000AA170000}"/>
    <cellStyle name="Normal 21 2 3" xfId="8988" xr:uid="{00000000-0005-0000-0000-0000AB170000}"/>
    <cellStyle name="Normal 21 3" xfId="6971" xr:uid="{00000000-0005-0000-0000-0000AC170000}"/>
    <cellStyle name="Normal 21 3 2" xfId="9726" xr:uid="{00000000-0005-0000-0000-0000AD170000}"/>
    <cellStyle name="Normal 21 4" xfId="8364" xr:uid="{00000000-0005-0000-0000-0000AE170000}"/>
    <cellStyle name="Normal 22" xfId="3802" xr:uid="{00000000-0005-0000-0000-0000AF170000}"/>
    <cellStyle name="Normal 22 2" xfId="4428" xr:uid="{00000000-0005-0000-0000-0000B0170000}"/>
    <cellStyle name="Normal 22 2 2" xfId="7596" xr:uid="{00000000-0005-0000-0000-0000B1170000}"/>
    <cellStyle name="Normal 22 2 2 2" xfId="10351" xr:uid="{00000000-0005-0000-0000-0000B2170000}"/>
    <cellStyle name="Normal 22 2 3" xfId="8989" xr:uid="{00000000-0005-0000-0000-0000B3170000}"/>
    <cellStyle name="Normal 22 3" xfId="6972" xr:uid="{00000000-0005-0000-0000-0000B4170000}"/>
    <cellStyle name="Normal 22 3 2" xfId="9727" xr:uid="{00000000-0005-0000-0000-0000B5170000}"/>
    <cellStyle name="Normal 22 4" xfId="8365" xr:uid="{00000000-0005-0000-0000-0000B6170000}"/>
    <cellStyle name="Normal 23" xfId="3515" xr:uid="{00000000-0005-0000-0000-0000B7170000}"/>
    <cellStyle name="Normal 23 2" xfId="4156" xr:uid="{00000000-0005-0000-0000-0000B8170000}"/>
    <cellStyle name="Normal 23 2 2" xfId="7324" xr:uid="{00000000-0005-0000-0000-0000B9170000}"/>
    <cellStyle name="Normal 23 2 2 2" xfId="10079" xr:uid="{00000000-0005-0000-0000-0000BA170000}"/>
    <cellStyle name="Normal 23 2 3" xfId="8717" xr:uid="{00000000-0005-0000-0000-0000BB170000}"/>
    <cellStyle name="Normal 23 3" xfId="6713" xr:uid="{00000000-0005-0000-0000-0000BC170000}"/>
    <cellStyle name="Normal 23 3 2" xfId="9468" xr:uid="{00000000-0005-0000-0000-0000BD170000}"/>
    <cellStyle name="Normal 23 4" xfId="10652" xr:uid="{00000000-0005-0000-0000-0000BE170000}"/>
    <cellStyle name="Normal 23 5" xfId="8101" xr:uid="{00000000-0005-0000-0000-0000BF170000}"/>
    <cellStyle name="Normal 24" xfId="4728" xr:uid="{00000000-0005-0000-0000-0000C0170000}"/>
    <cellStyle name="Normal 25" xfId="4731" xr:uid="{00000000-0005-0000-0000-0000C1170000}"/>
    <cellStyle name="Normal 26" xfId="4732" xr:uid="{00000000-0005-0000-0000-0000C2170000}"/>
    <cellStyle name="Normal 27" xfId="4733" xr:uid="{00000000-0005-0000-0000-0000C3170000}"/>
    <cellStyle name="Normal 28" xfId="4734" xr:uid="{00000000-0005-0000-0000-0000C4170000}"/>
    <cellStyle name="Normal 29" xfId="4735" xr:uid="{00000000-0005-0000-0000-0000C5170000}"/>
    <cellStyle name="Normal 3" xfId="982" xr:uid="{00000000-0005-0000-0000-0000C6170000}"/>
    <cellStyle name="Normal 3 10" xfId="3804" xr:uid="{00000000-0005-0000-0000-0000C7170000}"/>
    <cellStyle name="Normal 3 10 2" xfId="3805" xr:uid="{00000000-0005-0000-0000-0000C8170000}"/>
    <cellStyle name="Normal 3 10 2 2" xfId="4431" xr:uid="{00000000-0005-0000-0000-0000C9170000}"/>
    <cellStyle name="Normal 3 10 2 2 2" xfId="7599" xr:uid="{00000000-0005-0000-0000-0000CA170000}"/>
    <cellStyle name="Normal 3 10 2 2 2 2" xfId="10354" xr:uid="{00000000-0005-0000-0000-0000CB170000}"/>
    <cellStyle name="Normal 3 10 2 2 3" xfId="8992" xr:uid="{00000000-0005-0000-0000-0000CC170000}"/>
    <cellStyle name="Normal 3 10 2 3" xfId="6975" xr:uid="{00000000-0005-0000-0000-0000CD170000}"/>
    <cellStyle name="Normal 3 10 2 3 2" xfId="9730" xr:uid="{00000000-0005-0000-0000-0000CE170000}"/>
    <cellStyle name="Normal 3 10 2 4" xfId="8368" xr:uid="{00000000-0005-0000-0000-0000CF170000}"/>
    <cellStyle name="Normal 3 10 3" xfId="4430" xr:uid="{00000000-0005-0000-0000-0000D0170000}"/>
    <cellStyle name="Normal 3 10 3 2" xfId="7598" xr:uid="{00000000-0005-0000-0000-0000D1170000}"/>
    <cellStyle name="Normal 3 10 3 2 2" xfId="10353" xr:uid="{00000000-0005-0000-0000-0000D2170000}"/>
    <cellStyle name="Normal 3 10 3 3" xfId="8991" xr:uid="{00000000-0005-0000-0000-0000D3170000}"/>
    <cellStyle name="Normal 3 10 4" xfId="6974" xr:uid="{00000000-0005-0000-0000-0000D4170000}"/>
    <cellStyle name="Normal 3 10 4 2" xfId="9729" xr:uid="{00000000-0005-0000-0000-0000D5170000}"/>
    <cellStyle name="Normal 3 10 5" xfId="8367" xr:uid="{00000000-0005-0000-0000-0000D6170000}"/>
    <cellStyle name="Normal 3 11" xfId="3806" xr:uid="{00000000-0005-0000-0000-0000D7170000}"/>
    <cellStyle name="Normal 3 11 2" xfId="4432" xr:uid="{00000000-0005-0000-0000-0000D8170000}"/>
    <cellStyle name="Normal 3 11 2 2" xfId="7600" xr:uid="{00000000-0005-0000-0000-0000D9170000}"/>
    <cellStyle name="Normal 3 11 2 2 2" xfId="10355" xr:uid="{00000000-0005-0000-0000-0000DA170000}"/>
    <cellStyle name="Normal 3 11 2 3" xfId="8993" xr:uid="{00000000-0005-0000-0000-0000DB170000}"/>
    <cellStyle name="Normal 3 11 3" xfId="6976" xr:uid="{00000000-0005-0000-0000-0000DC170000}"/>
    <cellStyle name="Normal 3 11 3 2" xfId="9731" xr:uid="{00000000-0005-0000-0000-0000DD170000}"/>
    <cellStyle name="Normal 3 11 4" xfId="8369" xr:uid="{00000000-0005-0000-0000-0000DE170000}"/>
    <cellStyle name="Normal 3 12" xfId="3807" xr:uid="{00000000-0005-0000-0000-0000DF170000}"/>
    <cellStyle name="Normal 3 12 2" xfId="4433" xr:uid="{00000000-0005-0000-0000-0000E0170000}"/>
    <cellStyle name="Normal 3 12 2 2" xfId="7601" xr:uid="{00000000-0005-0000-0000-0000E1170000}"/>
    <cellStyle name="Normal 3 12 2 2 2" xfId="10356" xr:uid="{00000000-0005-0000-0000-0000E2170000}"/>
    <cellStyle name="Normal 3 12 2 3" xfId="8994" xr:uid="{00000000-0005-0000-0000-0000E3170000}"/>
    <cellStyle name="Normal 3 12 3" xfId="6977" xr:uid="{00000000-0005-0000-0000-0000E4170000}"/>
    <cellStyle name="Normal 3 12 3 2" xfId="9732" xr:uid="{00000000-0005-0000-0000-0000E5170000}"/>
    <cellStyle name="Normal 3 12 4" xfId="8370" xr:uid="{00000000-0005-0000-0000-0000E6170000}"/>
    <cellStyle name="Normal 3 13" xfId="3808" xr:uid="{00000000-0005-0000-0000-0000E7170000}"/>
    <cellStyle name="Normal 3 13 2" xfId="4434" xr:uid="{00000000-0005-0000-0000-0000E8170000}"/>
    <cellStyle name="Normal 3 13 2 2" xfId="7602" xr:uid="{00000000-0005-0000-0000-0000E9170000}"/>
    <cellStyle name="Normal 3 13 2 2 2" xfId="10357" xr:uid="{00000000-0005-0000-0000-0000EA170000}"/>
    <cellStyle name="Normal 3 13 2 3" xfId="8995" xr:uid="{00000000-0005-0000-0000-0000EB170000}"/>
    <cellStyle name="Normal 3 13 3" xfId="6978" xr:uid="{00000000-0005-0000-0000-0000EC170000}"/>
    <cellStyle name="Normal 3 13 3 2" xfId="9733" xr:uid="{00000000-0005-0000-0000-0000ED170000}"/>
    <cellStyle name="Normal 3 13 4" xfId="8371" xr:uid="{00000000-0005-0000-0000-0000EE170000}"/>
    <cellStyle name="Normal 3 14" xfId="3803" xr:uid="{00000000-0005-0000-0000-0000EF170000}"/>
    <cellStyle name="Normal 3 14 2" xfId="4429" xr:uid="{00000000-0005-0000-0000-0000F0170000}"/>
    <cellStyle name="Normal 3 14 2 2" xfId="7597" xr:uid="{00000000-0005-0000-0000-0000F1170000}"/>
    <cellStyle name="Normal 3 14 2 2 2" xfId="10352" xr:uid="{00000000-0005-0000-0000-0000F2170000}"/>
    <cellStyle name="Normal 3 14 2 3" xfId="8990" xr:uid="{00000000-0005-0000-0000-0000F3170000}"/>
    <cellStyle name="Normal 3 14 3" xfId="6973" xr:uid="{00000000-0005-0000-0000-0000F4170000}"/>
    <cellStyle name="Normal 3 14 3 2" xfId="9728" xr:uid="{00000000-0005-0000-0000-0000F5170000}"/>
    <cellStyle name="Normal 3 14 4" xfId="8366" xr:uid="{00000000-0005-0000-0000-0000F6170000}"/>
    <cellStyle name="Normal 3 15" xfId="3381" xr:uid="{00000000-0005-0000-0000-0000F7170000}"/>
    <cellStyle name="Normal 3 2" xfId="983" xr:uid="{00000000-0005-0000-0000-0000F8170000}"/>
    <cellStyle name="Normal 3 2 10" xfId="6224" xr:uid="{00000000-0005-0000-0000-0000F9170000}"/>
    <cellStyle name="Normal 3 2 10 2" xfId="9340" xr:uid="{00000000-0005-0000-0000-0000FA170000}"/>
    <cellStyle name="Normal 3 2 11" xfId="7915" xr:uid="{00000000-0005-0000-0000-0000FB170000}"/>
    <cellStyle name="Normal 3 2 2" xfId="984" xr:uid="{00000000-0005-0000-0000-0000FC170000}"/>
    <cellStyle name="Normal 3 2 2 2" xfId="2616" xr:uid="{00000000-0005-0000-0000-0000FD170000}"/>
    <cellStyle name="Normal 3 2 2 2 2" xfId="4437" xr:uid="{00000000-0005-0000-0000-0000FE170000}"/>
    <cellStyle name="Normal 3 2 2 2 2 2" xfId="7605" xr:uid="{00000000-0005-0000-0000-0000FF170000}"/>
    <cellStyle name="Normal 3 2 2 2 2 2 2" xfId="10360" xr:uid="{00000000-0005-0000-0000-000000180000}"/>
    <cellStyle name="Normal 3 2 2 2 2 3" xfId="8998" xr:uid="{00000000-0005-0000-0000-000001180000}"/>
    <cellStyle name="Normal 3 2 2 2 3" xfId="3811" xr:uid="{00000000-0005-0000-0000-000002180000}"/>
    <cellStyle name="Normal 3 2 2 2 3 2" xfId="6981" xr:uid="{00000000-0005-0000-0000-000003180000}"/>
    <cellStyle name="Normal 3 2 2 2 3 2 2" xfId="9736" xr:uid="{00000000-0005-0000-0000-000004180000}"/>
    <cellStyle name="Normal 3 2 2 2 3 3" xfId="8374" xr:uid="{00000000-0005-0000-0000-000005180000}"/>
    <cellStyle name="Normal 3 2 2 3" xfId="3328" xr:uid="{00000000-0005-0000-0000-000006180000}"/>
    <cellStyle name="Normal 3 2 2 3 2" xfId="4438" xr:uid="{00000000-0005-0000-0000-000007180000}"/>
    <cellStyle name="Normal 3 2 2 3 2 2" xfId="7606" xr:uid="{00000000-0005-0000-0000-000008180000}"/>
    <cellStyle name="Normal 3 2 2 3 2 2 2" xfId="10361" xr:uid="{00000000-0005-0000-0000-000009180000}"/>
    <cellStyle name="Normal 3 2 2 3 2 3" xfId="8999" xr:uid="{00000000-0005-0000-0000-00000A180000}"/>
    <cellStyle name="Normal 3 2 2 3 3" xfId="3812" xr:uid="{00000000-0005-0000-0000-00000B180000}"/>
    <cellStyle name="Normal 3 2 2 3 3 2" xfId="6982" xr:uid="{00000000-0005-0000-0000-00000C180000}"/>
    <cellStyle name="Normal 3 2 2 3 3 2 2" xfId="9737" xr:uid="{00000000-0005-0000-0000-00000D180000}"/>
    <cellStyle name="Normal 3 2 2 3 3 3" xfId="8375" xr:uid="{00000000-0005-0000-0000-00000E180000}"/>
    <cellStyle name="Normal 3 2 2 3 4" xfId="6632" xr:uid="{00000000-0005-0000-0000-00000F180000}"/>
    <cellStyle name="Normal 3 2 2 3 4 2" xfId="9396" xr:uid="{00000000-0005-0000-0000-000010180000}"/>
    <cellStyle name="Normal 3 2 2 3 5" xfId="8025" xr:uid="{00000000-0005-0000-0000-000011180000}"/>
    <cellStyle name="Normal 3 2 2 4" xfId="3813" xr:uid="{00000000-0005-0000-0000-000012180000}"/>
    <cellStyle name="Normal 3 2 2 4 2" xfId="4439" xr:uid="{00000000-0005-0000-0000-000013180000}"/>
    <cellStyle name="Normal 3 2 2 4 2 2" xfId="7607" xr:uid="{00000000-0005-0000-0000-000014180000}"/>
    <cellStyle name="Normal 3 2 2 4 2 2 2" xfId="10362" xr:uid="{00000000-0005-0000-0000-000015180000}"/>
    <cellStyle name="Normal 3 2 2 4 2 3" xfId="9000" xr:uid="{00000000-0005-0000-0000-000016180000}"/>
    <cellStyle name="Normal 3 2 2 4 3" xfId="6983" xr:uid="{00000000-0005-0000-0000-000017180000}"/>
    <cellStyle name="Normal 3 2 2 4 3 2" xfId="9738" xr:uid="{00000000-0005-0000-0000-000018180000}"/>
    <cellStyle name="Normal 3 2 2 4 4" xfId="8376" xr:uid="{00000000-0005-0000-0000-000019180000}"/>
    <cellStyle name="Normal 3 2 2 5" xfId="4436" xr:uid="{00000000-0005-0000-0000-00001A180000}"/>
    <cellStyle name="Normal 3 2 2 5 2" xfId="7604" xr:uid="{00000000-0005-0000-0000-00001B180000}"/>
    <cellStyle name="Normal 3 2 2 5 2 2" xfId="10359" xr:uid="{00000000-0005-0000-0000-00001C180000}"/>
    <cellStyle name="Normal 3 2 2 5 3" xfId="8997" xr:uid="{00000000-0005-0000-0000-00001D180000}"/>
    <cellStyle name="Normal 3 2 2 6" xfId="3810" xr:uid="{00000000-0005-0000-0000-00001E180000}"/>
    <cellStyle name="Normal 3 2 2 6 2" xfId="6980" xr:uid="{00000000-0005-0000-0000-00001F180000}"/>
    <cellStyle name="Normal 3 2 2 6 2 2" xfId="9735" xr:uid="{00000000-0005-0000-0000-000020180000}"/>
    <cellStyle name="Normal 3 2 2 6 3" xfId="8373" xr:uid="{00000000-0005-0000-0000-000021180000}"/>
    <cellStyle name="Normal 3 2 3" xfId="2615" xr:uid="{00000000-0005-0000-0000-000022180000}"/>
    <cellStyle name="Normal 3 2 3 2" xfId="3305" xr:uid="{00000000-0005-0000-0000-000023180000}"/>
    <cellStyle name="Normal 3 2 3 2 2" xfId="4440" xr:uid="{00000000-0005-0000-0000-000024180000}"/>
    <cellStyle name="Normal 3 2 3 2 2 2" xfId="7608" xr:uid="{00000000-0005-0000-0000-000025180000}"/>
    <cellStyle name="Normal 3 2 3 2 2 2 2" xfId="10363" xr:uid="{00000000-0005-0000-0000-000026180000}"/>
    <cellStyle name="Normal 3 2 3 2 2 3" xfId="9001" xr:uid="{00000000-0005-0000-0000-000027180000}"/>
    <cellStyle name="Normal 3 2 3 2 3" xfId="6614" xr:uid="{00000000-0005-0000-0000-000028180000}"/>
    <cellStyle name="Normal 3 2 3 2 3 2" xfId="9378" xr:uid="{00000000-0005-0000-0000-000029180000}"/>
    <cellStyle name="Normal 3 2 3 2 4" xfId="8007" xr:uid="{00000000-0005-0000-0000-00002A180000}"/>
    <cellStyle name="Normal 3 2 3 3" xfId="3814" xr:uid="{00000000-0005-0000-0000-00002B180000}"/>
    <cellStyle name="Normal 3 2 3 3 2" xfId="6984" xr:uid="{00000000-0005-0000-0000-00002C180000}"/>
    <cellStyle name="Normal 3 2 3 3 2 2" xfId="9739" xr:uid="{00000000-0005-0000-0000-00002D180000}"/>
    <cellStyle name="Normal 3 2 3 3 3" xfId="8377" xr:uid="{00000000-0005-0000-0000-00002E180000}"/>
    <cellStyle name="Normal 3 2 3 4" xfId="5671" xr:uid="{00000000-0005-0000-0000-00002F180000}"/>
    <cellStyle name="Normal 3 2 3 4 2" xfId="9321" xr:uid="{00000000-0005-0000-0000-000030180000}"/>
    <cellStyle name="Normal 3 2 3 5" xfId="6593" xr:uid="{00000000-0005-0000-0000-000031180000}"/>
    <cellStyle name="Normal 3 2 3 5 2" xfId="9357" xr:uid="{00000000-0005-0000-0000-000032180000}"/>
    <cellStyle name="Normal 3 2 3 6" xfId="7969" xr:uid="{00000000-0005-0000-0000-000033180000}"/>
    <cellStyle name="Normal 3 2 4" xfId="3321" xr:uid="{00000000-0005-0000-0000-000034180000}"/>
    <cellStyle name="Normal 3 2 4 2" xfId="4441" xr:uid="{00000000-0005-0000-0000-000035180000}"/>
    <cellStyle name="Normal 3 2 4 2 2" xfId="7609" xr:uid="{00000000-0005-0000-0000-000036180000}"/>
    <cellStyle name="Normal 3 2 4 2 2 2" xfId="10364" xr:uid="{00000000-0005-0000-0000-000037180000}"/>
    <cellStyle name="Normal 3 2 4 2 3" xfId="9002" xr:uid="{00000000-0005-0000-0000-000038180000}"/>
    <cellStyle name="Normal 3 2 4 3" xfId="3815" xr:uid="{00000000-0005-0000-0000-000039180000}"/>
    <cellStyle name="Normal 3 2 4 3 2" xfId="6985" xr:uid="{00000000-0005-0000-0000-00003A180000}"/>
    <cellStyle name="Normal 3 2 4 3 2 2" xfId="9740" xr:uid="{00000000-0005-0000-0000-00003B180000}"/>
    <cellStyle name="Normal 3 2 4 3 3" xfId="8378" xr:uid="{00000000-0005-0000-0000-00003C180000}"/>
    <cellStyle name="Normal 3 2 4 4" xfId="6628" xr:uid="{00000000-0005-0000-0000-00003D180000}"/>
    <cellStyle name="Normal 3 2 4 4 2" xfId="9392" xr:uid="{00000000-0005-0000-0000-00003E180000}"/>
    <cellStyle name="Normal 3 2 4 5" xfId="8021" xr:uid="{00000000-0005-0000-0000-00003F180000}"/>
    <cellStyle name="Normal 3 2 5" xfId="3286" xr:uid="{00000000-0005-0000-0000-000040180000}"/>
    <cellStyle name="Normal 3 2 5 2" xfId="4442" xr:uid="{00000000-0005-0000-0000-000041180000}"/>
    <cellStyle name="Normal 3 2 5 2 2" xfId="7610" xr:uid="{00000000-0005-0000-0000-000042180000}"/>
    <cellStyle name="Normal 3 2 5 2 2 2" xfId="10365" xr:uid="{00000000-0005-0000-0000-000043180000}"/>
    <cellStyle name="Normal 3 2 5 2 3" xfId="9003" xr:uid="{00000000-0005-0000-0000-000044180000}"/>
    <cellStyle name="Normal 3 2 5 3" xfId="3816" xr:uid="{00000000-0005-0000-0000-000045180000}"/>
    <cellStyle name="Normal 3 2 5 3 2" xfId="6986" xr:uid="{00000000-0005-0000-0000-000046180000}"/>
    <cellStyle name="Normal 3 2 5 3 2 2" xfId="9741" xr:uid="{00000000-0005-0000-0000-000047180000}"/>
    <cellStyle name="Normal 3 2 5 3 3" xfId="8379" xr:uid="{00000000-0005-0000-0000-000048180000}"/>
    <cellStyle name="Normal 3 2 5 4" xfId="6604" xr:uid="{00000000-0005-0000-0000-000049180000}"/>
    <cellStyle name="Normal 3 2 5 4 2" xfId="9368" xr:uid="{00000000-0005-0000-0000-00004A180000}"/>
    <cellStyle name="Normal 3 2 5 5" xfId="7997" xr:uid="{00000000-0005-0000-0000-00004B180000}"/>
    <cellStyle name="Normal 3 2 6" xfId="3817" xr:uid="{00000000-0005-0000-0000-00004C180000}"/>
    <cellStyle name="Normal 3 2 6 2" xfId="4443" xr:uid="{00000000-0005-0000-0000-00004D180000}"/>
    <cellStyle name="Normal 3 2 6 2 2" xfId="7611" xr:uid="{00000000-0005-0000-0000-00004E180000}"/>
    <cellStyle name="Normal 3 2 6 2 2 2" xfId="10366" xr:uid="{00000000-0005-0000-0000-00004F180000}"/>
    <cellStyle name="Normal 3 2 6 2 3" xfId="9004" xr:uid="{00000000-0005-0000-0000-000050180000}"/>
    <cellStyle name="Normal 3 2 6 3" xfId="6987" xr:uid="{00000000-0005-0000-0000-000051180000}"/>
    <cellStyle name="Normal 3 2 6 3 2" xfId="9742" xr:uid="{00000000-0005-0000-0000-000052180000}"/>
    <cellStyle name="Normal 3 2 6 4" xfId="8380" xr:uid="{00000000-0005-0000-0000-000053180000}"/>
    <cellStyle name="Normal 3 2 7" xfId="3809" xr:uid="{00000000-0005-0000-0000-000054180000}"/>
    <cellStyle name="Normal 3 2 7 2" xfId="4435" xr:uid="{00000000-0005-0000-0000-000055180000}"/>
    <cellStyle name="Normal 3 2 7 2 2" xfId="7603" xr:uid="{00000000-0005-0000-0000-000056180000}"/>
    <cellStyle name="Normal 3 2 7 2 2 2" xfId="10358" xr:uid="{00000000-0005-0000-0000-000057180000}"/>
    <cellStyle name="Normal 3 2 7 2 3" xfId="8996" xr:uid="{00000000-0005-0000-0000-000058180000}"/>
    <cellStyle name="Normal 3 2 7 3" xfId="6979" xr:uid="{00000000-0005-0000-0000-000059180000}"/>
    <cellStyle name="Normal 3 2 7 3 2" xfId="9734" xr:uid="{00000000-0005-0000-0000-00005A180000}"/>
    <cellStyle name="Normal 3 2 7 4" xfId="8372" xr:uid="{00000000-0005-0000-0000-00005B180000}"/>
    <cellStyle name="Normal 3 2 8" xfId="3505" xr:uid="{00000000-0005-0000-0000-00005C180000}"/>
    <cellStyle name="Normal 3 2 9" xfId="5299" xr:uid="{00000000-0005-0000-0000-00005D180000}"/>
    <cellStyle name="Normal 3 2 9 2" xfId="9307" xr:uid="{00000000-0005-0000-0000-00005E180000}"/>
    <cellStyle name="Normal 3 3" xfId="985" xr:uid="{00000000-0005-0000-0000-00005F180000}"/>
    <cellStyle name="Normal 3 3 10" xfId="6225" xr:uid="{00000000-0005-0000-0000-000060180000}"/>
    <cellStyle name="Normal 3 3 10 2" xfId="9341" xr:uid="{00000000-0005-0000-0000-000061180000}"/>
    <cellStyle name="Normal 3 3 11" xfId="7916" xr:uid="{00000000-0005-0000-0000-000062180000}"/>
    <cellStyle name="Normal 3 3 2" xfId="2617" xr:uid="{00000000-0005-0000-0000-000063180000}"/>
    <cellStyle name="Normal 3 3 2 2" xfId="3306" xr:uid="{00000000-0005-0000-0000-000064180000}"/>
    <cellStyle name="Normal 3 3 2 2 2" xfId="4446" xr:uid="{00000000-0005-0000-0000-000065180000}"/>
    <cellStyle name="Normal 3 3 2 2 2 2" xfId="7614" xr:uid="{00000000-0005-0000-0000-000066180000}"/>
    <cellStyle name="Normal 3 3 2 2 2 2 2" xfId="10369" xr:uid="{00000000-0005-0000-0000-000067180000}"/>
    <cellStyle name="Normal 3 3 2 2 2 3" xfId="9007" xr:uid="{00000000-0005-0000-0000-000068180000}"/>
    <cellStyle name="Normal 3 3 2 2 3" xfId="3820" xr:uid="{00000000-0005-0000-0000-000069180000}"/>
    <cellStyle name="Normal 3 3 2 2 3 2" xfId="6990" xr:uid="{00000000-0005-0000-0000-00006A180000}"/>
    <cellStyle name="Normal 3 3 2 2 3 2 2" xfId="9745" xr:uid="{00000000-0005-0000-0000-00006B180000}"/>
    <cellStyle name="Normal 3 3 2 2 3 3" xfId="8383" xr:uid="{00000000-0005-0000-0000-00006C180000}"/>
    <cellStyle name="Normal 3 3 2 2 4" xfId="6615" xr:uid="{00000000-0005-0000-0000-00006D180000}"/>
    <cellStyle name="Normal 3 3 2 2 4 2" xfId="9379" xr:uid="{00000000-0005-0000-0000-00006E180000}"/>
    <cellStyle name="Normal 3 3 2 2 5" xfId="8008" xr:uid="{00000000-0005-0000-0000-00006F180000}"/>
    <cellStyle name="Normal 3 3 2 3" xfId="3821" xr:uid="{00000000-0005-0000-0000-000070180000}"/>
    <cellStyle name="Normal 3 3 2 3 2" xfId="4447" xr:uid="{00000000-0005-0000-0000-000071180000}"/>
    <cellStyle name="Normal 3 3 2 3 2 2" xfId="7615" xr:uid="{00000000-0005-0000-0000-000072180000}"/>
    <cellStyle name="Normal 3 3 2 3 2 2 2" xfId="10370" xr:uid="{00000000-0005-0000-0000-000073180000}"/>
    <cellStyle name="Normal 3 3 2 3 2 3" xfId="9008" xr:uid="{00000000-0005-0000-0000-000074180000}"/>
    <cellStyle name="Normal 3 3 2 3 3" xfId="6991" xr:uid="{00000000-0005-0000-0000-000075180000}"/>
    <cellStyle name="Normal 3 3 2 3 3 2" xfId="9746" xr:uid="{00000000-0005-0000-0000-000076180000}"/>
    <cellStyle name="Normal 3 3 2 3 4" xfId="8384" xr:uid="{00000000-0005-0000-0000-000077180000}"/>
    <cellStyle name="Normal 3 3 2 4" xfId="4445" xr:uid="{00000000-0005-0000-0000-000078180000}"/>
    <cellStyle name="Normal 3 3 2 4 2" xfId="7613" xr:uid="{00000000-0005-0000-0000-000079180000}"/>
    <cellStyle name="Normal 3 3 2 4 2 2" xfId="10368" xr:uid="{00000000-0005-0000-0000-00007A180000}"/>
    <cellStyle name="Normal 3 3 2 4 3" xfId="9006" xr:uid="{00000000-0005-0000-0000-00007B180000}"/>
    <cellStyle name="Normal 3 3 2 5" xfId="3819" xr:uid="{00000000-0005-0000-0000-00007C180000}"/>
    <cellStyle name="Normal 3 3 2 5 2" xfId="6989" xr:uid="{00000000-0005-0000-0000-00007D180000}"/>
    <cellStyle name="Normal 3 3 2 5 2 2" xfId="9744" xr:uid="{00000000-0005-0000-0000-00007E180000}"/>
    <cellStyle name="Normal 3 3 2 5 3" xfId="8382" xr:uid="{00000000-0005-0000-0000-00007F180000}"/>
    <cellStyle name="Normal 3 3 2 6" xfId="5672" xr:uid="{00000000-0005-0000-0000-000080180000}"/>
    <cellStyle name="Normal 3 3 2 6 2" xfId="9322" xr:uid="{00000000-0005-0000-0000-000081180000}"/>
    <cellStyle name="Normal 3 3 2 7" xfId="6594" xr:uid="{00000000-0005-0000-0000-000082180000}"/>
    <cellStyle name="Normal 3 3 2 7 2" xfId="9358" xr:uid="{00000000-0005-0000-0000-000083180000}"/>
    <cellStyle name="Normal 3 3 2 8" xfId="7970" xr:uid="{00000000-0005-0000-0000-000084180000}"/>
    <cellStyle name="Normal 3 3 3" xfId="3327" xr:uid="{00000000-0005-0000-0000-000085180000}"/>
    <cellStyle name="Normal 3 3 3 2" xfId="4448" xr:uid="{00000000-0005-0000-0000-000086180000}"/>
    <cellStyle name="Normal 3 3 3 2 2" xfId="7616" xr:uid="{00000000-0005-0000-0000-000087180000}"/>
    <cellStyle name="Normal 3 3 3 2 2 2" xfId="10371" xr:uid="{00000000-0005-0000-0000-000088180000}"/>
    <cellStyle name="Normal 3 3 3 2 3" xfId="9009" xr:uid="{00000000-0005-0000-0000-000089180000}"/>
    <cellStyle name="Normal 3 3 3 3" xfId="3822" xr:uid="{00000000-0005-0000-0000-00008A180000}"/>
    <cellStyle name="Normal 3 3 3 3 2" xfId="6992" xr:uid="{00000000-0005-0000-0000-00008B180000}"/>
    <cellStyle name="Normal 3 3 3 3 2 2" xfId="9747" xr:uid="{00000000-0005-0000-0000-00008C180000}"/>
    <cellStyle name="Normal 3 3 3 3 3" xfId="8385" xr:uid="{00000000-0005-0000-0000-00008D180000}"/>
    <cellStyle name="Normal 3 3 3 4" xfId="6631" xr:uid="{00000000-0005-0000-0000-00008E180000}"/>
    <cellStyle name="Normal 3 3 3 4 2" xfId="9395" xr:uid="{00000000-0005-0000-0000-00008F180000}"/>
    <cellStyle name="Normal 3 3 3 5" xfId="8024" xr:uid="{00000000-0005-0000-0000-000090180000}"/>
    <cellStyle name="Normal 3 3 4" xfId="3287" xr:uid="{00000000-0005-0000-0000-000091180000}"/>
    <cellStyle name="Normal 3 3 4 2" xfId="4449" xr:uid="{00000000-0005-0000-0000-000092180000}"/>
    <cellStyle name="Normal 3 3 4 2 2" xfId="7617" xr:uid="{00000000-0005-0000-0000-000093180000}"/>
    <cellStyle name="Normal 3 3 4 2 2 2" xfId="10372" xr:uid="{00000000-0005-0000-0000-000094180000}"/>
    <cellStyle name="Normal 3 3 4 2 3" xfId="9010" xr:uid="{00000000-0005-0000-0000-000095180000}"/>
    <cellStyle name="Normal 3 3 4 3" xfId="3823" xr:uid="{00000000-0005-0000-0000-000096180000}"/>
    <cellStyle name="Normal 3 3 4 3 2" xfId="6993" xr:uid="{00000000-0005-0000-0000-000097180000}"/>
    <cellStyle name="Normal 3 3 4 3 2 2" xfId="9748" xr:uid="{00000000-0005-0000-0000-000098180000}"/>
    <cellStyle name="Normal 3 3 4 3 3" xfId="8386" xr:uid="{00000000-0005-0000-0000-000099180000}"/>
    <cellStyle name="Normal 3 3 4 4" xfId="6605" xr:uid="{00000000-0005-0000-0000-00009A180000}"/>
    <cellStyle name="Normal 3 3 4 4 2" xfId="9369" xr:uid="{00000000-0005-0000-0000-00009B180000}"/>
    <cellStyle name="Normal 3 3 4 5" xfId="7998" xr:uid="{00000000-0005-0000-0000-00009C180000}"/>
    <cellStyle name="Normal 3 3 5" xfId="3824" xr:uid="{00000000-0005-0000-0000-00009D180000}"/>
    <cellStyle name="Normal 3 3 5 2" xfId="4450" xr:uid="{00000000-0005-0000-0000-00009E180000}"/>
    <cellStyle name="Normal 3 3 5 2 2" xfId="7618" xr:uid="{00000000-0005-0000-0000-00009F180000}"/>
    <cellStyle name="Normal 3 3 5 2 2 2" xfId="10373" xr:uid="{00000000-0005-0000-0000-0000A0180000}"/>
    <cellStyle name="Normal 3 3 5 2 3" xfId="9011" xr:uid="{00000000-0005-0000-0000-0000A1180000}"/>
    <cellStyle name="Normal 3 3 5 3" xfId="6994" xr:uid="{00000000-0005-0000-0000-0000A2180000}"/>
    <cellStyle name="Normal 3 3 5 3 2" xfId="9749" xr:uid="{00000000-0005-0000-0000-0000A3180000}"/>
    <cellStyle name="Normal 3 3 5 4" xfId="8387" xr:uid="{00000000-0005-0000-0000-0000A4180000}"/>
    <cellStyle name="Normal 3 3 6" xfId="3825" xr:uid="{00000000-0005-0000-0000-0000A5180000}"/>
    <cellStyle name="Normal 3 3 6 2" xfId="4451" xr:uid="{00000000-0005-0000-0000-0000A6180000}"/>
    <cellStyle name="Normal 3 3 6 2 2" xfId="7619" xr:uid="{00000000-0005-0000-0000-0000A7180000}"/>
    <cellStyle name="Normal 3 3 6 2 2 2" xfId="10374" xr:uid="{00000000-0005-0000-0000-0000A8180000}"/>
    <cellStyle name="Normal 3 3 6 2 3" xfId="9012" xr:uid="{00000000-0005-0000-0000-0000A9180000}"/>
    <cellStyle name="Normal 3 3 6 3" xfId="6995" xr:uid="{00000000-0005-0000-0000-0000AA180000}"/>
    <cellStyle name="Normal 3 3 6 3 2" xfId="9750" xr:uid="{00000000-0005-0000-0000-0000AB180000}"/>
    <cellStyle name="Normal 3 3 6 4" xfId="8388" xr:uid="{00000000-0005-0000-0000-0000AC180000}"/>
    <cellStyle name="Normal 3 3 7" xfId="4444" xr:uid="{00000000-0005-0000-0000-0000AD180000}"/>
    <cellStyle name="Normal 3 3 7 2" xfId="7612" xr:uid="{00000000-0005-0000-0000-0000AE180000}"/>
    <cellStyle name="Normal 3 3 7 2 2" xfId="10367" xr:uid="{00000000-0005-0000-0000-0000AF180000}"/>
    <cellStyle name="Normal 3 3 7 3" xfId="9005" xr:uid="{00000000-0005-0000-0000-0000B0180000}"/>
    <cellStyle name="Normal 3 3 8" xfId="3818" xr:uid="{00000000-0005-0000-0000-0000B1180000}"/>
    <cellStyle name="Normal 3 3 8 2" xfId="6988" xr:uid="{00000000-0005-0000-0000-0000B2180000}"/>
    <cellStyle name="Normal 3 3 8 2 2" xfId="9743" xr:uid="{00000000-0005-0000-0000-0000B3180000}"/>
    <cellStyle name="Normal 3 3 8 3" xfId="8381" xr:uid="{00000000-0005-0000-0000-0000B4180000}"/>
    <cellStyle name="Normal 3 3 9" xfId="5300" xr:uid="{00000000-0005-0000-0000-0000B5180000}"/>
    <cellStyle name="Normal 3 3 9 2" xfId="9308" xr:uid="{00000000-0005-0000-0000-0000B6180000}"/>
    <cellStyle name="Normal 3 4" xfId="3320" xr:uid="{00000000-0005-0000-0000-0000B7180000}"/>
    <cellStyle name="Normal 3 4 10" xfId="6627" xr:uid="{00000000-0005-0000-0000-0000B8180000}"/>
    <cellStyle name="Normal 3 4 10 2" xfId="9391" xr:uid="{00000000-0005-0000-0000-0000B9180000}"/>
    <cellStyle name="Normal 3 4 11" xfId="8020" xr:uid="{00000000-0005-0000-0000-0000BA180000}"/>
    <cellStyle name="Normal 3 4 12" xfId="10690" xr:uid="{00000000-0005-0000-0000-0000BB180000}"/>
    <cellStyle name="Normal 3 4 2" xfId="3827" xr:uid="{00000000-0005-0000-0000-0000BC180000}"/>
    <cellStyle name="Normal 3 4 2 2" xfId="3828" xr:uid="{00000000-0005-0000-0000-0000BD180000}"/>
    <cellStyle name="Normal 3 4 2 2 2" xfId="4454" xr:uid="{00000000-0005-0000-0000-0000BE180000}"/>
    <cellStyle name="Normal 3 4 2 2 2 2" xfId="7622" xr:uid="{00000000-0005-0000-0000-0000BF180000}"/>
    <cellStyle name="Normal 3 4 2 2 2 2 2" xfId="10377" xr:uid="{00000000-0005-0000-0000-0000C0180000}"/>
    <cellStyle name="Normal 3 4 2 2 2 3" xfId="9015" xr:uid="{00000000-0005-0000-0000-0000C1180000}"/>
    <cellStyle name="Normal 3 4 2 2 3" xfId="6998" xr:uid="{00000000-0005-0000-0000-0000C2180000}"/>
    <cellStyle name="Normal 3 4 2 2 3 2" xfId="9753" xr:uid="{00000000-0005-0000-0000-0000C3180000}"/>
    <cellStyle name="Normal 3 4 2 2 4" xfId="8391" xr:uid="{00000000-0005-0000-0000-0000C4180000}"/>
    <cellStyle name="Normal 3 4 2 3" xfId="3829" xr:uid="{00000000-0005-0000-0000-0000C5180000}"/>
    <cellStyle name="Normal 3 4 2 3 2" xfId="4455" xr:uid="{00000000-0005-0000-0000-0000C6180000}"/>
    <cellStyle name="Normal 3 4 2 3 2 2" xfId="7623" xr:uid="{00000000-0005-0000-0000-0000C7180000}"/>
    <cellStyle name="Normal 3 4 2 3 2 2 2" xfId="10378" xr:uid="{00000000-0005-0000-0000-0000C8180000}"/>
    <cellStyle name="Normal 3 4 2 3 2 3" xfId="9016" xr:uid="{00000000-0005-0000-0000-0000C9180000}"/>
    <cellStyle name="Normal 3 4 2 3 3" xfId="6999" xr:uid="{00000000-0005-0000-0000-0000CA180000}"/>
    <cellStyle name="Normal 3 4 2 3 3 2" xfId="9754" xr:uid="{00000000-0005-0000-0000-0000CB180000}"/>
    <cellStyle name="Normal 3 4 2 3 4" xfId="8392" xr:uid="{00000000-0005-0000-0000-0000CC180000}"/>
    <cellStyle name="Normal 3 4 2 4" xfId="4453" xr:uid="{00000000-0005-0000-0000-0000CD180000}"/>
    <cellStyle name="Normal 3 4 2 4 2" xfId="7621" xr:uid="{00000000-0005-0000-0000-0000CE180000}"/>
    <cellStyle name="Normal 3 4 2 4 2 2" xfId="10376" xr:uid="{00000000-0005-0000-0000-0000CF180000}"/>
    <cellStyle name="Normal 3 4 2 4 3" xfId="9014" xr:uid="{00000000-0005-0000-0000-0000D0180000}"/>
    <cellStyle name="Normal 3 4 2 5" xfId="6997" xr:uid="{00000000-0005-0000-0000-0000D1180000}"/>
    <cellStyle name="Normal 3 4 2 5 2" xfId="9752" xr:uid="{00000000-0005-0000-0000-0000D2180000}"/>
    <cellStyle name="Normal 3 4 2 6" xfId="8390" xr:uid="{00000000-0005-0000-0000-0000D3180000}"/>
    <cellStyle name="Normal 3 4 3" xfId="3830" xr:uid="{00000000-0005-0000-0000-0000D4180000}"/>
    <cellStyle name="Normal 3 4 3 2" xfId="4456" xr:uid="{00000000-0005-0000-0000-0000D5180000}"/>
    <cellStyle name="Normal 3 4 3 2 2" xfId="7624" xr:uid="{00000000-0005-0000-0000-0000D6180000}"/>
    <cellStyle name="Normal 3 4 3 2 2 2" xfId="10379" xr:uid="{00000000-0005-0000-0000-0000D7180000}"/>
    <cellStyle name="Normal 3 4 3 2 3" xfId="9017" xr:uid="{00000000-0005-0000-0000-0000D8180000}"/>
    <cellStyle name="Normal 3 4 3 3" xfId="7000" xr:uid="{00000000-0005-0000-0000-0000D9180000}"/>
    <cellStyle name="Normal 3 4 3 3 2" xfId="9755" xr:uid="{00000000-0005-0000-0000-0000DA180000}"/>
    <cellStyle name="Normal 3 4 3 4" xfId="8393" xr:uid="{00000000-0005-0000-0000-0000DB180000}"/>
    <cellStyle name="Normal 3 4 4" xfId="3831" xr:uid="{00000000-0005-0000-0000-0000DC180000}"/>
    <cellStyle name="Normal 3 4 4 2" xfId="4457" xr:uid="{00000000-0005-0000-0000-0000DD180000}"/>
    <cellStyle name="Normal 3 4 4 2 2" xfId="7625" xr:uid="{00000000-0005-0000-0000-0000DE180000}"/>
    <cellStyle name="Normal 3 4 4 2 2 2" xfId="10380" xr:uid="{00000000-0005-0000-0000-0000DF180000}"/>
    <cellStyle name="Normal 3 4 4 2 3" xfId="9018" xr:uid="{00000000-0005-0000-0000-0000E0180000}"/>
    <cellStyle name="Normal 3 4 4 3" xfId="7001" xr:uid="{00000000-0005-0000-0000-0000E1180000}"/>
    <cellStyle name="Normal 3 4 4 3 2" xfId="9756" xr:uid="{00000000-0005-0000-0000-0000E2180000}"/>
    <cellStyle name="Normal 3 4 4 4" xfId="8394" xr:uid="{00000000-0005-0000-0000-0000E3180000}"/>
    <cellStyle name="Normal 3 4 5" xfId="3832" xr:uid="{00000000-0005-0000-0000-0000E4180000}"/>
    <cellStyle name="Normal 3 4 5 2" xfId="4458" xr:uid="{00000000-0005-0000-0000-0000E5180000}"/>
    <cellStyle name="Normal 3 4 5 2 2" xfId="7626" xr:uid="{00000000-0005-0000-0000-0000E6180000}"/>
    <cellStyle name="Normal 3 4 5 2 2 2" xfId="10381" xr:uid="{00000000-0005-0000-0000-0000E7180000}"/>
    <cellStyle name="Normal 3 4 5 2 3" xfId="9019" xr:uid="{00000000-0005-0000-0000-0000E8180000}"/>
    <cellStyle name="Normal 3 4 5 3" xfId="7002" xr:uid="{00000000-0005-0000-0000-0000E9180000}"/>
    <cellStyle name="Normal 3 4 5 3 2" xfId="9757" xr:uid="{00000000-0005-0000-0000-0000EA180000}"/>
    <cellStyle name="Normal 3 4 5 4" xfId="8395" xr:uid="{00000000-0005-0000-0000-0000EB180000}"/>
    <cellStyle name="Normal 3 4 6" xfId="3833" xr:uid="{00000000-0005-0000-0000-0000EC180000}"/>
    <cellStyle name="Normal 3 4 6 2" xfId="4459" xr:uid="{00000000-0005-0000-0000-0000ED180000}"/>
    <cellStyle name="Normal 3 4 6 2 2" xfId="7627" xr:uid="{00000000-0005-0000-0000-0000EE180000}"/>
    <cellStyle name="Normal 3 4 6 2 2 2" xfId="10382" xr:uid="{00000000-0005-0000-0000-0000EF180000}"/>
    <cellStyle name="Normal 3 4 6 2 3" xfId="9020" xr:uid="{00000000-0005-0000-0000-0000F0180000}"/>
    <cellStyle name="Normal 3 4 6 3" xfId="7003" xr:uid="{00000000-0005-0000-0000-0000F1180000}"/>
    <cellStyle name="Normal 3 4 6 3 2" xfId="9758" xr:uid="{00000000-0005-0000-0000-0000F2180000}"/>
    <cellStyle name="Normal 3 4 6 4" xfId="8396" xr:uid="{00000000-0005-0000-0000-0000F3180000}"/>
    <cellStyle name="Normal 3 4 7" xfId="4452" xr:uid="{00000000-0005-0000-0000-0000F4180000}"/>
    <cellStyle name="Normal 3 4 7 2" xfId="7620" xr:uid="{00000000-0005-0000-0000-0000F5180000}"/>
    <cellStyle name="Normal 3 4 7 2 2" xfId="10375" xr:uid="{00000000-0005-0000-0000-0000F6180000}"/>
    <cellStyle name="Normal 3 4 7 3" xfId="9013" xr:uid="{00000000-0005-0000-0000-0000F7180000}"/>
    <cellStyle name="Normal 3 4 8" xfId="3826" xr:uid="{00000000-0005-0000-0000-0000F8180000}"/>
    <cellStyle name="Normal 3 4 8 2" xfId="6996" xr:uid="{00000000-0005-0000-0000-0000F9180000}"/>
    <cellStyle name="Normal 3 4 8 2 2" xfId="9751" xr:uid="{00000000-0005-0000-0000-0000FA180000}"/>
    <cellStyle name="Normal 3 4 8 3" xfId="8389" xr:uid="{00000000-0005-0000-0000-0000FB180000}"/>
    <cellStyle name="Normal 3 4 9" xfId="5298" xr:uid="{00000000-0005-0000-0000-0000FC180000}"/>
    <cellStyle name="Normal 3 5" xfId="3834" xr:uid="{00000000-0005-0000-0000-0000FD180000}"/>
    <cellStyle name="Normal 3 5 2" xfId="3835" xr:uid="{00000000-0005-0000-0000-0000FE180000}"/>
    <cellStyle name="Normal 3 5 2 2" xfId="3836" xr:uid="{00000000-0005-0000-0000-0000FF180000}"/>
    <cellStyle name="Normal 3 5 2 2 2" xfId="4462" xr:uid="{00000000-0005-0000-0000-000000190000}"/>
    <cellStyle name="Normal 3 5 2 2 2 2" xfId="7630" xr:uid="{00000000-0005-0000-0000-000001190000}"/>
    <cellStyle name="Normal 3 5 2 2 2 2 2" xfId="10385" xr:uid="{00000000-0005-0000-0000-000002190000}"/>
    <cellStyle name="Normal 3 5 2 2 2 3" xfId="9023" xr:uid="{00000000-0005-0000-0000-000003190000}"/>
    <cellStyle name="Normal 3 5 2 2 3" xfId="7006" xr:uid="{00000000-0005-0000-0000-000004190000}"/>
    <cellStyle name="Normal 3 5 2 2 3 2" xfId="9761" xr:uid="{00000000-0005-0000-0000-000005190000}"/>
    <cellStyle name="Normal 3 5 2 2 4" xfId="8399" xr:uid="{00000000-0005-0000-0000-000006190000}"/>
    <cellStyle name="Normal 3 5 2 3" xfId="3837" xr:uid="{00000000-0005-0000-0000-000007190000}"/>
    <cellStyle name="Normal 3 5 2 3 2" xfId="4463" xr:uid="{00000000-0005-0000-0000-000008190000}"/>
    <cellStyle name="Normal 3 5 2 3 2 2" xfId="7631" xr:uid="{00000000-0005-0000-0000-000009190000}"/>
    <cellStyle name="Normal 3 5 2 3 2 2 2" xfId="10386" xr:uid="{00000000-0005-0000-0000-00000A190000}"/>
    <cellStyle name="Normal 3 5 2 3 2 3" xfId="9024" xr:uid="{00000000-0005-0000-0000-00000B190000}"/>
    <cellStyle name="Normal 3 5 2 3 3" xfId="7007" xr:uid="{00000000-0005-0000-0000-00000C190000}"/>
    <cellStyle name="Normal 3 5 2 3 3 2" xfId="9762" xr:uid="{00000000-0005-0000-0000-00000D190000}"/>
    <cellStyle name="Normal 3 5 2 3 4" xfId="8400" xr:uid="{00000000-0005-0000-0000-00000E190000}"/>
    <cellStyle name="Normal 3 5 2 4" xfId="4461" xr:uid="{00000000-0005-0000-0000-00000F190000}"/>
    <cellStyle name="Normal 3 5 2 4 2" xfId="7629" xr:uid="{00000000-0005-0000-0000-000010190000}"/>
    <cellStyle name="Normal 3 5 2 4 2 2" xfId="10384" xr:uid="{00000000-0005-0000-0000-000011190000}"/>
    <cellStyle name="Normal 3 5 2 4 3" xfId="9022" xr:uid="{00000000-0005-0000-0000-000012190000}"/>
    <cellStyle name="Normal 3 5 2 5" xfId="7005" xr:uid="{00000000-0005-0000-0000-000013190000}"/>
    <cellStyle name="Normal 3 5 2 5 2" xfId="9760" xr:uid="{00000000-0005-0000-0000-000014190000}"/>
    <cellStyle name="Normal 3 5 2 6" xfId="8398" xr:uid="{00000000-0005-0000-0000-000015190000}"/>
    <cellStyle name="Normal 3 5 3" xfId="3838" xr:uid="{00000000-0005-0000-0000-000016190000}"/>
    <cellStyle name="Normal 3 5 3 2" xfId="4464" xr:uid="{00000000-0005-0000-0000-000017190000}"/>
    <cellStyle name="Normal 3 5 3 2 2" xfId="7632" xr:uid="{00000000-0005-0000-0000-000018190000}"/>
    <cellStyle name="Normal 3 5 3 2 2 2" xfId="10387" xr:uid="{00000000-0005-0000-0000-000019190000}"/>
    <cellStyle name="Normal 3 5 3 2 3" xfId="9025" xr:uid="{00000000-0005-0000-0000-00001A190000}"/>
    <cellStyle name="Normal 3 5 3 3" xfId="7008" xr:uid="{00000000-0005-0000-0000-00001B190000}"/>
    <cellStyle name="Normal 3 5 3 3 2" xfId="9763" xr:uid="{00000000-0005-0000-0000-00001C190000}"/>
    <cellStyle name="Normal 3 5 3 4" xfId="8401" xr:uid="{00000000-0005-0000-0000-00001D190000}"/>
    <cellStyle name="Normal 3 5 4" xfId="3839" xr:uid="{00000000-0005-0000-0000-00001E190000}"/>
    <cellStyle name="Normal 3 5 4 2" xfId="4465" xr:uid="{00000000-0005-0000-0000-00001F190000}"/>
    <cellStyle name="Normal 3 5 4 2 2" xfId="7633" xr:uid="{00000000-0005-0000-0000-000020190000}"/>
    <cellStyle name="Normal 3 5 4 2 2 2" xfId="10388" xr:uid="{00000000-0005-0000-0000-000021190000}"/>
    <cellStyle name="Normal 3 5 4 2 3" xfId="9026" xr:uid="{00000000-0005-0000-0000-000022190000}"/>
    <cellStyle name="Normal 3 5 4 3" xfId="7009" xr:uid="{00000000-0005-0000-0000-000023190000}"/>
    <cellStyle name="Normal 3 5 4 3 2" xfId="9764" xr:uid="{00000000-0005-0000-0000-000024190000}"/>
    <cellStyle name="Normal 3 5 4 4" xfId="8402" xr:uid="{00000000-0005-0000-0000-000025190000}"/>
    <cellStyle name="Normal 3 5 5" xfId="3840" xr:uid="{00000000-0005-0000-0000-000026190000}"/>
    <cellStyle name="Normal 3 5 5 2" xfId="4466" xr:uid="{00000000-0005-0000-0000-000027190000}"/>
    <cellStyle name="Normal 3 5 5 2 2" xfId="7634" xr:uid="{00000000-0005-0000-0000-000028190000}"/>
    <cellStyle name="Normal 3 5 5 2 2 2" xfId="10389" xr:uid="{00000000-0005-0000-0000-000029190000}"/>
    <cellStyle name="Normal 3 5 5 2 3" xfId="9027" xr:uid="{00000000-0005-0000-0000-00002A190000}"/>
    <cellStyle name="Normal 3 5 5 3" xfId="7010" xr:uid="{00000000-0005-0000-0000-00002B190000}"/>
    <cellStyle name="Normal 3 5 5 3 2" xfId="9765" xr:uid="{00000000-0005-0000-0000-00002C190000}"/>
    <cellStyle name="Normal 3 5 5 4" xfId="8403" xr:uid="{00000000-0005-0000-0000-00002D190000}"/>
    <cellStyle name="Normal 3 5 6" xfId="4460" xr:uid="{00000000-0005-0000-0000-00002E190000}"/>
    <cellStyle name="Normal 3 5 6 2" xfId="7628" xr:uid="{00000000-0005-0000-0000-00002F190000}"/>
    <cellStyle name="Normal 3 5 6 2 2" xfId="10383" xr:uid="{00000000-0005-0000-0000-000030190000}"/>
    <cellStyle name="Normal 3 5 6 3" xfId="9021" xr:uid="{00000000-0005-0000-0000-000031190000}"/>
    <cellStyle name="Normal 3 5 7" xfId="7004" xr:uid="{00000000-0005-0000-0000-000032190000}"/>
    <cellStyle name="Normal 3 5 7 2" xfId="9759" xr:uid="{00000000-0005-0000-0000-000033190000}"/>
    <cellStyle name="Normal 3 5 8" xfId="8397" xr:uid="{00000000-0005-0000-0000-000034190000}"/>
    <cellStyle name="Normal 3 6" xfId="3841" xr:uid="{00000000-0005-0000-0000-000035190000}"/>
    <cellStyle name="Normal 3 6 2" xfId="3842" xr:uid="{00000000-0005-0000-0000-000036190000}"/>
    <cellStyle name="Normal 3 6 2 2" xfId="3843" xr:uid="{00000000-0005-0000-0000-000037190000}"/>
    <cellStyle name="Normal 3 6 2 2 2" xfId="4469" xr:uid="{00000000-0005-0000-0000-000038190000}"/>
    <cellStyle name="Normal 3 6 2 2 2 2" xfId="7637" xr:uid="{00000000-0005-0000-0000-000039190000}"/>
    <cellStyle name="Normal 3 6 2 2 2 2 2" xfId="10392" xr:uid="{00000000-0005-0000-0000-00003A190000}"/>
    <cellStyle name="Normal 3 6 2 2 2 3" xfId="9030" xr:uid="{00000000-0005-0000-0000-00003B190000}"/>
    <cellStyle name="Normal 3 6 2 2 3" xfId="7013" xr:uid="{00000000-0005-0000-0000-00003C190000}"/>
    <cellStyle name="Normal 3 6 2 2 3 2" xfId="9768" xr:uid="{00000000-0005-0000-0000-00003D190000}"/>
    <cellStyle name="Normal 3 6 2 2 4" xfId="8406" xr:uid="{00000000-0005-0000-0000-00003E190000}"/>
    <cellStyle name="Normal 3 6 2 3" xfId="3844" xr:uid="{00000000-0005-0000-0000-00003F190000}"/>
    <cellStyle name="Normal 3 6 2 3 2" xfId="4470" xr:uid="{00000000-0005-0000-0000-000040190000}"/>
    <cellStyle name="Normal 3 6 2 3 2 2" xfId="7638" xr:uid="{00000000-0005-0000-0000-000041190000}"/>
    <cellStyle name="Normal 3 6 2 3 2 2 2" xfId="10393" xr:uid="{00000000-0005-0000-0000-000042190000}"/>
    <cellStyle name="Normal 3 6 2 3 2 3" xfId="9031" xr:uid="{00000000-0005-0000-0000-000043190000}"/>
    <cellStyle name="Normal 3 6 2 3 3" xfId="7014" xr:uid="{00000000-0005-0000-0000-000044190000}"/>
    <cellStyle name="Normal 3 6 2 3 3 2" xfId="9769" xr:uid="{00000000-0005-0000-0000-000045190000}"/>
    <cellStyle name="Normal 3 6 2 3 4" xfId="8407" xr:uid="{00000000-0005-0000-0000-000046190000}"/>
    <cellStyle name="Normal 3 6 2 4" xfId="4468" xr:uid="{00000000-0005-0000-0000-000047190000}"/>
    <cellStyle name="Normal 3 6 2 4 2" xfId="7636" xr:uid="{00000000-0005-0000-0000-000048190000}"/>
    <cellStyle name="Normal 3 6 2 4 2 2" xfId="10391" xr:uid="{00000000-0005-0000-0000-000049190000}"/>
    <cellStyle name="Normal 3 6 2 4 3" xfId="9029" xr:uid="{00000000-0005-0000-0000-00004A190000}"/>
    <cellStyle name="Normal 3 6 2 5" xfId="7012" xr:uid="{00000000-0005-0000-0000-00004B190000}"/>
    <cellStyle name="Normal 3 6 2 5 2" xfId="9767" xr:uid="{00000000-0005-0000-0000-00004C190000}"/>
    <cellStyle name="Normal 3 6 2 6" xfId="8405" xr:uid="{00000000-0005-0000-0000-00004D190000}"/>
    <cellStyle name="Normal 3 6 3" xfId="3845" xr:uid="{00000000-0005-0000-0000-00004E190000}"/>
    <cellStyle name="Normal 3 6 3 2" xfId="4471" xr:uid="{00000000-0005-0000-0000-00004F190000}"/>
    <cellStyle name="Normal 3 6 3 2 2" xfId="7639" xr:uid="{00000000-0005-0000-0000-000050190000}"/>
    <cellStyle name="Normal 3 6 3 2 2 2" xfId="10394" xr:uid="{00000000-0005-0000-0000-000051190000}"/>
    <cellStyle name="Normal 3 6 3 2 3" xfId="9032" xr:uid="{00000000-0005-0000-0000-000052190000}"/>
    <cellStyle name="Normal 3 6 3 3" xfId="7015" xr:uid="{00000000-0005-0000-0000-000053190000}"/>
    <cellStyle name="Normal 3 6 3 3 2" xfId="9770" xr:uid="{00000000-0005-0000-0000-000054190000}"/>
    <cellStyle name="Normal 3 6 3 4" xfId="8408" xr:uid="{00000000-0005-0000-0000-000055190000}"/>
    <cellStyle name="Normal 3 6 4" xfId="3846" xr:uid="{00000000-0005-0000-0000-000056190000}"/>
    <cellStyle name="Normal 3 6 4 2" xfId="4472" xr:uid="{00000000-0005-0000-0000-000057190000}"/>
    <cellStyle name="Normal 3 6 4 2 2" xfId="7640" xr:uid="{00000000-0005-0000-0000-000058190000}"/>
    <cellStyle name="Normal 3 6 4 2 2 2" xfId="10395" xr:uid="{00000000-0005-0000-0000-000059190000}"/>
    <cellStyle name="Normal 3 6 4 2 3" xfId="9033" xr:uid="{00000000-0005-0000-0000-00005A190000}"/>
    <cellStyle name="Normal 3 6 4 3" xfId="7016" xr:uid="{00000000-0005-0000-0000-00005B190000}"/>
    <cellStyle name="Normal 3 6 4 3 2" xfId="9771" xr:uid="{00000000-0005-0000-0000-00005C190000}"/>
    <cellStyle name="Normal 3 6 4 4" xfId="8409" xr:uid="{00000000-0005-0000-0000-00005D190000}"/>
    <cellStyle name="Normal 3 6 5" xfId="3847" xr:uid="{00000000-0005-0000-0000-00005E190000}"/>
    <cellStyle name="Normal 3 6 5 2" xfId="4473" xr:uid="{00000000-0005-0000-0000-00005F190000}"/>
    <cellStyle name="Normal 3 6 5 2 2" xfId="7641" xr:uid="{00000000-0005-0000-0000-000060190000}"/>
    <cellStyle name="Normal 3 6 5 2 2 2" xfId="10396" xr:uid="{00000000-0005-0000-0000-000061190000}"/>
    <cellStyle name="Normal 3 6 5 2 3" xfId="9034" xr:uid="{00000000-0005-0000-0000-000062190000}"/>
    <cellStyle name="Normal 3 6 5 3" xfId="7017" xr:uid="{00000000-0005-0000-0000-000063190000}"/>
    <cellStyle name="Normal 3 6 5 3 2" xfId="9772" xr:uid="{00000000-0005-0000-0000-000064190000}"/>
    <cellStyle name="Normal 3 6 5 4" xfId="8410" xr:uid="{00000000-0005-0000-0000-000065190000}"/>
    <cellStyle name="Normal 3 6 6" xfId="4467" xr:uid="{00000000-0005-0000-0000-000066190000}"/>
    <cellStyle name="Normal 3 6 6 2" xfId="7635" xr:uid="{00000000-0005-0000-0000-000067190000}"/>
    <cellStyle name="Normal 3 6 6 2 2" xfId="10390" xr:uid="{00000000-0005-0000-0000-000068190000}"/>
    <cellStyle name="Normal 3 6 6 3" xfId="9028" xr:uid="{00000000-0005-0000-0000-000069190000}"/>
    <cellStyle name="Normal 3 6 7" xfId="7011" xr:uid="{00000000-0005-0000-0000-00006A190000}"/>
    <cellStyle name="Normal 3 6 7 2" xfId="9766" xr:uid="{00000000-0005-0000-0000-00006B190000}"/>
    <cellStyle name="Normal 3 6 8" xfId="8404" xr:uid="{00000000-0005-0000-0000-00006C190000}"/>
    <cellStyle name="Normal 3 7" xfId="3848" xr:uid="{00000000-0005-0000-0000-00006D190000}"/>
    <cellStyle name="Normal 3 7 2" xfId="3849" xr:uid="{00000000-0005-0000-0000-00006E190000}"/>
    <cellStyle name="Normal 3 7 2 2" xfId="3850" xr:uid="{00000000-0005-0000-0000-00006F190000}"/>
    <cellStyle name="Normal 3 7 2 2 2" xfId="4476" xr:uid="{00000000-0005-0000-0000-000070190000}"/>
    <cellStyle name="Normal 3 7 2 2 2 2" xfId="7644" xr:uid="{00000000-0005-0000-0000-000071190000}"/>
    <cellStyle name="Normal 3 7 2 2 2 2 2" xfId="10399" xr:uid="{00000000-0005-0000-0000-000072190000}"/>
    <cellStyle name="Normal 3 7 2 2 2 3" xfId="9037" xr:uid="{00000000-0005-0000-0000-000073190000}"/>
    <cellStyle name="Normal 3 7 2 2 3" xfId="7020" xr:uid="{00000000-0005-0000-0000-000074190000}"/>
    <cellStyle name="Normal 3 7 2 2 3 2" xfId="9775" xr:uid="{00000000-0005-0000-0000-000075190000}"/>
    <cellStyle name="Normal 3 7 2 2 4" xfId="8413" xr:uid="{00000000-0005-0000-0000-000076190000}"/>
    <cellStyle name="Normal 3 7 2 3" xfId="3851" xr:uid="{00000000-0005-0000-0000-000077190000}"/>
    <cellStyle name="Normal 3 7 2 3 2" xfId="4477" xr:uid="{00000000-0005-0000-0000-000078190000}"/>
    <cellStyle name="Normal 3 7 2 3 2 2" xfId="7645" xr:uid="{00000000-0005-0000-0000-000079190000}"/>
    <cellStyle name="Normal 3 7 2 3 2 2 2" xfId="10400" xr:uid="{00000000-0005-0000-0000-00007A190000}"/>
    <cellStyle name="Normal 3 7 2 3 2 3" xfId="9038" xr:uid="{00000000-0005-0000-0000-00007B190000}"/>
    <cellStyle name="Normal 3 7 2 3 3" xfId="7021" xr:uid="{00000000-0005-0000-0000-00007C190000}"/>
    <cellStyle name="Normal 3 7 2 3 3 2" xfId="9776" xr:uid="{00000000-0005-0000-0000-00007D190000}"/>
    <cellStyle name="Normal 3 7 2 3 4" xfId="8414" xr:uid="{00000000-0005-0000-0000-00007E190000}"/>
    <cellStyle name="Normal 3 7 2 4" xfId="4475" xr:uid="{00000000-0005-0000-0000-00007F190000}"/>
    <cellStyle name="Normal 3 7 2 4 2" xfId="7643" xr:uid="{00000000-0005-0000-0000-000080190000}"/>
    <cellStyle name="Normal 3 7 2 4 2 2" xfId="10398" xr:uid="{00000000-0005-0000-0000-000081190000}"/>
    <cellStyle name="Normal 3 7 2 4 3" xfId="9036" xr:uid="{00000000-0005-0000-0000-000082190000}"/>
    <cellStyle name="Normal 3 7 2 5" xfId="7019" xr:uid="{00000000-0005-0000-0000-000083190000}"/>
    <cellStyle name="Normal 3 7 2 5 2" xfId="9774" xr:uid="{00000000-0005-0000-0000-000084190000}"/>
    <cellStyle name="Normal 3 7 2 6" xfId="8412" xr:uid="{00000000-0005-0000-0000-000085190000}"/>
    <cellStyle name="Normal 3 7 3" xfId="3852" xr:uid="{00000000-0005-0000-0000-000086190000}"/>
    <cellStyle name="Normal 3 7 3 2" xfId="4478" xr:uid="{00000000-0005-0000-0000-000087190000}"/>
    <cellStyle name="Normal 3 7 3 2 2" xfId="7646" xr:uid="{00000000-0005-0000-0000-000088190000}"/>
    <cellStyle name="Normal 3 7 3 2 2 2" xfId="10401" xr:uid="{00000000-0005-0000-0000-000089190000}"/>
    <cellStyle name="Normal 3 7 3 2 3" xfId="9039" xr:uid="{00000000-0005-0000-0000-00008A190000}"/>
    <cellStyle name="Normal 3 7 3 3" xfId="7022" xr:uid="{00000000-0005-0000-0000-00008B190000}"/>
    <cellStyle name="Normal 3 7 3 3 2" xfId="9777" xr:uid="{00000000-0005-0000-0000-00008C190000}"/>
    <cellStyle name="Normal 3 7 3 4" xfId="8415" xr:uid="{00000000-0005-0000-0000-00008D190000}"/>
    <cellStyle name="Normal 3 7 4" xfId="3853" xr:uid="{00000000-0005-0000-0000-00008E190000}"/>
    <cellStyle name="Normal 3 7 4 2" xfId="4479" xr:uid="{00000000-0005-0000-0000-00008F190000}"/>
    <cellStyle name="Normal 3 7 4 2 2" xfId="7647" xr:uid="{00000000-0005-0000-0000-000090190000}"/>
    <cellStyle name="Normal 3 7 4 2 2 2" xfId="10402" xr:uid="{00000000-0005-0000-0000-000091190000}"/>
    <cellStyle name="Normal 3 7 4 2 3" xfId="9040" xr:uid="{00000000-0005-0000-0000-000092190000}"/>
    <cellStyle name="Normal 3 7 4 3" xfId="7023" xr:uid="{00000000-0005-0000-0000-000093190000}"/>
    <cellStyle name="Normal 3 7 4 3 2" xfId="9778" xr:uid="{00000000-0005-0000-0000-000094190000}"/>
    <cellStyle name="Normal 3 7 4 4" xfId="8416" xr:uid="{00000000-0005-0000-0000-000095190000}"/>
    <cellStyle name="Normal 3 7 5" xfId="3854" xr:uid="{00000000-0005-0000-0000-000096190000}"/>
    <cellStyle name="Normal 3 7 5 2" xfId="4480" xr:uid="{00000000-0005-0000-0000-000097190000}"/>
    <cellStyle name="Normal 3 7 5 2 2" xfId="7648" xr:uid="{00000000-0005-0000-0000-000098190000}"/>
    <cellStyle name="Normal 3 7 5 2 2 2" xfId="10403" xr:uid="{00000000-0005-0000-0000-000099190000}"/>
    <cellStyle name="Normal 3 7 5 2 3" xfId="9041" xr:uid="{00000000-0005-0000-0000-00009A190000}"/>
    <cellStyle name="Normal 3 7 5 3" xfId="7024" xr:uid="{00000000-0005-0000-0000-00009B190000}"/>
    <cellStyle name="Normal 3 7 5 3 2" xfId="9779" xr:uid="{00000000-0005-0000-0000-00009C190000}"/>
    <cellStyle name="Normal 3 7 5 4" xfId="8417" xr:uid="{00000000-0005-0000-0000-00009D190000}"/>
    <cellStyle name="Normal 3 7 6" xfId="4474" xr:uid="{00000000-0005-0000-0000-00009E190000}"/>
    <cellStyle name="Normal 3 7 6 2" xfId="7642" xr:uid="{00000000-0005-0000-0000-00009F190000}"/>
    <cellStyle name="Normal 3 7 6 2 2" xfId="10397" xr:uid="{00000000-0005-0000-0000-0000A0190000}"/>
    <cellStyle name="Normal 3 7 6 3" xfId="9035" xr:uid="{00000000-0005-0000-0000-0000A1190000}"/>
    <cellStyle name="Normal 3 7 7" xfId="7018" xr:uid="{00000000-0005-0000-0000-0000A2190000}"/>
    <cellStyle name="Normal 3 7 7 2" xfId="9773" xr:uid="{00000000-0005-0000-0000-0000A3190000}"/>
    <cellStyle name="Normal 3 7 8" xfId="8411" xr:uid="{00000000-0005-0000-0000-0000A4190000}"/>
    <cellStyle name="Normal 3 8" xfId="3855" xr:uid="{00000000-0005-0000-0000-0000A5190000}"/>
    <cellStyle name="Normal 3 8 2" xfId="3856" xr:uid="{00000000-0005-0000-0000-0000A6190000}"/>
    <cellStyle name="Normal 3 8 2 2" xfId="3857" xr:uid="{00000000-0005-0000-0000-0000A7190000}"/>
    <cellStyle name="Normal 3 8 2 2 2" xfId="4483" xr:uid="{00000000-0005-0000-0000-0000A8190000}"/>
    <cellStyle name="Normal 3 8 2 2 2 2" xfId="7651" xr:uid="{00000000-0005-0000-0000-0000A9190000}"/>
    <cellStyle name="Normal 3 8 2 2 2 2 2" xfId="10406" xr:uid="{00000000-0005-0000-0000-0000AA190000}"/>
    <cellStyle name="Normal 3 8 2 2 2 3" xfId="9044" xr:uid="{00000000-0005-0000-0000-0000AB190000}"/>
    <cellStyle name="Normal 3 8 2 2 3" xfId="7027" xr:uid="{00000000-0005-0000-0000-0000AC190000}"/>
    <cellStyle name="Normal 3 8 2 2 3 2" xfId="9782" xr:uid="{00000000-0005-0000-0000-0000AD190000}"/>
    <cellStyle name="Normal 3 8 2 2 4" xfId="8420" xr:uid="{00000000-0005-0000-0000-0000AE190000}"/>
    <cellStyle name="Normal 3 8 2 3" xfId="3858" xr:uid="{00000000-0005-0000-0000-0000AF190000}"/>
    <cellStyle name="Normal 3 8 2 3 2" xfId="4484" xr:uid="{00000000-0005-0000-0000-0000B0190000}"/>
    <cellStyle name="Normal 3 8 2 3 2 2" xfId="7652" xr:uid="{00000000-0005-0000-0000-0000B1190000}"/>
    <cellStyle name="Normal 3 8 2 3 2 2 2" xfId="10407" xr:uid="{00000000-0005-0000-0000-0000B2190000}"/>
    <cellStyle name="Normal 3 8 2 3 2 3" xfId="9045" xr:uid="{00000000-0005-0000-0000-0000B3190000}"/>
    <cellStyle name="Normal 3 8 2 3 3" xfId="7028" xr:uid="{00000000-0005-0000-0000-0000B4190000}"/>
    <cellStyle name="Normal 3 8 2 3 3 2" xfId="9783" xr:uid="{00000000-0005-0000-0000-0000B5190000}"/>
    <cellStyle name="Normal 3 8 2 3 4" xfId="8421" xr:uid="{00000000-0005-0000-0000-0000B6190000}"/>
    <cellStyle name="Normal 3 8 2 4" xfId="4482" xr:uid="{00000000-0005-0000-0000-0000B7190000}"/>
    <cellStyle name="Normal 3 8 2 4 2" xfId="7650" xr:uid="{00000000-0005-0000-0000-0000B8190000}"/>
    <cellStyle name="Normal 3 8 2 4 2 2" xfId="10405" xr:uid="{00000000-0005-0000-0000-0000B9190000}"/>
    <cellStyle name="Normal 3 8 2 4 3" xfId="9043" xr:uid="{00000000-0005-0000-0000-0000BA190000}"/>
    <cellStyle name="Normal 3 8 2 5" xfId="7026" xr:uid="{00000000-0005-0000-0000-0000BB190000}"/>
    <cellStyle name="Normal 3 8 2 5 2" xfId="9781" xr:uid="{00000000-0005-0000-0000-0000BC190000}"/>
    <cellStyle name="Normal 3 8 2 6" xfId="8419" xr:uid="{00000000-0005-0000-0000-0000BD190000}"/>
    <cellStyle name="Normal 3 8 3" xfId="3859" xr:uid="{00000000-0005-0000-0000-0000BE190000}"/>
    <cellStyle name="Normal 3 8 3 2" xfId="4485" xr:uid="{00000000-0005-0000-0000-0000BF190000}"/>
    <cellStyle name="Normal 3 8 3 2 2" xfId="7653" xr:uid="{00000000-0005-0000-0000-0000C0190000}"/>
    <cellStyle name="Normal 3 8 3 2 2 2" xfId="10408" xr:uid="{00000000-0005-0000-0000-0000C1190000}"/>
    <cellStyle name="Normal 3 8 3 2 3" xfId="9046" xr:uid="{00000000-0005-0000-0000-0000C2190000}"/>
    <cellStyle name="Normal 3 8 3 3" xfId="7029" xr:uid="{00000000-0005-0000-0000-0000C3190000}"/>
    <cellStyle name="Normal 3 8 3 3 2" xfId="9784" xr:uid="{00000000-0005-0000-0000-0000C4190000}"/>
    <cellStyle name="Normal 3 8 3 4" xfId="8422" xr:uid="{00000000-0005-0000-0000-0000C5190000}"/>
    <cellStyle name="Normal 3 8 4" xfId="3860" xr:uid="{00000000-0005-0000-0000-0000C6190000}"/>
    <cellStyle name="Normal 3 8 4 2" xfId="4486" xr:uid="{00000000-0005-0000-0000-0000C7190000}"/>
    <cellStyle name="Normal 3 8 4 2 2" xfId="7654" xr:uid="{00000000-0005-0000-0000-0000C8190000}"/>
    <cellStyle name="Normal 3 8 4 2 2 2" xfId="10409" xr:uid="{00000000-0005-0000-0000-0000C9190000}"/>
    <cellStyle name="Normal 3 8 4 2 3" xfId="9047" xr:uid="{00000000-0005-0000-0000-0000CA190000}"/>
    <cellStyle name="Normal 3 8 4 3" xfId="7030" xr:uid="{00000000-0005-0000-0000-0000CB190000}"/>
    <cellStyle name="Normal 3 8 4 3 2" xfId="9785" xr:uid="{00000000-0005-0000-0000-0000CC190000}"/>
    <cellStyle name="Normal 3 8 4 4" xfId="8423" xr:uid="{00000000-0005-0000-0000-0000CD190000}"/>
    <cellStyle name="Normal 3 8 5" xfId="3861" xr:uid="{00000000-0005-0000-0000-0000CE190000}"/>
    <cellStyle name="Normal 3 8 5 2" xfId="4487" xr:uid="{00000000-0005-0000-0000-0000CF190000}"/>
    <cellStyle name="Normal 3 8 5 2 2" xfId="7655" xr:uid="{00000000-0005-0000-0000-0000D0190000}"/>
    <cellStyle name="Normal 3 8 5 2 2 2" xfId="10410" xr:uid="{00000000-0005-0000-0000-0000D1190000}"/>
    <cellStyle name="Normal 3 8 5 2 3" xfId="9048" xr:uid="{00000000-0005-0000-0000-0000D2190000}"/>
    <cellStyle name="Normal 3 8 5 3" xfId="7031" xr:uid="{00000000-0005-0000-0000-0000D3190000}"/>
    <cellStyle name="Normal 3 8 5 3 2" xfId="9786" xr:uid="{00000000-0005-0000-0000-0000D4190000}"/>
    <cellStyle name="Normal 3 8 5 4" xfId="8424" xr:uid="{00000000-0005-0000-0000-0000D5190000}"/>
    <cellStyle name="Normal 3 8 6" xfId="4481" xr:uid="{00000000-0005-0000-0000-0000D6190000}"/>
    <cellStyle name="Normal 3 8 6 2" xfId="7649" xr:uid="{00000000-0005-0000-0000-0000D7190000}"/>
    <cellStyle name="Normal 3 8 6 2 2" xfId="10404" xr:uid="{00000000-0005-0000-0000-0000D8190000}"/>
    <cellStyle name="Normal 3 8 6 3" xfId="9042" xr:uid="{00000000-0005-0000-0000-0000D9190000}"/>
    <cellStyle name="Normal 3 8 7" xfId="7025" xr:uid="{00000000-0005-0000-0000-0000DA190000}"/>
    <cellStyle name="Normal 3 8 7 2" xfId="9780" xr:uid="{00000000-0005-0000-0000-0000DB190000}"/>
    <cellStyle name="Normal 3 8 8" xfId="8418" xr:uid="{00000000-0005-0000-0000-0000DC190000}"/>
    <cellStyle name="Normal 3 9" xfId="3862" xr:uid="{00000000-0005-0000-0000-0000DD190000}"/>
    <cellStyle name="Normal 3 9 2" xfId="3863" xr:uid="{00000000-0005-0000-0000-0000DE190000}"/>
    <cellStyle name="Normal 3 9 2 2" xfId="4489" xr:uid="{00000000-0005-0000-0000-0000DF190000}"/>
    <cellStyle name="Normal 3 9 2 2 2" xfId="7657" xr:uid="{00000000-0005-0000-0000-0000E0190000}"/>
    <cellStyle name="Normal 3 9 2 2 2 2" xfId="10412" xr:uid="{00000000-0005-0000-0000-0000E1190000}"/>
    <cellStyle name="Normal 3 9 2 2 3" xfId="9050" xr:uid="{00000000-0005-0000-0000-0000E2190000}"/>
    <cellStyle name="Normal 3 9 2 3" xfId="7033" xr:uid="{00000000-0005-0000-0000-0000E3190000}"/>
    <cellStyle name="Normal 3 9 2 3 2" xfId="9788" xr:uid="{00000000-0005-0000-0000-0000E4190000}"/>
    <cellStyle name="Normal 3 9 2 4" xfId="8426" xr:uid="{00000000-0005-0000-0000-0000E5190000}"/>
    <cellStyle name="Normal 3 9 3" xfId="3864" xr:uid="{00000000-0005-0000-0000-0000E6190000}"/>
    <cellStyle name="Normal 3 9 3 2" xfId="4490" xr:uid="{00000000-0005-0000-0000-0000E7190000}"/>
    <cellStyle name="Normal 3 9 3 2 2" xfId="7658" xr:uid="{00000000-0005-0000-0000-0000E8190000}"/>
    <cellStyle name="Normal 3 9 3 2 2 2" xfId="10413" xr:uid="{00000000-0005-0000-0000-0000E9190000}"/>
    <cellStyle name="Normal 3 9 3 2 3" xfId="9051" xr:uid="{00000000-0005-0000-0000-0000EA190000}"/>
    <cellStyle name="Normal 3 9 3 3" xfId="7034" xr:uid="{00000000-0005-0000-0000-0000EB190000}"/>
    <cellStyle name="Normal 3 9 3 3 2" xfId="9789" xr:uid="{00000000-0005-0000-0000-0000EC190000}"/>
    <cellStyle name="Normal 3 9 3 4" xfId="8427" xr:uid="{00000000-0005-0000-0000-0000ED190000}"/>
    <cellStyle name="Normal 3 9 4" xfId="4488" xr:uid="{00000000-0005-0000-0000-0000EE190000}"/>
    <cellStyle name="Normal 3 9 4 2" xfId="7656" xr:uid="{00000000-0005-0000-0000-0000EF190000}"/>
    <cellStyle name="Normal 3 9 4 2 2" xfId="10411" xr:uid="{00000000-0005-0000-0000-0000F0190000}"/>
    <cellStyle name="Normal 3 9 4 3" xfId="9049" xr:uid="{00000000-0005-0000-0000-0000F1190000}"/>
    <cellStyle name="Normal 3 9 5" xfId="7032" xr:uid="{00000000-0005-0000-0000-0000F2190000}"/>
    <cellStyle name="Normal 3 9 5 2" xfId="9787" xr:uid="{00000000-0005-0000-0000-0000F3190000}"/>
    <cellStyle name="Normal 3 9 6" xfId="8425" xr:uid="{00000000-0005-0000-0000-0000F4190000}"/>
    <cellStyle name="Normal 30" xfId="4736" xr:uid="{00000000-0005-0000-0000-0000F5190000}"/>
    <cellStyle name="Normal 31" xfId="4737" xr:uid="{00000000-0005-0000-0000-0000F6190000}"/>
    <cellStyle name="Normal 32" xfId="4738" xr:uid="{00000000-0005-0000-0000-0000F7190000}"/>
    <cellStyle name="Normal 33" xfId="3371" xr:uid="{00000000-0005-0000-0000-0000F8190000}"/>
    <cellStyle name="Normal 34" xfId="4739" xr:uid="{00000000-0005-0000-0000-0000F9190000}"/>
    <cellStyle name="Normal 34 2" xfId="9290" xr:uid="{00000000-0005-0000-0000-0000FA190000}"/>
    <cellStyle name="Normal 35" xfId="10657" xr:uid="{00000000-0005-0000-0000-0000FB190000}"/>
    <cellStyle name="Normal 36" xfId="10692" xr:uid="{00000000-0005-0000-0000-0000FC190000}"/>
    <cellStyle name="Normal 37" xfId="10694" xr:uid="{00000000-0005-0000-0000-0000FD190000}"/>
    <cellStyle name="Normal 37 2" xfId="10695" xr:uid="{E4CF6432-E3AD-E241-8B75-560654E01DC5}"/>
    <cellStyle name="Normal 4" xfId="986" xr:uid="{00000000-0005-0000-0000-0000FE190000}"/>
    <cellStyle name="Normal 4 2" xfId="987" xr:uid="{00000000-0005-0000-0000-0000FF190000}"/>
    <cellStyle name="Normal 4 2 2" xfId="2618" xr:uid="{00000000-0005-0000-0000-0000001A0000}"/>
    <cellStyle name="Normal 4 2 3" xfId="3448" xr:uid="{00000000-0005-0000-0000-0000011A0000}"/>
    <cellStyle name="Normal 4 3" xfId="3460" xr:uid="{00000000-0005-0000-0000-0000021A0000}"/>
    <cellStyle name="Normal 4 3 2" xfId="3476" xr:uid="{00000000-0005-0000-0000-0000031A0000}"/>
    <cellStyle name="Normal 4 3 2 2" xfId="4127" xr:uid="{00000000-0005-0000-0000-0000041A0000}"/>
    <cellStyle name="Normal 4 3 2 2 2" xfId="7295" xr:uid="{00000000-0005-0000-0000-0000051A0000}"/>
    <cellStyle name="Normal 4 3 2 2 2 2" xfId="10050" xr:uid="{00000000-0005-0000-0000-0000061A0000}"/>
    <cellStyle name="Normal 4 3 2 2 3" xfId="8688" xr:uid="{00000000-0005-0000-0000-0000071A0000}"/>
    <cellStyle name="Normal 4 3 2 3" xfId="6684" xr:uid="{00000000-0005-0000-0000-0000081A0000}"/>
    <cellStyle name="Normal 4 3 2 3 2" xfId="9439" xr:uid="{00000000-0005-0000-0000-0000091A0000}"/>
    <cellStyle name="Normal 4 3 2 4" xfId="8072" xr:uid="{00000000-0005-0000-0000-00000A1A0000}"/>
    <cellStyle name="Normal 4 3 3" xfId="3492" xr:uid="{00000000-0005-0000-0000-00000B1A0000}"/>
    <cellStyle name="Normal 4 3 3 2" xfId="4143" xr:uid="{00000000-0005-0000-0000-00000C1A0000}"/>
    <cellStyle name="Normal 4 3 3 2 2" xfId="7311" xr:uid="{00000000-0005-0000-0000-00000D1A0000}"/>
    <cellStyle name="Normal 4 3 3 2 2 2" xfId="10066" xr:uid="{00000000-0005-0000-0000-00000E1A0000}"/>
    <cellStyle name="Normal 4 3 3 2 3" xfId="8704" xr:uid="{00000000-0005-0000-0000-00000F1A0000}"/>
    <cellStyle name="Normal 4 3 3 3" xfId="6700" xr:uid="{00000000-0005-0000-0000-0000101A0000}"/>
    <cellStyle name="Normal 4 3 3 3 2" xfId="9455" xr:uid="{00000000-0005-0000-0000-0000111A0000}"/>
    <cellStyle name="Normal 4 3 3 4" xfId="8088" xr:uid="{00000000-0005-0000-0000-0000121A0000}"/>
    <cellStyle name="Normal 4 3 4" xfId="3518" xr:uid="{00000000-0005-0000-0000-0000131A0000}"/>
    <cellStyle name="Normal 4 3 5" xfId="4111" xr:uid="{00000000-0005-0000-0000-0000141A0000}"/>
    <cellStyle name="Normal 4 3 5 2" xfId="7279" xr:uid="{00000000-0005-0000-0000-0000151A0000}"/>
    <cellStyle name="Normal 4 3 5 2 2" xfId="10034" xr:uid="{00000000-0005-0000-0000-0000161A0000}"/>
    <cellStyle name="Normal 4 3 5 3" xfId="8672" xr:uid="{00000000-0005-0000-0000-0000171A0000}"/>
    <cellStyle name="Normal 4 3 6" xfId="5301" xr:uid="{00000000-0005-0000-0000-0000181A0000}"/>
    <cellStyle name="Normal 4 3 7" xfId="6668" xr:uid="{00000000-0005-0000-0000-0000191A0000}"/>
    <cellStyle name="Normal 4 3 7 2" xfId="9423" xr:uid="{00000000-0005-0000-0000-00001A1A0000}"/>
    <cellStyle name="Normal 4 3 8" xfId="8056" xr:uid="{00000000-0005-0000-0000-00001B1A0000}"/>
    <cellStyle name="Normal 4 4" xfId="3468" xr:uid="{00000000-0005-0000-0000-00001C1A0000}"/>
    <cellStyle name="Normal 4 4 2" xfId="4119" xr:uid="{00000000-0005-0000-0000-00001D1A0000}"/>
    <cellStyle name="Normal 4 4 2 2" xfId="7287" xr:uid="{00000000-0005-0000-0000-00001E1A0000}"/>
    <cellStyle name="Normal 4 4 2 2 2" xfId="10042" xr:uid="{00000000-0005-0000-0000-00001F1A0000}"/>
    <cellStyle name="Normal 4 4 2 3" xfId="8680" xr:uid="{00000000-0005-0000-0000-0000201A0000}"/>
    <cellStyle name="Normal 4 4 3" xfId="6676" xr:uid="{00000000-0005-0000-0000-0000211A0000}"/>
    <cellStyle name="Normal 4 4 3 2" xfId="9431" xr:uid="{00000000-0005-0000-0000-0000221A0000}"/>
    <cellStyle name="Normal 4 4 4" xfId="8064" xr:uid="{00000000-0005-0000-0000-0000231A0000}"/>
    <cellStyle name="Normal 4 5" xfId="3484" xr:uid="{00000000-0005-0000-0000-0000241A0000}"/>
    <cellStyle name="Normal 4 5 2" xfId="4135" xr:uid="{00000000-0005-0000-0000-0000251A0000}"/>
    <cellStyle name="Normal 4 5 2 2" xfId="7303" xr:uid="{00000000-0005-0000-0000-0000261A0000}"/>
    <cellStyle name="Normal 4 5 2 2 2" xfId="10058" xr:uid="{00000000-0005-0000-0000-0000271A0000}"/>
    <cellStyle name="Normal 4 5 2 3" xfId="8696" xr:uid="{00000000-0005-0000-0000-0000281A0000}"/>
    <cellStyle name="Normal 4 5 3" xfId="6692" xr:uid="{00000000-0005-0000-0000-0000291A0000}"/>
    <cellStyle name="Normal 4 5 3 2" xfId="9447" xr:uid="{00000000-0005-0000-0000-00002A1A0000}"/>
    <cellStyle name="Normal 4 5 4" xfId="8080" xr:uid="{00000000-0005-0000-0000-00002B1A0000}"/>
    <cellStyle name="Normal 4 6" xfId="3510" xr:uid="{00000000-0005-0000-0000-00002C1A0000}"/>
    <cellStyle name="Normal 4 7" xfId="4103" xr:uid="{00000000-0005-0000-0000-00002D1A0000}"/>
    <cellStyle name="Normal 4 7 2" xfId="7271" xr:uid="{00000000-0005-0000-0000-00002E1A0000}"/>
    <cellStyle name="Normal 4 7 2 2" xfId="10026" xr:uid="{00000000-0005-0000-0000-00002F1A0000}"/>
    <cellStyle name="Normal 4 7 3" xfId="8664" xr:uid="{00000000-0005-0000-0000-0000301A0000}"/>
    <cellStyle name="Normal 4 8" xfId="3384" xr:uid="{00000000-0005-0000-0000-0000311A0000}"/>
    <cellStyle name="Normal 4 8 2" xfId="6652" xr:uid="{00000000-0005-0000-0000-0000321A0000}"/>
    <cellStyle name="Normal 4 8 2 2" xfId="9415" xr:uid="{00000000-0005-0000-0000-0000331A0000}"/>
    <cellStyle name="Normal 4 8 3" xfId="8044" xr:uid="{00000000-0005-0000-0000-0000341A0000}"/>
    <cellStyle name="Normal 5" xfId="988" xr:uid="{00000000-0005-0000-0000-0000351A0000}"/>
    <cellStyle name="Normal 5 10" xfId="3866" xr:uid="{00000000-0005-0000-0000-0000361A0000}"/>
    <cellStyle name="Normal 5 10 2" xfId="4492" xr:uid="{00000000-0005-0000-0000-0000371A0000}"/>
    <cellStyle name="Normal 5 10 2 2" xfId="7660" xr:uid="{00000000-0005-0000-0000-0000381A0000}"/>
    <cellStyle name="Normal 5 10 2 2 2" xfId="10415" xr:uid="{00000000-0005-0000-0000-0000391A0000}"/>
    <cellStyle name="Normal 5 10 2 3" xfId="9053" xr:uid="{00000000-0005-0000-0000-00003A1A0000}"/>
    <cellStyle name="Normal 5 10 3" xfId="7036" xr:uid="{00000000-0005-0000-0000-00003B1A0000}"/>
    <cellStyle name="Normal 5 10 3 2" xfId="9791" xr:uid="{00000000-0005-0000-0000-00003C1A0000}"/>
    <cellStyle name="Normal 5 10 4" xfId="8429" xr:uid="{00000000-0005-0000-0000-00003D1A0000}"/>
    <cellStyle name="Normal 5 11" xfId="3867" xr:uid="{00000000-0005-0000-0000-00003E1A0000}"/>
    <cellStyle name="Normal 5 11 2" xfId="4493" xr:uid="{00000000-0005-0000-0000-00003F1A0000}"/>
    <cellStyle name="Normal 5 11 2 2" xfId="7661" xr:uid="{00000000-0005-0000-0000-0000401A0000}"/>
    <cellStyle name="Normal 5 11 2 2 2" xfId="10416" xr:uid="{00000000-0005-0000-0000-0000411A0000}"/>
    <cellStyle name="Normal 5 11 2 3" xfId="9054" xr:uid="{00000000-0005-0000-0000-0000421A0000}"/>
    <cellStyle name="Normal 5 11 3" xfId="7037" xr:uid="{00000000-0005-0000-0000-0000431A0000}"/>
    <cellStyle name="Normal 5 11 3 2" xfId="9792" xr:uid="{00000000-0005-0000-0000-0000441A0000}"/>
    <cellStyle name="Normal 5 11 4" xfId="8430" xr:uid="{00000000-0005-0000-0000-0000451A0000}"/>
    <cellStyle name="Normal 5 12" xfId="3868" xr:uid="{00000000-0005-0000-0000-0000461A0000}"/>
    <cellStyle name="Normal 5 12 2" xfId="4494" xr:uid="{00000000-0005-0000-0000-0000471A0000}"/>
    <cellStyle name="Normal 5 12 2 2" xfId="7662" xr:uid="{00000000-0005-0000-0000-0000481A0000}"/>
    <cellStyle name="Normal 5 12 2 2 2" xfId="10417" xr:uid="{00000000-0005-0000-0000-0000491A0000}"/>
    <cellStyle name="Normal 5 12 2 3" xfId="9055" xr:uid="{00000000-0005-0000-0000-00004A1A0000}"/>
    <cellStyle name="Normal 5 12 3" xfId="7038" xr:uid="{00000000-0005-0000-0000-00004B1A0000}"/>
    <cellStyle name="Normal 5 12 3 2" xfId="9793" xr:uid="{00000000-0005-0000-0000-00004C1A0000}"/>
    <cellStyle name="Normal 5 12 4" xfId="8431" xr:uid="{00000000-0005-0000-0000-00004D1A0000}"/>
    <cellStyle name="Normal 5 13" xfId="3865" xr:uid="{00000000-0005-0000-0000-00004E1A0000}"/>
    <cellStyle name="Normal 5 13 2" xfId="4491" xr:uid="{00000000-0005-0000-0000-00004F1A0000}"/>
    <cellStyle name="Normal 5 13 2 2" xfId="7659" xr:uid="{00000000-0005-0000-0000-0000501A0000}"/>
    <cellStyle name="Normal 5 13 2 2 2" xfId="10414" xr:uid="{00000000-0005-0000-0000-0000511A0000}"/>
    <cellStyle name="Normal 5 13 2 3" xfId="9052" xr:uid="{00000000-0005-0000-0000-0000521A0000}"/>
    <cellStyle name="Normal 5 13 3" xfId="7035" xr:uid="{00000000-0005-0000-0000-0000531A0000}"/>
    <cellStyle name="Normal 5 13 3 2" xfId="9790" xr:uid="{00000000-0005-0000-0000-0000541A0000}"/>
    <cellStyle name="Normal 5 13 4" xfId="8428" xr:uid="{00000000-0005-0000-0000-0000551A0000}"/>
    <cellStyle name="Normal 5 14" xfId="3502" xr:uid="{00000000-0005-0000-0000-0000561A0000}"/>
    <cellStyle name="Normal 5 15" xfId="3449" xr:uid="{00000000-0005-0000-0000-0000571A0000}"/>
    <cellStyle name="Normal 5 2" xfId="2070" xr:uid="{00000000-0005-0000-0000-0000581A0000}"/>
    <cellStyle name="Normal 5 2 2" xfId="2071" xr:uid="{00000000-0005-0000-0000-0000591A0000}"/>
    <cellStyle name="Normal 5 2 2 2" xfId="2072" xr:uid="{00000000-0005-0000-0000-00005A1A0000}"/>
    <cellStyle name="Normal 5 2 2 2 2" xfId="4497" xr:uid="{00000000-0005-0000-0000-00005B1A0000}"/>
    <cellStyle name="Normal 5 2 2 2 2 2" xfId="7665" xr:uid="{00000000-0005-0000-0000-00005C1A0000}"/>
    <cellStyle name="Normal 5 2 2 2 2 2 2" xfId="10420" xr:uid="{00000000-0005-0000-0000-00005D1A0000}"/>
    <cellStyle name="Normal 5 2 2 2 2 3" xfId="9058" xr:uid="{00000000-0005-0000-0000-00005E1A0000}"/>
    <cellStyle name="Normal 5 2 2 2 3" xfId="3871" xr:uid="{00000000-0005-0000-0000-00005F1A0000}"/>
    <cellStyle name="Normal 5 2 2 2 3 2" xfId="7041" xr:uid="{00000000-0005-0000-0000-0000601A0000}"/>
    <cellStyle name="Normal 5 2 2 2 3 2 2" xfId="9796" xr:uid="{00000000-0005-0000-0000-0000611A0000}"/>
    <cellStyle name="Normal 5 2 2 2 3 3" xfId="8434" xr:uid="{00000000-0005-0000-0000-0000621A0000}"/>
    <cellStyle name="Normal 5 2 2 3" xfId="3872" xr:uid="{00000000-0005-0000-0000-0000631A0000}"/>
    <cellStyle name="Normal 5 2 2 3 2" xfId="4498" xr:uid="{00000000-0005-0000-0000-0000641A0000}"/>
    <cellStyle name="Normal 5 2 2 3 2 2" xfId="7666" xr:uid="{00000000-0005-0000-0000-0000651A0000}"/>
    <cellStyle name="Normal 5 2 2 3 2 2 2" xfId="10421" xr:uid="{00000000-0005-0000-0000-0000661A0000}"/>
    <cellStyle name="Normal 5 2 2 3 2 3" xfId="9059" xr:uid="{00000000-0005-0000-0000-0000671A0000}"/>
    <cellStyle name="Normal 5 2 2 3 3" xfId="7042" xr:uid="{00000000-0005-0000-0000-0000681A0000}"/>
    <cellStyle name="Normal 5 2 2 3 3 2" xfId="9797" xr:uid="{00000000-0005-0000-0000-0000691A0000}"/>
    <cellStyle name="Normal 5 2 2 3 4" xfId="8435" xr:uid="{00000000-0005-0000-0000-00006A1A0000}"/>
    <cellStyle name="Normal 5 2 2 4" xfId="4496" xr:uid="{00000000-0005-0000-0000-00006B1A0000}"/>
    <cellStyle name="Normal 5 2 2 4 2" xfId="7664" xr:uid="{00000000-0005-0000-0000-00006C1A0000}"/>
    <cellStyle name="Normal 5 2 2 4 2 2" xfId="10419" xr:uid="{00000000-0005-0000-0000-00006D1A0000}"/>
    <cellStyle name="Normal 5 2 2 4 3" xfId="9057" xr:uid="{00000000-0005-0000-0000-00006E1A0000}"/>
    <cellStyle name="Normal 5 2 2 5" xfId="3870" xr:uid="{00000000-0005-0000-0000-00006F1A0000}"/>
    <cellStyle name="Normal 5 2 2 5 2" xfId="7040" xr:uid="{00000000-0005-0000-0000-0000701A0000}"/>
    <cellStyle name="Normal 5 2 2 5 2 2" xfId="9795" xr:uid="{00000000-0005-0000-0000-0000711A0000}"/>
    <cellStyle name="Normal 5 2 2 5 3" xfId="8433" xr:uid="{00000000-0005-0000-0000-0000721A0000}"/>
    <cellStyle name="Normal 5 2 3" xfId="3873" xr:uid="{00000000-0005-0000-0000-0000731A0000}"/>
    <cellStyle name="Normal 5 2 3 2" xfId="4499" xr:uid="{00000000-0005-0000-0000-0000741A0000}"/>
    <cellStyle name="Normal 5 2 3 2 2" xfId="7667" xr:uid="{00000000-0005-0000-0000-0000751A0000}"/>
    <cellStyle name="Normal 5 2 3 2 2 2" xfId="10422" xr:uid="{00000000-0005-0000-0000-0000761A0000}"/>
    <cellStyle name="Normal 5 2 3 2 3" xfId="9060" xr:uid="{00000000-0005-0000-0000-0000771A0000}"/>
    <cellStyle name="Normal 5 2 3 3" xfId="7043" xr:uid="{00000000-0005-0000-0000-0000781A0000}"/>
    <cellStyle name="Normal 5 2 3 3 2" xfId="9798" xr:uid="{00000000-0005-0000-0000-0000791A0000}"/>
    <cellStyle name="Normal 5 2 3 4" xfId="8436" xr:uid="{00000000-0005-0000-0000-00007A1A0000}"/>
    <cellStyle name="Normal 5 2 4" xfId="3874" xr:uid="{00000000-0005-0000-0000-00007B1A0000}"/>
    <cellStyle name="Normal 5 2 4 2" xfId="4500" xr:uid="{00000000-0005-0000-0000-00007C1A0000}"/>
    <cellStyle name="Normal 5 2 4 2 2" xfId="7668" xr:uid="{00000000-0005-0000-0000-00007D1A0000}"/>
    <cellStyle name="Normal 5 2 4 2 2 2" xfId="10423" xr:uid="{00000000-0005-0000-0000-00007E1A0000}"/>
    <cellStyle name="Normal 5 2 4 2 3" xfId="9061" xr:uid="{00000000-0005-0000-0000-00007F1A0000}"/>
    <cellStyle name="Normal 5 2 4 3" xfId="7044" xr:uid="{00000000-0005-0000-0000-0000801A0000}"/>
    <cellStyle name="Normal 5 2 4 3 2" xfId="9799" xr:uid="{00000000-0005-0000-0000-0000811A0000}"/>
    <cellStyle name="Normal 5 2 4 4" xfId="8437" xr:uid="{00000000-0005-0000-0000-0000821A0000}"/>
    <cellStyle name="Normal 5 2 5" xfId="3875" xr:uid="{00000000-0005-0000-0000-0000831A0000}"/>
    <cellStyle name="Normal 5 2 5 2" xfId="4501" xr:uid="{00000000-0005-0000-0000-0000841A0000}"/>
    <cellStyle name="Normal 5 2 5 2 2" xfId="7669" xr:uid="{00000000-0005-0000-0000-0000851A0000}"/>
    <cellStyle name="Normal 5 2 5 2 2 2" xfId="10424" xr:uid="{00000000-0005-0000-0000-0000861A0000}"/>
    <cellStyle name="Normal 5 2 5 2 3" xfId="9062" xr:uid="{00000000-0005-0000-0000-0000871A0000}"/>
    <cellStyle name="Normal 5 2 5 3" xfId="7045" xr:uid="{00000000-0005-0000-0000-0000881A0000}"/>
    <cellStyle name="Normal 5 2 5 3 2" xfId="9800" xr:uid="{00000000-0005-0000-0000-0000891A0000}"/>
    <cellStyle name="Normal 5 2 5 4" xfId="8438" xr:uid="{00000000-0005-0000-0000-00008A1A0000}"/>
    <cellStyle name="Normal 5 2 6" xfId="3876" xr:uid="{00000000-0005-0000-0000-00008B1A0000}"/>
    <cellStyle name="Normal 5 2 6 2" xfId="4502" xr:uid="{00000000-0005-0000-0000-00008C1A0000}"/>
    <cellStyle name="Normal 5 2 6 2 2" xfId="7670" xr:uid="{00000000-0005-0000-0000-00008D1A0000}"/>
    <cellStyle name="Normal 5 2 6 2 2 2" xfId="10425" xr:uid="{00000000-0005-0000-0000-00008E1A0000}"/>
    <cellStyle name="Normal 5 2 6 2 3" xfId="9063" xr:uid="{00000000-0005-0000-0000-00008F1A0000}"/>
    <cellStyle name="Normal 5 2 6 3" xfId="7046" xr:uid="{00000000-0005-0000-0000-0000901A0000}"/>
    <cellStyle name="Normal 5 2 6 3 2" xfId="9801" xr:uid="{00000000-0005-0000-0000-0000911A0000}"/>
    <cellStyle name="Normal 5 2 6 4" xfId="8439" xr:uid="{00000000-0005-0000-0000-0000921A0000}"/>
    <cellStyle name="Normal 5 2 7" xfId="3869" xr:uid="{00000000-0005-0000-0000-0000931A0000}"/>
    <cellStyle name="Normal 5 2 7 2" xfId="4495" xr:uid="{00000000-0005-0000-0000-0000941A0000}"/>
    <cellStyle name="Normal 5 2 7 2 2" xfId="7663" xr:uid="{00000000-0005-0000-0000-0000951A0000}"/>
    <cellStyle name="Normal 5 2 7 2 2 2" xfId="10418" xr:uid="{00000000-0005-0000-0000-0000961A0000}"/>
    <cellStyle name="Normal 5 2 7 2 3" xfId="9056" xr:uid="{00000000-0005-0000-0000-0000971A0000}"/>
    <cellStyle name="Normal 5 2 7 3" xfId="7039" xr:uid="{00000000-0005-0000-0000-0000981A0000}"/>
    <cellStyle name="Normal 5 2 7 3 2" xfId="9794" xr:uid="{00000000-0005-0000-0000-0000991A0000}"/>
    <cellStyle name="Normal 5 2 7 4" xfId="8432" xr:uid="{00000000-0005-0000-0000-00009A1A0000}"/>
    <cellStyle name="Normal 5 2 8" xfId="3519" xr:uid="{00000000-0005-0000-0000-00009B1A0000}"/>
    <cellStyle name="Normal 5 3" xfId="3877" xr:uid="{00000000-0005-0000-0000-00009C1A0000}"/>
    <cellStyle name="Normal 5 3 2" xfId="3878" xr:uid="{00000000-0005-0000-0000-00009D1A0000}"/>
    <cellStyle name="Normal 5 3 2 2" xfId="3879" xr:uid="{00000000-0005-0000-0000-00009E1A0000}"/>
    <cellStyle name="Normal 5 3 2 2 2" xfId="4505" xr:uid="{00000000-0005-0000-0000-00009F1A0000}"/>
    <cellStyle name="Normal 5 3 2 2 2 2" xfId="7673" xr:uid="{00000000-0005-0000-0000-0000A01A0000}"/>
    <cellStyle name="Normal 5 3 2 2 2 2 2" xfId="10428" xr:uid="{00000000-0005-0000-0000-0000A11A0000}"/>
    <cellStyle name="Normal 5 3 2 2 2 3" xfId="9066" xr:uid="{00000000-0005-0000-0000-0000A21A0000}"/>
    <cellStyle name="Normal 5 3 2 2 3" xfId="7049" xr:uid="{00000000-0005-0000-0000-0000A31A0000}"/>
    <cellStyle name="Normal 5 3 2 2 3 2" xfId="9804" xr:uid="{00000000-0005-0000-0000-0000A41A0000}"/>
    <cellStyle name="Normal 5 3 2 2 4" xfId="8442" xr:uid="{00000000-0005-0000-0000-0000A51A0000}"/>
    <cellStyle name="Normal 5 3 2 3" xfId="3880" xr:uid="{00000000-0005-0000-0000-0000A61A0000}"/>
    <cellStyle name="Normal 5 3 2 3 2" xfId="4506" xr:uid="{00000000-0005-0000-0000-0000A71A0000}"/>
    <cellStyle name="Normal 5 3 2 3 2 2" xfId="7674" xr:uid="{00000000-0005-0000-0000-0000A81A0000}"/>
    <cellStyle name="Normal 5 3 2 3 2 2 2" xfId="10429" xr:uid="{00000000-0005-0000-0000-0000A91A0000}"/>
    <cellStyle name="Normal 5 3 2 3 2 3" xfId="9067" xr:uid="{00000000-0005-0000-0000-0000AA1A0000}"/>
    <cellStyle name="Normal 5 3 2 3 3" xfId="7050" xr:uid="{00000000-0005-0000-0000-0000AB1A0000}"/>
    <cellStyle name="Normal 5 3 2 3 3 2" xfId="9805" xr:uid="{00000000-0005-0000-0000-0000AC1A0000}"/>
    <cellStyle name="Normal 5 3 2 3 4" xfId="8443" xr:uid="{00000000-0005-0000-0000-0000AD1A0000}"/>
    <cellStyle name="Normal 5 3 2 4" xfId="4504" xr:uid="{00000000-0005-0000-0000-0000AE1A0000}"/>
    <cellStyle name="Normal 5 3 2 4 2" xfId="7672" xr:uid="{00000000-0005-0000-0000-0000AF1A0000}"/>
    <cellStyle name="Normal 5 3 2 4 2 2" xfId="10427" xr:uid="{00000000-0005-0000-0000-0000B01A0000}"/>
    <cellStyle name="Normal 5 3 2 4 3" xfId="9065" xr:uid="{00000000-0005-0000-0000-0000B11A0000}"/>
    <cellStyle name="Normal 5 3 2 5" xfId="7048" xr:uid="{00000000-0005-0000-0000-0000B21A0000}"/>
    <cellStyle name="Normal 5 3 2 5 2" xfId="9803" xr:uid="{00000000-0005-0000-0000-0000B31A0000}"/>
    <cellStyle name="Normal 5 3 2 6" xfId="8441" xr:uid="{00000000-0005-0000-0000-0000B41A0000}"/>
    <cellStyle name="Normal 5 3 3" xfId="3881" xr:uid="{00000000-0005-0000-0000-0000B51A0000}"/>
    <cellStyle name="Normal 5 3 3 2" xfId="4507" xr:uid="{00000000-0005-0000-0000-0000B61A0000}"/>
    <cellStyle name="Normal 5 3 3 2 2" xfId="7675" xr:uid="{00000000-0005-0000-0000-0000B71A0000}"/>
    <cellStyle name="Normal 5 3 3 2 2 2" xfId="10430" xr:uid="{00000000-0005-0000-0000-0000B81A0000}"/>
    <cellStyle name="Normal 5 3 3 2 3" xfId="9068" xr:uid="{00000000-0005-0000-0000-0000B91A0000}"/>
    <cellStyle name="Normal 5 3 3 3" xfId="7051" xr:uid="{00000000-0005-0000-0000-0000BA1A0000}"/>
    <cellStyle name="Normal 5 3 3 3 2" xfId="9806" xr:uid="{00000000-0005-0000-0000-0000BB1A0000}"/>
    <cellStyle name="Normal 5 3 3 4" xfId="8444" xr:uid="{00000000-0005-0000-0000-0000BC1A0000}"/>
    <cellStyle name="Normal 5 3 4" xfId="3882" xr:uid="{00000000-0005-0000-0000-0000BD1A0000}"/>
    <cellStyle name="Normal 5 3 4 2" xfId="4508" xr:uid="{00000000-0005-0000-0000-0000BE1A0000}"/>
    <cellStyle name="Normal 5 3 4 2 2" xfId="7676" xr:uid="{00000000-0005-0000-0000-0000BF1A0000}"/>
    <cellStyle name="Normal 5 3 4 2 2 2" xfId="10431" xr:uid="{00000000-0005-0000-0000-0000C01A0000}"/>
    <cellStyle name="Normal 5 3 4 2 3" xfId="9069" xr:uid="{00000000-0005-0000-0000-0000C11A0000}"/>
    <cellStyle name="Normal 5 3 4 3" xfId="7052" xr:uid="{00000000-0005-0000-0000-0000C21A0000}"/>
    <cellStyle name="Normal 5 3 4 3 2" xfId="9807" xr:uid="{00000000-0005-0000-0000-0000C31A0000}"/>
    <cellStyle name="Normal 5 3 4 4" xfId="8445" xr:uid="{00000000-0005-0000-0000-0000C41A0000}"/>
    <cellStyle name="Normal 5 3 5" xfId="3883" xr:uid="{00000000-0005-0000-0000-0000C51A0000}"/>
    <cellStyle name="Normal 5 3 5 2" xfId="4509" xr:uid="{00000000-0005-0000-0000-0000C61A0000}"/>
    <cellStyle name="Normal 5 3 5 2 2" xfId="7677" xr:uid="{00000000-0005-0000-0000-0000C71A0000}"/>
    <cellStyle name="Normal 5 3 5 2 2 2" xfId="10432" xr:uid="{00000000-0005-0000-0000-0000C81A0000}"/>
    <cellStyle name="Normal 5 3 5 2 3" xfId="9070" xr:uid="{00000000-0005-0000-0000-0000C91A0000}"/>
    <cellStyle name="Normal 5 3 5 3" xfId="7053" xr:uid="{00000000-0005-0000-0000-0000CA1A0000}"/>
    <cellStyle name="Normal 5 3 5 3 2" xfId="9808" xr:uid="{00000000-0005-0000-0000-0000CB1A0000}"/>
    <cellStyle name="Normal 5 3 5 4" xfId="8446" xr:uid="{00000000-0005-0000-0000-0000CC1A0000}"/>
    <cellStyle name="Normal 5 3 6" xfId="3884" xr:uid="{00000000-0005-0000-0000-0000CD1A0000}"/>
    <cellStyle name="Normal 5 3 6 2" xfId="4510" xr:uid="{00000000-0005-0000-0000-0000CE1A0000}"/>
    <cellStyle name="Normal 5 3 6 2 2" xfId="7678" xr:uid="{00000000-0005-0000-0000-0000CF1A0000}"/>
    <cellStyle name="Normal 5 3 6 2 2 2" xfId="10433" xr:uid="{00000000-0005-0000-0000-0000D01A0000}"/>
    <cellStyle name="Normal 5 3 6 2 3" xfId="9071" xr:uid="{00000000-0005-0000-0000-0000D11A0000}"/>
    <cellStyle name="Normal 5 3 6 3" xfId="7054" xr:uid="{00000000-0005-0000-0000-0000D21A0000}"/>
    <cellStyle name="Normal 5 3 6 3 2" xfId="9809" xr:uid="{00000000-0005-0000-0000-0000D31A0000}"/>
    <cellStyle name="Normal 5 3 6 4" xfId="8447" xr:uid="{00000000-0005-0000-0000-0000D41A0000}"/>
    <cellStyle name="Normal 5 3 7" xfId="4503" xr:uid="{00000000-0005-0000-0000-0000D51A0000}"/>
    <cellStyle name="Normal 5 3 7 2" xfId="7671" xr:uid="{00000000-0005-0000-0000-0000D61A0000}"/>
    <cellStyle name="Normal 5 3 7 2 2" xfId="10426" xr:uid="{00000000-0005-0000-0000-0000D71A0000}"/>
    <cellStyle name="Normal 5 3 7 3" xfId="9064" xr:uid="{00000000-0005-0000-0000-0000D81A0000}"/>
    <cellStyle name="Normal 5 3 8" xfId="7047" xr:uid="{00000000-0005-0000-0000-0000D91A0000}"/>
    <cellStyle name="Normal 5 3 8 2" xfId="9802" xr:uid="{00000000-0005-0000-0000-0000DA1A0000}"/>
    <cellStyle name="Normal 5 3 9" xfId="8440" xr:uid="{00000000-0005-0000-0000-0000DB1A0000}"/>
    <cellStyle name="Normal 5 4" xfId="3885" xr:uid="{00000000-0005-0000-0000-0000DC1A0000}"/>
    <cellStyle name="Normal 5 4 2" xfId="3886" xr:uid="{00000000-0005-0000-0000-0000DD1A0000}"/>
    <cellStyle name="Normal 5 4 2 2" xfId="3887" xr:uid="{00000000-0005-0000-0000-0000DE1A0000}"/>
    <cellStyle name="Normal 5 4 2 2 2" xfId="4513" xr:uid="{00000000-0005-0000-0000-0000DF1A0000}"/>
    <cellStyle name="Normal 5 4 2 2 2 2" xfId="7681" xr:uid="{00000000-0005-0000-0000-0000E01A0000}"/>
    <cellStyle name="Normal 5 4 2 2 2 2 2" xfId="10436" xr:uid="{00000000-0005-0000-0000-0000E11A0000}"/>
    <cellStyle name="Normal 5 4 2 2 2 3" xfId="9074" xr:uid="{00000000-0005-0000-0000-0000E21A0000}"/>
    <cellStyle name="Normal 5 4 2 2 3" xfId="7057" xr:uid="{00000000-0005-0000-0000-0000E31A0000}"/>
    <cellStyle name="Normal 5 4 2 2 3 2" xfId="9812" xr:uid="{00000000-0005-0000-0000-0000E41A0000}"/>
    <cellStyle name="Normal 5 4 2 2 4" xfId="8450" xr:uid="{00000000-0005-0000-0000-0000E51A0000}"/>
    <cellStyle name="Normal 5 4 2 3" xfId="3888" xr:uid="{00000000-0005-0000-0000-0000E61A0000}"/>
    <cellStyle name="Normal 5 4 2 3 2" xfId="4514" xr:uid="{00000000-0005-0000-0000-0000E71A0000}"/>
    <cellStyle name="Normal 5 4 2 3 2 2" xfId="7682" xr:uid="{00000000-0005-0000-0000-0000E81A0000}"/>
    <cellStyle name="Normal 5 4 2 3 2 2 2" xfId="10437" xr:uid="{00000000-0005-0000-0000-0000E91A0000}"/>
    <cellStyle name="Normal 5 4 2 3 2 3" xfId="9075" xr:uid="{00000000-0005-0000-0000-0000EA1A0000}"/>
    <cellStyle name="Normal 5 4 2 3 3" xfId="7058" xr:uid="{00000000-0005-0000-0000-0000EB1A0000}"/>
    <cellStyle name="Normal 5 4 2 3 3 2" xfId="9813" xr:uid="{00000000-0005-0000-0000-0000EC1A0000}"/>
    <cellStyle name="Normal 5 4 2 3 4" xfId="8451" xr:uid="{00000000-0005-0000-0000-0000ED1A0000}"/>
    <cellStyle name="Normal 5 4 2 4" xfId="4512" xr:uid="{00000000-0005-0000-0000-0000EE1A0000}"/>
    <cellStyle name="Normal 5 4 2 4 2" xfId="7680" xr:uid="{00000000-0005-0000-0000-0000EF1A0000}"/>
    <cellStyle name="Normal 5 4 2 4 2 2" xfId="10435" xr:uid="{00000000-0005-0000-0000-0000F01A0000}"/>
    <cellStyle name="Normal 5 4 2 4 3" xfId="9073" xr:uid="{00000000-0005-0000-0000-0000F11A0000}"/>
    <cellStyle name="Normal 5 4 2 5" xfId="7056" xr:uid="{00000000-0005-0000-0000-0000F21A0000}"/>
    <cellStyle name="Normal 5 4 2 5 2" xfId="9811" xr:uid="{00000000-0005-0000-0000-0000F31A0000}"/>
    <cellStyle name="Normal 5 4 2 6" xfId="8449" xr:uid="{00000000-0005-0000-0000-0000F41A0000}"/>
    <cellStyle name="Normal 5 4 3" xfId="3889" xr:uid="{00000000-0005-0000-0000-0000F51A0000}"/>
    <cellStyle name="Normal 5 4 3 2" xfId="4515" xr:uid="{00000000-0005-0000-0000-0000F61A0000}"/>
    <cellStyle name="Normal 5 4 3 2 2" xfId="7683" xr:uid="{00000000-0005-0000-0000-0000F71A0000}"/>
    <cellStyle name="Normal 5 4 3 2 2 2" xfId="10438" xr:uid="{00000000-0005-0000-0000-0000F81A0000}"/>
    <cellStyle name="Normal 5 4 3 2 3" xfId="9076" xr:uid="{00000000-0005-0000-0000-0000F91A0000}"/>
    <cellStyle name="Normal 5 4 3 3" xfId="7059" xr:uid="{00000000-0005-0000-0000-0000FA1A0000}"/>
    <cellStyle name="Normal 5 4 3 3 2" xfId="9814" xr:uid="{00000000-0005-0000-0000-0000FB1A0000}"/>
    <cellStyle name="Normal 5 4 3 4" xfId="8452" xr:uid="{00000000-0005-0000-0000-0000FC1A0000}"/>
    <cellStyle name="Normal 5 4 4" xfId="3890" xr:uid="{00000000-0005-0000-0000-0000FD1A0000}"/>
    <cellStyle name="Normal 5 4 4 2" xfId="4516" xr:uid="{00000000-0005-0000-0000-0000FE1A0000}"/>
    <cellStyle name="Normal 5 4 4 2 2" xfId="7684" xr:uid="{00000000-0005-0000-0000-0000FF1A0000}"/>
    <cellStyle name="Normal 5 4 4 2 2 2" xfId="10439" xr:uid="{00000000-0005-0000-0000-0000001B0000}"/>
    <cellStyle name="Normal 5 4 4 2 3" xfId="9077" xr:uid="{00000000-0005-0000-0000-0000011B0000}"/>
    <cellStyle name="Normal 5 4 4 3" xfId="7060" xr:uid="{00000000-0005-0000-0000-0000021B0000}"/>
    <cellStyle name="Normal 5 4 4 3 2" xfId="9815" xr:uid="{00000000-0005-0000-0000-0000031B0000}"/>
    <cellStyle name="Normal 5 4 4 4" xfId="8453" xr:uid="{00000000-0005-0000-0000-0000041B0000}"/>
    <cellStyle name="Normal 5 4 5" xfId="3891" xr:uid="{00000000-0005-0000-0000-0000051B0000}"/>
    <cellStyle name="Normal 5 4 5 2" xfId="4517" xr:uid="{00000000-0005-0000-0000-0000061B0000}"/>
    <cellStyle name="Normal 5 4 5 2 2" xfId="7685" xr:uid="{00000000-0005-0000-0000-0000071B0000}"/>
    <cellStyle name="Normal 5 4 5 2 2 2" xfId="10440" xr:uid="{00000000-0005-0000-0000-0000081B0000}"/>
    <cellStyle name="Normal 5 4 5 2 3" xfId="9078" xr:uid="{00000000-0005-0000-0000-0000091B0000}"/>
    <cellStyle name="Normal 5 4 5 3" xfId="7061" xr:uid="{00000000-0005-0000-0000-00000A1B0000}"/>
    <cellStyle name="Normal 5 4 5 3 2" xfId="9816" xr:uid="{00000000-0005-0000-0000-00000B1B0000}"/>
    <cellStyle name="Normal 5 4 5 4" xfId="8454" xr:uid="{00000000-0005-0000-0000-00000C1B0000}"/>
    <cellStyle name="Normal 5 4 6" xfId="4511" xr:uid="{00000000-0005-0000-0000-00000D1B0000}"/>
    <cellStyle name="Normal 5 4 6 2" xfId="7679" xr:uid="{00000000-0005-0000-0000-00000E1B0000}"/>
    <cellStyle name="Normal 5 4 6 2 2" xfId="10434" xr:uid="{00000000-0005-0000-0000-00000F1B0000}"/>
    <cellStyle name="Normal 5 4 6 3" xfId="9072" xr:uid="{00000000-0005-0000-0000-0000101B0000}"/>
    <cellStyle name="Normal 5 4 7" xfId="7055" xr:uid="{00000000-0005-0000-0000-0000111B0000}"/>
    <cellStyle name="Normal 5 4 7 2" xfId="9810" xr:uid="{00000000-0005-0000-0000-0000121B0000}"/>
    <cellStyle name="Normal 5 4 8" xfId="8448" xr:uid="{00000000-0005-0000-0000-0000131B0000}"/>
    <cellStyle name="Normal 5 5" xfId="3892" xr:uid="{00000000-0005-0000-0000-0000141B0000}"/>
    <cellStyle name="Normal 5 5 2" xfId="3893" xr:uid="{00000000-0005-0000-0000-0000151B0000}"/>
    <cellStyle name="Normal 5 5 2 2" xfId="3894" xr:uid="{00000000-0005-0000-0000-0000161B0000}"/>
    <cellStyle name="Normal 5 5 2 2 2" xfId="4520" xr:uid="{00000000-0005-0000-0000-0000171B0000}"/>
    <cellStyle name="Normal 5 5 2 2 2 2" xfId="7688" xr:uid="{00000000-0005-0000-0000-0000181B0000}"/>
    <cellStyle name="Normal 5 5 2 2 2 2 2" xfId="10443" xr:uid="{00000000-0005-0000-0000-0000191B0000}"/>
    <cellStyle name="Normal 5 5 2 2 2 3" xfId="9081" xr:uid="{00000000-0005-0000-0000-00001A1B0000}"/>
    <cellStyle name="Normal 5 5 2 2 3" xfId="7064" xr:uid="{00000000-0005-0000-0000-00001B1B0000}"/>
    <cellStyle name="Normal 5 5 2 2 3 2" xfId="9819" xr:uid="{00000000-0005-0000-0000-00001C1B0000}"/>
    <cellStyle name="Normal 5 5 2 2 4" xfId="8457" xr:uid="{00000000-0005-0000-0000-00001D1B0000}"/>
    <cellStyle name="Normal 5 5 2 3" xfId="3895" xr:uid="{00000000-0005-0000-0000-00001E1B0000}"/>
    <cellStyle name="Normal 5 5 2 3 2" xfId="4521" xr:uid="{00000000-0005-0000-0000-00001F1B0000}"/>
    <cellStyle name="Normal 5 5 2 3 2 2" xfId="7689" xr:uid="{00000000-0005-0000-0000-0000201B0000}"/>
    <cellStyle name="Normal 5 5 2 3 2 2 2" xfId="10444" xr:uid="{00000000-0005-0000-0000-0000211B0000}"/>
    <cellStyle name="Normal 5 5 2 3 2 3" xfId="9082" xr:uid="{00000000-0005-0000-0000-0000221B0000}"/>
    <cellStyle name="Normal 5 5 2 3 3" xfId="7065" xr:uid="{00000000-0005-0000-0000-0000231B0000}"/>
    <cellStyle name="Normal 5 5 2 3 3 2" xfId="9820" xr:uid="{00000000-0005-0000-0000-0000241B0000}"/>
    <cellStyle name="Normal 5 5 2 3 4" xfId="8458" xr:uid="{00000000-0005-0000-0000-0000251B0000}"/>
    <cellStyle name="Normal 5 5 2 4" xfId="4519" xr:uid="{00000000-0005-0000-0000-0000261B0000}"/>
    <cellStyle name="Normal 5 5 2 4 2" xfId="7687" xr:uid="{00000000-0005-0000-0000-0000271B0000}"/>
    <cellStyle name="Normal 5 5 2 4 2 2" xfId="10442" xr:uid="{00000000-0005-0000-0000-0000281B0000}"/>
    <cellStyle name="Normal 5 5 2 4 3" xfId="9080" xr:uid="{00000000-0005-0000-0000-0000291B0000}"/>
    <cellStyle name="Normal 5 5 2 5" xfId="7063" xr:uid="{00000000-0005-0000-0000-00002A1B0000}"/>
    <cellStyle name="Normal 5 5 2 5 2" xfId="9818" xr:uid="{00000000-0005-0000-0000-00002B1B0000}"/>
    <cellStyle name="Normal 5 5 2 6" xfId="8456" xr:uid="{00000000-0005-0000-0000-00002C1B0000}"/>
    <cellStyle name="Normal 5 5 3" xfId="3896" xr:uid="{00000000-0005-0000-0000-00002D1B0000}"/>
    <cellStyle name="Normal 5 5 3 2" xfId="4522" xr:uid="{00000000-0005-0000-0000-00002E1B0000}"/>
    <cellStyle name="Normal 5 5 3 2 2" xfId="7690" xr:uid="{00000000-0005-0000-0000-00002F1B0000}"/>
    <cellStyle name="Normal 5 5 3 2 2 2" xfId="10445" xr:uid="{00000000-0005-0000-0000-0000301B0000}"/>
    <cellStyle name="Normal 5 5 3 2 3" xfId="9083" xr:uid="{00000000-0005-0000-0000-0000311B0000}"/>
    <cellStyle name="Normal 5 5 3 3" xfId="7066" xr:uid="{00000000-0005-0000-0000-0000321B0000}"/>
    <cellStyle name="Normal 5 5 3 3 2" xfId="9821" xr:uid="{00000000-0005-0000-0000-0000331B0000}"/>
    <cellStyle name="Normal 5 5 3 4" xfId="8459" xr:uid="{00000000-0005-0000-0000-0000341B0000}"/>
    <cellStyle name="Normal 5 5 4" xfId="3897" xr:uid="{00000000-0005-0000-0000-0000351B0000}"/>
    <cellStyle name="Normal 5 5 4 2" xfId="4523" xr:uid="{00000000-0005-0000-0000-0000361B0000}"/>
    <cellStyle name="Normal 5 5 4 2 2" xfId="7691" xr:uid="{00000000-0005-0000-0000-0000371B0000}"/>
    <cellStyle name="Normal 5 5 4 2 2 2" xfId="10446" xr:uid="{00000000-0005-0000-0000-0000381B0000}"/>
    <cellStyle name="Normal 5 5 4 2 3" xfId="9084" xr:uid="{00000000-0005-0000-0000-0000391B0000}"/>
    <cellStyle name="Normal 5 5 4 3" xfId="7067" xr:uid="{00000000-0005-0000-0000-00003A1B0000}"/>
    <cellStyle name="Normal 5 5 4 3 2" xfId="9822" xr:uid="{00000000-0005-0000-0000-00003B1B0000}"/>
    <cellStyle name="Normal 5 5 4 4" xfId="8460" xr:uid="{00000000-0005-0000-0000-00003C1B0000}"/>
    <cellStyle name="Normal 5 5 5" xfId="3898" xr:uid="{00000000-0005-0000-0000-00003D1B0000}"/>
    <cellStyle name="Normal 5 5 5 2" xfId="4524" xr:uid="{00000000-0005-0000-0000-00003E1B0000}"/>
    <cellStyle name="Normal 5 5 5 2 2" xfId="7692" xr:uid="{00000000-0005-0000-0000-00003F1B0000}"/>
    <cellStyle name="Normal 5 5 5 2 2 2" xfId="10447" xr:uid="{00000000-0005-0000-0000-0000401B0000}"/>
    <cellStyle name="Normal 5 5 5 2 3" xfId="9085" xr:uid="{00000000-0005-0000-0000-0000411B0000}"/>
    <cellStyle name="Normal 5 5 5 3" xfId="7068" xr:uid="{00000000-0005-0000-0000-0000421B0000}"/>
    <cellStyle name="Normal 5 5 5 3 2" xfId="9823" xr:uid="{00000000-0005-0000-0000-0000431B0000}"/>
    <cellStyle name="Normal 5 5 5 4" xfId="8461" xr:uid="{00000000-0005-0000-0000-0000441B0000}"/>
    <cellStyle name="Normal 5 5 6" xfId="4518" xr:uid="{00000000-0005-0000-0000-0000451B0000}"/>
    <cellStyle name="Normal 5 5 6 2" xfId="7686" xr:uid="{00000000-0005-0000-0000-0000461B0000}"/>
    <cellStyle name="Normal 5 5 6 2 2" xfId="10441" xr:uid="{00000000-0005-0000-0000-0000471B0000}"/>
    <cellStyle name="Normal 5 5 6 3" xfId="9079" xr:uid="{00000000-0005-0000-0000-0000481B0000}"/>
    <cellStyle name="Normal 5 5 7" xfId="7062" xr:uid="{00000000-0005-0000-0000-0000491B0000}"/>
    <cellStyle name="Normal 5 5 7 2" xfId="9817" xr:uid="{00000000-0005-0000-0000-00004A1B0000}"/>
    <cellStyle name="Normal 5 5 8" xfId="8455" xr:uid="{00000000-0005-0000-0000-00004B1B0000}"/>
    <cellStyle name="Normal 5 6" xfId="3899" xr:uid="{00000000-0005-0000-0000-00004C1B0000}"/>
    <cellStyle name="Normal 5 6 2" xfId="3900" xr:uid="{00000000-0005-0000-0000-00004D1B0000}"/>
    <cellStyle name="Normal 5 6 2 2" xfId="3901" xr:uid="{00000000-0005-0000-0000-00004E1B0000}"/>
    <cellStyle name="Normal 5 6 2 2 2" xfId="4527" xr:uid="{00000000-0005-0000-0000-00004F1B0000}"/>
    <cellStyle name="Normal 5 6 2 2 2 2" xfId="7695" xr:uid="{00000000-0005-0000-0000-0000501B0000}"/>
    <cellStyle name="Normal 5 6 2 2 2 2 2" xfId="10450" xr:uid="{00000000-0005-0000-0000-0000511B0000}"/>
    <cellStyle name="Normal 5 6 2 2 2 3" xfId="9088" xr:uid="{00000000-0005-0000-0000-0000521B0000}"/>
    <cellStyle name="Normal 5 6 2 2 3" xfId="7071" xr:uid="{00000000-0005-0000-0000-0000531B0000}"/>
    <cellStyle name="Normal 5 6 2 2 3 2" xfId="9826" xr:uid="{00000000-0005-0000-0000-0000541B0000}"/>
    <cellStyle name="Normal 5 6 2 2 4" xfId="8464" xr:uid="{00000000-0005-0000-0000-0000551B0000}"/>
    <cellStyle name="Normal 5 6 2 3" xfId="3902" xr:uid="{00000000-0005-0000-0000-0000561B0000}"/>
    <cellStyle name="Normal 5 6 2 3 2" xfId="4528" xr:uid="{00000000-0005-0000-0000-0000571B0000}"/>
    <cellStyle name="Normal 5 6 2 3 2 2" xfId="7696" xr:uid="{00000000-0005-0000-0000-0000581B0000}"/>
    <cellStyle name="Normal 5 6 2 3 2 2 2" xfId="10451" xr:uid="{00000000-0005-0000-0000-0000591B0000}"/>
    <cellStyle name="Normal 5 6 2 3 2 3" xfId="9089" xr:uid="{00000000-0005-0000-0000-00005A1B0000}"/>
    <cellStyle name="Normal 5 6 2 3 3" xfId="7072" xr:uid="{00000000-0005-0000-0000-00005B1B0000}"/>
    <cellStyle name="Normal 5 6 2 3 3 2" xfId="9827" xr:uid="{00000000-0005-0000-0000-00005C1B0000}"/>
    <cellStyle name="Normal 5 6 2 3 4" xfId="8465" xr:uid="{00000000-0005-0000-0000-00005D1B0000}"/>
    <cellStyle name="Normal 5 6 2 4" xfId="4526" xr:uid="{00000000-0005-0000-0000-00005E1B0000}"/>
    <cellStyle name="Normal 5 6 2 4 2" xfId="7694" xr:uid="{00000000-0005-0000-0000-00005F1B0000}"/>
    <cellStyle name="Normal 5 6 2 4 2 2" xfId="10449" xr:uid="{00000000-0005-0000-0000-0000601B0000}"/>
    <cellStyle name="Normal 5 6 2 4 3" xfId="9087" xr:uid="{00000000-0005-0000-0000-0000611B0000}"/>
    <cellStyle name="Normal 5 6 2 5" xfId="7070" xr:uid="{00000000-0005-0000-0000-0000621B0000}"/>
    <cellStyle name="Normal 5 6 2 5 2" xfId="9825" xr:uid="{00000000-0005-0000-0000-0000631B0000}"/>
    <cellStyle name="Normal 5 6 2 6" xfId="8463" xr:uid="{00000000-0005-0000-0000-0000641B0000}"/>
    <cellStyle name="Normal 5 6 3" xfId="3903" xr:uid="{00000000-0005-0000-0000-0000651B0000}"/>
    <cellStyle name="Normal 5 6 3 2" xfId="4529" xr:uid="{00000000-0005-0000-0000-0000661B0000}"/>
    <cellStyle name="Normal 5 6 3 2 2" xfId="7697" xr:uid="{00000000-0005-0000-0000-0000671B0000}"/>
    <cellStyle name="Normal 5 6 3 2 2 2" xfId="10452" xr:uid="{00000000-0005-0000-0000-0000681B0000}"/>
    <cellStyle name="Normal 5 6 3 2 3" xfId="9090" xr:uid="{00000000-0005-0000-0000-0000691B0000}"/>
    <cellStyle name="Normal 5 6 3 3" xfId="7073" xr:uid="{00000000-0005-0000-0000-00006A1B0000}"/>
    <cellStyle name="Normal 5 6 3 3 2" xfId="9828" xr:uid="{00000000-0005-0000-0000-00006B1B0000}"/>
    <cellStyle name="Normal 5 6 3 4" xfId="8466" xr:uid="{00000000-0005-0000-0000-00006C1B0000}"/>
    <cellStyle name="Normal 5 6 4" xfId="3904" xr:uid="{00000000-0005-0000-0000-00006D1B0000}"/>
    <cellStyle name="Normal 5 6 4 2" xfId="4530" xr:uid="{00000000-0005-0000-0000-00006E1B0000}"/>
    <cellStyle name="Normal 5 6 4 2 2" xfId="7698" xr:uid="{00000000-0005-0000-0000-00006F1B0000}"/>
    <cellStyle name="Normal 5 6 4 2 2 2" xfId="10453" xr:uid="{00000000-0005-0000-0000-0000701B0000}"/>
    <cellStyle name="Normal 5 6 4 2 3" xfId="9091" xr:uid="{00000000-0005-0000-0000-0000711B0000}"/>
    <cellStyle name="Normal 5 6 4 3" xfId="7074" xr:uid="{00000000-0005-0000-0000-0000721B0000}"/>
    <cellStyle name="Normal 5 6 4 3 2" xfId="9829" xr:uid="{00000000-0005-0000-0000-0000731B0000}"/>
    <cellStyle name="Normal 5 6 4 4" xfId="8467" xr:uid="{00000000-0005-0000-0000-0000741B0000}"/>
    <cellStyle name="Normal 5 6 5" xfId="3905" xr:uid="{00000000-0005-0000-0000-0000751B0000}"/>
    <cellStyle name="Normal 5 6 5 2" xfId="4531" xr:uid="{00000000-0005-0000-0000-0000761B0000}"/>
    <cellStyle name="Normal 5 6 5 2 2" xfId="7699" xr:uid="{00000000-0005-0000-0000-0000771B0000}"/>
    <cellStyle name="Normal 5 6 5 2 2 2" xfId="10454" xr:uid="{00000000-0005-0000-0000-0000781B0000}"/>
    <cellStyle name="Normal 5 6 5 2 3" xfId="9092" xr:uid="{00000000-0005-0000-0000-0000791B0000}"/>
    <cellStyle name="Normal 5 6 5 3" xfId="7075" xr:uid="{00000000-0005-0000-0000-00007A1B0000}"/>
    <cellStyle name="Normal 5 6 5 3 2" xfId="9830" xr:uid="{00000000-0005-0000-0000-00007B1B0000}"/>
    <cellStyle name="Normal 5 6 5 4" xfId="8468" xr:uid="{00000000-0005-0000-0000-00007C1B0000}"/>
    <cellStyle name="Normal 5 6 6" xfId="4525" xr:uid="{00000000-0005-0000-0000-00007D1B0000}"/>
    <cellStyle name="Normal 5 6 6 2" xfId="7693" xr:uid="{00000000-0005-0000-0000-00007E1B0000}"/>
    <cellStyle name="Normal 5 6 6 2 2" xfId="10448" xr:uid="{00000000-0005-0000-0000-00007F1B0000}"/>
    <cellStyle name="Normal 5 6 6 3" xfId="9086" xr:uid="{00000000-0005-0000-0000-0000801B0000}"/>
    <cellStyle name="Normal 5 6 7" xfId="7069" xr:uid="{00000000-0005-0000-0000-0000811B0000}"/>
    <cellStyle name="Normal 5 6 7 2" xfId="9824" xr:uid="{00000000-0005-0000-0000-0000821B0000}"/>
    <cellStyle name="Normal 5 6 8" xfId="8462" xr:uid="{00000000-0005-0000-0000-0000831B0000}"/>
    <cellStyle name="Normal 5 7" xfId="3906" xr:uid="{00000000-0005-0000-0000-0000841B0000}"/>
    <cellStyle name="Normal 5 7 2" xfId="3907" xr:uid="{00000000-0005-0000-0000-0000851B0000}"/>
    <cellStyle name="Normal 5 7 2 2" xfId="3908" xr:uid="{00000000-0005-0000-0000-0000861B0000}"/>
    <cellStyle name="Normal 5 7 2 2 2" xfId="4534" xr:uid="{00000000-0005-0000-0000-0000871B0000}"/>
    <cellStyle name="Normal 5 7 2 2 2 2" xfId="7702" xr:uid="{00000000-0005-0000-0000-0000881B0000}"/>
    <cellStyle name="Normal 5 7 2 2 2 2 2" xfId="10457" xr:uid="{00000000-0005-0000-0000-0000891B0000}"/>
    <cellStyle name="Normal 5 7 2 2 2 3" xfId="9095" xr:uid="{00000000-0005-0000-0000-00008A1B0000}"/>
    <cellStyle name="Normal 5 7 2 2 3" xfId="7078" xr:uid="{00000000-0005-0000-0000-00008B1B0000}"/>
    <cellStyle name="Normal 5 7 2 2 3 2" xfId="9833" xr:uid="{00000000-0005-0000-0000-00008C1B0000}"/>
    <cellStyle name="Normal 5 7 2 2 4" xfId="8471" xr:uid="{00000000-0005-0000-0000-00008D1B0000}"/>
    <cellStyle name="Normal 5 7 2 3" xfId="3909" xr:uid="{00000000-0005-0000-0000-00008E1B0000}"/>
    <cellStyle name="Normal 5 7 2 3 2" xfId="4535" xr:uid="{00000000-0005-0000-0000-00008F1B0000}"/>
    <cellStyle name="Normal 5 7 2 3 2 2" xfId="7703" xr:uid="{00000000-0005-0000-0000-0000901B0000}"/>
    <cellStyle name="Normal 5 7 2 3 2 2 2" xfId="10458" xr:uid="{00000000-0005-0000-0000-0000911B0000}"/>
    <cellStyle name="Normal 5 7 2 3 2 3" xfId="9096" xr:uid="{00000000-0005-0000-0000-0000921B0000}"/>
    <cellStyle name="Normal 5 7 2 3 3" xfId="7079" xr:uid="{00000000-0005-0000-0000-0000931B0000}"/>
    <cellStyle name="Normal 5 7 2 3 3 2" xfId="9834" xr:uid="{00000000-0005-0000-0000-0000941B0000}"/>
    <cellStyle name="Normal 5 7 2 3 4" xfId="8472" xr:uid="{00000000-0005-0000-0000-0000951B0000}"/>
    <cellStyle name="Normal 5 7 2 4" xfId="4533" xr:uid="{00000000-0005-0000-0000-0000961B0000}"/>
    <cellStyle name="Normal 5 7 2 4 2" xfId="7701" xr:uid="{00000000-0005-0000-0000-0000971B0000}"/>
    <cellStyle name="Normal 5 7 2 4 2 2" xfId="10456" xr:uid="{00000000-0005-0000-0000-0000981B0000}"/>
    <cellStyle name="Normal 5 7 2 4 3" xfId="9094" xr:uid="{00000000-0005-0000-0000-0000991B0000}"/>
    <cellStyle name="Normal 5 7 2 5" xfId="7077" xr:uid="{00000000-0005-0000-0000-00009A1B0000}"/>
    <cellStyle name="Normal 5 7 2 5 2" xfId="9832" xr:uid="{00000000-0005-0000-0000-00009B1B0000}"/>
    <cellStyle name="Normal 5 7 2 6" xfId="8470" xr:uid="{00000000-0005-0000-0000-00009C1B0000}"/>
    <cellStyle name="Normal 5 7 3" xfId="3910" xr:uid="{00000000-0005-0000-0000-00009D1B0000}"/>
    <cellStyle name="Normal 5 7 3 2" xfId="4536" xr:uid="{00000000-0005-0000-0000-00009E1B0000}"/>
    <cellStyle name="Normal 5 7 3 2 2" xfId="7704" xr:uid="{00000000-0005-0000-0000-00009F1B0000}"/>
    <cellStyle name="Normal 5 7 3 2 2 2" xfId="10459" xr:uid="{00000000-0005-0000-0000-0000A01B0000}"/>
    <cellStyle name="Normal 5 7 3 2 3" xfId="9097" xr:uid="{00000000-0005-0000-0000-0000A11B0000}"/>
    <cellStyle name="Normal 5 7 3 3" xfId="7080" xr:uid="{00000000-0005-0000-0000-0000A21B0000}"/>
    <cellStyle name="Normal 5 7 3 3 2" xfId="9835" xr:uid="{00000000-0005-0000-0000-0000A31B0000}"/>
    <cellStyle name="Normal 5 7 3 4" xfId="8473" xr:uid="{00000000-0005-0000-0000-0000A41B0000}"/>
    <cellStyle name="Normal 5 7 4" xfId="3911" xr:uid="{00000000-0005-0000-0000-0000A51B0000}"/>
    <cellStyle name="Normal 5 7 4 2" xfId="4537" xr:uid="{00000000-0005-0000-0000-0000A61B0000}"/>
    <cellStyle name="Normal 5 7 4 2 2" xfId="7705" xr:uid="{00000000-0005-0000-0000-0000A71B0000}"/>
    <cellStyle name="Normal 5 7 4 2 2 2" xfId="10460" xr:uid="{00000000-0005-0000-0000-0000A81B0000}"/>
    <cellStyle name="Normal 5 7 4 2 3" xfId="9098" xr:uid="{00000000-0005-0000-0000-0000A91B0000}"/>
    <cellStyle name="Normal 5 7 4 3" xfId="7081" xr:uid="{00000000-0005-0000-0000-0000AA1B0000}"/>
    <cellStyle name="Normal 5 7 4 3 2" xfId="9836" xr:uid="{00000000-0005-0000-0000-0000AB1B0000}"/>
    <cellStyle name="Normal 5 7 4 4" xfId="8474" xr:uid="{00000000-0005-0000-0000-0000AC1B0000}"/>
    <cellStyle name="Normal 5 7 5" xfId="3912" xr:uid="{00000000-0005-0000-0000-0000AD1B0000}"/>
    <cellStyle name="Normal 5 7 5 2" xfId="4538" xr:uid="{00000000-0005-0000-0000-0000AE1B0000}"/>
    <cellStyle name="Normal 5 7 5 2 2" xfId="7706" xr:uid="{00000000-0005-0000-0000-0000AF1B0000}"/>
    <cellStyle name="Normal 5 7 5 2 2 2" xfId="10461" xr:uid="{00000000-0005-0000-0000-0000B01B0000}"/>
    <cellStyle name="Normal 5 7 5 2 3" xfId="9099" xr:uid="{00000000-0005-0000-0000-0000B11B0000}"/>
    <cellStyle name="Normal 5 7 5 3" xfId="7082" xr:uid="{00000000-0005-0000-0000-0000B21B0000}"/>
    <cellStyle name="Normal 5 7 5 3 2" xfId="9837" xr:uid="{00000000-0005-0000-0000-0000B31B0000}"/>
    <cellStyle name="Normal 5 7 5 4" xfId="8475" xr:uid="{00000000-0005-0000-0000-0000B41B0000}"/>
    <cellStyle name="Normal 5 7 6" xfId="4532" xr:uid="{00000000-0005-0000-0000-0000B51B0000}"/>
    <cellStyle name="Normal 5 7 6 2" xfId="7700" xr:uid="{00000000-0005-0000-0000-0000B61B0000}"/>
    <cellStyle name="Normal 5 7 6 2 2" xfId="10455" xr:uid="{00000000-0005-0000-0000-0000B71B0000}"/>
    <cellStyle name="Normal 5 7 6 3" xfId="9093" xr:uid="{00000000-0005-0000-0000-0000B81B0000}"/>
    <cellStyle name="Normal 5 7 7" xfId="7076" xr:uid="{00000000-0005-0000-0000-0000B91B0000}"/>
    <cellStyle name="Normal 5 7 7 2" xfId="9831" xr:uid="{00000000-0005-0000-0000-0000BA1B0000}"/>
    <cellStyle name="Normal 5 7 8" xfId="8469" xr:uid="{00000000-0005-0000-0000-0000BB1B0000}"/>
    <cellStyle name="Normal 5 8" xfId="3913" xr:uid="{00000000-0005-0000-0000-0000BC1B0000}"/>
    <cellStyle name="Normal 5 8 2" xfId="3914" xr:uid="{00000000-0005-0000-0000-0000BD1B0000}"/>
    <cellStyle name="Normal 5 8 2 2" xfId="4540" xr:uid="{00000000-0005-0000-0000-0000BE1B0000}"/>
    <cellStyle name="Normal 5 8 2 2 2" xfId="7708" xr:uid="{00000000-0005-0000-0000-0000BF1B0000}"/>
    <cellStyle name="Normal 5 8 2 2 2 2" xfId="10463" xr:uid="{00000000-0005-0000-0000-0000C01B0000}"/>
    <cellStyle name="Normal 5 8 2 2 3" xfId="9101" xr:uid="{00000000-0005-0000-0000-0000C11B0000}"/>
    <cellStyle name="Normal 5 8 2 3" xfId="7084" xr:uid="{00000000-0005-0000-0000-0000C21B0000}"/>
    <cellStyle name="Normal 5 8 2 3 2" xfId="9839" xr:uid="{00000000-0005-0000-0000-0000C31B0000}"/>
    <cellStyle name="Normal 5 8 2 4" xfId="8477" xr:uid="{00000000-0005-0000-0000-0000C41B0000}"/>
    <cellStyle name="Normal 5 8 3" xfId="3915" xr:uid="{00000000-0005-0000-0000-0000C51B0000}"/>
    <cellStyle name="Normal 5 8 3 2" xfId="4541" xr:uid="{00000000-0005-0000-0000-0000C61B0000}"/>
    <cellStyle name="Normal 5 8 3 2 2" xfId="7709" xr:uid="{00000000-0005-0000-0000-0000C71B0000}"/>
    <cellStyle name="Normal 5 8 3 2 2 2" xfId="10464" xr:uid="{00000000-0005-0000-0000-0000C81B0000}"/>
    <cellStyle name="Normal 5 8 3 2 3" xfId="9102" xr:uid="{00000000-0005-0000-0000-0000C91B0000}"/>
    <cellStyle name="Normal 5 8 3 3" xfId="7085" xr:uid="{00000000-0005-0000-0000-0000CA1B0000}"/>
    <cellStyle name="Normal 5 8 3 3 2" xfId="9840" xr:uid="{00000000-0005-0000-0000-0000CB1B0000}"/>
    <cellStyle name="Normal 5 8 3 4" xfId="8478" xr:uid="{00000000-0005-0000-0000-0000CC1B0000}"/>
    <cellStyle name="Normal 5 8 4" xfId="4539" xr:uid="{00000000-0005-0000-0000-0000CD1B0000}"/>
    <cellStyle name="Normal 5 8 4 2" xfId="7707" xr:uid="{00000000-0005-0000-0000-0000CE1B0000}"/>
    <cellStyle name="Normal 5 8 4 2 2" xfId="10462" xr:uid="{00000000-0005-0000-0000-0000CF1B0000}"/>
    <cellStyle name="Normal 5 8 4 3" xfId="9100" xr:uid="{00000000-0005-0000-0000-0000D01B0000}"/>
    <cellStyle name="Normal 5 8 5" xfId="7083" xr:uid="{00000000-0005-0000-0000-0000D11B0000}"/>
    <cellStyle name="Normal 5 8 5 2" xfId="9838" xr:uid="{00000000-0005-0000-0000-0000D21B0000}"/>
    <cellStyle name="Normal 5 8 6" xfId="8476" xr:uid="{00000000-0005-0000-0000-0000D31B0000}"/>
    <cellStyle name="Normal 5 9" xfId="3916" xr:uid="{00000000-0005-0000-0000-0000D41B0000}"/>
    <cellStyle name="Normal 5 9 2" xfId="3917" xr:uid="{00000000-0005-0000-0000-0000D51B0000}"/>
    <cellStyle name="Normal 5 9 2 2" xfId="4543" xr:uid="{00000000-0005-0000-0000-0000D61B0000}"/>
    <cellStyle name="Normal 5 9 2 2 2" xfId="7711" xr:uid="{00000000-0005-0000-0000-0000D71B0000}"/>
    <cellStyle name="Normal 5 9 2 2 2 2" xfId="10466" xr:uid="{00000000-0005-0000-0000-0000D81B0000}"/>
    <cellStyle name="Normal 5 9 2 2 3" xfId="9104" xr:uid="{00000000-0005-0000-0000-0000D91B0000}"/>
    <cellStyle name="Normal 5 9 2 3" xfId="7087" xr:uid="{00000000-0005-0000-0000-0000DA1B0000}"/>
    <cellStyle name="Normal 5 9 2 3 2" xfId="9842" xr:uid="{00000000-0005-0000-0000-0000DB1B0000}"/>
    <cellStyle name="Normal 5 9 2 4" xfId="8480" xr:uid="{00000000-0005-0000-0000-0000DC1B0000}"/>
    <cellStyle name="Normal 5 9 3" xfId="4542" xr:uid="{00000000-0005-0000-0000-0000DD1B0000}"/>
    <cellStyle name="Normal 5 9 3 2" xfId="7710" xr:uid="{00000000-0005-0000-0000-0000DE1B0000}"/>
    <cellStyle name="Normal 5 9 3 2 2" xfId="10465" xr:uid="{00000000-0005-0000-0000-0000DF1B0000}"/>
    <cellStyle name="Normal 5 9 3 3" xfId="9103" xr:uid="{00000000-0005-0000-0000-0000E01B0000}"/>
    <cellStyle name="Normal 5 9 4" xfId="7086" xr:uid="{00000000-0005-0000-0000-0000E11B0000}"/>
    <cellStyle name="Normal 5 9 4 2" xfId="9841" xr:uid="{00000000-0005-0000-0000-0000E21B0000}"/>
    <cellStyle name="Normal 5 9 5" xfId="8479" xr:uid="{00000000-0005-0000-0000-0000E31B0000}"/>
    <cellStyle name="Normal 6" xfId="989" xr:uid="{00000000-0005-0000-0000-0000E41B0000}"/>
    <cellStyle name="Normal 6 10" xfId="3919" xr:uid="{00000000-0005-0000-0000-0000E51B0000}"/>
    <cellStyle name="Normal 6 10 2" xfId="4545" xr:uid="{00000000-0005-0000-0000-0000E61B0000}"/>
    <cellStyle name="Normal 6 10 2 2" xfId="7713" xr:uid="{00000000-0005-0000-0000-0000E71B0000}"/>
    <cellStyle name="Normal 6 10 2 2 2" xfId="10468" xr:uid="{00000000-0005-0000-0000-0000E81B0000}"/>
    <cellStyle name="Normal 6 10 2 3" xfId="9106" xr:uid="{00000000-0005-0000-0000-0000E91B0000}"/>
    <cellStyle name="Normal 6 10 3" xfId="7089" xr:uid="{00000000-0005-0000-0000-0000EA1B0000}"/>
    <cellStyle name="Normal 6 10 3 2" xfId="9844" xr:uid="{00000000-0005-0000-0000-0000EB1B0000}"/>
    <cellStyle name="Normal 6 10 4" xfId="8482" xr:uid="{00000000-0005-0000-0000-0000EC1B0000}"/>
    <cellStyle name="Normal 6 11" xfId="3920" xr:uid="{00000000-0005-0000-0000-0000ED1B0000}"/>
    <cellStyle name="Normal 6 11 2" xfId="4546" xr:uid="{00000000-0005-0000-0000-0000EE1B0000}"/>
    <cellStyle name="Normal 6 11 2 2" xfId="7714" xr:uid="{00000000-0005-0000-0000-0000EF1B0000}"/>
    <cellStyle name="Normal 6 11 2 2 2" xfId="10469" xr:uid="{00000000-0005-0000-0000-0000F01B0000}"/>
    <cellStyle name="Normal 6 11 2 3" xfId="9107" xr:uid="{00000000-0005-0000-0000-0000F11B0000}"/>
    <cellStyle name="Normal 6 11 3" xfId="7090" xr:uid="{00000000-0005-0000-0000-0000F21B0000}"/>
    <cellStyle name="Normal 6 11 3 2" xfId="9845" xr:uid="{00000000-0005-0000-0000-0000F31B0000}"/>
    <cellStyle name="Normal 6 11 4" xfId="8483" xr:uid="{00000000-0005-0000-0000-0000F41B0000}"/>
    <cellStyle name="Normal 6 12" xfId="3921" xr:uid="{00000000-0005-0000-0000-0000F51B0000}"/>
    <cellStyle name="Normal 6 12 2" xfId="4547" xr:uid="{00000000-0005-0000-0000-0000F61B0000}"/>
    <cellStyle name="Normal 6 12 2 2" xfId="7715" xr:uid="{00000000-0005-0000-0000-0000F71B0000}"/>
    <cellStyle name="Normal 6 12 2 2 2" xfId="10470" xr:uid="{00000000-0005-0000-0000-0000F81B0000}"/>
    <cellStyle name="Normal 6 12 2 3" xfId="9108" xr:uid="{00000000-0005-0000-0000-0000F91B0000}"/>
    <cellStyle name="Normal 6 12 3" xfId="7091" xr:uid="{00000000-0005-0000-0000-0000FA1B0000}"/>
    <cellStyle name="Normal 6 12 3 2" xfId="9846" xr:uid="{00000000-0005-0000-0000-0000FB1B0000}"/>
    <cellStyle name="Normal 6 12 4" xfId="8484" xr:uid="{00000000-0005-0000-0000-0000FC1B0000}"/>
    <cellStyle name="Normal 6 13" xfId="3918" xr:uid="{00000000-0005-0000-0000-0000FD1B0000}"/>
    <cellStyle name="Normal 6 13 2" xfId="4544" xr:uid="{00000000-0005-0000-0000-0000FE1B0000}"/>
    <cellStyle name="Normal 6 13 2 2" xfId="7712" xr:uid="{00000000-0005-0000-0000-0000FF1B0000}"/>
    <cellStyle name="Normal 6 13 2 2 2" xfId="10467" xr:uid="{00000000-0005-0000-0000-0000001C0000}"/>
    <cellStyle name="Normal 6 13 2 3" xfId="9105" xr:uid="{00000000-0005-0000-0000-0000011C0000}"/>
    <cellStyle name="Normal 6 13 3" xfId="7088" xr:uid="{00000000-0005-0000-0000-0000021C0000}"/>
    <cellStyle name="Normal 6 13 3 2" xfId="9843" xr:uid="{00000000-0005-0000-0000-0000031C0000}"/>
    <cellStyle name="Normal 6 13 4" xfId="8481" xr:uid="{00000000-0005-0000-0000-0000041C0000}"/>
    <cellStyle name="Normal 6 14" xfId="4104" xr:uid="{00000000-0005-0000-0000-0000051C0000}"/>
    <cellStyle name="Normal 6 14 2" xfId="7272" xr:uid="{00000000-0005-0000-0000-0000061C0000}"/>
    <cellStyle name="Normal 6 14 2 2" xfId="10027" xr:uid="{00000000-0005-0000-0000-0000071C0000}"/>
    <cellStyle name="Normal 6 14 3" xfId="8665" xr:uid="{00000000-0005-0000-0000-0000081C0000}"/>
    <cellStyle name="Normal 6 15" xfId="3385" xr:uid="{00000000-0005-0000-0000-0000091C0000}"/>
    <cellStyle name="Normal 6 15 2" xfId="6653" xr:uid="{00000000-0005-0000-0000-00000A1C0000}"/>
    <cellStyle name="Normal 6 15 2 2" xfId="9416" xr:uid="{00000000-0005-0000-0000-00000B1C0000}"/>
    <cellStyle name="Normal 6 15 3" xfId="8045" xr:uid="{00000000-0005-0000-0000-00000C1C0000}"/>
    <cellStyle name="Normal 6 16" xfId="6226" xr:uid="{00000000-0005-0000-0000-00000D1C0000}"/>
    <cellStyle name="Normal 6 16 2" xfId="9342" xr:uid="{00000000-0005-0000-0000-00000E1C0000}"/>
    <cellStyle name="Normal 6 17" xfId="7917" xr:uid="{00000000-0005-0000-0000-00000F1C0000}"/>
    <cellStyle name="Normal 6 2" xfId="990" xr:uid="{00000000-0005-0000-0000-0000101C0000}"/>
    <cellStyle name="Normal 6 2 2" xfId="2620" xr:uid="{00000000-0005-0000-0000-0000111C0000}"/>
    <cellStyle name="Normal 6 2 2 2" xfId="3924" xr:uid="{00000000-0005-0000-0000-0000121C0000}"/>
    <cellStyle name="Normal 6 2 2 2 2" xfId="4550" xr:uid="{00000000-0005-0000-0000-0000131C0000}"/>
    <cellStyle name="Normal 6 2 2 2 2 2" xfId="7718" xr:uid="{00000000-0005-0000-0000-0000141C0000}"/>
    <cellStyle name="Normal 6 2 2 2 2 2 2" xfId="10473" xr:uid="{00000000-0005-0000-0000-0000151C0000}"/>
    <cellStyle name="Normal 6 2 2 2 2 3" xfId="9111" xr:uid="{00000000-0005-0000-0000-0000161C0000}"/>
    <cellStyle name="Normal 6 2 2 2 3" xfId="7094" xr:uid="{00000000-0005-0000-0000-0000171C0000}"/>
    <cellStyle name="Normal 6 2 2 2 3 2" xfId="9849" xr:uid="{00000000-0005-0000-0000-0000181C0000}"/>
    <cellStyle name="Normal 6 2 2 2 4" xfId="8487" xr:uid="{00000000-0005-0000-0000-0000191C0000}"/>
    <cellStyle name="Normal 6 2 2 3" xfId="3925" xr:uid="{00000000-0005-0000-0000-00001A1C0000}"/>
    <cellStyle name="Normal 6 2 2 3 2" xfId="4551" xr:uid="{00000000-0005-0000-0000-00001B1C0000}"/>
    <cellStyle name="Normal 6 2 2 3 2 2" xfId="7719" xr:uid="{00000000-0005-0000-0000-00001C1C0000}"/>
    <cellStyle name="Normal 6 2 2 3 2 2 2" xfId="10474" xr:uid="{00000000-0005-0000-0000-00001D1C0000}"/>
    <cellStyle name="Normal 6 2 2 3 2 3" xfId="9112" xr:uid="{00000000-0005-0000-0000-00001E1C0000}"/>
    <cellStyle name="Normal 6 2 2 3 3" xfId="7095" xr:uid="{00000000-0005-0000-0000-00001F1C0000}"/>
    <cellStyle name="Normal 6 2 2 3 3 2" xfId="9850" xr:uid="{00000000-0005-0000-0000-0000201C0000}"/>
    <cellStyle name="Normal 6 2 2 3 4" xfId="8488" xr:uid="{00000000-0005-0000-0000-0000211C0000}"/>
    <cellStyle name="Normal 6 2 2 4" xfId="3923" xr:uid="{00000000-0005-0000-0000-0000221C0000}"/>
    <cellStyle name="Normal 6 2 2 4 2" xfId="4549" xr:uid="{00000000-0005-0000-0000-0000231C0000}"/>
    <cellStyle name="Normal 6 2 2 4 2 2" xfId="7717" xr:uid="{00000000-0005-0000-0000-0000241C0000}"/>
    <cellStyle name="Normal 6 2 2 4 2 2 2" xfId="10472" xr:uid="{00000000-0005-0000-0000-0000251C0000}"/>
    <cellStyle name="Normal 6 2 2 4 2 3" xfId="9110" xr:uid="{00000000-0005-0000-0000-0000261C0000}"/>
    <cellStyle name="Normal 6 2 2 4 3" xfId="7093" xr:uid="{00000000-0005-0000-0000-0000271C0000}"/>
    <cellStyle name="Normal 6 2 2 4 3 2" xfId="9848" xr:uid="{00000000-0005-0000-0000-0000281C0000}"/>
    <cellStyle name="Normal 6 2 2 4 4" xfId="8486" xr:uid="{00000000-0005-0000-0000-0000291C0000}"/>
    <cellStyle name="Normal 6 2 2 5" xfId="4128" xr:uid="{00000000-0005-0000-0000-00002A1C0000}"/>
    <cellStyle name="Normal 6 2 2 5 2" xfId="7296" xr:uid="{00000000-0005-0000-0000-00002B1C0000}"/>
    <cellStyle name="Normal 6 2 2 5 2 2" xfId="10051" xr:uid="{00000000-0005-0000-0000-00002C1C0000}"/>
    <cellStyle name="Normal 6 2 2 5 3" xfId="8689" xr:uid="{00000000-0005-0000-0000-00002D1C0000}"/>
    <cellStyle name="Normal 6 2 2 6" xfId="3477" xr:uid="{00000000-0005-0000-0000-00002E1C0000}"/>
    <cellStyle name="Normal 6 2 2 6 2" xfId="6685" xr:uid="{00000000-0005-0000-0000-00002F1C0000}"/>
    <cellStyle name="Normal 6 2 2 6 2 2" xfId="9440" xr:uid="{00000000-0005-0000-0000-0000301C0000}"/>
    <cellStyle name="Normal 6 2 2 6 3" xfId="8073" xr:uid="{00000000-0005-0000-0000-0000311C0000}"/>
    <cellStyle name="Normal 6 2 3" xfId="3329" xr:uid="{00000000-0005-0000-0000-0000321C0000}"/>
    <cellStyle name="Normal 6 2 3 2" xfId="3926" xr:uid="{00000000-0005-0000-0000-0000331C0000}"/>
    <cellStyle name="Normal 6 2 3 2 2" xfId="4552" xr:uid="{00000000-0005-0000-0000-0000341C0000}"/>
    <cellStyle name="Normal 6 2 3 2 2 2" xfId="7720" xr:uid="{00000000-0005-0000-0000-0000351C0000}"/>
    <cellStyle name="Normal 6 2 3 2 2 2 2" xfId="10475" xr:uid="{00000000-0005-0000-0000-0000361C0000}"/>
    <cellStyle name="Normal 6 2 3 2 2 3" xfId="9113" xr:uid="{00000000-0005-0000-0000-0000371C0000}"/>
    <cellStyle name="Normal 6 2 3 2 3" xfId="7096" xr:uid="{00000000-0005-0000-0000-0000381C0000}"/>
    <cellStyle name="Normal 6 2 3 2 3 2" xfId="9851" xr:uid="{00000000-0005-0000-0000-0000391C0000}"/>
    <cellStyle name="Normal 6 2 3 2 4" xfId="8489" xr:uid="{00000000-0005-0000-0000-00003A1C0000}"/>
    <cellStyle name="Normal 6 2 3 3" xfId="4144" xr:uid="{00000000-0005-0000-0000-00003B1C0000}"/>
    <cellStyle name="Normal 6 2 3 3 2" xfId="7312" xr:uid="{00000000-0005-0000-0000-00003C1C0000}"/>
    <cellStyle name="Normal 6 2 3 3 2 2" xfId="10067" xr:uid="{00000000-0005-0000-0000-00003D1C0000}"/>
    <cellStyle name="Normal 6 2 3 3 3" xfId="8705" xr:uid="{00000000-0005-0000-0000-00003E1C0000}"/>
    <cellStyle name="Normal 6 2 3 4" xfId="3493" xr:uid="{00000000-0005-0000-0000-00003F1C0000}"/>
    <cellStyle name="Normal 6 2 3 4 2" xfId="6701" xr:uid="{00000000-0005-0000-0000-0000401C0000}"/>
    <cellStyle name="Normal 6 2 3 4 2 2" xfId="9456" xr:uid="{00000000-0005-0000-0000-0000411C0000}"/>
    <cellStyle name="Normal 6 2 3 4 3" xfId="8089" xr:uid="{00000000-0005-0000-0000-0000421C0000}"/>
    <cellStyle name="Normal 6 2 3 5" xfId="6633" xr:uid="{00000000-0005-0000-0000-0000431C0000}"/>
    <cellStyle name="Normal 6 2 3 5 2" xfId="9397" xr:uid="{00000000-0005-0000-0000-0000441C0000}"/>
    <cellStyle name="Normal 6 2 3 6" xfId="8026" xr:uid="{00000000-0005-0000-0000-0000451C0000}"/>
    <cellStyle name="Normal 6 2 4" xfId="3927" xr:uid="{00000000-0005-0000-0000-0000461C0000}"/>
    <cellStyle name="Normal 6 2 4 2" xfId="4553" xr:uid="{00000000-0005-0000-0000-0000471C0000}"/>
    <cellStyle name="Normal 6 2 4 2 2" xfId="7721" xr:uid="{00000000-0005-0000-0000-0000481C0000}"/>
    <cellStyle name="Normal 6 2 4 2 2 2" xfId="10476" xr:uid="{00000000-0005-0000-0000-0000491C0000}"/>
    <cellStyle name="Normal 6 2 4 2 3" xfId="9114" xr:uid="{00000000-0005-0000-0000-00004A1C0000}"/>
    <cellStyle name="Normal 6 2 4 3" xfId="7097" xr:uid="{00000000-0005-0000-0000-00004B1C0000}"/>
    <cellStyle name="Normal 6 2 4 3 2" xfId="9852" xr:uid="{00000000-0005-0000-0000-00004C1C0000}"/>
    <cellStyle name="Normal 6 2 4 4" xfId="8490" xr:uid="{00000000-0005-0000-0000-00004D1C0000}"/>
    <cellStyle name="Normal 6 2 5" xfId="3928" xr:uid="{00000000-0005-0000-0000-00004E1C0000}"/>
    <cellStyle name="Normal 6 2 5 2" xfId="4554" xr:uid="{00000000-0005-0000-0000-00004F1C0000}"/>
    <cellStyle name="Normal 6 2 5 2 2" xfId="7722" xr:uid="{00000000-0005-0000-0000-0000501C0000}"/>
    <cellStyle name="Normal 6 2 5 2 2 2" xfId="10477" xr:uid="{00000000-0005-0000-0000-0000511C0000}"/>
    <cellStyle name="Normal 6 2 5 2 3" xfId="9115" xr:uid="{00000000-0005-0000-0000-0000521C0000}"/>
    <cellStyle name="Normal 6 2 5 3" xfId="7098" xr:uid="{00000000-0005-0000-0000-0000531C0000}"/>
    <cellStyle name="Normal 6 2 5 3 2" xfId="9853" xr:uid="{00000000-0005-0000-0000-0000541C0000}"/>
    <cellStyle name="Normal 6 2 5 4" xfId="8491" xr:uid="{00000000-0005-0000-0000-0000551C0000}"/>
    <cellStyle name="Normal 6 2 6" xfId="3929" xr:uid="{00000000-0005-0000-0000-0000561C0000}"/>
    <cellStyle name="Normal 6 2 6 2" xfId="4555" xr:uid="{00000000-0005-0000-0000-0000571C0000}"/>
    <cellStyle name="Normal 6 2 6 2 2" xfId="7723" xr:uid="{00000000-0005-0000-0000-0000581C0000}"/>
    <cellStyle name="Normal 6 2 6 2 2 2" xfId="10478" xr:uid="{00000000-0005-0000-0000-0000591C0000}"/>
    <cellStyle name="Normal 6 2 6 2 3" xfId="9116" xr:uid="{00000000-0005-0000-0000-00005A1C0000}"/>
    <cellStyle name="Normal 6 2 6 3" xfId="7099" xr:uid="{00000000-0005-0000-0000-00005B1C0000}"/>
    <cellStyle name="Normal 6 2 6 3 2" xfId="9854" xr:uid="{00000000-0005-0000-0000-00005C1C0000}"/>
    <cellStyle name="Normal 6 2 6 4" xfId="8492" xr:uid="{00000000-0005-0000-0000-00005D1C0000}"/>
    <cellStyle name="Normal 6 2 7" xfId="3922" xr:uid="{00000000-0005-0000-0000-00005E1C0000}"/>
    <cellStyle name="Normal 6 2 7 2" xfId="4548" xr:uid="{00000000-0005-0000-0000-00005F1C0000}"/>
    <cellStyle name="Normal 6 2 7 2 2" xfId="7716" xr:uid="{00000000-0005-0000-0000-0000601C0000}"/>
    <cellStyle name="Normal 6 2 7 2 2 2" xfId="10471" xr:uid="{00000000-0005-0000-0000-0000611C0000}"/>
    <cellStyle name="Normal 6 2 7 2 3" xfId="9109" xr:uid="{00000000-0005-0000-0000-0000621C0000}"/>
    <cellStyle name="Normal 6 2 7 3" xfId="7092" xr:uid="{00000000-0005-0000-0000-0000631C0000}"/>
    <cellStyle name="Normal 6 2 7 3 2" xfId="9847" xr:uid="{00000000-0005-0000-0000-0000641C0000}"/>
    <cellStyle name="Normal 6 2 7 4" xfId="8485" xr:uid="{00000000-0005-0000-0000-0000651C0000}"/>
    <cellStyle name="Normal 6 2 8" xfId="4112" xr:uid="{00000000-0005-0000-0000-0000661C0000}"/>
    <cellStyle name="Normal 6 2 8 2" xfId="7280" xr:uid="{00000000-0005-0000-0000-0000671C0000}"/>
    <cellStyle name="Normal 6 2 8 2 2" xfId="10035" xr:uid="{00000000-0005-0000-0000-0000681C0000}"/>
    <cellStyle name="Normal 6 2 8 3" xfId="8673" xr:uid="{00000000-0005-0000-0000-0000691C0000}"/>
    <cellStyle name="Normal 6 2 9" xfId="3461" xr:uid="{00000000-0005-0000-0000-00006A1C0000}"/>
    <cellStyle name="Normal 6 2 9 2" xfId="6669" xr:uid="{00000000-0005-0000-0000-00006B1C0000}"/>
    <cellStyle name="Normal 6 2 9 2 2" xfId="9424" xr:uid="{00000000-0005-0000-0000-00006C1C0000}"/>
    <cellStyle name="Normal 6 2 9 3" xfId="8057" xr:uid="{00000000-0005-0000-0000-00006D1C0000}"/>
    <cellStyle name="Normal 6 3" xfId="2619" xr:uid="{00000000-0005-0000-0000-00006E1C0000}"/>
    <cellStyle name="Normal 6 3 10" xfId="5673" xr:uid="{00000000-0005-0000-0000-00006F1C0000}"/>
    <cellStyle name="Normal 6 3 10 2" xfId="9323" xr:uid="{00000000-0005-0000-0000-0000701C0000}"/>
    <cellStyle name="Normal 6 3 11" xfId="6595" xr:uid="{00000000-0005-0000-0000-0000711C0000}"/>
    <cellStyle name="Normal 6 3 11 2" xfId="9359" xr:uid="{00000000-0005-0000-0000-0000721C0000}"/>
    <cellStyle name="Normal 6 3 12" xfId="7971" xr:uid="{00000000-0005-0000-0000-0000731C0000}"/>
    <cellStyle name="Normal 6 3 2" xfId="3307" xr:uid="{00000000-0005-0000-0000-0000741C0000}"/>
    <cellStyle name="Normal 6 3 2 2" xfId="3932" xr:uid="{00000000-0005-0000-0000-0000751C0000}"/>
    <cellStyle name="Normal 6 3 2 2 2" xfId="4558" xr:uid="{00000000-0005-0000-0000-0000761C0000}"/>
    <cellStyle name="Normal 6 3 2 2 2 2" xfId="7726" xr:uid="{00000000-0005-0000-0000-0000771C0000}"/>
    <cellStyle name="Normal 6 3 2 2 2 2 2" xfId="10481" xr:uid="{00000000-0005-0000-0000-0000781C0000}"/>
    <cellStyle name="Normal 6 3 2 2 2 3" xfId="9119" xr:uid="{00000000-0005-0000-0000-0000791C0000}"/>
    <cellStyle name="Normal 6 3 2 2 3" xfId="7102" xr:uid="{00000000-0005-0000-0000-00007A1C0000}"/>
    <cellStyle name="Normal 6 3 2 2 3 2" xfId="9857" xr:uid="{00000000-0005-0000-0000-00007B1C0000}"/>
    <cellStyle name="Normal 6 3 2 2 4" xfId="8495" xr:uid="{00000000-0005-0000-0000-00007C1C0000}"/>
    <cellStyle name="Normal 6 3 2 3" xfId="3933" xr:uid="{00000000-0005-0000-0000-00007D1C0000}"/>
    <cellStyle name="Normal 6 3 2 3 2" xfId="4559" xr:uid="{00000000-0005-0000-0000-00007E1C0000}"/>
    <cellStyle name="Normal 6 3 2 3 2 2" xfId="7727" xr:uid="{00000000-0005-0000-0000-00007F1C0000}"/>
    <cellStyle name="Normal 6 3 2 3 2 2 2" xfId="10482" xr:uid="{00000000-0005-0000-0000-0000801C0000}"/>
    <cellStyle name="Normal 6 3 2 3 2 3" xfId="9120" xr:uid="{00000000-0005-0000-0000-0000811C0000}"/>
    <cellStyle name="Normal 6 3 2 3 3" xfId="7103" xr:uid="{00000000-0005-0000-0000-0000821C0000}"/>
    <cellStyle name="Normal 6 3 2 3 3 2" xfId="9858" xr:uid="{00000000-0005-0000-0000-0000831C0000}"/>
    <cellStyle name="Normal 6 3 2 3 4" xfId="8496" xr:uid="{00000000-0005-0000-0000-0000841C0000}"/>
    <cellStyle name="Normal 6 3 2 4" xfId="4557" xr:uid="{00000000-0005-0000-0000-0000851C0000}"/>
    <cellStyle name="Normal 6 3 2 4 2" xfId="7725" xr:uid="{00000000-0005-0000-0000-0000861C0000}"/>
    <cellStyle name="Normal 6 3 2 4 2 2" xfId="10480" xr:uid="{00000000-0005-0000-0000-0000871C0000}"/>
    <cellStyle name="Normal 6 3 2 4 3" xfId="9118" xr:uid="{00000000-0005-0000-0000-0000881C0000}"/>
    <cellStyle name="Normal 6 3 2 5" xfId="3931" xr:uid="{00000000-0005-0000-0000-0000891C0000}"/>
    <cellStyle name="Normal 6 3 2 5 2" xfId="7101" xr:uid="{00000000-0005-0000-0000-00008A1C0000}"/>
    <cellStyle name="Normal 6 3 2 5 2 2" xfId="9856" xr:uid="{00000000-0005-0000-0000-00008B1C0000}"/>
    <cellStyle name="Normal 6 3 2 5 3" xfId="8494" xr:uid="{00000000-0005-0000-0000-00008C1C0000}"/>
    <cellStyle name="Normal 6 3 2 6" xfId="6616" xr:uid="{00000000-0005-0000-0000-00008D1C0000}"/>
    <cellStyle name="Normal 6 3 2 6 2" xfId="9380" xr:uid="{00000000-0005-0000-0000-00008E1C0000}"/>
    <cellStyle name="Normal 6 3 2 7" xfId="8009" xr:uid="{00000000-0005-0000-0000-00008F1C0000}"/>
    <cellStyle name="Normal 6 3 3" xfId="3934" xr:uid="{00000000-0005-0000-0000-0000901C0000}"/>
    <cellStyle name="Normal 6 3 3 2" xfId="4560" xr:uid="{00000000-0005-0000-0000-0000911C0000}"/>
    <cellStyle name="Normal 6 3 3 2 2" xfId="7728" xr:uid="{00000000-0005-0000-0000-0000921C0000}"/>
    <cellStyle name="Normal 6 3 3 2 2 2" xfId="10483" xr:uid="{00000000-0005-0000-0000-0000931C0000}"/>
    <cellStyle name="Normal 6 3 3 2 3" xfId="9121" xr:uid="{00000000-0005-0000-0000-0000941C0000}"/>
    <cellStyle name="Normal 6 3 3 3" xfId="7104" xr:uid="{00000000-0005-0000-0000-0000951C0000}"/>
    <cellStyle name="Normal 6 3 3 3 2" xfId="9859" xr:uid="{00000000-0005-0000-0000-0000961C0000}"/>
    <cellStyle name="Normal 6 3 3 4" xfId="8497" xr:uid="{00000000-0005-0000-0000-0000971C0000}"/>
    <cellStyle name="Normal 6 3 4" xfId="3935" xr:uid="{00000000-0005-0000-0000-0000981C0000}"/>
    <cellStyle name="Normal 6 3 4 2" xfId="4561" xr:uid="{00000000-0005-0000-0000-0000991C0000}"/>
    <cellStyle name="Normal 6 3 4 2 2" xfId="7729" xr:uid="{00000000-0005-0000-0000-00009A1C0000}"/>
    <cellStyle name="Normal 6 3 4 2 2 2" xfId="10484" xr:uid="{00000000-0005-0000-0000-00009B1C0000}"/>
    <cellStyle name="Normal 6 3 4 2 3" xfId="9122" xr:uid="{00000000-0005-0000-0000-00009C1C0000}"/>
    <cellStyle name="Normal 6 3 4 3" xfId="7105" xr:uid="{00000000-0005-0000-0000-00009D1C0000}"/>
    <cellStyle name="Normal 6 3 4 3 2" xfId="9860" xr:uid="{00000000-0005-0000-0000-00009E1C0000}"/>
    <cellStyle name="Normal 6 3 4 4" xfId="8498" xr:uid="{00000000-0005-0000-0000-00009F1C0000}"/>
    <cellStyle name="Normal 6 3 5" xfId="3936" xr:uid="{00000000-0005-0000-0000-0000A01C0000}"/>
    <cellStyle name="Normal 6 3 5 2" xfId="4562" xr:uid="{00000000-0005-0000-0000-0000A11C0000}"/>
    <cellStyle name="Normal 6 3 5 2 2" xfId="7730" xr:uid="{00000000-0005-0000-0000-0000A21C0000}"/>
    <cellStyle name="Normal 6 3 5 2 2 2" xfId="10485" xr:uid="{00000000-0005-0000-0000-0000A31C0000}"/>
    <cellStyle name="Normal 6 3 5 2 3" xfId="9123" xr:uid="{00000000-0005-0000-0000-0000A41C0000}"/>
    <cellStyle name="Normal 6 3 5 3" xfId="7106" xr:uid="{00000000-0005-0000-0000-0000A51C0000}"/>
    <cellStyle name="Normal 6 3 5 3 2" xfId="9861" xr:uid="{00000000-0005-0000-0000-0000A61C0000}"/>
    <cellStyle name="Normal 6 3 5 4" xfId="8499" xr:uid="{00000000-0005-0000-0000-0000A71C0000}"/>
    <cellStyle name="Normal 6 3 6" xfId="3937" xr:uid="{00000000-0005-0000-0000-0000A81C0000}"/>
    <cellStyle name="Normal 6 3 6 2" xfId="4563" xr:uid="{00000000-0005-0000-0000-0000A91C0000}"/>
    <cellStyle name="Normal 6 3 6 2 2" xfId="7731" xr:uid="{00000000-0005-0000-0000-0000AA1C0000}"/>
    <cellStyle name="Normal 6 3 6 2 2 2" xfId="10486" xr:uid="{00000000-0005-0000-0000-0000AB1C0000}"/>
    <cellStyle name="Normal 6 3 6 2 3" xfId="9124" xr:uid="{00000000-0005-0000-0000-0000AC1C0000}"/>
    <cellStyle name="Normal 6 3 6 3" xfId="7107" xr:uid="{00000000-0005-0000-0000-0000AD1C0000}"/>
    <cellStyle name="Normal 6 3 6 3 2" xfId="9862" xr:uid="{00000000-0005-0000-0000-0000AE1C0000}"/>
    <cellStyle name="Normal 6 3 6 4" xfId="8500" xr:uid="{00000000-0005-0000-0000-0000AF1C0000}"/>
    <cellStyle name="Normal 6 3 7" xfId="3930" xr:uid="{00000000-0005-0000-0000-0000B01C0000}"/>
    <cellStyle name="Normal 6 3 7 2" xfId="4556" xr:uid="{00000000-0005-0000-0000-0000B11C0000}"/>
    <cellStyle name="Normal 6 3 7 2 2" xfId="7724" xr:uid="{00000000-0005-0000-0000-0000B21C0000}"/>
    <cellStyle name="Normal 6 3 7 2 2 2" xfId="10479" xr:uid="{00000000-0005-0000-0000-0000B31C0000}"/>
    <cellStyle name="Normal 6 3 7 2 3" xfId="9117" xr:uid="{00000000-0005-0000-0000-0000B41C0000}"/>
    <cellStyle name="Normal 6 3 7 3" xfId="7100" xr:uid="{00000000-0005-0000-0000-0000B51C0000}"/>
    <cellStyle name="Normal 6 3 7 3 2" xfId="9855" xr:uid="{00000000-0005-0000-0000-0000B61C0000}"/>
    <cellStyle name="Normal 6 3 7 4" xfId="8493" xr:uid="{00000000-0005-0000-0000-0000B71C0000}"/>
    <cellStyle name="Normal 6 3 8" xfId="4120" xr:uid="{00000000-0005-0000-0000-0000B81C0000}"/>
    <cellStyle name="Normal 6 3 8 2" xfId="7288" xr:uid="{00000000-0005-0000-0000-0000B91C0000}"/>
    <cellStyle name="Normal 6 3 8 2 2" xfId="10043" xr:uid="{00000000-0005-0000-0000-0000BA1C0000}"/>
    <cellStyle name="Normal 6 3 8 3" xfId="8681" xr:uid="{00000000-0005-0000-0000-0000BB1C0000}"/>
    <cellStyle name="Normal 6 3 9" xfId="3469" xr:uid="{00000000-0005-0000-0000-0000BC1C0000}"/>
    <cellStyle name="Normal 6 3 9 2" xfId="6677" xr:uid="{00000000-0005-0000-0000-0000BD1C0000}"/>
    <cellStyle name="Normal 6 3 9 2 2" xfId="9432" xr:uid="{00000000-0005-0000-0000-0000BE1C0000}"/>
    <cellStyle name="Normal 6 3 9 3" xfId="8065" xr:uid="{00000000-0005-0000-0000-0000BF1C0000}"/>
    <cellStyle name="Normal 6 4" xfId="3322" xr:uid="{00000000-0005-0000-0000-0000C01C0000}"/>
    <cellStyle name="Normal 6 4 10" xfId="6629" xr:uid="{00000000-0005-0000-0000-0000C11C0000}"/>
    <cellStyle name="Normal 6 4 10 2" xfId="9393" xr:uid="{00000000-0005-0000-0000-0000C21C0000}"/>
    <cellStyle name="Normal 6 4 11" xfId="8022" xr:uid="{00000000-0005-0000-0000-0000C31C0000}"/>
    <cellStyle name="Normal 6 4 2" xfId="3939" xr:uid="{00000000-0005-0000-0000-0000C41C0000}"/>
    <cellStyle name="Normal 6 4 2 2" xfId="3940" xr:uid="{00000000-0005-0000-0000-0000C51C0000}"/>
    <cellStyle name="Normal 6 4 2 2 2" xfId="4566" xr:uid="{00000000-0005-0000-0000-0000C61C0000}"/>
    <cellStyle name="Normal 6 4 2 2 2 2" xfId="7734" xr:uid="{00000000-0005-0000-0000-0000C71C0000}"/>
    <cellStyle name="Normal 6 4 2 2 2 2 2" xfId="10489" xr:uid="{00000000-0005-0000-0000-0000C81C0000}"/>
    <cellStyle name="Normal 6 4 2 2 2 3" xfId="9127" xr:uid="{00000000-0005-0000-0000-0000C91C0000}"/>
    <cellStyle name="Normal 6 4 2 2 3" xfId="7110" xr:uid="{00000000-0005-0000-0000-0000CA1C0000}"/>
    <cellStyle name="Normal 6 4 2 2 3 2" xfId="9865" xr:uid="{00000000-0005-0000-0000-0000CB1C0000}"/>
    <cellStyle name="Normal 6 4 2 2 4" xfId="8503" xr:uid="{00000000-0005-0000-0000-0000CC1C0000}"/>
    <cellStyle name="Normal 6 4 2 3" xfId="3941" xr:uid="{00000000-0005-0000-0000-0000CD1C0000}"/>
    <cellStyle name="Normal 6 4 2 3 2" xfId="4567" xr:uid="{00000000-0005-0000-0000-0000CE1C0000}"/>
    <cellStyle name="Normal 6 4 2 3 2 2" xfId="7735" xr:uid="{00000000-0005-0000-0000-0000CF1C0000}"/>
    <cellStyle name="Normal 6 4 2 3 2 2 2" xfId="10490" xr:uid="{00000000-0005-0000-0000-0000D01C0000}"/>
    <cellStyle name="Normal 6 4 2 3 2 3" xfId="9128" xr:uid="{00000000-0005-0000-0000-0000D11C0000}"/>
    <cellStyle name="Normal 6 4 2 3 3" xfId="7111" xr:uid="{00000000-0005-0000-0000-0000D21C0000}"/>
    <cellStyle name="Normal 6 4 2 3 3 2" xfId="9866" xr:uid="{00000000-0005-0000-0000-0000D31C0000}"/>
    <cellStyle name="Normal 6 4 2 3 4" xfId="8504" xr:uid="{00000000-0005-0000-0000-0000D41C0000}"/>
    <cellStyle name="Normal 6 4 2 4" xfId="4565" xr:uid="{00000000-0005-0000-0000-0000D51C0000}"/>
    <cellStyle name="Normal 6 4 2 4 2" xfId="7733" xr:uid="{00000000-0005-0000-0000-0000D61C0000}"/>
    <cellStyle name="Normal 6 4 2 4 2 2" xfId="10488" xr:uid="{00000000-0005-0000-0000-0000D71C0000}"/>
    <cellStyle name="Normal 6 4 2 4 3" xfId="9126" xr:uid="{00000000-0005-0000-0000-0000D81C0000}"/>
    <cellStyle name="Normal 6 4 2 5" xfId="7109" xr:uid="{00000000-0005-0000-0000-0000D91C0000}"/>
    <cellStyle name="Normal 6 4 2 5 2" xfId="9864" xr:uid="{00000000-0005-0000-0000-0000DA1C0000}"/>
    <cellStyle name="Normal 6 4 2 6" xfId="8502" xr:uid="{00000000-0005-0000-0000-0000DB1C0000}"/>
    <cellStyle name="Normal 6 4 3" xfId="3942" xr:uid="{00000000-0005-0000-0000-0000DC1C0000}"/>
    <cellStyle name="Normal 6 4 3 2" xfId="4568" xr:uid="{00000000-0005-0000-0000-0000DD1C0000}"/>
    <cellStyle name="Normal 6 4 3 2 2" xfId="7736" xr:uid="{00000000-0005-0000-0000-0000DE1C0000}"/>
    <cellStyle name="Normal 6 4 3 2 2 2" xfId="10491" xr:uid="{00000000-0005-0000-0000-0000DF1C0000}"/>
    <cellStyle name="Normal 6 4 3 2 3" xfId="9129" xr:uid="{00000000-0005-0000-0000-0000E01C0000}"/>
    <cellStyle name="Normal 6 4 3 3" xfId="7112" xr:uid="{00000000-0005-0000-0000-0000E11C0000}"/>
    <cellStyle name="Normal 6 4 3 3 2" xfId="9867" xr:uid="{00000000-0005-0000-0000-0000E21C0000}"/>
    <cellStyle name="Normal 6 4 3 4" xfId="8505" xr:uid="{00000000-0005-0000-0000-0000E31C0000}"/>
    <cellStyle name="Normal 6 4 4" xfId="3943" xr:uid="{00000000-0005-0000-0000-0000E41C0000}"/>
    <cellStyle name="Normal 6 4 4 2" xfId="4569" xr:uid="{00000000-0005-0000-0000-0000E51C0000}"/>
    <cellStyle name="Normal 6 4 4 2 2" xfId="7737" xr:uid="{00000000-0005-0000-0000-0000E61C0000}"/>
    <cellStyle name="Normal 6 4 4 2 2 2" xfId="10492" xr:uid="{00000000-0005-0000-0000-0000E71C0000}"/>
    <cellStyle name="Normal 6 4 4 2 3" xfId="9130" xr:uid="{00000000-0005-0000-0000-0000E81C0000}"/>
    <cellStyle name="Normal 6 4 4 3" xfId="7113" xr:uid="{00000000-0005-0000-0000-0000E91C0000}"/>
    <cellStyle name="Normal 6 4 4 3 2" xfId="9868" xr:uid="{00000000-0005-0000-0000-0000EA1C0000}"/>
    <cellStyle name="Normal 6 4 4 4" xfId="8506" xr:uid="{00000000-0005-0000-0000-0000EB1C0000}"/>
    <cellStyle name="Normal 6 4 5" xfId="3944" xr:uid="{00000000-0005-0000-0000-0000EC1C0000}"/>
    <cellStyle name="Normal 6 4 5 2" xfId="4570" xr:uid="{00000000-0005-0000-0000-0000ED1C0000}"/>
    <cellStyle name="Normal 6 4 5 2 2" xfId="7738" xr:uid="{00000000-0005-0000-0000-0000EE1C0000}"/>
    <cellStyle name="Normal 6 4 5 2 2 2" xfId="10493" xr:uid="{00000000-0005-0000-0000-0000EF1C0000}"/>
    <cellStyle name="Normal 6 4 5 2 3" xfId="9131" xr:uid="{00000000-0005-0000-0000-0000F01C0000}"/>
    <cellStyle name="Normal 6 4 5 3" xfId="7114" xr:uid="{00000000-0005-0000-0000-0000F11C0000}"/>
    <cellStyle name="Normal 6 4 5 3 2" xfId="9869" xr:uid="{00000000-0005-0000-0000-0000F21C0000}"/>
    <cellStyle name="Normal 6 4 5 4" xfId="8507" xr:uid="{00000000-0005-0000-0000-0000F31C0000}"/>
    <cellStyle name="Normal 6 4 6" xfId="3938" xr:uid="{00000000-0005-0000-0000-0000F41C0000}"/>
    <cellStyle name="Normal 6 4 6 2" xfId="4564" xr:uid="{00000000-0005-0000-0000-0000F51C0000}"/>
    <cellStyle name="Normal 6 4 6 2 2" xfId="7732" xr:uid="{00000000-0005-0000-0000-0000F61C0000}"/>
    <cellStyle name="Normal 6 4 6 2 2 2" xfId="10487" xr:uid="{00000000-0005-0000-0000-0000F71C0000}"/>
    <cellStyle name="Normal 6 4 6 2 3" xfId="9125" xr:uid="{00000000-0005-0000-0000-0000F81C0000}"/>
    <cellStyle name="Normal 6 4 6 3" xfId="7108" xr:uid="{00000000-0005-0000-0000-0000F91C0000}"/>
    <cellStyle name="Normal 6 4 6 3 2" xfId="9863" xr:uid="{00000000-0005-0000-0000-0000FA1C0000}"/>
    <cellStyle name="Normal 6 4 6 4" xfId="8501" xr:uid="{00000000-0005-0000-0000-0000FB1C0000}"/>
    <cellStyle name="Normal 6 4 7" xfId="4136" xr:uid="{00000000-0005-0000-0000-0000FC1C0000}"/>
    <cellStyle name="Normal 6 4 7 2" xfId="7304" xr:uid="{00000000-0005-0000-0000-0000FD1C0000}"/>
    <cellStyle name="Normal 6 4 7 2 2" xfId="10059" xr:uid="{00000000-0005-0000-0000-0000FE1C0000}"/>
    <cellStyle name="Normal 6 4 7 3" xfId="8697" xr:uid="{00000000-0005-0000-0000-0000FF1C0000}"/>
    <cellStyle name="Normal 6 4 8" xfId="3485" xr:uid="{00000000-0005-0000-0000-0000001D0000}"/>
    <cellStyle name="Normal 6 4 8 2" xfId="6693" xr:uid="{00000000-0005-0000-0000-0000011D0000}"/>
    <cellStyle name="Normal 6 4 8 2 2" xfId="9448" xr:uid="{00000000-0005-0000-0000-0000021D0000}"/>
    <cellStyle name="Normal 6 4 8 3" xfId="8081" xr:uid="{00000000-0005-0000-0000-0000031D0000}"/>
    <cellStyle name="Normal 6 4 9" xfId="5302" xr:uid="{00000000-0005-0000-0000-0000041D0000}"/>
    <cellStyle name="Normal 6 4 9 2" xfId="9309" xr:uid="{00000000-0005-0000-0000-0000051D0000}"/>
    <cellStyle name="Normal 6 5" xfId="3288" xr:uid="{00000000-0005-0000-0000-0000061D0000}"/>
    <cellStyle name="Normal 6 5 2" xfId="3946" xr:uid="{00000000-0005-0000-0000-0000071D0000}"/>
    <cellStyle name="Normal 6 5 2 2" xfId="3947" xr:uid="{00000000-0005-0000-0000-0000081D0000}"/>
    <cellStyle name="Normal 6 5 2 2 2" xfId="4573" xr:uid="{00000000-0005-0000-0000-0000091D0000}"/>
    <cellStyle name="Normal 6 5 2 2 2 2" xfId="7741" xr:uid="{00000000-0005-0000-0000-00000A1D0000}"/>
    <cellStyle name="Normal 6 5 2 2 2 2 2" xfId="10496" xr:uid="{00000000-0005-0000-0000-00000B1D0000}"/>
    <cellStyle name="Normal 6 5 2 2 2 3" xfId="9134" xr:uid="{00000000-0005-0000-0000-00000C1D0000}"/>
    <cellStyle name="Normal 6 5 2 2 3" xfId="7117" xr:uid="{00000000-0005-0000-0000-00000D1D0000}"/>
    <cellStyle name="Normal 6 5 2 2 3 2" xfId="9872" xr:uid="{00000000-0005-0000-0000-00000E1D0000}"/>
    <cellStyle name="Normal 6 5 2 2 4" xfId="8510" xr:uid="{00000000-0005-0000-0000-00000F1D0000}"/>
    <cellStyle name="Normal 6 5 2 3" xfId="3948" xr:uid="{00000000-0005-0000-0000-0000101D0000}"/>
    <cellStyle name="Normal 6 5 2 3 2" xfId="4574" xr:uid="{00000000-0005-0000-0000-0000111D0000}"/>
    <cellStyle name="Normal 6 5 2 3 2 2" xfId="7742" xr:uid="{00000000-0005-0000-0000-0000121D0000}"/>
    <cellStyle name="Normal 6 5 2 3 2 2 2" xfId="10497" xr:uid="{00000000-0005-0000-0000-0000131D0000}"/>
    <cellStyle name="Normal 6 5 2 3 2 3" xfId="9135" xr:uid="{00000000-0005-0000-0000-0000141D0000}"/>
    <cellStyle name="Normal 6 5 2 3 3" xfId="7118" xr:uid="{00000000-0005-0000-0000-0000151D0000}"/>
    <cellStyle name="Normal 6 5 2 3 3 2" xfId="9873" xr:uid="{00000000-0005-0000-0000-0000161D0000}"/>
    <cellStyle name="Normal 6 5 2 3 4" xfId="8511" xr:uid="{00000000-0005-0000-0000-0000171D0000}"/>
    <cellStyle name="Normal 6 5 2 4" xfId="4572" xr:uid="{00000000-0005-0000-0000-0000181D0000}"/>
    <cellStyle name="Normal 6 5 2 4 2" xfId="7740" xr:uid="{00000000-0005-0000-0000-0000191D0000}"/>
    <cellStyle name="Normal 6 5 2 4 2 2" xfId="10495" xr:uid="{00000000-0005-0000-0000-00001A1D0000}"/>
    <cellStyle name="Normal 6 5 2 4 3" xfId="9133" xr:uid="{00000000-0005-0000-0000-00001B1D0000}"/>
    <cellStyle name="Normal 6 5 2 5" xfId="7116" xr:uid="{00000000-0005-0000-0000-00001C1D0000}"/>
    <cellStyle name="Normal 6 5 2 5 2" xfId="9871" xr:uid="{00000000-0005-0000-0000-00001D1D0000}"/>
    <cellStyle name="Normal 6 5 2 6" xfId="8509" xr:uid="{00000000-0005-0000-0000-00001E1D0000}"/>
    <cellStyle name="Normal 6 5 3" xfId="3949" xr:uid="{00000000-0005-0000-0000-00001F1D0000}"/>
    <cellStyle name="Normal 6 5 3 2" xfId="4575" xr:uid="{00000000-0005-0000-0000-0000201D0000}"/>
    <cellStyle name="Normal 6 5 3 2 2" xfId="7743" xr:uid="{00000000-0005-0000-0000-0000211D0000}"/>
    <cellStyle name="Normal 6 5 3 2 2 2" xfId="10498" xr:uid="{00000000-0005-0000-0000-0000221D0000}"/>
    <cellStyle name="Normal 6 5 3 2 3" xfId="9136" xr:uid="{00000000-0005-0000-0000-0000231D0000}"/>
    <cellStyle name="Normal 6 5 3 3" xfId="7119" xr:uid="{00000000-0005-0000-0000-0000241D0000}"/>
    <cellStyle name="Normal 6 5 3 3 2" xfId="9874" xr:uid="{00000000-0005-0000-0000-0000251D0000}"/>
    <cellStyle name="Normal 6 5 3 4" xfId="8512" xr:uid="{00000000-0005-0000-0000-0000261D0000}"/>
    <cellStyle name="Normal 6 5 4" xfId="3950" xr:uid="{00000000-0005-0000-0000-0000271D0000}"/>
    <cellStyle name="Normal 6 5 4 2" xfId="4576" xr:uid="{00000000-0005-0000-0000-0000281D0000}"/>
    <cellStyle name="Normal 6 5 4 2 2" xfId="7744" xr:uid="{00000000-0005-0000-0000-0000291D0000}"/>
    <cellStyle name="Normal 6 5 4 2 2 2" xfId="10499" xr:uid="{00000000-0005-0000-0000-00002A1D0000}"/>
    <cellStyle name="Normal 6 5 4 2 3" xfId="9137" xr:uid="{00000000-0005-0000-0000-00002B1D0000}"/>
    <cellStyle name="Normal 6 5 4 3" xfId="7120" xr:uid="{00000000-0005-0000-0000-00002C1D0000}"/>
    <cellStyle name="Normal 6 5 4 3 2" xfId="9875" xr:uid="{00000000-0005-0000-0000-00002D1D0000}"/>
    <cellStyle name="Normal 6 5 4 4" xfId="8513" xr:uid="{00000000-0005-0000-0000-00002E1D0000}"/>
    <cellStyle name="Normal 6 5 5" xfId="3951" xr:uid="{00000000-0005-0000-0000-00002F1D0000}"/>
    <cellStyle name="Normal 6 5 5 2" xfId="4577" xr:uid="{00000000-0005-0000-0000-0000301D0000}"/>
    <cellStyle name="Normal 6 5 5 2 2" xfId="7745" xr:uid="{00000000-0005-0000-0000-0000311D0000}"/>
    <cellStyle name="Normal 6 5 5 2 2 2" xfId="10500" xr:uid="{00000000-0005-0000-0000-0000321D0000}"/>
    <cellStyle name="Normal 6 5 5 2 3" xfId="9138" xr:uid="{00000000-0005-0000-0000-0000331D0000}"/>
    <cellStyle name="Normal 6 5 5 3" xfId="7121" xr:uid="{00000000-0005-0000-0000-0000341D0000}"/>
    <cellStyle name="Normal 6 5 5 3 2" xfId="9876" xr:uid="{00000000-0005-0000-0000-0000351D0000}"/>
    <cellStyle name="Normal 6 5 5 4" xfId="8514" xr:uid="{00000000-0005-0000-0000-0000361D0000}"/>
    <cellStyle name="Normal 6 5 6" xfId="4571" xr:uid="{00000000-0005-0000-0000-0000371D0000}"/>
    <cellStyle name="Normal 6 5 6 2" xfId="7739" xr:uid="{00000000-0005-0000-0000-0000381D0000}"/>
    <cellStyle name="Normal 6 5 6 2 2" xfId="10494" xr:uid="{00000000-0005-0000-0000-0000391D0000}"/>
    <cellStyle name="Normal 6 5 6 3" xfId="9132" xr:uid="{00000000-0005-0000-0000-00003A1D0000}"/>
    <cellStyle name="Normal 6 5 7" xfId="3945" xr:uid="{00000000-0005-0000-0000-00003B1D0000}"/>
    <cellStyle name="Normal 6 5 7 2" xfId="7115" xr:uid="{00000000-0005-0000-0000-00003C1D0000}"/>
    <cellStyle name="Normal 6 5 7 2 2" xfId="9870" xr:uid="{00000000-0005-0000-0000-00003D1D0000}"/>
    <cellStyle name="Normal 6 5 7 3" xfId="8508" xr:uid="{00000000-0005-0000-0000-00003E1D0000}"/>
    <cellStyle name="Normal 6 5 8" xfId="6606" xr:uid="{00000000-0005-0000-0000-00003F1D0000}"/>
    <cellStyle name="Normal 6 5 8 2" xfId="9370" xr:uid="{00000000-0005-0000-0000-0000401D0000}"/>
    <cellStyle name="Normal 6 5 9" xfId="7999" xr:uid="{00000000-0005-0000-0000-0000411D0000}"/>
    <cellStyle name="Normal 6 6" xfId="3952" xr:uid="{00000000-0005-0000-0000-0000421D0000}"/>
    <cellStyle name="Normal 6 6 2" xfId="3953" xr:uid="{00000000-0005-0000-0000-0000431D0000}"/>
    <cellStyle name="Normal 6 6 2 2" xfId="3954" xr:uid="{00000000-0005-0000-0000-0000441D0000}"/>
    <cellStyle name="Normal 6 6 2 2 2" xfId="4580" xr:uid="{00000000-0005-0000-0000-0000451D0000}"/>
    <cellStyle name="Normal 6 6 2 2 2 2" xfId="7748" xr:uid="{00000000-0005-0000-0000-0000461D0000}"/>
    <cellStyle name="Normal 6 6 2 2 2 2 2" xfId="10503" xr:uid="{00000000-0005-0000-0000-0000471D0000}"/>
    <cellStyle name="Normal 6 6 2 2 2 3" xfId="9141" xr:uid="{00000000-0005-0000-0000-0000481D0000}"/>
    <cellStyle name="Normal 6 6 2 2 3" xfId="7124" xr:uid="{00000000-0005-0000-0000-0000491D0000}"/>
    <cellStyle name="Normal 6 6 2 2 3 2" xfId="9879" xr:uid="{00000000-0005-0000-0000-00004A1D0000}"/>
    <cellStyle name="Normal 6 6 2 2 4" xfId="8517" xr:uid="{00000000-0005-0000-0000-00004B1D0000}"/>
    <cellStyle name="Normal 6 6 2 3" xfId="3955" xr:uid="{00000000-0005-0000-0000-00004C1D0000}"/>
    <cellStyle name="Normal 6 6 2 3 2" xfId="4581" xr:uid="{00000000-0005-0000-0000-00004D1D0000}"/>
    <cellStyle name="Normal 6 6 2 3 2 2" xfId="7749" xr:uid="{00000000-0005-0000-0000-00004E1D0000}"/>
    <cellStyle name="Normal 6 6 2 3 2 2 2" xfId="10504" xr:uid="{00000000-0005-0000-0000-00004F1D0000}"/>
    <cellStyle name="Normal 6 6 2 3 2 3" xfId="9142" xr:uid="{00000000-0005-0000-0000-0000501D0000}"/>
    <cellStyle name="Normal 6 6 2 3 3" xfId="7125" xr:uid="{00000000-0005-0000-0000-0000511D0000}"/>
    <cellStyle name="Normal 6 6 2 3 3 2" xfId="9880" xr:uid="{00000000-0005-0000-0000-0000521D0000}"/>
    <cellStyle name="Normal 6 6 2 3 4" xfId="8518" xr:uid="{00000000-0005-0000-0000-0000531D0000}"/>
    <cellStyle name="Normal 6 6 2 4" xfId="4579" xr:uid="{00000000-0005-0000-0000-0000541D0000}"/>
    <cellStyle name="Normal 6 6 2 4 2" xfId="7747" xr:uid="{00000000-0005-0000-0000-0000551D0000}"/>
    <cellStyle name="Normal 6 6 2 4 2 2" xfId="10502" xr:uid="{00000000-0005-0000-0000-0000561D0000}"/>
    <cellStyle name="Normal 6 6 2 4 3" xfId="9140" xr:uid="{00000000-0005-0000-0000-0000571D0000}"/>
    <cellStyle name="Normal 6 6 2 5" xfId="7123" xr:uid="{00000000-0005-0000-0000-0000581D0000}"/>
    <cellStyle name="Normal 6 6 2 5 2" xfId="9878" xr:uid="{00000000-0005-0000-0000-0000591D0000}"/>
    <cellStyle name="Normal 6 6 2 6" xfId="8516" xr:uid="{00000000-0005-0000-0000-00005A1D0000}"/>
    <cellStyle name="Normal 6 6 3" xfId="3956" xr:uid="{00000000-0005-0000-0000-00005B1D0000}"/>
    <cellStyle name="Normal 6 6 3 2" xfId="4582" xr:uid="{00000000-0005-0000-0000-00005C1D0000}"/>
    <cellStyle name="Normal 6 6 3 2 2" xfId="7750" xr:uid="{00000000-0005-0000-0000-00005D1D0000}"/>
    <cellStyle name="Normal 6 6 3 2 2 2" xfId="10505" xr:uid="{00000000-0005-0000-0000-00005E1D0000}"/>
    <cellStyle name="Normal 6 6 3 2 3" xfId="9143" xr:uid="{00000000-0005-0000-0000-00005F1D0000}"/>
    <cellStyle name="Normal 6 6 3 3" xfId="7126" xr:uid="{00000000-0005-0000-0000-0000601D0000}"/>
    <cellStyle name="Normal 6 6 3 3 2" xfId="9881" xr:uid="{00000000-0005-0000-0000-0000611D0000}"/>
    <cellStyle name="Normal 6 6 3 4" xfId="8519" xr:uid="{00000000-0005-0000-0000-0000621D0000}"/>
    <cellStyle name="Normal 6 6 4" xfId="3957" xr:uid="{00000000-0005-0000-0000-0000631D0000}"/>
    <cellStyle name="Normal 6 6 4 2" xfId="4583" xr:uid="{00000000-0005-0000-0000-0000641D0000}"/>
    <cellStyle name="Normal 6 6 4 2 2" xfId="7751" xr:uid="{00000000-0005-0000-0000-0000651D0000}"/>
    <cellStyle name="Normal 6 6 4 2 2 2" xfId="10506" xr:uid="{00000000-0005-0000-0000-0000661D0000}"/>
    <cellStyle name="Normal 6 6 4 2 3" xfId="9144" xr:uid="{00000000-0005-0000-0000-0000671D0000}"/>
    <cellStyle name="Normal 6 6 4 3" xfId="7127" xr:uid="{00000000-0005-0000-0000-0000681D0000}"/>
    <cellStyle name="Normal 6 6 4 3 2" xfId="9882" xr:uid="{00000000-0005-0000-0000-0000691D0000}"/>
    <cellStyle name="Normal 6 6 4 4" xfId="8520" xr:uid="{00000000-0005-0000-0000-00006A1D0000}"/>
    <cellStyle name="Normal 6 6 5" xfId="3958" xr:uid="{00000000-0005-0000-0000-00006B1D0000}"/>
    <cellStyle name="Normal 6 6 5 2" xfId="4584" xr:uid="{00000000-0005-0000-0000-00006C1D0000}"/>
    <cellStyle name="Normal 6 6 5 2 2" xfId="7752" xr:uid="{00000000-0005-0000-0000-00006D1D0000}"/>
    <cellStyle name="Normal 6 6 5 2 2 2" xfId="10507" xr:uid="{00000000-0005-0000-0000-00006E1D0000}"/>
    <cellStyle name="Normal 6 6 5 2 3" xfId="9145" xr:uid="{00000000-0005-0000-0000-00006F1D0000}"/>
    <cellStyle name="Normal 6 6 5 3" xfId="7128" xr:uid="{00000000-0005-0000-0000-0000701D0000}"/>
    <cellStyle name="Normal 6 6 5 3 2" xfId="9883" xr:uid="{00000000-0005-0000-0000-0000711D0000}"/>
    <cellStyle name="Normal 6 6 5 4" xfId="8521" xr:uid="{00000000-0005-0000-0000-0000721D0000}"/>
    <cellStyle name="Normal 6 6 6" xfId="4578" xr:uid="{00000000-0005-0000-0000-0000731D0000}"/>
    <cellStyle name="Normal 6 6 6 2" xfId="7746" xr:uid="{00000000-0005-0000-0000-0000741D0000}"/>
    <cellStyle name="Normal 6 6 6 2 2" xfId="10501" xr:uid="{00000000-0005-0000-0000-0000751D0000}"/>
    <cellStyle name="Normal 6 6 6 3" xfId="9139" xr:uid="{00000000-0005-0000-0000-0000761D0000}"/>
    <cellStyle name="Normal 6 6 7" xfId="7122" xr:uid="{00000000-0005-0000-0000-0000771D0000}"/>
    <cellStyle name="Normal 6 6 7 2" xfId="9877" xr:uid="{00000000-0005-0000-0000-0000781D0000}"/>
    <cellStyle name="Normal 6 6 8" xfId="8515" xr:uid="{00000000-0005-0000-0000-0000791D0000}"/>
    <cellStyle name="Normal 6 7" xfId="3959" xr:uid="{00000000-0005-0000-0000-00007A1D0000}"/>
    <cellStyle name="Normal 6 7 2" xfId="3960" xr:uid="{00000000-0005-0000-0000-00007B1D0000}"/>
    <cellStyle name="Normal 6 7 2 2" xfId="3961" xr:uid="{00000000-0005-0000-0000-00007C1D0000}"/>
    <cellStyle name="Normal 6 7 2 2 2" xfId="4587" xr:uid="{00000000-0005-0000-0000-00007D1D0000}"/>
    <cellStyle name="Normal 6 7 2 2 2 2" xfId="7755" xr:uid="{00000000-0005-0000-0000-00007E1D0000}"/>
    <cellStyle name="Normal 6 7 2 2 2 2 2" xfId="10510" xr:uid="{00000000-0005-0000-0000-00007F1D0000}"/>
    <cellStyle name="Normal 6 7 2 2 2 3" xfId="9148" xr:uid="{00000000-0005-0000-0000-0000801D0000}"/>
    <cellStyle name="Normal 6 7 2 2 3" xfId="7131" xr:uid="{00000000-0005-0000-0000-0000811D0000}"/>
    <cellStyle name="Normal 6 7 2 2 3 2" xfId="9886" xr:uid="{00000000-0005-0000-0000-0000821D0000}"/>
    <cellStyle name="Normal 6 7 2 2 4" xfId="8524" xr:uid="{00000000-0005-0000-0000-0000831D0000}"/>
    <cellStyle name="Normal 6 7 2 3" xfId="3962" xr:uid="{00000000-0005-0000-0000-0000841D0000}"/>
    <cellStyle name="Normal 6 7 2 3 2" xfId="4588" xr:uid="{00000000-0005-0000-0000-0000851D0000}"/>
    <cellStyle name="Normal 6 7 2 3 2 2" xfId="7756" xr:uid="{00000000-0005-0000-0000-0000861D0000}"/>
    <cellStyle name="Normal 6 7 2 3 2 2 2" xfId="10511" xr:uid="{00000000-0005-0000-0000-0000871D0000}"/>
    <cellStyle name="Normal 6 7 2 3 2 3" xfId="9149" xr:uid="{00000000-0005-0000-0000-0000881D0000}"/>
    <cellStyle name="Normal 6 7 2 3 3" xfId="7132" xr:uid="{00000000-0005-0000-0000-0000891D0000}"/>
    <cellStyle name="Normal 6 7 2 3 3 2" xfId="9887" xr:uid="{00000000-0005-0000-0000-00008A1D0000}"/>
    <cellStyle name="Normal 6 7 2 3 4" xfId="8525" xr:uid="{00000000-0005-0000-0000-00008B1D0000}"/>
    <cellStyle name="Normal 6 7 2 4" xfId="4586" xr:uid="{00000000-0005-0000-0000-00008C1D0000}"/>
    <cellStyle name="Normal 6 7 2 4 2" xfId="7754" xr:uid="{00000000-0005-0000-0000-00008D1D0000}"/>
    <cellStyle name="Normal 6 7 2 4 2 2" xfId="10509" xr:uid="{00000000-0005-0000-0000-00008E1D0000}"/>
    <cellStyle name="Normal 6 7 2 4 3" xfId="9147" xr:uid="{00000000-0005-0000-0000-00008F1D0000}"/>
    <cellStyle name="Normal 6 7 2 5" xfId="7130" xr:uid="{00000000-0005-0000-0000-0000901D0000}"/>
    <cellStyle name="Normal 6 7 2 5 2" xfId="9885" xr:uid="{00000000-0005-0000-0000-0000911D0000}"/>
    <cellStyle name="Normal 6 7 2 6" xfId="8523" xr:uid="{00000000-0005-0000-0000-0000921D0000}"/>
    <cellStyle name="Normal 6 7 3" xfId="3963" xr:uid="{00000000-0005-0000-0000-0000931D0000}"/>
    <cellStyle name="Normal 6 7 3 2" xfId="4589" xr:uid="{00000000-0005-0000-0000-0000941D0000}"/>
    <cellStyle name="Normal 6 7 3 2 2" xfId="7757" xr:uid="{00000000-0005-0000-0000-0000951D0000}"/>
    <cellStyle name="Normal 6 7 3 2 2 2" xfId="10512" xr:uid="{00000000-0005-0000-0000-0000961D0000}"/>
    <cellStyle name="Normal 6 7 3 2 3" xfId="9150" xr:uid="{00000000-0005-0000-0000-0000971D0000}"/>
    <cellStyle name="Normal 6 7 3 3" xfId="7133" xr:uid="{00000000-0005-0000-0000-0000981D0000}"/>
    <cellStyle name="Normal 6 7 3 3 2" xfId="9888" xr:uid="{00000000-0005-0000-0000-0000991D0000}"/>
    <cellStyle name="Normal 6 7 3 4" xfId="8526" xr:uid="{00000000-0005-0000-0000-00009A1D0000}"/>
    <cellStyle name="Normal 6 7 4" xfId="3964" xr:uid="{00000000-0005-0000-0000-00009B1D0000}"/>
    <cellStyle name="Normal 6 7 4 2" xfId="4590" xr:uid="{00000000-0005-0000-0000-00009C1D0000}"/>
    <cellStyle name="Normal 6 7 4 2 2" xfId="7758" xr:uid="{00000000-0005-0000-0000-00009D1D0000}"/>
    <cellStyle name="Normal 6 7 4 2 2 2" xfId="10513" xr:uid="{00000000-0005-0000-0000-00009E1D0000}"/>
    <cellStyle name="Normal 6 7 4 2 3" xfId="9151" xr:uid="{00000000-0005-0000-0000-00009F1D0000}"/>
    <cellStyle name="Normal 6 7 4 3" xfId="7134" xr:uid="{00000000-0005-0000-0000-0000A01D0000}"/>
    <cellStyle name="Normal 6 7 4 3 2" xfId="9889" xr:uid="{00000000-0005-0000-0000-0000A11D0000}"/>
    <cellStyle name="Normal 6 7 4 4" xfId="8527" xr:uid="{00000000-0005-0000-0000-0000A21D0000}"/>
    <cellStyle name="Normal 6 7 5" xfId="3965" xr:uid="{00000000-0005-0000-0000-0000A31D0000}"/>
    <cellStyle name="Normal 6 7 5 2" xfId="4591" xr:uid="{00000000-0005-0000-0000-0000A41D0000}"/>
    <cellStyle name="Normal 6 7 5 2 2" xfId="7759" xr:uid="{00000000-0005-0000-0000-0000A51D0000}"/>
    <cellStyle name="Normal 6 7 5 2 2 2" xfId="10514" xr:uid="{00000000-0005-0000-0000-0000A61D0000}"/>
    <cellStyle name="Normal 6 7 5 2 3" xfId="9152" xr:uid="{00000000-0005-0000-0000-0000A71D0000}"/>
    <cellStyle name="Normal 6 7 5 3" xfId="7135" xr:uid="{00000000-0005-0000-0000-0000A81D0000}"/>
    <cellStyle name="Normal 6 7 5 3 2" xfId="9890" xr:uid="{00000000-0005-0000-0000-0000A91D0000}"/>
    <cellStyle name="Normal 6 7 5 4" xfId="8528" xr:uid="{00000000-0005-0000-0000-0000AA1D0000}"/>
    <cellStyle name="Normal 6 7 6" xfId="4585" xr:uid="{00000000-0005-0000-0000-0000AB1D0000}"/>
    <cellStyle name="Normal 6 7 6 2" xfId="7753" xr:uid="{00000000-0005-0000-0000-0000AC1D0000}"/>
    <cellStyle name="Normal 6 7 6 2 2" xfId="10508" xr:uid="{00000000-0005-0000-0000-0000AD1D0000}"/>
    <cellStyle name="Normal 6 7 6 3" xfId="9146" xr:uid="{00000000-0005-0000-0000-0000AE1D0000}"/>
    <cellStyle name="Normal 6 7 7" xfId="7129" xr:uid="{00000000-0005-0000-0000-0000AF1D0000}"/>
    <cellStyle name="Normal 6 7 7 2" xfId="9884" xr:uid="{00000000-0005-0000-0000-0000B01D0000}"/>
    <cellStyle name="Normal 6 7 8" xfId="8522" xr:uid="{00000000-0005-0000-0000-0000B11D0000}"/>
    <cellStyle name="Normal 6 8" xfId="3966" xr:uid="{00000000-0005-0000-0000-0000B21D0000}"/>
    <cellStyle name="Normal 6 8 2" xfId="3967" xr:uid="{00000000-0005-0000-0000-0000B31D0000}"/>
    <cellStyle name="Normal 6 8 2 2" xfId="4593" xr:uid="{00000000-0005-0000-0000-0000B41D0000}"/>
    <cellStyle name="Normal 6 8 2 2 2" xfId="7761" xr:uid="{00000000-0005-0000-0000-0000B51D0000}"/>
    <cellStyle name="Normal 6 8 2 2 2 2" xfId="10516" xr:uid="{00000000-0005-0000-0000-0000B61D0000}"/>
    <cellStyle name="Normal 6 8 2 2 3" xfId="9154" xr:uid="{00000000-0005-0000-0000-0000B71D0000}"/>
    <cellStyle name="Normal 6 8 2 3" xfId="7137" xr:uid="{00000000-0005-0000-0000-0000B81D0000}"/>
    <cellStyle name="Normal 6 8 2 3 2" xfId="9892" xr:uid="{00000000-0005-0000-0000-0000B91D0000}"/>
    <cellStyle name="Normal 6 8 2 4" xfId="8530" xr:uid="{00000000-0005-0000-0000-0000BA1D0000}"/>
    <cellStyle name="Normal 6 8 3" xfId="3968" xr:uid="{00000000-0005-0000-0000-0000BB1D0000}"/>
    <cellStyle name="Normal 6 8 3 2" xfId="4594" xr:uid="{00000000-0005-0000-0000-0000BC1D0000}"/>
    <cellStyle name="Normal 6 8 3 2 2" xfId="7762" xr:uid="{00000000-0005-0000-0000-0000BD1D0000}"/>
    <cellStyle name="Normal 6 8 3 2 2 2" xfId="10517" xr:uid="{00000000-0005-0000-0000-0000BE1D0000}"/>
    <cellStyle name="Normal 6 8 3 2 3" xfId="9155" xr:uid="{00000000-0005-0000-0000-0000BF1D0000}"/>
    <cellStyle name="Normal 6 8 3 3" xfId="7138" xr:uid="{00000000-0005-0000-0000-0000C01D0000}"/>
    <cellStyle name="Normal 6 8 3 3 2" xfId="9893" xr:uid="{00000000-0005-0000-0000-0000C11D0000}"/>
    <cellStyle name="Normal 6 8 3 4" xfId="8531" xr:uid="{00000000-0005-0000-0000-0000C21D0000}"/>
    <cellStyle name="Normal 6 8 4" xfId="4592" xr:uid="{00000000-0005-0000-0000-0000C31D0000}"/>
    <cellStyle name="Normal 6 8 4 2" xfId="7760" xr:uid="{00000000-0005-0000-0000-0000C41D0000}"/>
    <cellStyle name="Normal 6 8 4 2 2" xfId="10515" xr:uid="{00000000-0005-0000-0000-0000C51D0000}"/>
    <cellStyle name="Normal 6 8 4 3" xfId="9153" xr:uid="{00000000-0005-0000-0000-0000C61D0000}"/>
    <cellStyle name="Normal 6 8 5" xfId="7136" xr:uid="{00000000-0005-0000-0000-0000C71D0000}"/>
    <cellStyle name="Normal 6 8 5 2" xfId="9891" xr:uid="{00000000-0005-0000-0000-0000C81D0000}"/>
    <cellStyle name="Normal 6 8 6" xfId="8529" xr:uid="{00000000-0005-0000-0000-0000C91D0000}"/>
    <cellStyle name="Normal 6 9" xfId="3969" xr:uid="{00000000-0005-0000-0000-0000CA1D0000}"/>
    <cellStyle name="Normal 6 9 2" xfId="3970" xr:uid="{00000000-0005-0000-0000-0000CB1D0000}"/>
    <cellStyle name="Normal 6 9 2 2" xfId="4596" xr:uid="{00000000-0005-0000-0000-0000CC1D0000}"/>
    <cellStyle name="Normal 6 9 2 2 2" xfId="7764" xr:uid="{00000000-0005-0000-0000-0000CD1D0000}"/>
    <cellStyle name="Normal 6 9 2 2 2 2" xfId="10519" xr:uid="{00000000-0005-0000-0000-0000CE1D0000}"/>
    <cellStyle name="Normal 6 9 2 2 3" xfId="9157" xr:uid="{00000000-0005-0000-0000-0000CF1D0000}"/>
    <cellStyle name="Normal 6 9 2 3" xfId="7140" xr:uid="{00000000-0005-0000-0000-0000D01D0000}"/>
    <cellStyle name="Normal 6 9 2 3 2" xfId="9895" xr:uid="{00000000-0005-0000-0000-0000D11D0000}"/>
    <cellStyle name="Normal 6 9 2 4" xfId="8533" xr:uid="{00000000-0005-0000-0000-0000D21D0000}"/>
    <cellStyle name="Normal 6 9 3" xfId="4595" xr:uid="{00000000-0005-0000-0000-0000D31D0000}"/>
    <cellStyle name="Normal 6 9 3 2" xfId="7763" xr:uid="{00000000-0005-0000-0000-0000D41D0000}"/>
    <cellStyle name="Normal 6 9 3 2 2" xfId="10518" xr:uid="{00000000-0005-0000-0000-0000D51D0000}"/>
    <cellStyle name="Normal 6 9 3 3" xfId="9156" xr:uid="{00000000-0005-0000-0000-0000D61D0000}"/>
    <cellStyle name="Normal 6 9 4" xfId="7139" xr:uid="{00000000-0005-0000-0000-0000D71D0000}"/>
    <cellStyle name="Normal 6 9 4 2" xfId="9894" xr:uid="{00000000-0005-0000-0000-0000D81D0000}"/>
    <cellStyle name="Normal 6 9 5" xfId="8532" xr:uid="{00000000-0005-0000-0000-0000D91D0000}"/>
    <cellStyle name="Normal 7" xfId="991" xr:uid="{00000000-0005-0000-0000-0000DA1D0000}"/>
    <cellStyle name="Normal 7 10" xfId="3459" xr:uid="{00000000-0005-0000-0000-0000DB1D0000}"/>
    <cellStyle name="Normal 7 10 2" xfId="6667" xr:uid="{00000000-0005-0000-0000-0000DC1D0000}"/>
    <cellStyle name="Normal 7 10 2 2" xfId="9422" xr:uid="{00000000-0005-0000-0000-0000DD1D0000}"/>
    <cellStyle name="Normal 7 10 3" xfId="8055" xr:uid="{00000000-0005-0000-0000-0000DE1D0000}"/>
    <cellStyle name="Normal 7 2" xfId="992" xr:uid="{00000000-0005-0000-0000-0000DF1D0000}"/>
    <cellStyle name="Normal 7 2 2" xfId="3323" xr:uid="{00000000-0005-0000-0000-0000E01D0000}"/>
    <cellStyle name="Normal 7 2 2 2" xfId="3973" xr:uid="{00000000-0005-0000-0000-0000E11D0000}"/>
    <cellStyle name="Normal 7 2 2 3" xfId="4134" xr:uid="{00000000-0005-0000-0000-0000E21D0000}"/>
    <cellStyle name="Normal 7 2 2 3 2" xfId="7302" xr:uid="{00000000-0005-0000-0000-0000E31D0000}"/>
    <cellStyle name="Normal 7 2 2 3 2 2" xfId="10057" xr:uid="{00000000-0005-0000-0000-0000E41D0000}"/>
    <cellStyle name="Normal 7 2 2 3 3" xfId="8695" xr:uid="{00000000-0005-0000-0000-0000E51D0000}"/>
    <cellStyle name="Normal 7 2 2 4" xfId="3483" xr:uid="{00000000-0005-0000-0000-0000E61D0000}"/>
    <cellStyle name="Normal 7 2 2 4 2" xfId="6691" xr:uid="{00000000-0005-0000-0000-0000E71D0000}"/>
    <cellStyle name="Normal 7 2 2 4 2 2" xfId="9446" xr:uid="{00000000-0005-0000-0000-0000E81D0000}"/>
    <cellStyle name="Normal 7 2 2 4 3" xfId="8079" xr:uid="{00000000-0005-0000-0000-0000E91D0000}"/>
    <cellStyle name="Normal 7 2 3" xfId="3499" xr:uid="{00000000-0005-0000-0000-0000EA1D0000}"/>
    <cellStyle name="Normal 7 2 3 2" xfId="3974" xr:uid="{00000000-0005-0000-0000-0000EB1D0000}"/>
    <cellStyle name="Normal 7 2 3 2 2" xfId="4598" xr:uid="{00000000-0005-0000-0000-0000EC1D0000}"/>
    <cellStyle name="Normal 7 2 3 2 2 2" xfId="7766" xr:uid="{00000000-0005-0000-0000-0000ED1D0000}"/>
    <cellStyle name="Normal 7 2 3 2 2 2 2" xfId="10521" xr:uid="{00000000-0005-0000-0000-0000EE1D0000}"/>
    <cellStyle name="Normal 7 2 3 2 2 3" xfId="9159" xr:uid="{00000000-0005-0000-0000-0000EF1D0000}"/>
    <cellStyle name="Normal 7 2 3 2 3" xfId="7142" xr:uid="{00000000-0005-0000-0000-0000F01D0000}"/>
    <cellStyle name="Normal 7 2 3 2 3 2" xfId="9897" xr:uid="{00000000-0005-0000-0000-0000F11D0000}"/>
    <cellStyle name="Normal 7 2 3 2 4" xfId="8535" xr:uid="{00000000-0005-0000-0000-0000F21D0000}"/>
    <cellStyle name="Normal 7 2 3 3" xfId="4150" xr:uid="{00000000-0005-0000-0000-0000F31D0000}"/>
    <cellStyle name="Normal 7 2 3 3 2" xfId="7318" xr:uid="{00000000-0005-0000-0000-0000F41D0000}"/>
    <cellStyle name="Normal 7 2 3 3 2 2" xfId="10073" xr:uid="{00000000-0005-0000-0000-0000F51D0000}"/>
    <cellStyle name="Normal 7 2 3 3 3" xfId="8711" xr:uid="{00000000-0005-0000-0000-0000F61D0000}"/>
    <cellStyle name="Normal 7 2 3 4" xfId="6707" xr:uid="{00000000-0005-0000-0000-0000F71D0000}"/>
    <cellStyle name="Normal 7 2 3 4 2" xfId="9462" xr:uid="{00000000-0005-0000-0000-0000F81D0000}"/>
    <cellStyle name="Normal 7 2 3 5" xfId="8095" xr:uid="{00000000-0005-0000-0000-0000F91D0000}"/>
    <cellStyle name="Normal 7 2 4" xfId="3972" xr:uid="{00000000-0005-0000-0000-0000FA1D0000}"/>
    <cellStyle name="Normal 7 2 5" xfId="4118" xr:uid="{00000000-0005-0000-0000-0000FB1D0000}"/>
    <cellStyle name="Normal 7 2 5 2" xfId="7286" xr:uid="{00000000-0005-0000-0000-0000FC1D0000}"/>
    <cellStyle name="Normal 7 2 5 2 2" xfId="10041" xr:uid="{00000000-0005-0000-0000-0000FD1D0000}"/>
    <cellStyle name="Normal 7 2 5 3" xfId="8679" xr:uid="{00000000-0005-0000-0000-0000FE1D0000}"/>
    <cellStyle name="Normal 7 2 6" xfId="3467" xr:uid="{00000000-0005-0000-0000-0000FF1D0000}"/>
    <cellStyle name="Normal 7 2 6 2" xfId="6675" xr:uid="{00000000-0005-0000-0000-0000001E0000}"/>
    <cellStyle name="Normal 7 2 6 2 2" xfId="9430" xr:uid="{00000000-0005-0000-0000-0000011E0000}"/>
    <cellStyle name="Normal 7 2 6 3" xfId="8063" xr:uid="{00000000-0005-0000-0000-0000021E0000}"/>
    <cellStyle name="Normal 7 3" xfId="3475" xr:uid="{00000000-0005-0000-0000-0000031E0000}"/>
    <cellStyle name="Normal 7 3 2" xfId="3976" xr:uid="{00000000-0005-0000-0000-0000041E0000}"/>
    <cellStyle name="Normal 7 3 2 2" xfId="4600" xr:uid="{00000000-0005-0000-0000-0000051E0000}"/>
    <cellStyle name="Normal 7 3 2 2 2" xfId="7768" xr:uid="{00000000-0005-0000-0000-0000061E0000}"/>
    <cellStyle name="Normal 7 3 2 2 2 2" xfId="10523" xr:uid="{00000000-0005-0000-0000-0000071E0000}"/>
    <cellStyle name="Normal 7 3 2 2 3" xfId="9161" xr:uid="{00000000-0005-0000-0000-0000081E0000}"/>
    <cellStyle name="Normal 7 3 2 3" xfId="7144" xr:uid="{00000000-0005-0000-0000-0000091E0000}"/>
    <cellStyle name="Normal 7 3 2 3 2" xfId="9899" xr:uid="{00000000-0005-0000-0000-00000A1E0000}"/>
    <cellStyle name="Normal 7 3 2 4" xfId="8537" xr:uid="{00000000-0005-0000-0000-00000B1E0000}"/>
    <cellStyle name="Normal 7 3 3" xfId="3977" xr:uid="{00000000-0005-0000-0000-00000C1E0000}"/>
    <cellStyle name="Normal 7 3 3 2" xfId="4601" xr:uid="{00000000-0005-0000-0000-00000D1E0000}"/>
    <cellStyle name="Normal 7 3 3 2 2" xfId="7769" xr:uid="{00000000-0005-0000-0000-00000E1E0000}"/>
    <cellStyle name="Normal 7 3 3 2 2 2" xfId="10524" xr:uid="{00000000-0005-0000-0000-00000F1E0000}"/>
    <cellStyle name="Normal 7 3 3 2 3" xfId="9162" xr:uid="{00000000-0005-0000-0000-0000101E0000}"/>
    <cellStyle name="Normal 7 3 3 3" xfId="7145" xr:uid="{00000000-0005-0000-0000-0000111E0000}"/>
    <cellStyle name="Normal 7 3 3 3 2" xfId="9900" xr:uid="{00000000-0005-0000-0000-0000121E0000}"/>
    <cellStyle name="Normal 7 3 3 4" xfId="8538" xr:uid="{00000000-0005-0000-0000-0000131E0000}"/>
    <cellStyle name="Normal 7 3 4" xfId="3975" xr:uid="{00000000-0005-0000-0000-0000141E0000}"/>
    <cellStyle name="Normal 7 3 4 2" xfId="4599" xr:uid="{00000000-0005-0000-0000-0000151E0000}"/>
    <cellStyle name="Normal 7 3 4 2 2" xfId="7767" xr:uid="{00000000-0005-0000-0000-0000161E0000}"/>
    <cellStyle name="Normal 7 3 4 2 2 2" xfId="10522" xr:uid="{00000000-0005-0000-0000-0000171E0000}"/>
    <cellStyle name="Normal 7 3 4 2 3" xfId="9160" xr:uid="{00000000-0005-0000-0000-0000181E0000}"/>
    <cellStyle name="Normal 7 3 4 3" xfId="7143" xr:uid="{00000000-0005-0000-0000-0000191E0000}"/>
    <cellStyle name="Normal 7 3 4 3 2" xfId="9898" xr:uid="{00000000-0005-0000-0000-00001A1E0000}"/>
    <cellStyle name="Normal 7 3 4 4" xfId="8536" xr:uid="{00000000-0005-0000-0000-00001B1E0000}"/>
    <cellStyle name="Normal 7 3 5" xfId="4126" xr:uid="{00000000-0005-0000-0000-00001C1E0000}"/>
    <cellStyle name="Normal 7 3 5 2" xfId="7294" xr:uid="{00000000-0005-0000-0000-00001D1E0000}"/>
    <cellStyle name="Normal 7 3 5 2 2" xfId="10049" xr:uid="{00000000-0005-0000-0000-00001E1E0000}"/>
    <cellStyle name="Normal 7 3 5 3" xfId="8687" xr:uid="{00000000-0005-0000-0000-00001F1E0000}"/>
    <cellStyle name="Normal 7 3 6" xfId="6683" xr:uid="{00000000-0005-0000-0000-0000201E0000}"/>
    <cellStyle name="Normal 7 3 6 2" xfId="9438" xr:uid="{00000000-0005-0000-0000-0000211E0000}"/>
    <cellStyle name="Normal 7 3 7" xfId="8071" xr:uid="{00000000-0005-0000-0000-0000221E0000}"/>
    <cellStyle name="Normal 7 4" xfId="3491" xr:uid="{00000000-0005-0000-0000-0000231E0000}"/>
    <cellStyle name="Normal 7 4 2" xfId="3979" xr:uid="{00000000-0005-0000-0000-0000241E0000}"/>
    <cellStyle name="Normal 7 4 2 2" xfId="4603" xr:uid="{00000000-0005-0000-0000-0000251E0000}"/>
    <cellStyle name="Normal 7 4 2 2 2" xfId="7771" xr:uid="{00000000-0005-0000-0000-0000261E0000}"/>
    <cellStyle name="Normal 7 4 2 2 2 2" xfId="10526" xr:uid="{00000000-0005-0000-0000-0000271E0000}"/>
    <cellStyle name="Normal 7 4 2 2 3" xfId="9164" xr:uid="{00000000-0005-0000-0000-0000281E0000}"/>
    <cellStyle name="Normal 7 4 2 3" xfId="7147" xr:uid="{00000000-0005-0000-0000-0000291E0000}"/>
    <cellStyle name="Normal 7 4 2 3 2" xfId="9902" xr:uid="{00000000-0005-0000-0000-00002A1E0000}"/>
    <cellStyle name="Normal 7 4 2 4" xfId="8540" xr:uid="{00000000-0005-0000-0000-00002B1E0000}"/>
    <cellStyle name="Normal 7 4 3" xfId="3978" xr:uid="{00000000-0005-0000-0000-00002C1E0000}"/>
    <cellStyle name="Normal 7 4 3 2" xfId="4602" xr:uid="{00000000-0005-0000-0000-00002D1E0000}"/>
    <cellStyle name="Normal 7 4 3 2 2" xfId="7770" xr:uid="{00000000-0005-0000-0000-00002E1E0000}"/>
    <cellStyle name="Normal 7 4 3 2 2 2" xfId="10525" xr:uid="{00000000-0005-0000-0000-00002F1E0000}"/>
    <cellStyle name="Normal 7 4 3 2 3" xfId="9163" xr:uid="{00000000-0005-0000-0000-0000301E0000}"/>
    <cellStyle name="Normal 7 4 3 3" xfId="7146" xr:uid="{00000000-0005-0000-0000-0000311E0000}"/>
    <cellStyle name="Normal 7 4 3 3 2" xfId="9901" xr:uid="{00000000-0005-0000-0000-0000321E0000}"/>
    <cellStyle name="Normal 7 4 3 4" xfId="8539" xr:uid="{00000000-0005-0000-0000-0000331E0000}"/>
    <cellStyle name="Normal 7 4 4" xfId="4142" xr:uid="{00000000-0005-0000-0000-0000341E0000}"/>
    <cellStyle name="Normal 7 4 4 2" xfId="7310" xr:uid="{00000000-0005-0000-0000-0000351E0000}"/>
    <cellStyle name="Normal 7 4 4 2 2" xfId="10065" xr:uid="{00000000-0005-0000-0000-0000361E0000}"/>
    <cellStyle name="Normal 7 4 4 3" xfId="8703" xr:uid="{00000000-0005-0000-0000-0000371E0000}"/>
    <cellStyle name="Normal 7 4 5" xfId="6699" xr:uid="{00000000-0005-0000-0000-0000381E0000}"/>
    <cellStyle name="Normal 7 4 5 2" xfId="9454" xr:uid="{00000000-0005-0000-0000-0000391E0000}"/>
    <cellStyle name="Normal 7 4 6" xfId="8087" xr:uid="{00000000-0005-0000-0000-00003A1E0000}"/>
    <cellStyle name="Normal 7 5" xfId="3980" xr:uid="{00000000-0005-0000-0000-00003B1E0000}"/>
    <cellStyle name="Normal 7 5 2" xfId="4604" xr:uid="{00000000-0005-0000-0000-00003C1E0000}"/>
    <cellStyle name="Normal 7 5 2 2" xfId="7772" xr:uid="{00000000-0005-0000-0000-00003D1E0000}"/>
    <cellStyle name="Normal 7 5 2 2 2" xfId="10527" xr:uid="{00000000-0005-0000-0000-00003E1E0000}"/>
    <cellStyle name="Normal 7 5 2 3" xfId="9165" xr:uid="{00000000-0005-0000-0000-00003F1E0000}"/>
    <cellStyle name="Normal 7 5 3" xfId="7148" xr:uid="{00000000-0005-0000-0000-0000401E0000}"/>
    <cellStyle name="Normal 7 5 3 2" xfId="9903" xr:uid="{00000000-0005-0000-0000-0000411E0000}"/>
    <cellStyle name="Normal 7 5 4" xfId="8541" xr:uid="{00000000-0005-0000-0000-0000421E0000}"/>
    <cellStyle name="Normal 7 6" xfId="3981" xr:uid="{00000000-0005-0000-0000-0000431E0000}"/>
    <cellStyle name="Normal 7 6 2" xfId="4605" xr:uid="{00000000-0005-0000-0000-0000441E0000}"/>
    <cellStyle name="Normal 7 6 2 2" xfId="7773" xr:uid="{00000000-0005-0000-0000-0000451E0000}"/>
    <cellStyle name="Normal 7 6 2 2 2" xfId="10528" xr:uid="{00000000-0005-0000-0000-0000461E0000}"/>
    <cellStyle name="Normal 7 6 2 3" xfId="9166" xr:uid="{00000000-0005-0000-0000-0000471E0000}"/>
    <cellStyle name="Normal 7 6 3" xfId="7149" xr:uid="{00000000-0005-0000-0000-0000481E0000}"/>
    <cellStyle name="Normal 7 6 3 2" xfId="9904" xr:uid="{00000000-0005-0000-0000-0000491E0000}"/>
    <cellStyle name="Normal 7 6 4" xfId="8542" xr:uid="{00000000-0005-0000-0000-00004A1E0000}"/>
    <cellStyle name="Normal 7 7" xfId="3982" xr:uid="{00000000-0005-0000-0000-00004B1E0000}"/>
    <cellStyle name="Normal 7 7 2" xfId="4606" xr:uid="{00000000-0005-0000-0000-00004C1E0000}"/>
    <cellStyle name="Normal 7 7 2 2" xfId="7774" xr:uid="{00000000-0005-0000-0000-00004D1E0000}"/>
    <cellStyle name="Normal 7 7 2 2 2" xfId="10529" xr:uid="{00000000-0005-0000-0000-00004E1E0000}"/>
    <cellStyle name="Normal 7 7 2 3" xfId="9167" xr:uid="{00000000-0005-0000-0000-00004F1E0000}"/>
    <cellStyle name="Normal 7 7 3" xfId="7150" xr:uid="{00000000-0005-0000-0000-0000501E0000}"/>
    <cellStyle name="Normal 7 7 3 2" xfId="9905" xr:uid="{00000000-0005-0000-0000-0000511E0000}"/>
    <cellStyle name="Normal 7 7 4" xfId="8543" xr:uid="{00000000-0005-0000-0000-0000521E0000}"/>
    <cellStyle name="Normal 7 8" xfId="3971" xr:uid="{00000000-0005-0000-0000-0000531E0000}"/>
    <cellStyle name="Normal 7 8 2" xfId="4597" xr:uid="{00000000-0005-0000-0000-0000541E0000}"/>
    <cellStyle name="Normal 7 8 2 2" xfId="7765" xr:uid="{00000000-0005-0000-0000-0000551E0000}"/>
    <cellStyle name="Normal 7 8 2 2 2" xfId="10520" xr:uid="{00000000-0005-0000-0000-0000561E0000}"/>
    <cellStyle name="Normal 7 8 2 3" xfId="9158" xr:uid="{00000000-0005-0000-0000-0000571E0000}"/>
    <cellStyle name="Normal 7 8 3" xfId="7141" xr:uid="{00000000-0005-0000-0000-0000581E0000}"/>
    <cellStyle name="Normal 7 8 3 2" xfId="9896" xr:uid="{00000000-0005-0000-0000-0000591E0000}"/>
    <cellStyle name="Normal 7 8 4" xfId="8534" xr:uid="{00000000-0005-0000-0000-00005A1E0000}"/>
    <cellStyle name="Normal 7 9" xfId="4110" xr:uid="{00000000-0005-0000-0000-00005B1E0000}"/>
    <cellStyle name="Normal 7 9 2" xfId="7278" xr:uid="{00000000-0005-0000-0000-00005C1E0000}"/>
    <cellStyle name="Normal 7 9 2 2" xfId="10033" xr:uid="{00000000-0005-0000-0000-00005D1E0000}"/>
    <cellStyle name="Normal 7 9 3" xfId="8671" xr:uid="{00000000-0005-0000-0000-00005E1E0000}"/>
    <cellStyle name="Normal 8" xfId="993" xr:uid="{00000000-0005-0000-0000-00005F1E0000}"/>
    <cellStyle name="Normal 8 2" xfId="994" xr:uid="{00000000-0005-0000-0000-0000601E0000}"/>
    <cellStyle name="Normal 8 2 2" xfId="2621" xr:uid="{00000000-0005-0000-0000-0000611E0000}"/>
    <cellStyle name="Normal 8 2 2 2" xfId="3308" xr:uid="{00000000-0005-0000-0000-0000621E0000}"/>
    <cellStyle name="Normal 8 2 2 2 2" xfId="4609" xr:uid="{00000000-0005-0000-0000-0000631E0000}"/>
    <cellStyle name="Normal 8 2 2 2 2 2" xfId="7777" xr:uid="{00000000-0005-0000-0000-0000641E0000}"/>
    <cellStyle name="Normal 8 2 2 2 2 2 2" xfId="10532" xr:uid="{00000000-0005-0000-0000-0000651E0000}"/>
    <cellStyle name="Normal 8 2 2 2 2 3" xfId="9170" xr:uid="{00000000-0005-0000-0000-0000661E0000}"/>
    <cellStyle name="Normal 8 2 2 2 3" xfId="6617" xr:uid="{00000000-0005-0000-0000-0000671E0000}"/>
    <cellStyle name="Normal 8 2 2 2 3 2" xfId="9381" xr:uid="{00000000-0005-0000-0000-0000681E0000}"/>
    <cellStyle name="Normal 8 2 2 2 4" xfId="8010" xr:uid="{00000000-0005-0000-0000-0000691E0000}"/>
    <cellStyle name="Normal 8 2 2 3" xfId="3985" xr:uid="{00000000-0005-0000-0000-00006A1E0000}"/>
    <cellStyle name="Normal 8 2 2 3 2" xfId="7153" xr:uid="{00000000-0005-0000-0000-00006B1E0000}"/>
    <cellStyle name="Normal 8 2 2 3 2 2" xfId="9908" xr:uid="{00000000-0005-0000-0000-00006C1E0000}"/>
    <cellStyle name="Normal 8 2 2 3 3" xfId="8546" xr:uid="{00000000-0005-0000-0000-00006D1E0000}"/>
    <cellStyle name="Normal 8 2 2 4" xfId="5674" xr:uid="{00000000-0005-0000-0000-00006E1E0000}"/>
    <cellStyle name="Normal 8 2 2 4 2" xfId="9324" xr:uid="{00000000-0005-0000-0000-00006F1E0000}"/>
    <cellStyle name="Normal 8 2 2 5" xfId="6596" xr:uid="{00000000-0005-0000-0000-0000701E0000}"/>
    <cellStyle name="Normal 8 2 2 5 2" xfId="9360" xr:uid="{00000000-0005-0000-0000-0000711E0000}"/>
    <cellStyle name="Normal 8 2 2 6" xfId="7972" xr:uid="{00000000-0005-0000-0000-0000721E0000}"/>
    <cellStyle name="Normal 8 2 3" xfId="3289" xr:uid="{00000000-0005-0000-0000-0000731E0000}"/>
    <cellStyle name="Normal 8 2 3 2" xfId="4610" xr:uid="{00000000-0005-0000-0000-0000741E0000}"/>
    <cellStyle name="Normal 8 2 3 2 2" xfId="7778" xr:uid="{00000000-0005-0000-0000-0000751E0000}"/>
    <cellStyle name="Normal 8 2 3 2 2 2" xfId="10533" xr:uid="{00000000-0005-0000-0000-0000761E0000}"/>
    <cellStyle name="Normal 8 2 3 2 3" xfId="9171" xr:uid="{00000000-0005-0000-0000-0000771E0000}"/>
    <cellStyle name="Normal 8 2 3 3" xfId="3986" xr:uid="{00000000-0005-0000-0000-0000781E0000}"/>
    <cellStyle name="Normal 8 2 3 3 2" xfId="7154" xr:uid="{00000000-0005-0000-0000-0000791E0000}"/>
    <cellStyle name="Normal 8 2 3 3 2 2" xfId="9909" xr:uid="{00000000-0005-0000-0000-00007A1E0000}"/>
    <cellStyle name="Normal 8 2 3 3 3" xfId="8547" xr:uid="{00000000-0005-0000-0000-00007B1E0000}"/>
    <cellStyle name="Normal 8 2 3 4" xfId="6607" xr:uid="{00000000-0005-0000-0000-00007C1E0000}"/>
    <cellStyle name="Normal 8 2 3 4 2" xfId="9371" xr:uid="{00000000-0005-0000-0000-00007D1E0000}"/>
    <cellStyle name="Normal 8 2 3 5" xfId="8000" xr:uid="{00000000-0005-0000-0000-00007E1E0000}"/>
    <cellStyle name="Normal 8 2 4" xfId="3987" xr:uid="{00000000-0005-0000-0000-00007F1E0000}"/>
    <cellStyle name="Normal 8 2 4 2" xfId="4611" xr:uid="{00000000-0005-0000-0000-0000801E0000}"/>
    <cellStyle name="Normal 8 2 4 2 2" xfId="7779" xr:uid="{00000000-0005-0000-0000-0000811E0000}"/>
    <cellStyle name="Normal 8 2 4 2 2 2" xfId="10534" xr:uid="{00000000-0005-0000-0000-0000821E0000}"/>
    <cellStyle name="Normal 8 2 4 2 3" xfId="9172" xr:uid="{00000000-0005-0000-0000-0000831E0000}"/>
    <cellStyle name="Normal 8 2 4 3" xfId="7155" xr:uid="{00000000-0005-0000-0000-0000841E0000}"/>
    <cellStyle name="Normal 8 2 4 3 2" xfId="9910" xr:uid="{00000000-0005-0000-0000-0000851E0000}"/>
    <cellStyle name="Normal 8 2 4 4" xfId="8548" xr:uid="{00000000-0005-0000-0000-0000861E0000}"/>
    <cellStyle name="Normal 8 2 5" xfId="4608" xr:uid="{00000000-0005-0000-0000-0000871E0000}"/>
    <cellStyle name="Normal 8 2 5 2" xfId="7776" xr:uid="{00000000-0005-0000-0000-0000881E0000}"/>
    <cellStyle name="Normal 8 2 5 2 2" xfId="10531" xr:uid="{00000000-0005-0000-0000-0000891E0000}"/>
    <cellStyle name="Normal 8 2 5 3" xfId="9169" xr:uid="{00000000-0005-0000-0000-00008A1E0000}"/>
    <cellStyle name="Normal 8 2 6" xfId="3984" xr:uid="{00000000-0005-0000-0000-00008B1E0000}"/>
    <cellStyle name="Normal 8 2 6 2" xfId="7152" xr:uid="{00000000-0005-0000-0000-00008C1E0000}"/>
    <cellStyle name="Normal 8 2 6 2 2" xfId="9907" xr:uid="{00000000-0005-0000-0000-00008D1E0000}"/>
    <cellStyle name="Normal 8 2 6 3" xfId="8545" xr:uid="{00000000-0005-0000-0000-00008E1E0000}"/>
    <cellStyle name="Normal 8 2 7" xfId="5303" xr:uid="{00000000-0005-0000-0000-00008F1E0000}"/>
    <cellStyle name="Normal 8 2 7 2" xfId="9310" xr:uid="{00000000-0005-0000-0000-0000901E0000}"/>
    <cellStyle name="Normal 8 2 8" xfId="6227" xr:uid="{00000000-0005-0000-0000-0000911E0000}"/>
    <cellStyle name="Normal 8 2 8 2" xfId="9343" xr:uid="{00000000-0005-0000-0000-0000921E0000}"/>
    <cellStyle name="Normal 8 2 9" xfId="7918" xr:uid="{00000000-0005-0000-0000-0000931E0000}"/>
    <cellStyle name="Normal 8 3" xfId="3324" xr:uid="{00000000-0005-0000-0000-0000941E0000}"/>
    <cellStyle name="Normal 8 3 2" xfId="3989" xr:uid="{00000000-0005-0000-0000-0000951E0000}"/>
    <cellStyle name="Normal 8 3 2 2" xfId="4613" xr:uid="{00000000-0005-0000-0000-0000961E0000}"/>
    <cellStyle name="Normal 8 3 2 2 2" xfId="7781" xr:uid="{00000000-0005-0000-0000-0000971E0000}"/>
    <cellStyle name="Normal 8 3 2 2 2 2" xfId="10536" xr:uid="{00000000-0005-0000-0000-0000981E0000}"/>
    <cellStyle name="Normal 8 3 2 2 3" xfId="9174" xr:uid="{00000000-0005-0000-0000-0000991E0000}"/>
    <cellStyle name="Normal 8 3 2 3" xfId="7157" xr:uid="{00000000-0005-0000-0000-00009A1E0000}"/>
    <cellStyle name="Normal 8 3 2 3 2" xfId="9912" xr:uid="{00000000-0005-0000-0000-00009B1E0000}"/>
    <cellStyle name="Normal 8 3 2 4" xfId="8550" xr:uid="{00000000-0005-0000-0000-00009C1E0000}"/>
    <cellStyle name="Normal 8 3 3" xfId="3990" xr:uid="{00000000-0005-0000-0000-00009D1E0000}"/>
    <cellStyle name="Normal 8 3 3 2" xfId="4614" xr:uid="{00000000-0005-0000-0000-00009E1E0000}"/>
    <cellStyle name="Normal 8 3 3 2 2" xfId="7782" xr:uid="{00000000-0005-0000-0000-00009F1E0000}"/>
    <cellStyle name="Normal 8 3 3 2 2 2" xfId="10537" xr:uid="{00000000-0005-0000-0000-0000A01E0000}"/>
    <cellStyle name="Normal 8 3 3 2 3" xfId="9175" xr:uid="{00000000-0005-0000-0000-0000A11E0000}"/>
    <cellStyle name="Normal 8 3 3 3" xfId="7158" xr:uid="{00000000-0005-0000-0000-0000A21E0000}"/>
    <cellStyle name="Normal 8 3 3 3 2" xfId="9913" xr:uid="{00000000-0005-0000-0000-0000A31E0000}"/>
    <cellStyle name="Normal 8 3 3 4" xfId="8551" xr:uid="{00000000-0005-0000-0000-0000A41E0000}"/>
    <cellStyle name="Normal 8 3 4" xfId="4612" xr:uid="{00000000-0005-0000-0000-0000A51E0000}"/>
    <cellStyle name="Normal 8 3 4 2" xfId="7780" xr:uid="{00000000-0005-0000-0000-0000A61E0000}"/>
    <cellStyle name="Normal 8 3 4 2 2" xfId="10535" xr:uid="{00000000-0005-0000-0000-0000A71E0000}"/>
    <cellStyle name="Normal 8 3 4 3" xfId="9173" xr:uid="{00000000-0005-0000-0000-0000A81E0000}"/>
    <cellStyle name="Normal 8 3 5" xfId="3988" xr:uid="{00000000-0005-0000-0000-0000A91E0000}"/>
    <cellStyle name="Normal 8 3 5 2" xfId="7156" xr:uid="{00000000-0005-0000-0000-0000AA1E0000}"/>
    <cellStyle name="Normal 8 3 5 2 2" xfId="9911" xr:uid="{00000000-0005-0000-0000-0000AB1E0000}"/>
    <cellStyle name="Normal 8 3 5 3" xfId="8549" xr:uid="{00000000-0005-0000-0000-0000AC1E0000}"/>
    <cellStyle name="Normal 8 4" xfId="3991" xr:uid="{00000000-0005-0000-0000-0000AD1E0000}"/>
    <cellStyle name="Normal 8 4 2" xfId="4615" xr:uid="{00000000-0005-0000-0000-0000AE1E0000}"/>
    <cellStyle name="Normal 8 4 2 2" xfId="7783" xr:uid="{00000000-0005-0000-0000-0000AF1E0000}"/>
    <cellStyle name="Normal 8 4 2 2 2" xfId="10538" xr:uid="{00000000-0005-0000-0000-0000B01E0000}"/>
    <cellStyle name="Normal 8 4 2 3" xfId="9176" xr:uid="{00000000-0005-0000-0000-0000B11E0000}"/>
    <cellStyle name="Normal 8 4 3" xfId="7159" xr:uid="{00000000-0005-0000-0000-0000B21E0000}"/>
    <cellStyle name="Normal 8 4 3 2" xfId="9914" xr:uid="{00000000-0005-0000-0000-0000B31E0000}"/>
    <cellStyle name="Normal 8 4 4" xfId="8552" xr:uid="{00000000-0005-0000-0000-0000B41E0000}"/>
    <cellStyle name="Normal 8 5" xfId="3992" xr:uid="{00000000-0005-0000-0000-0000B51E0000}"/>
    <cellStyle name="Normal 8 5 2" xfId="4616" xr:uid="{00000000-0005-0000-0000-0000B61E0000}"/>
    <cellStyle name="Normal 8 5 2 2" xfId="7784" xr:uid="{00000000-0005-0000-0000-0000B71E0000}"/>
    <cellStyle name="Normal 8 5 2 2 2" xfId="10539" xr:uid="{00000000-0005-0000-0000-0000B81E0000}"/>
    <cellStyle name="Normal 8 5 2 3" xfId="9177" xr:uid="{00000000-0005-0000-0000-0000B91E0000}"/>
    <cellStyle name="Normal 8 5 3" xfId="7160" xr:uid="{00000000-0005-0000-0000-0000BA1E0000}"/>
    <cellStyle name="Normal 8 5 3 2" xfId="9915" xr:uid="{00000000-0005-0000-0000-0000BB1E0000}"/>
    <cellStyle name="Normal 8 5 4" xfId="8553" xr:uid="{00000000-0005-0000-0000-0000BC1E0000}"/>
    <cellStyle name="Normal 8 6" xfId="3993" xr:uid="{00000000-0005-0000-0000-0000BD1E0000}"/>
    <cellStyle name="Normal 8 6 2" xfId="4617" xr:uid="{00000000-0005-0000-0000-0000BE1E0000}"/>
    <cellStyle name="Normal 8 6 2 2" xfId="7785" xr:uid="{00000000-0005-0000-0000-0000BF1E0000}"/>
    <cellStyle name="Normal 8 6 2 2 2" xfId="10540" xr:uid="{00000000-0005-0000-0000-0000C01E0000}"/>
    <cellStyle name="Normal 8 6 2 3" xfId="9178" xr:uid="{00000000-0005-0000-0000-0000C11E0000}"/>
    <cellStyle name="Normal 8 6 3" xfId="7161" xr:uid="{00000000-0005-0000-0000-0000C21E0000}"/>
    <cellStyle name="Normal 8 6 3 2" xfId="9916" xr:uid="{00000000-0005-0000-0000-0000C31E0000}"/>
    <cellStyle name="Normal 8 6 4" xfId="8554" xr:uid="{00000000-0005-0000-0000-0000C41E0000}"/>
    <cellStyle name="Normal 8 7" xfId="3983" xr:uid="{00000000-0005-0000-0000-0000C51E0000}"/>
    <cellStyle name="Normal 8 7 2" xfId="4607" xr:uid="{00000000-0005-0000-0000-0000C61E0000}"/>
    <cellStyle name="Normal 8 7 2 2" xfId="7775" xr:uid="{00000000-0005-0000-0000-0000C71E0000}"/>
    <cellStyle name="Normal 8 7 2 2 2" xfId="10530" xr:uid="{00000000-0005-0000-0000-0000C81E0000}"/>
    <cellStyle name="Normal 8 7 2 3" xfId="9168" xr:uid="{00000000-0005-0000-0000-0000C91E0000}"/>
    <cellStyle name="Normal 8 7 3" xfId="7151" xr:uid="{00000000-0005-0000-0000-0000CA1E0000}"/>
    <cellStyle name="Normal 8 7 3 2" xfId="9906" xr:uid="{00000000-0005-0000-0000-0000CB1E0000}"/>
    <cellStyle name="Normal 8 7 4" xfId="8544" xr:uid="{00000000-0005-0000-0000-0000CC1E0000}"/>
    <cellStyle name="Normal 8 8" xfId="3500" xr:uid="{00000000-0005-0000-0000-0000CD1E0000}"/>
    <cellStyle name="Normal 9" xfId="995" xr:uid="{00000000-0005-0000-0000-0000CE1E0000}"/>
    <cellStyle name="Normal 9 2" xfId="3325" xr:uid="{00000000-0005-0000-0000-0000CF1E0000}"/>
    <cellStyle name="Normal 9 2 2" xfId="3996" xr:uid="{00000000-0005-0000-0000-0000D01E0000}"/>
    <cellStyle name="Normal 9 2 2 2" xfId="4620" xr:uid="{00000000-0005-0000-0000-0000D11E0000}"/>
    <cellStyle name="Normal 9 2 2 2 2" xfId="7788" xr:uid="{00000000-0005-0000-0000-0000D21E0000}"/>
    <cellStyle name="Normal 9 2 2 2 2 2" xfId="10543" xr:uid="{00000000-0005-0000-0000-0000D31E0000}"/>
    <cellStyle name="Normal 9 2 2 2 3" xfId="9181" xr:uid="{00000000-0005-0000-0000-0000D41E0000}"/>
    <cellStyle name="Normal 9 2 2 3" xfId="7164" xr:uid="{00000000-0005-0000-0000-0000D51E0000}"/>
    <cellStyle name="Normal 9 2 2 3 2" xfId="9919" xr:uid="{00000000-0005-0000-0000-0000D61E0000}"/>
    <cellStyle name="Normal 9 2 2 4" xfId="8557" xr:uid="{00000000-0005-0000-0000-0000D71E0000}"/>
    <cellStyle name="Normal 9 2 3" xfId="3997" xr:uid="{00000000-0005-0000-0000-0000D81E0000}"/>
    <cellStyle name="Normal 9 2 3 2" xfId="4621" xr:uid="{00000000-0005-0000-0000-0000D91E0000}"/>
    <cellStyle name="Normal 9 2 3 2 2" xfId="7789" xr:uid="{00000000-0005-0000-0000-0000DA1E0000}"/>
    <cellStyle name="Normal 9 2 3 2 2 2" xfId="10544" xr:uid="{00000000-0005-0000-0000-0000DB1E0000}"/>
    <cellStyle name="Normal 9 2 3 2 3" xfId="9182" xr:uid="{00000000-0005-0000-0000-0000DC1E0000}"/>
    <cellStyle name="Normal 9 2 3 3" xfId="7165" xr:uid="{00000000-0005-0000-0000-0000DD1E0000}"/>
    <cellStyle name="Normal 9 2 3 3 2" xfId="9920" xr:uid="{00000000-0005-0000-0000-0000DE1E0000}"/>
    <cellStyle name="Normal 9 2 3 4" xfId="8558" xr:uid="{00000000-0005-0000-0000-0000DF1E0000}"/>
    <cellStyle name="Normal 9 2 4" xfId="4619" xr:uid="{00000000-0005-0000-0000-0000E01E0000}"/>
    <cellStyle name="Normal 9 2 4 2" xfId="7787" xr:uid="{00000000-0005-0000-0000-0000E11E0000}"/>
    <cellStyle name="Normal 9 2 4 2 2" xfId="10542" xr:uid="{00000000-0005-0000-0000-0000E21E0000}"/>
    <cellStyle name="Normal 9 2 4 3" xfId="9180" xr:uid="{00000000-0005-0000-0000-0000E31E0000}"/>
    <cellStyle name="Normal 9 2 5" xfId="3995" xr:uid="{00000000-0005-0000-0000-0000E41E0000}"/>
    <cellStyle name="Normal 9 2 5 2" xfId="7163" xr:uid="{00000000-0005-0000-0000-0000E51E0000}"/>
    <cellStyle name="Normal 9 2 5 2 2" xfId="9918" xr:uid="{00000000-0005-0000-0000-0000E61E0000}"/>
    <cellStyle name="Normal 9 2 5 3" xfId="8556" xr:uid="{00000000-0005-0000-0000-0000E71E0000}"/>
    <cellStyle name="Normal 9 3" xfId="3998" xr:uid="{00000000-0005-0000-0000-0000E81E0000}"/>
    <cellStyle name="Normal 9 3 2" xfId="4622" xr:uid="{00000000-0005-0000-0000-0000E91E0000}"/>
    <cellStyle name="Normal 9 3 2 2" xfId="7790" xr:uid="{00000000-0005-0000-0000-0000EA1E0000}"/>
    <cellStyle name="Normal 9 3 2 2 2" xfId="10545" xr:uid="{00000000-0005-0000-0000-0000EB1E0000}"/>
    <cellStyle name="Normal 9 3 2 3" xfId="9183" xr:uid="{00000000-0005-0000-0000-0000EC1E0000}"/>
    <cellStyle name="Normal 9 3 3" xfId="7166" xr:uid="{00000000-0005-0000-0000-0000ED1E0000}"/>
    <cellStyle name="Normal 9 3 3 2" xfId="9921" xr:uid="{00000000-0005-0000-0000-0000EE1E0000}"/>
    <cellStyle name="Normal 9 3 4" xfId="8559" xr:uid="{00000000-0005-0000-0000-0000EF1E0000}"/>
    <cellStyle name="Normal 9 4" xfId="3999" xr:uid="{00000000-0005-0000-0000-0000F01E0000}"/>
    <cellStyle name="Normal 9 4 2" xfId="4623" xr:uid="{00000000-0005-0000-0000-0000F11E0000}"/>
    <cellStyle name="Normal 9 4 2 2" xfId="7791" xr:uid="{00000000-0005-0000-0000-0000F21E0000}"/>
    <cellStyle name="Normal 9 4 2 2 2" xfId="10546" xr:uid="{00000000-0005-0000-0000-0000F31E0000}"/>
    <cellStyle name="Normal 9 4 2 3" xfId="9184" xr:uid="{00000000-0005-0000-0000-0000F41E0000}"/>
    <cellStyle name="Normal 9 4 3" xfId="7167" xr:uid="{00000000-0005-0000-0000-0000F51E0000}"/>
    <cellStyle name="Normal 9 4 3 2" xfId="9922" xr:uid="{00000000-0005-0000-0000-0000F61E0000}"/>
    <cellStyle name="Normal 9 4 4" xfId="8560" xr:uid="{00000000-0005-0000-0000-0000F71E0000}"/>
    <cellStyle name="Normal 9 5" xfId="4000" xr:uid="{00000000-0005-0000-0000-0000F81E0000}"/>
    <cellStyle name="Normal 9 5 2" xfId="4624" xr:uid="{00000000-0005-0000-0000-0000F91E0000}"/>
    <cellStyle name="Normal 9 5 2 2" xfId="7792" xr:uid="{00000000-0005-0000-0000-0000FA1E0000}"/>
    <cellStyle name="Normal 9 5 2 2 2" xfId="10547" xr:uid="{00000000-0005-0000-0000-0000FB1E0000}"/>
    <cellStyle name="Normal 9 5 2 3" xfId="9185" xr:uid="{00000000-0005-0000-0000-0000FC1E0000}"/>
    <cellStyle name="Normal 9 5 3" xfId="7168" xr:uid="{00000000-0005-0000-0000-0000FD1E0000}"/>
    <cellStyle name="Normal 9 5 3 2" xfId="9923" xr:uid="{00000000-0005-0000-0000-0000FE1E0000}"/>
    <cellStyle name="Normal 9 5 4" xfId="8561" xr:uid="{00000000-0005-0000-0000-0000FF1E0000}"/>
    <cellStyle name="Normal 9 6" xfId="4618" xr:uid="{00000000-0005-0000-0000-0000001F0000}"/>
    <cellStyle name="Normal 9 6 2" xfId="7786" xr:uid="{00000000-0005-0000-0000-0000011F0000}"/>
    <cellStyle name="Normal 9 6 2 2" xfId="10541" xr:uid="{00000000-0005-0000-0000-0000021F0000}"/>
    <cellStyle name="Normal 9 6 3" xfId="9179" xr:uid="{00000000-0005-0000-0000-0000031F0000}"/>
    <cellStyle name="Normal 9 7" xfId="3994" xr:uid="{00000000-0005-0000-0000-0000041F0000}"/>
    <cellStyle name="Normal 9 7 2" xfId="7162" xr:uid="{00000000-0005-0000-0000-0000051F0000}"/>
    <cellStyle name="Normal 9 7 2 2" xfId="9917" xr:uid="{00000000-0005-0000-0000-0000061F0000}"/>
    <cellStyle name="Normal 9 7 3" xfId="8555" xr:uid="{00000000-0005-0000-0000-0000071F0000}"/>
    <cellStyle name="Normal GHG Numbers (0.00)" xfId="996" xr:uid="{00000000-0005-0000-0000-0000081F0000}"/>
    <cellStyle name="Normal GHG Numbers (0.00) 2" xfId="7919" xr:uid="{00000000-0005-0000-0000-0000091F0000}"/>
    <cellStyle name="Normal GHG Numbers (0.00) 3" xfId="7941" xr:uid="{00000000-0005-0000-0000-00000A1F0000}"/>
    <cellStyle name="Normal GHG Numbers (0.00) 4" xfId="9289" xr:uid="{00000000-0005-0000-0000-00000B1F0000}"/>
    <cellStyle name="Normal GHG Numbers (0.00) 5" xfId="9336" xr:uid="{00000000-0005-0000-0000-00000C1F0000}"/>
    <cellStyle name="Normal GHG Numbers (0.00) 6" xfId="10683" xr:uid="{00000000-0005-0000-0000-00000D1F0000}"/>
    <cellStyle name="Normal GHG Textfiels Bold" xfId="997" xr:uid="{00000000-0005-0000-0000-00000E1F0000}"/>
    <cellStyle name="Normal GHG-Shade" xfId="998" xr:uid="{00000000-0005-0000-0000-00000F1F0000}"/>
    <cellStyle name="Normal GHG-Shade 2" xfId="2622" xr:uid="{00000000-0005-0000-0000-0000101F0000}"/>
    <cellStyle name="Normale 10" xfId="999" xr:uid="{00000000-0005-0000-0000-0000111F0000}"/>
    <cellStyle name="Normale 10 2" xfId="1000" xr:uid="{00000000-0005-0000-0000-0000121F0000}"/>
    <cellStyle name="Normale 10 2 2" xfId="2624" xr:uid="{00000000-0005-0000-0000-0000131F0000}"/>
    <cellStyle name="Normale 10 3" xfId="1001" xr:uid="{00000000-0005-0000-0000-0000141F0000}"/>
    <cellStyle name="Normale 10 3 2" xfId="2625" xr:uid="{00000000-0005-0000-0000-0000151F0000}"/>
    <cellStyle name="Normale 10 4" xfId="2623" xr:uid="{00000000-0005-0000-0000-0000161F0000}"/>
    <cellStyle name="Normale 10_EDEN industria 2008 rev" xfId="1002" xr:uid="{00000000-0005-0000-0000-0000171F0000}"/>
    <cellStyle name="Normale 11" xfId="1003" xr:uid="{00000000-0005-0000-0000-0000181F0000}"/>
    <cellStyle name="Normale 11 2" xfId="1004" xr:uid="{00000000-0005-0000-0000-0000191F0000}"/>
    <cellStyle name="Normale 11 2 2" xfId="2627" xr:uid="{00000000-0005-0000-0000-00001A1F0000}"/>
    <cellStyle name="Normale 11 3" xfId="1005" xr:uid="{00000000-0005-0000-0000-00001B1F0000}"/>
    <cellStyle name="Normale 11 3 2" xfId="2628" xr:uid="{00000000-0005-0000-0000-00001C1F0000}"/>
    <cellStyle name="Normale 11 4" xfId="2626" xr:uid="{00000000-0005-0000-0000-00001D1F0000}"/>
    <cellStyle name="Normale 11_EDEN industria 2008 rev" xfId="1006" xr:uid="{00000000-0005-0000-0000-00001E1F0000}"/>
    <cellStyle name="Normale 12" xfId="1007" xr:uid="{00000000-0005-0000-0000-00001F1F0000}"/>
    <cellStyle name="Normale 12 2" xfId="1008" xr:uid="{00000000-0005-0000-0000-0000201F0000}"/>
    <cellStyle name="Normale 12 2 2" xfId="2630" xr:uid="{00000000-0005-0000-0000-0000211F0000}"/>
    <cellStyle name="Normale 12 3" xfId="1009" xr:uid="{00000000-0005-0000-0000-0000221F0000}"/>
    <cellStyle name="Normale 12 3 2" xfId="2631" xr:uid="{00000000-0005-0000-0000-0000231F0000}"/>
    <cellStyle name="Normale 12 4" xfId="2629" xr:uid="{00000000-0005-0000-0000-0000241F0000}"/>
    <cellStyle name="Normale 12_EDEN industria 2008 rev" xfId="1010" xr:uid="{00000000-0005-0000-0000-0000251F0000}"/>
    <cellStyle name="Normale 13" xfId="1011" xr:uid="{00000000-0005-0000-0000-0000261F0000}"/>
    <cellStyle name="Normale 13 2" xfId="1012" xr:uid="{00000000-0005-0000-0000-0000271F0000}"/>
    <cellStyle name="Normale 13 2 2" xfId="2633" xr:uid="{00000000-0005-0000-0000-0000281F0000}"/>
    <cellStyle name="Normale 13 3" xfId="1013" xr:uid="{00000000-0005-0000-0000-0000291F0000}"/>
    <cellStyle name="Normale 13 3 2" xfId="2634" xr:uid="{00000000-0005-0000-0000-00002A1F0000}"/>
    <cellStyle name="Normale 13 4" xfId="2632" xr:uid="{00000000-0005-0000-0000-00002B1F0000}"/>
    <cellStyle name="Normale 13_EDEN industria 2008 rev" xfId="1014" xr:uid="{00000000-0005-0000-0000-00002C1F0000}"/>
    <cellStyle name="Normale 14" xfId="1015" xr:uid="{00000000-0005-0000-0000-00002D1F0000}"/>
    <cellStyle name="Normale 14 2" xfId="1016" xr:uid="{00000000-0005-0000-0000-00002E1F0000}"/>
    <cellStyle name="Normale 14 2 2" xfId="2636" xr:uid="{00000000-0005-0000-0000-00002F1F0000}"/>
    <cellStyle name="Normale 14 3" xfId="1017" xr:uid="{00000000-0005-0000-0000-0000301F0000}"/>
    <cellStyle name="Normale 14 3 2" xfId="2637" xr:uid="{00000000-0005-0000-0000-0000311F0000}"/>
    <cellStyle name="Normale 14 4" xfId="2635" xr:uid="{00000000-0005-0000-0000-0000321F0000}"/>
    <cellStyle name="Normale 14_EDEN industria 2008 rev" xfId="1018" xr:uid="{00000000-0005-0000-0000-0000331F0000}"/>
    <cellStyle name="Normale 15" xfId="1019" xr:uid="{00000000-0005-0000-0000-0000341F0000}"/>
    <cellStyle name="Normale 15 2" xfId="1020" xr:uid="{00000000-0005-0000-0000-0000351F0000}"/>
    <cellStyle name="Normale 15 2 2" xfId="2639" xr:uid="{00000000-0005-0000-0000-0000361F0000}"/>
    <cellStyle name="Normale 15 3" xfId="1021" xr:uid="{00000000-0005-0000-0000-0000371F0000}"/>
    <cellStyle name="Normale 15 3 2" xfId="2640" xr:uid="{00000000-0005-0000-0000-0000381F0000}"/>
    <cellStyle name="Normale 15 4" xfId="2638" xr:uid="{00000000-0005-0000-0000-0000391F0000}"/>
    <cellStyle name="Normale 15_EDEN industria 2008 rev" xfId="1022" xr:uid="{00000000-0005-0000-0000-00003A1F0000}"/>
    <cellStyle name="Normale 16" xfId="1023" xr:uid="{00000000-0005-0000-0000-00003B1F0000}"/>
    <cellStyle name="Normale 16 2" xfId="2641" xr:uid="{00000000-0005-0000-0000-00003C1F0000}"/>
    <cellStyle name="Normale 17" xfId="1024" xr:uid="{00000000-0005-0000-0000-00003D1F0000}"/>
    <cellStyle name="Normale 17 2" xfId="2642" xr:uid="{00000000-0005-0000-0000-00003E1F0000}"/>
    <cellStyle name="Normale 18" xfId="1025" xr:uid="{00000000-0005-0000-0000-00003F1F0000}"/>
    <cellStyle name="Normale 19" xfId="1026" xr:uid="{00000000-0005-0000-0000-0000401F0000}"/>
    <cellStyle name="Normale 2" xfId="1027" xr:uid="{00000000-0005-0000-0000-0000411F0000}"/>
    <cellStyle name="Normale 2 2" xfId="1028" xr:uid="{00000000-0005-0000-0000-0000421F0000}"/>
    <cellStyle name="Normale 2 2 2" xfId="2644" xr:uid="{00000000-0005-0000-0000-0000431F0000}"/>
    <cellStyle name="Normale 2 3" xfId="2643" xr:uid="{00000000-0005-0000-0000-0000441F0000}"/>
    <cellStyle name="Normale 2_EDEN industria 2008 rev" xfId="1029" xr:uid="{00000000-0005-0000-0000-0000451F0000}"/>
    <cellStyle name="Normale 20" xfId="1030" xr:uid="{00000000-0005-0000-0000-0000461F0000}"/>
    <cellStyle name="Normale 20 2" xfId="2645" xr:uid="{00000000-0005-0000-0000-0000471F0000}"/>
    <cellStyle name="Normale 21" xfId="1031" xr:uid="{00000000-0005-0000-0000-0000481F0000}"/>
    <cellStyle name="Normale 21 2" xfId="2646" xr:uid="{00000000-0005-0000-0000-0000491F0000}"/>
    <cellStyle name="Normale 22" xfId="1032" xr:uid="{00000000-0005-0000-0000-00004A1F0000}"/>
    <cellStyle name="Normale 22 2" xfId="2647" xr:uid="{00000000-0005-0000-0000-00004B1F0000}"/>
    <cellStyle name="Normale 23" xfId="1033" xr:uid="{00000000-0005-0000-0000-00004C1F0000}"/>
    <cellStyle name="Normale 23 2" xfId="2648" xr:uid="{00000000-0005-0000-0000-00004D1F0000}"/>
    <cellStyle name="Normale 24" xfId="1034" xr:uid="{00000000-0005-0000-0000-00004E1F0000}"/>
    <cellStyle name="Normale 24 2" xfId="2649" xr:uid="{00000000-0005-0000-0000-00004F1F0000}"/>
    <cellStyle name="Normale 25" xfId="1035" xr:uid="{00000000-0005-0000-0000-0000501F0000}"/>
    <cellStyle name="Normale 25 2" xfId="2650" xr:uid="{00000000-0005-0000-0000-0000511F0000}"/>
    <cellStyle name="Normale 26" xfId="1036" xr:uid="{00000000-0005-0000-0000-0000521F0000}"/>
    <cellStyle name="Normale 26 2" xfId="2651" xr:uid="{00000000-0005-0000-0000-0000531F0000}"/>
    <cellStyle name="Normale 27" xfId="1037" xr:uid="{00000000-0005-0000-0000-0000541F0000}"/>
    <cellStyle name="Normale 27 2" xfId="2652" xr:uid="{00000000-0005-0000-0000-0000551F0000}"/>
    <cellStyle name="Normale 28" xfId="1038" xr:uid="{00000000-0005-0000-0000-0000561F0000}"/>
    <cellStyle name="Normale 28 2" xfId="2653" xr:uid="{00000000-0005-0000-0000-0000571F0000}"/>
    <cellStyle name="Normale 29" xfId="1039" xr:uid="{00000000-0005-0000-0000-0000581F0000}"/>
    <cellStyle name="Normale 29 2" xfId="2654" xr:uid="{00000000-0005-0000-0000-0000591F0000}"/>
    <cellStyle name="Normale 3" xfId="1040" xr:uid="{00000000-0005-0000-0000-00005A1F0000}"/>
    <cellStyle name="Normale 3 2" xfId="1041" xr:uid="{00000000-0005-0000-0000-00005B1F0000}"/>
    <cellStyle name="Normale 3 2 2" xfId="2656" xr:uid="{00000000-0005-0000-0000-00005C1F0000}"/>
    <cellStyle name="Normale 3 3" xfId="1042" xr:uid="{00000000-0005-0000-0000-00005D1F0000}"/>
    <cellStyle name="Normale 3 3 2" xfId="2657" xr:uid="{00000000-0005-0000-0000-00005E1F0000}"/>
    <cellStyle name="Normale 3 4" xfId="2655" xr:uid="{00000000-0005-0000-0000-00005F1F0000}"/>
    <cellStyle name="Normale 3_EDEN industria 2008 rev" xfId="1043" xr:uid="{00000000-0005-0000-0000-0000601F0000}"/>
    <cellStyle name="Normale 30" xfId="1044" xr:uid="{00000000-0005-0000-0000-0000611F0000}"/>
    <cellStyle name="Normale 30 2" xfId="2658" xr:uid="{00000000-0005-0000-0000-0000621F0000}"/>
    <cellStyle name="Normale 31" xfId="1045" xr:uid="{00000000-0005-0000-0000-0000631F0000}"/>
    <cellStyle name="Normale 31 2" xfId="2659" xr:uid="{00000000-0005-0000-0000-0000641F0000}"/>
    <cellStyle name="Normale 32" xfId="1046" xr:uid="{00000000-0005-0000-0000-0000651F0000}"/>
    <cellStyle name="Normale 32 2" xfId="2660" xr:uid="{00000000-0005-0000-0000-0000661F0000}"/>
    <cellStyle name="Normale 33" xfId="1047" xr:uid="{00000000-0005-0000-0000-0000671F0000}"/>
    <cellStyle name="Normale 33 2" xfId="2661" xr:uid="{00000000-0005-0000-0000-0000681F0000}"/>
    <cellStyle name="Normale 34" xfId="1048" xr:uid="{00000000-0005-0000-0000-0000691F0000}"/>
    <cellStyle name="Normale 34 2" xfId="2662" xr:uid="{00000000-0005-0000-0000-00006A1F0000}"/>
    <cellStyle name="Normale 35" xfId="1049" xr:uid="{00000000-0005-0000-0000-00006B1F0000}"/>
    <cellStyle name="Normale 35 2" xfId="2663" xr:uid="{00000000-0005-0000-0000-00006C1F0000}"/>
    <cellStyle name="Normale 36" xfId="1050" xr:uid="{00000000-0005-0000-0000-00006D1F0000}"/>
    <cellStyle name="Normale 36 2" xfId="2664" xr:uid="{00000000-0005-0000-0000-00006E1F0000}"/>
    <cellStyle name="Normale 37" xfId="1051" xr:uid="{00000000-0005-0000-0000-00006F1F0000}"/>
    <cellStyle name="Normale 37 2" xfId="2665" xr:uid="{00000000-0005-0000-0000-0000701F0000}"/>
    <cellStyle name="Normale 38" xfId="1052" xr:uid="{00000000-0005-0000-0000-0000711F0000}"/>
    <cellStyle name="Normale 38 2" xfId="2666" xr:uid="{00000000-0005-0000-0000-0000721F0000}"/>
    <cellStyle name="Normale 39" xfId="1053" xr:uid="{00000000-0005-0000-0000-0000731F0000}"/>
    <cellStyle name="Normale 39 2" xfId="2667" xr:uid="{00000000-0005-0000-0000-0000741F0000}"/>
    <cellStyle name="Normale 4" xfId="1054" xr:uid="{00000000-0005-0000-0000-0000751F0000}"/>
    <cellStyle name="Normale 4 2" xfId="1055" xr:uid="{00000000-0005-0000-0000-0000761F0000}"/>
    <cellStyle name="Normale 4 2 2" xfId="2669" xr:uid="{00000000-0005-0000-0000-0000771F0000}"/>
    <cellStyle name="Normale 4 3" xfId="1056" xr:uid="{00000000-0005-0000-0000-0000781F0000}"/>
    <cellStyle name="Normale 4 3 2" xfId="2670" xr:uid="{00000000-0005-0000-0000-0000791F0000}"/>
    <cellStyle name="Normale 4 4" xfId="2668" xr:uid="{00000000-0005-0000-0000-00007A1F0000}"/>
    <cellStyle name="Normale 4_EDEN industria 2008 rev" xfId="1057" xr:uid="{00000000-0005-0000-0000-00007B1F0000}"/>
    <cellStyle name="Normale 40" xfId="1058" xr:uid="{00000000-0005-0000-0000-00007C1F0000}"/>
    <cellStyle name="Normale 40 2" xfId="2671" xr:uid="{00000000-0005-0000-0000-00007D1F0000}"/>
    <cellStyle name="Normale 41" xfId="1059" xr:uid="{00000000-0005-0000-0000-00007E1F0000}"/>
    <cellStyle name="Normale 41 2" xfId="2672" xr:uid="{00000000-0005-0000-0000-00007F1F0000}"/>
    <cellStyle name="Normale 42" xfId="1060" xr:uid="{00000000-0005-0000-0000-0000801F0000}"/>
    <cellStyle name="Normale 42 2" xfId="2673" xr:uid="{00000000-0005-0000-0000-0000811F0000}"/>
    <cellStyle name="Normale 43" xfId="1061" xr:uid="{00000000-0005-0000-0000-0000821F0000}"/>
    <cellStyle name="Normale 43 2" xfId="2674" xr:uid="{00000000-0005-0000-0000-0000831F0000}"/>
    <cellStyle name="Normale 44" xfId="1062" xr:uid="{00000000-0005-0000-0000-0000841F0000}"/>
    <cellStyle name="Normale 44 2" xfId="2675" xr:uid="{00000000-0005-0000-0000-0000851F0000}"/>
    <cellStyle name="Normale 45" xfId="1063" xr:uid="{00000000-0005-0000-0000-0000861F0000}"/>
    <cellStyle name="Normale 45 2" xfId="2676" xr:uid="{00000000-0005-0000-0000-0000871F0000}"/>
    <cellStyle name="Normale 46" xfId="1064" xr:uid="{00000000-0005-0000-0000-0000881F0000}"/>
    <cellStyle name="Normale 46 2" xfId="2677" xr:uid="{00000000-0005-0000-0000-0000891F0000}"/>
    <cellStyle name="Normale 47" xfId="1065" xr:uid="{00000000-0005-0000-0000-00008A1F0000}"/>
    <cellStyle name="Normale 47 2" xfId="2678" xr:uid="{00000000-0005-0000-0000-00008B1F0000}"/>
    <cellStyle name="Normale 48" xfId="1066" xr:uid="{00000000-0005-0000-0000-00008C1F0000}"/>
    <cellStyle name="Normale 48 2" xfId="2679" xr:uid="{00000000-0005-0000-0000-00008D1F0000}"/>
    <cellStyle name="Normale 49" xfId="1067" xr:uid="{00000000-0005-0000-0000-00008E1F0000}"/>
    <cellStyle name="Normale 49 2" xfId="2680" xr:uid="{00000000-0005-0000-0000-00008F1F0000}"/>
    <cellStyle name="Normale 5" xfId="1068" xr:uid="{00000000-0005-0000-0000-0000901F0000}"/>
    <cellStyle name="Normale 5 2" xfId="1069" xr:uid="{00000000-0005-0000-0000-0000911F0000}"/>
    <cellStyle name="Normale 5 2 2" xfId="2682" xr:uid="{00000000-0005-0000-0000-0000921F0000}"/>
    <cellStyle name="Normale 5 3" xfId="1070" xr:uid="{00000000-0005-0000-0000-0000931F0000}"/>
    <cellStyle name="Normale 5 3 2" xfId="2683" xr:uid="{00000000-0005-0000-0000-0000941F0000}"/>
    <cellStyle name="Normale 5 4" xfId="2681" xr:uid="{00000000-0005-0000-0000-0000951F0000}"/>
    <cellStyle name="Normale 5_EDEN industria 2008 rev" xfId="1071" xr:uid="{00000000-0005-0000-0000-0000961F0000}"/>
    <cellStyle name="Normale 50" xfId="1072" xr:uid="{00000000-0005-0000-0000-0000971F0000}"/>
    <cellStyle name="Normale 50 2" xfId="2684" xr:uid="{00000000-0005-0000-0000-0000981F0000}"/>
    <cellStyle name="Normale 51" xfId="1073" xr:uid="{00000000-0005-0000-0000-0000991F0000}"/>
    <cellStyle name="Normale 51 2" xfId="2685" xr:uid="{00000000-0005-0000-0000-00009A1F0000}"/>
    <cellStyle name="Normale 52" xfId="1074" xr:uid="{00000000-0005-0000-0000-00009B1F0000}"/>
    <cellStyle name="Normale 52 2" xfId="2686" xr:uid="{00000000-0005-0000-0000-00009C1F0000}"/>
    <cellStyle name="Normale 53" xfId="1075" xr:uid="{00000000-0005-0000-0000-00009D1F0000}"/>
    <cellStyle name="Normale 53 2" xfId="2687" xr:uid="{00000000-0005-0000-0000-00009E1F0000}"/>
    <cellStyle name="Normale 54" xfId="1076" xr:uid="{00000000-0005-0000-0000-00009F1F0000}"/>
    <cellStyle name="Normale 54 2" xfId="2688" xr:uid="{00000000-0005-0000-0000-0000A01F0000}"/>
    <cellStyle name="Normale 55" xfId="1077" xr:uid="{00000000-0005-0000-0000-0000A11F0000}"/>
    <cellStyle name="Normale 55 2" xfId="2689" xr:uid="{00000000-0005-0000-0000-0000A21F0000}"/>
    <cellStyle name="Normale 56" xfId="1078" xr:uid="{00000000-0005-0000-0000-0000A31F0000}"/>
    <cellStyle name="Normale 56 2" xfId="2690" xr:uid="{00000000-0005-0000-0000-0000A41F0000}"/>
    <cellStyle name="Normale 57" xfId="1079" xr:uid="{00000000-0005-0000-0000-0000A51F0000}"/>
    <cellStyle name="Normale 57 2" xfId="2691" xr:uid="{00000000-0005-0000-0000-0000A61F0000}"/>
    <cellStyle name="Normale 58" xfId="1080" xr:uid="{00000000-0005-0000-0000-0000A71F0000}"/>
    <cellStyle name="Normale 58 2" xfId="2692" xr:uid="{00000000-0005-0000-0000-0000A81F0000}"/>
    <cellStyle name="Normale 59" xfId="1081" xr:uid="{00000000-0005-0000-0000-0000A91F0000}"/>
    <cellStyle name="Normale 59 2" xfId="2693" xr:uid="{00000000-0005-0000-0000-0000AA1F0000}"/>
    <cellStyle name="Normale 6" xfId="1082" xr:uid="{00000000-0005-0000-0000-0000AB1F0000}"/>
    <cellStyle name="Normale 6 2" xfId="1083" xr:uid="{00000000-0005-0000-0000-0000AC1F0000}"/>
    <cellStyle name="Normale 6 2 2" xfId="2695" xr:uid="{00000000-0005-0000-0000-0000AD1F0000}"/>
    <cellStyle name="Normale 6 3" xfId="1084" xr:uid="{00000000-0005-0000-0000-0000AE1F0000}"/>
    <cellStyle name="Normale 6 3 2" xfId="2696" xr:uid="{00000000-0005-0000-0000-0000AF1F0000}"/>
    <cellStyle name="Normale 6 4" xfId="2694" xr:uid="{00000000-0005-0000-0000-0000B01F0000}"/>
    <cellStyle name="Normale 6_EDEN industria 2008 rev" xfId="1085" xr:uid="{00000000-0005-0000-0000-0000B11F0000}"/>
    <cellStyle name="Normale 60" xfId="1086" xr:uid="{00000000-0005-0000-0000-0000B21F0000}"/>
    <cellStyle name="Normale 60 2" xfId="2697" xr:uid="{00000000-0005-0000-0000-0000B31F0000}"/>
    <cellStyle name="Normale 61" xfId="1087" xr:uid="{00000000-0005-0000-0000-0000B41F0000}"/>
    <cellStyle name="Normale 61 2" xfId="2698" xr:uid="{00000000-0005-0000-0000-0000B51F0000}"/>
    <cellStyle name="Normale 62" xfId="1088" xr:uid="{00000000-0005-0000-0000-0000B61F0000}"/>
    <cellStyle name="Normale 62 2" xfId="2699" xr:uid="{00000000-0005-0000-0000-0000B71F0000}"/>
    <cellStyle name="Normale 63" xfId="1089" xr:uid="{00000000-0005-0000-0000-0000B81F0000}"/>
    <cellStyle name="Normale 63 2" xfId="2700" xr:uid="{00000000-0005-0000-0000-0000B91F0000}"/>
    <cellStyle name="Normale 64" xfId="1090" xr:uid="{00000000-0005-0000-0000-0000BA1F0000}"/>
    <cellStyle name="Normale 64 2" xfId="2701" xr:uid="{00000000-0005-0000-0000-0000BB1F0000}"/>
    <cellStyle name="Normale 65" xfId="1091" xr:uid="{00000000-0005-0000-0000-0000BC1F0000}"/>
    <cellStyle name="Normale 65 2" xfId="2702" xr:uid="{00000000-0005-0000-0000-0000BD1F0000}"/>
    <cellStyle name="Normale 7" xfId="1092" xr:uid="{00000000-0005-0000-0000-0000BE1F0000}"/>
    <cellStyle name="Normale 7 2" xfId="1093" xr:uid="{00000000-0005-0000-0000-0000BF1F0000}"/>
    <cellStyle name="Normale 7 2 2" xfId="2704" xr:uid="{00000000-0005-0000-0000-0000C01F0000}"/>
    <cellStyle name="Normale 7 3" xfId="1094" xr:uid="{00000000-0005-0000-0000-0000C11F0000}"/>
    <cellStyle name="Normale 7 3 2" xfId="2705" xr:uid="{00000000-0005-0000-0000-0000C21F0000}"/>
    <cellStyle name="Normale 7 4" xfId="2703" xr:uid="{00000000-0005-0000-0000-0000C31F0000}"/>
    <cellStyle name="Normale 7_EDEN industria 2008 rev" xfId="1095" xr:uid="{00000000-0005-0000-0000-0000C41F0000}"/>
    <cellStyle name="Normale 8" xfId="1096" xr:uid="{00000000-0005-0000-0000-0000C51F0000}"/>
    <cellStyle name="Normale 8 2" xfId="1097" xr:uid="{00000000-0005-0000-0000-0000C61F0000}"/>
    <cellStyle name="Normale 8 2 2" xfId="2707" xr:uid="{00000000-0005-0000-0000-0000C71F0000}"/>
    <cellStyle name="Normale 8 3" xfId="1098" xr:uid="{00000000-0005-0000-0000-0000C81F0000}"/>
    <cellStyle name="Normale 8 3 2" xfId="2708" xr:uid="{00000000-0005-0000-0000-0000C91F0000}"/>
    <cellStyle name="Normale 8 4" xfId="2706" xr:uid="{00000000-0005-0000-0000-0000CA1F0000}"/>
    <cellStyle name="Normale 8_EDEN industria 2008 rev" xfId="1099" xr:uid="{00000000-0005-0000-0000-0000CB1F0000}"/>
    <cellStyle name="Normale 9" xfId="1100" xr:uid="{00000000-0005-0000-0000-0000CC1F0000}"/>
    <cellStyle name="Normale 9 2" xfId="1101" xr:uid="{00000000-0005-0000-0000-0000CD1F0000}"/>
    <cellStyle name="Normale 9 2 2" xfId="2710" xr:uid="{00000000-0005-0000-0000-0000CE1F0000}"/>
    <cellStyle name="Normale 9 3" xfId="1102" xr:uid="{00000000-0005-0000-0000-0000CF1F0000}"/>
    <cellStyle name="Normale 9 3 2" xfId="2711" xr:uid="{00000000-0005-0000-0000-0000D01F0000}"/>
    <cellStyle name="Normale 9 4" xfId="2709" xr:uid="{00000000-0005-0000-0000-0000D11F0000}"/>
    <cellStyle name="Normale 9_EDEN industria 2008 rev" xfId="1103" xr:uid="{00000000-0005-0000-0000-0000D21F0000}"/>
    <cellStyle name="Normale_B2020" xfId="1104" xr:uid="{00000000-0005-0000-0000-0000D31F0000}"/>
    <cellStyle name="Nota" xfId="1105" xr:uid="{00000000-0005-0000-0000-0000D41F0000}"/>
    <cellStyle name="Nota 10" xfId="9338" xr:uid="{00000000-0005-0000-0000-0000D51F0000}"/>
    <cellStyle name="Nota 2" xfId="1106" xr:uid="{00000000-0005-0000-0000-0000D61F0000}"/>
    <cellStyle name="Nota 2 2" xfId="2712" xr:uid="{00000000-0005-0000-0000-0000D71F0000}"/>
    <cellStyle name="Nota 2 2 2" xfId="7978" xr:uid="{00000000-0005-0000-0000-0000D81F0000}"/>
    <cellStyle name="Nota 2 2 3" xfId="9304" xr:uid="{00000000-0005-0000-0000-0000D91F0000}"/>
    <cellStyle name="Nota 2 2 4" xfId="10674" xr:uid="{00000000-0005-0000-0000-0000DA1F0000}"/>
    <cellStyle name="Nota 2 2 5" xfId="7949" xr:uid="{00000000-0005-0000-0000-0000DB1F0000}"/>
    <cellStyle name="Nota 2 2 6" xfId="7960" xr:uid="{00000000-0005-0000-0000-0000DC1F0000}"/>
    <cellStyle name="Nota 2 3" xfId="7926" xr:uid="{00000000-0005-0000-0000-0000DD1F0000}"/>
    <cellStyle name="Nota 2 4" xfId="7938" xr:uid="{00000000-0005-0000-0000-0000DE1F0000}"/>
    <cellStyle name="Nota 2 5" xfId="7966" xr:uid="{00000000-0005-0000-0000-0000DF1F0000}"/>
    <cellStyle name="Nota 2 6" xfId="7965" xr:uid="{00000000-0005-0000-0000-0000E01F0000}"/>
    <cellStyle name="Nota 2 7" xfId="7910" xr:uid="{00000000-0005-0000-0000-0000E11F0000}"/>
    <cellStyle name="Nota 3" xfId="1107" xr:uid="{00000000-0005-0000-0000-0000E21F0000}"/>
    <cellStyle name="Nota 3 2" xfId="1108" xr:uid="{00000000-0005-0000-0000-0000E31F0000}"/>
    <cellStyle name="Nota 3 2 2" xfId="7928" xr:uid="{00000000-0005-0000-0000-0000E41F0000}"/>
    <cellStyle name="Nota 3 2 3" xfId="7937" xr:uid="{00000000-0005-0000-0000-0000E51F0000}"/>
    <cellStyle name="Nota 3 2 4" xfId="7974" xr:uid="{00000000-0005-0000-0000-0000E61F0000}"/>
    <cellStyle name="Nota 3 2 5" xfId="7984" xr:uid="{00000000-0005-0000-0000-0000E71F0000}"/>
    <cellStyle name="Nota 3 2 6" xfId="7975" xr:uid="{00000000-0005-0000-0000-0000E81F0000}"/>
    <cellStyle name="Nota 3 3" xfId="1109" xr:uid="{00000000-0005-0000-0000-0000E91F0000}"/>
    <cellStyle name="Nota 3 3 2" xfId="2714" xr:uid="{00000000-0005-0000-0000-0000EA1F0000}"/>
    <cellStyle name="Nota 3 3 2 2" xfId="7980" xr:uid="{00000000-0005-0000-0000-0000EB1F0000}"/>
    <cellStyle name="Nota 3 3 2 3" xfId="9320" xr:uid="{00000000-0005-0000-0000-0000EC1F0000}"/>
    <cellStyle name="Nota 3 3 2 4" xfId="7902" xr:uid="{00000000-0005-0000-0000-0000ED1F0000}"/>
    <cellStyle name="Nota 3 3 2 5" xfId="7944" xr:uid="{00000000-0005-0000-0000-0000EE1F0000}"/>
    <cellStyle name="Nota 3 3 2 6" xfId="9306" xr:uid="{00000000-0005-0000-0000-0000EF1F0000}"/>
    <cellStyle name="Nota 3 3 3" xfId="7929" xr:uid="{00000000-0005-0000-0000-0000F01F0000}"/>
    <cellStyle name="Nota 3 3 4" xfId="7936" xr:uid="{00000000-0005-0000-0000-0000F11F0000}"/>
    <cellStyle name="Nota 3 3 5" xfId="9302" xr:uid="{00000000-0005-0000-0000-0000F21F0000}"/>
    <cellStyle name="Nota 3 3 6" xfId="10667" xr:uid="{00000000-0005-0000-0000-0000F31F0000}"/>
    <cellStyle name="Nota 3 3 7" xfId="7948" xr:uid="{00000000-0005-0000-0000-0000F41F0000}"/>
    <cellStyle name="Nota 3 4" xfId="2713" xr:uid="{00000000-0005-0000-0000-0000F51F0000}"/>
    <cellStyle name="Nota 3 4 2" xfId="7979" xr:uid="{00000000-0005-0000-0000-0000F61F0000}"/>
    <cellStyle name="Nota 3 4 3" xfId="9354" xr:uid="{00000000-0005-0000-0000-0000F71F0000}"/>
    <cellStyle name="Nota 3 4 4" xfId="10684" xr:uid="{00000000-0005-0000-0000-0000F81F0000}"/>
    <cellStyle name="Nota 3 4 5" xfId="10668" xr:uid="{00000000-0005-0000-0000-0000F91F0000}"/>
    <cellStyle name="Nota 3 4 6" xfId="9355" xr:uid="{00000000-0005-0000-0000-0000FA1F0000}"/>
    <cellStyle name="Nota 3 5" xfId="7927" xr:uid="{00000000-0005-0000-0000-0000FB1F0000}"/>
    <cellStyle name="Nota 3 6" xfId="7987" xr:uid="{00000000-0005-0000-0000-0000FC1F0000}"/>
    <cellStyle name="Nota 3 7" xfId="7921" xr:uid="{00000000-0005-0000-0000-0000FD1F0000}"/>
    <cellStyle name="Nota 3 8" xfId="7983" xr:uid="{00000000-0005-0000-0000-0000FE1F0000}"/>
    <cellStyle name="Nota 3 9" xfId="7923" xr:uid="{00000000-0005-0000-0000-0000FF1F0000}"/>
    <cellStyle name="Nota 4" xfId="1110" xr:uid="{00000000-0005-0000-0000-000000200000}"/>
    <cellStyle name="Nota 4 2" xfId="1111" xr:uid="{00000000-0005-0000-0000-000001200000}"/>
    <cellStyle name="Nota 4 2 2" xfId="2716" xr:uid="{00000000-0005-0000-0000-000002200000}"/>
    <cellStyle name="Nota 4 2 2 2" xfId="7982" xr:uid="{00000000-0005-0000-0000-000003200000}"/>
    <cellStyle name="Nota 4 2 2 3" xfId="9337" xr:uid="{00000000-0005-0000-0000-000004200000}"/>
    <cellStyle name="Nota 4 2 2 4" xfId="10673" xr:uid="{00000000-0005-0000-0000-000005200000}"/>
    <cellStyle name="Nota 4 2 2 5" xfId="9339" xr:uid="{00000000-0005-0000-0000-000006200000}"/>
    <cellStyle name="Nota 4 2 2 6" xfId="7901" xr:uid="{00000000-0005-0000-0000-000007200000}"/>
    <cellStyle name="Nota 4 2 3" xfId="7931" xr:uid="{00000000-0005-0000-0000-000008200000}"/>
    <cellStyle name="Nota 4 2 4" xfId="7985" xr:uid="{00000000-0005-0000-0000-000009200000}"/>
    <cellStyle name="Nota 4 2 5" xfId="7973" xr:uid="{00000000-0005-0000-0000-00000A200000}"/>
    <cellStyle name="Nota 4 2 6" xfId="7967" xr:uid="{00000000-0005-0000-0000-00000B200000}"/>
    <cellStyle name="Nota 4 2 7" xfId="7903" xr:uid="{00000000-0005-0000-0000-00000C200000}"/>
    <cellStyle name="Nota 4 3" xfId="2715" xr:uid="{00000000-0005-0000-0000-00000D200000}"/>
    <cellStyle name="Nota 4 3 2" xfId="7981" xr:uid="{00000000-0005-0000-0000-00000E200000}"/>
    <cellStyle name="Nota 4 3 3" xfId="7968" xr:uid="{00000000-0005-0000-0000-00000F200000}"/>
    <cellStyle name="Nota 4 3 4" xfId="9332" xr:uid="{00000000-0005-0000-0000-000010200000}"/>
    <cellStyle name="Nota 4 3 5" xfId="10658" xr:uid="{00000000-0005-0000-0000-000011200000}"/>
    <cellStyle name="Nota 4 3 6" xfId="10659" xr:uid="{00000000-0005-0000-0000-000012200000}"/>
    <cellStyle name="Nota 4 4" xfId="7930" xr:uid="{00000000-0005-0000-0000-000013200000}"/>
    <cellStyle name="Nota 4 5" xfId="7935" xr:uid="{00000000-0005-0000-0000-000014200000}"/>
    <cellStyle name="Nota 4 6" xfId="9352" xr:uid="{00000000-0005-0000-0000-000015200000}"/>
    <cellStyle name="Nota 4 7" xfId="10681" xr:uid="{00000000-0005-0000-0000-000016200000}"/>
    <cellStyle name="Nota 4 8" xfId="10669" xr:uid="{00000000-0005-0000-0000-000017200000}"/>
    <cellStyle name="Nota 5" xfId="1112" xr:uid="{00000000-0005-0000-0000-000018200000}"/>
    <cellStyle name="Nota 5 2" xfId="7932" xr:uid="{00000000-0005-0000-0000-000019200000}"/>
    <cellStyle name="Nota 5 3" xfId="7986" xr:uid="{00000000-0005-0000-0000-00001A200000}"/>
    <cellStyle name="Nota 5 4" xfId="7922" xr:uid="{00000000-0005-0000-0000-00001B200000}"/>
    <cellStyle name="Nota 5 5" xfId="7933" xr:uid="{00000000-0005-0000-0000-00001C200000}"/>
    <cellStyle name="Nota 5 6" xfId="7924" xr:uid="{00000000-0005-0000-0000-00001D200000}"/>
    <cellStyle name="Nota 6" xfId="7925" xr:uid="{00000000-0005-0000-0000-00001E200000}"/>
    <cellStyle name="Nota 7" xfId="7939" xr:uid="{00000000-0005-0000-0000-00001F200000}"/>
    <cellStyle name="Nota 8" xfId="9319" xr:uid="{00000000-0005-0000-0000-000020200000}"/>
    <cellStyle name="Nota 9" xfId="9299" xr:uid="{00000000-0005-0000-0000-000021200000}"/>
    <cellStyle name="Note 2" xfId="3450" xr:uid="{00000000-0005-0000-0000-000022200000}"/>
    <cellStyle name="Note 2 2" xfId="3522" xr:uid="{00000000-0005-0000-0000-000023200000}"/>
    <cellStyle name="Note 2 2 2" xfId="8106" xr:uid="{00000000-0005-0000-0000-000024200000}"/>
    <cellStyle name="Note 2 2 3" xfId="7964" xr:uid="{00000000-0005-0000-0000-000025200000}"/>
    <cellStyle name="Note 2 2 4" xfId="10672" xr:uid="{00000000-0005-0000-0000-000026200000}"/>
    <cellStyle name="Note 2 2 5" xfId="7989" xr:uid="{00000000-0005-0000-0000-000027200000}"/>
    <cellStyle name="Note 2 2 6" xfId="10685" xr:uid="{00000000-0005-0000-0000-000028200000}"/>
    <cellStyle name="Note 2 3" xfId="8052" xr:uid="{00000000-0005-0000-0000-000029200000}"/>
    <cellStyle name="Note 2 4" xfId="7911" xr:uid="{00000000-0005-0000-0000-00002A200000}"/>
    <cellStyle name="Note 2 5" xfId="7963" xr:uid="{00000000-0005-0000-0000-00002B200000}"/>
    <cellStyle name="Note 2 6" xfId="7900" xr:uid="{00000000-0005-0000-0000-00002C200000}"/>
    <cellStyle name="Note 2 7" xfId="9364" xr:uid="{00000000-0005-0000-0000-00002D200000}"/>
    <cellStyle name="Nuovo" xfId="1113" xr:uid="{00000000-0005-0000-0000-00002E200000}"/>
    <cellStyle name="Nuovo 10" xfId="1114" xr:uid="{00000000-0005-0000-0000-00002F200000}"/>
    <cellStyle name="Nuovo 10 2" xfId="1115" xr:uid="{00000000-0005-0000-0000-000030200000}"/>
    <cellStyle name="Nuovo 10 2 2" xfId="2717" xr:uid="{00000000-0005-0000-0000-000031200000}"/>
    <cellStyle name="Nuovo 10 3" xfId="1116" xr:uid="{00000000-0005-0000-0000-000032200000}"/>
    <cellStyle name="Nuovo 10 3 2" xfId="1117" xr:uid="{00000000-0005-0000-0000-000033200000}"/>
    <cellStyle name="Nuovo 10 3 3" xfId="1118" xr:uid="{00000000-0005-0000-0000-000034200000}"/>
    <cellStyle name="Nuovo 10 3 3 2" xfId="2719" xr:uid="{00000000-0005-0000-0000-000035200000}"/>
    <cellStyle name="Nuovo 10 3 4" xfId="2718" xr:uid="{00000000-0005-0000-0000-000036200000}"/>
    <cellStyle name="Nuovo 10 4" xfId="1119" xr:uid="{00000000-0005-0000-0000-000037200000}"/>
    <cellStyle name="Nuovo 10 4 2" xfId="1120" xr:uid="{00000000-0005-0000-0000-000038200000}"/>
    <cellStyle name="Nuovo 10 4 2 2" xfId="2721" xr:uid="{00000000-0005-0000-0000-000039200000}"/>
    <cellStyle name="Nuovo 10 4 3" xfId="2720" xr:uid="{00000000-0005-0000-0000-00003A200000}"/>
    <cellStyle name="Nuovo 10 5" xfId="1121" xr:uid="{00000000-0005-0000-0000-00003B200000}"/>
    <cellStyle name="Nuovo 11" xfId="1122" xr:uid="{00000000-0005-0000-0000-00003C200000}"/>
    <cellStyle name="Nuovo 11 2" xfId="1123" xr:uid="{00000000-0005-0000-0000-00003D200000}"/>
    <cellStyle name="Nuovo 11 2 2" xfId="2722" xr:uid="{00000000-0005-0000-0000-00003E200000}"/>
    <cellStyle name="Nuovo 11 3" xfId="1124" xr:uid="{00000000-0005-0000-0000-00003F200000}"/>
    <cellStyle name="Nuovo 11 3 2" xfId="1125" xr:uid="{00000000-0005-0000-0000-000040200000}"/>
    <cellStyle name="Nuovo 11 3 3" xfId="1126" xr:uid="{00000000-0005-0000-0000-000041200000}"/>
    <cellStyle name="Nuovo 11 3 3 2" xfId="2724" xr:uid="{00000000-0005-0000-0000-000042200000}"/>
    <cellStyle name="Nuovo 11 3 4" xfId="2723" xr:uid="{00000000-0005-0000-0000-000043200000}"/>
    <cellStyle name="Nuovo 11 4" xfId="1127" xr:uid="{00000000-0005-0000-0000-000044200000}"/>
    <cellStyle name="Nuovo 11 4 2" xfId="1128" xr:uid="{00000000-0005-0000-0000-000045200000}"/>
    <cellStyle name="Nuovo 11 4 2 2" xfId="2726" xr:uid="{00000000-0005-0000-0000-000046200000}"/>
    <cellStyle name="Nuovo 11 4 3" xfId="2725" xr:uid="{00000000-0005-0000-0000-000047200000}"/>
    <cellStyle name="Nuovo 11 5" xfId="1129" xr:uid="{00000000-0005-0000-0000-000048200000}"/>
    <cellStyle name="Nuovo 12" xfId="1130" xr:uid="{00000000-0005-0000-0000-000049200000}"/>
    <cellStyle name="Nuovo 12 2" xfId="1131" xr:uid="{00000000-0005-0000-0000-00004A200000}"/>
    <cellStyle name="Nuovo 12 2 2" xfId="2727" xr:uid="{00000000-0005-0000-0000-00004B200000}"/>
    <cellStyle name="Nuovo 12 3" xfId="1132" xr:uid="{00000000-0005-0000-0000-00004C200000}"/>
    <cellStyle name="Nuovo 12 3 2" xfId="1133" xr:uid="{00000000-0005-0000-0000-00004D200000}"/>
    <cellStyle name="Nuovo 12 3 3" xfId="1134" xr:uid="{00000000-0005-0000-0000-00004E200000}"/>
    <cellStyle name="Nuovo 12 3 3 2" xfId="2729" xr:uid="{00000000-0005-0000-0000-00004F200000}"/>
    <cellStyle name="Nuovo 12 3 4" xfId="2728" xr:uid="{00000000-0005-0000-0000-000050200000}"/>
    <cellStyle name="Nuovo 12 4" xfId="1135" xr:uid="{00000000-0005-0000-0000-000051200000}"/>
    <cellStyle name="Nuovo 12 4 2" xfId="1136" xr:uid="{00000000-0005-0000-0000-000052200000}"/>
    <cellStyle name="Nuovo 12 4 2 2" xfId="2731" xr:uid="{00000000-0005-0000-0000-000053200000}"/>
    <cellStyle name="Nuovo 12 4 3" xfId="2730" xr:uid="{00000000-0005-0000-0000-000054200000}"/>
    <cellStyle name="Nuovo 12 5" xfId="1137" xr:uid="{00000000-0005-0000-0000-000055200000}"/>
    <cellStyle name="Nuovo 13" xfId="1138" xr:uid="{00000000-0005-0000-0000-000056200000}"/>
    <cellStyle name="Nuovo 13 2" xfId="1139" xr:uid="{00000000-0005-0000-0000-000057200000}"/>
    <cellStyle name="Nuovo 13 2 2" xfId="2732" xr:uid="{00000000-0005-0000-0000-000058200000}"/>
    <cellStyle name="Nuovo 13 3" xfId="1140" xr:uid="{00000000-0005-0000-0000-000059200000}"/>
    <cellStyle name="Nuovo 13 3 2" xfId="1141" xr:uid="{00000000-0005-0000-0000-00005A200000}"/>
    <cellStyle name="Nuovo 13 3 3" xfId="1142" xr:uid="{00000000-0005-0000-0000-00005B200000}"/>
    <cellStyle name="Nuovo 13 3 3 2" xfId="2734" xr:uid="{00000000-0005-0000-0000-00005C200000}"/>
    <cellStyle name="Nuovo 13 3 4" xfId="2733" xr:uid="{00000000-0005-0000-0000-00005D200000}"/>
    <cellStyle name="Nuovo 13 4" xfId="1143" xr:uid="{00000000-0005-0000-0000-00005E200000}"/>
    <cellStyle name="Nuovo 13 4 2" xfId="1144" xr:uid="{00000000-0005-0000-0000-00005F200000}"/>
    <cellStyle name="Nuovo 13 4 2 2" xfId="2736" xr:uid="{00000000-0005-0000-0000-000060200000}"/>
    <cellStyle name="Nuovo 13 4 3" xfId="2735" xr:uid="{00000000-0005-0000-0000-000061200000}"/>
    <cellStyle name="Nuovo 13 5" xfId="1145" xr:uid="{00000000-0005-0000-0000-000062200000}"/>
    <cellStyle name="Nuovo 14" xfId="1146" xr:uid="{00000000-0005-0000-0000-000063200000}"/>
    <cellStyle name="Nuovo 14 2" xfId="1147" xr:uid="{00000000-0005-0000-0000-000064200000}"/>
    <cellStyle name="Nuovo 14 2 2" xfId="2737" xr:uid="{00000000-0005-0000-0000-000065200000}"/>
    <cellStyle name="Nuovo 14 3" xfId="1148" xr:uid="{00000000-0005-0000-0000-000066200000}"/>
    <cellStyle name="Nuovo 14 3 2" xfId="1149" xr:uid="{00000000-0005-0000-0000-000067200000}"/>
    <cellStyle name="Nuovo 14 3 3" xfId="1150" xr:uid="{00000000-0005-0000-0000-000068200000}"/>
    <cellStyle name="Nuovo 14 3 3 2" xfId="2739" xr:uid="{00000000-0005-0000-0000-000069200000}"/>
    <cellStyle name="Nuovo 14 3 4" xfId="2738" xr:uid="{00000000-0005-0000-0000-00006A200000}"/>
    <cellStyle name="Nuovo 14 4" xfId="1151" xr:uid="{00000000-0005-0000-0000-00006B200000}"/>
    <cellStyle name="Nuovo 14 4 2" xfId="1152" xr:uid="{00000000-0005-0000-0000-00006C200000}"/>
    <cellStyle name="Nuovo 14 4 2 2" xfId="2741" xr:uid="{00000000-0005-0000-0000-00006D200000}"/>
    <cellStyle name="Nuovo 14 4 3" xfId="2740" xr:uid="{00000000-0005-0000-0000-00006E200000}"/>
    <cellStyle name="Nuovo 14 5" xfId="1153" xr:uid="{00000000-0005-0000-0000-00006F200000}"/>
    <cellStyle name="Nuovo 15" xfId="1154" xr:uid="{00000000-0005-0000-0000-000070200000}"/>
    <cellStyle name="Nuovo 15 2" xfId="1155" xr:uid="{00000000-0005-0000-0000-000071200000}"/>
    <cellStyle name="Nuovo 15 2 2" xfId="2742" xr:uid="{00000000-0005-0000-0000-000072200000}"/>
    <cellStyle name="Nuovo 15 3" xfId="1156" xr:uid="{00000000-0005-0000-0000-000073200000}"/>
    <cellStyle name="Nuovo 15 3 2" xfId="1157" xr:uid="{00000000-0005-0000-0000-000074200000}"/>
    <cellStyle name="Nuovo 15 3 3" xfId="1158" xr:uid="{00000000-0005-0000-0000-000075200000}"/>
    <cellStyle name="Nuovo 15 3 3 2" xfId="2744" xr:uid="{00000000-0005-0000-0000-000076200000}"/>
    <cellStyle name="Nuovo 15 3 4" xfId="2743" xr:uid="{00000000-0005-0000-0000-000077200000}"/>
    <cellStyle name="Nuovo 15 4" xfId="1159" xr:uid="{00000000-0005-0000-0000-000078200000}"/>
    <cellStyle name="Nuovo 15 4 2" xfId="1160" xr:uid="{00000000-0005-0000-0000-000079200000}"/>
    <cellStyle name="Nuovo 15 4 2 2" xfId="2746" xr:uid="{00000000-0005-0000-0000-00007A200000}"/>
    <cellStyle name="Nuovo 15 4 3" xfId="2745" xr:uid="{00000000-0005-0000-0000-00007B200000}"/>
    <cellStyle name="Nuovo 15 5" xfId="1161" xr:uid="{00000000-0005-0000-0000-00007C200000}"/>
    <cellStyle name="Nuovo 16" xfId="1162" xr:uid="{00000000-0005-0000-0000-00007D200000}"/>
    <cellStyle name="Nuovo 16 2" xfId="1163" xr:uid="{00000000-0005-0000-0000-00007E200000}"/>
    <cellStyle name="Nuovo 16 2 2" xfId="2747" xr:uid="{00000000-0005-0000-0000-00007F200000}"/>
    <cellStyle name="Nuovo 16 3" xfId="1164" xr:uid="{00000000-0005-0000-0000-000080200000}"/>
    <cellStyle name="Nuovo 16 3 2" xfId="1165" xr:uid="{00000000-0005-0000-0000-000081200000}"/>
    <cellStyle name="Nuovo 16 3 3" xfId="1166" xr:uid="{00000000-0005-0000-0000-000082200000}"/>
    <cellStyle name="Nuovo 16 3 3 2" xfId="2749" xr:uid="{00000000-0005-0000-0000-000083200000}"/>
    <cellStyle name="Nuovo 16 3 4" xfId="2748" xr:uid="{00000000-0005-0000-0000-000084200000}"/>
    <cellStyle name="Nuovo 16 4" xfId="1167" xr:uid="{00000000-0005-0000-0000-000085200000}"/>
    <cellStyle name="Nuovo 16 4 2" xfId="1168" xr:uid="{00000000-0005-0000-0000-000086200000}"/>
    <cellStyle name="Nuovo 16 4 2 2" xfId="2751" xr:uid="{00000000-0005-0000-0000-000087200000}"/>
    <cellStyle name="Nuovo 16 4 3" xfId="2750" xr:uid="{00000000-0005-0000-0000-000088200000}"/>
    <cellStyle name="Nuovo 16 5" xfId="1169" xr:uid="{00000000-0005-0000-0000-000089200000}"/>
    <cellStyle name="Nuovo 17" xfId="1170" xr:uid="{00000000-0005-0000-0000-00008A200000}"/>
    <cellStyle name="Nuovo 17 2" xfId="1171" xr:uid="{00000000-0005-0000-0000-00008B200000}"/>
    <cellStyle name="Nuovo 17 2 2" xfId="2752" xr:uid="{00000000-0005-0000-0000-00008C200000}"/>
    <cellStyle name="Nuovo 17 3" xfId="1172" xr:uid="{00000000-0005-0000-0000-00008D200000}"/>
    <cellStyle name="Nuovo 17 3 2" xfId="1173" xr:uid="{00000000-0005-0000-0000-00008E200000}"/>
    <cellStyle name="Nuovo 17 3 3" xfId="1174" xr:uid="{00000000-0005-0000-0000-00008F200000}"/>
    <cellStyle name="Nuovo 17 3 3 2" xfId="2754" xr:uid="{00000000-0005-0000-0000-000090200000}"/>
    <cellStyle name="Nuovo 17 3 4" xfId="2753" xr:uid="{00000000-0005-0000-0000-000091200000}"/>
    <cellStyle name="Nuovo 17 4" xfId="1175" xr:uid="{00000000-0005-0000-0000-000092200000}"/>
    <cellStyle name="Nuovo 17 4 2" xfId="1176" xr:uid="{00000000-0005-0000-0000-000093200000}"/>
    <cellStyle name="Nuovo 17 4 2 2" xfId="2756" xr:uid="{00000000-0005-0000-0000-000094200000}"/>
    <cellStyle name="Nuovo 17 4 3" xfId="2755" xr:uid="{00000000-0005-0000-0000-000095200000}"/>
    <cellStyle name="Nuovo 17 5" xfId="1177" xr:uid="{00000000-0005-0000-0000-000096200000}"/>
    <cellStyle name="Nuovo 18" xfId="1178" xr:uid="{00000000-0005-0000-0000-000097200000}"/>
    <cellStyle name="Nuovo 18 2" xfId="1179" xr:uid="{00000000-0005-0000-0000-000098200000}"/>
    <cellStyle name="Nuovo 18 2 2" xfId="2757" xr:uid="{00000000-0005-0000-0000-000099200000}"/>
    <cellStyle name="Nuovo 18 3" xfId="1180" xr:uid="{00000000-0005-0000-0000-00009A200000}"/>
    <cellStyle name="Nuovo 18 3 2" xfId="1181" xr:uid="{00000000-0005-0000-0000-00009B200000}"/>
    <cellStyle name="Nuovo 18 3 3" xfId="1182" xr:uid="{00000000-0005-0000-0000-00009C200000}"/>
    <cellStyle name="Nuovo 18 3 3 2" xfId="2759" xr:uid="{00000000-0005-0000-0000-00009D200000}"/>
    <cellStyle name="Nuovo 18 3 4" xfId="2758" xr:uid="{00000000-0005-0000-0000-00009E200000}"/>
    <cellStyle name="Nuovo 18 4" xfId="1183" xr:uid="{00000000-0005-0000-0000-00009F200000}"/>
    <cellStyle name="Nuovo 18 4 2" xfId="1184" xr:uid="{00000000-0005-0000-0000-0000A0200000}"/>
    <cellStyle name="Nuovo 18 4 2 2" xfId="2761" xr:uid="{00000000-0005-0000-0000-0000A1200000}"/>
    <cellStyle name="Nuovo 18 4 3" xfId="2760" xr:uid="{00000000-0005-0000-0000-0000A2200000}"/>
    <cellStyle name="Nuovo 18 5" xfId="1185" xr:uid="{00000000-0005-0000-0000-0000A3200000}"/>
    <cellStyle name="Nuovo 19" xfId="1186" xr:uid="{00000000-0005-0000-0000-0000A4200000}"/>
    <cellStyle name="Nuovo 19 2" xfId="1187" xr:uid="{00000000-0005-0000-0000-0000A5200000}"/>
    <cellStyle name="Nuovo 19 2 2" xfId="2762" xr:uid="{00000000-0005-0000-0000-0000A6200000}"/>
    <cellStyle name="Nuovo 19 3" xfId="1188" xr:uid="{00000000-0005-0000-0000-0000A7200000}"/>
    <cellStyle name="Nuovo 19 3 2" xfId="1189" xr:uid="{00000000-0005-0000-0000-0000A8200000}"/>
    <cellStyle name="Nuovo 19 3 3" xfId="1190" xr:uid="{00000000-0005-0000-0000-0000A9200000}"/>
    <cellStyle name="Nuovo 19 3 3 2" xfId="2764" xr:uid="{00000000-0005-0000-0000-0000AA200000}"/>
    <cellStyle name="Nuovo 19 3 4" xfId="2763" xr:uid="{00000000-0005-0000-0000-0000AB200000}"/>
    <cellStyle name="Nuovo 19 4" xfId="1191" xr:uid="{00000000-0005-0000-0000-0000AC200000}"/>
    <cellStyle name="Nuovo 19 4 2" xfId="1192" xr:uid="{00000000-0005-0000-0000-0000AD200000}"/>
    <cellStyle name="Nuovo 19 4 2 2" xfId="2766" xr:uid="{00000000-0005-0000-0000-0000AE200000}"/>
    <cellStyle name="Nuovo 19 4 3" xfId="2765" xr:uid="{00000000-0005-0000-0000-0000AF200000}"/>
    <cellStyle name="Nuovo 19 5" xfId="1193" xr:uid="{00000000-0005-0000-0000-0000B0200000}"/>
    <cellStyle name="Nuovo 2" xfId="1194" xr:uid="{00000000-0005-0000-0000-0000B1200000}"/>
    <cellStyle name="Nuovo 2 2" xfId="1195" xr:uid="{00000000-0005-0000-0000-0000B2200000}"/>
    <cellStyle name="Nuovo 2 2 2" xfId="2767" xr:uid="{00000000-0005-0000-0000-0000B3200000}"/>
    <cellStyle name="Nuovo 2 3" xfId="1196" xr:uid="{00000000-0005-0000-0000-0000B4200000}"/>
    <cellStyle name="Nuovo 2 3 2" xfId="1197" xr:uid="{00000000-0005-0000-0000-0000B5200000}"/>
    <cellStyle name="Nuovo 2 3 3" xfId="1198" xr:uid="{00000000-0005-0000-0000-0000B6200000}"/>
    <cellStyle name="Nuovo 2 3 3 2" xfId="2769" xr:uid="{00000000-0005-0000-0000-0000B7200000}"/>
    <cellStyle name="Nuovo 2 3 4" xfId="2768" xr:uid="{00000000-0005-0000-0000-0000B8200000}"/>
    <cellStyle name="Nuovo 2 4" xfId="1199" xr:uid="{00000000-0005-0000-0000-0000B9200000}"/>
    <cellStyle name="Nuovo 2 4 2" xfId="1200" xr:uid="{00000000-0005-0000-0000-0000BA200000}"/>
    <cellStyle name="Nuovo 2 4 2 2" xfId="2771" xr:uid="{00000000-0005-0000-0000-0000BB200000}"/>
    <cellStyle name="Nuovo 2 4 3" xfId="2770" xr:uid="{00000000-0005-0000-0000-0000BC200000}"/>
    <cellStyle name="Nuovo 2 5" xfId="1201" xr:uid="{00000000-0005-0000-0000-0000BD200000}"/>
    <cellStyle name="Nuovo 20" xfId="1202" xr:uid="{00000000-0005-0000-0000-0000BE200000}"/>
    <cellStyle name="Nuovo 20 2" xfId="1203" xr:uid="{00000000-0005-0000-0000-0000BF200000}"/>
    <cellStyle name="Nuovo 20 2 2" xfId="2772" xr:uid="{00000000-0005-0000-0000-0000C0200000}"/>
    <cellStyle name="Nuovo 20 3" xfId="1204" xr:uid="{00000000-0005-0000-0000-0000C1200000}"/>
    <cellStyle name="Nuovo 20 3 2" xfId="1205" xr:uid="{00000000-0005-0000-0000-0000C2200000}"/>
    <cellStyle name="Nuovo 20 3 3" xfId="1206" xr:uid="{00000000-0005-0000-0000-0000C3200000}"/>
    <cellStyle name="Nuovo 20 3 3 2" xfId="2774" xr:uid="{00000000-0005-0000-0000-0000C4200000}"/>
    <cellStyle name="Nuovo 20 3 4" xfId="2773" xr:uid="{00000000-0005-0000-0000-0000C5200000}"/>
    <cellStyle name="Nuovo 20 4" xfId="1207" xr:uid="{00000000-0005-0000-0000-0000C6200000}"/>
    <cellStyle name="Nuovo 20 4 2" xfId="1208" xr:uid="{00000000-0005-0000-0000-0000C7200000}"/>
    <cellStyle name="Nuovo 20 4 2 2" xfId="2776" xr:uid="{00000000-0005-0000-0000-0000C8200000}"/>
    <cellStyle name="Nuovo 20 4 3" xfId="2775" xr:uid="{00000000-0005-0000-0000-0000C9200000}"/>
    <cellStyle name="Nuovo 20 5" xfId="1209" xr:uid="{00000000-0005-0000-0000-0000CA200000}"/>
    <cellStyle name="Nuovo 21" xfId="1210" xr:uid="{00000000-0005-0000-0000-0000CB200000}"/>
    <cellStyle name="Nuovo 21 2" xfId="1211" xr:uid="{00000000-0005-0000-0000-0000CC200000}"/>
    <cellStyle name="Nuovo 21 2 2" xfId="2777" xr:uid="{00000000-0005-0000-0000-0000CD200000}"/>
    <cellStyle name="Nuovo 21 3" xfId="1212" xr:uid="{00000000-0005-0000-0000-0000CE200000}"/>
    <cellStyle name="Nuovo 21 3 2" xfId="1213" xr:uid="{00000000-0005-0000-0000-0000CF200000}"/>
    <cellStyle name="Nuovo 21 3 3" xfId="1214" xr:uid="{00000000-0005-0000-0000-0000D0200000}"/>
    <cellStyle name="Nuovo 21 3 3 2" xfId="2779" xr:uid="{00000000-0005-0000-0000-0000D1200000}"/>
    <cellStyle name="Nuovo 21 3 4" xfId="2778" xr:uid="{00000000-0005-0000-0000-0000D2200000}"/>
    <cellStyle name="Nuovo 21 4" xfId="1215" xr:uid="{00000000-0005-0000-0000-0000D3200000}"/>
    <cellStyle name="Nuovo 21 4 2" xfId="1216" xr:uid="{00000000-0005-0000-0000-0000D4200000}"/>
    <cellStyle name="Nuovo 21 4 2 2" xfId="2781" xr:uid="{00000000-0005-0000-0000-0000D5200000}"/>
    <cellStyle name="Nuovo 21 4 3" xfId="2780" xr:uid="{00000000-0005-0000-0000-0000D6200000}"/>
    <cellStyle name="Nuovo 21 5" xfId="1217" xr:uid="{00000000-0005-0000-0000-0000D7200000}"/>
    <cellStyle name="Nuovo 22" xfId="1218" xr:uid="{00000000-0005-0000-0000-0000D8200000}"/>
    <cellStyle name="Nuovo 22 2" xfId="1219" xr:uid="{00000000-0005-0000-0000-0000D9200000}"/>
    <cellStyle name="Nuovo 22 2 2" xfId="2782" xr:uid="{00000000-0005-0000-0000-0000DA200000}"/>
    <cellStyle name="Nuovo 22 3" xfId="1220" xr:uid="{00000000-0005-0000-0000-0000DB200000}"/>
    <cellStyle name="Nuovo 22 3 2" xfId="1221" xr:uid="{00000000-0005-0000-0000-0000DC200000}"/>
    <cellStyle name="Nuovo 22 3 3" xfId="1222" xr:uid="{00000000-0005-0000-0000-0000DD200000}"/>
    <cellStyle name="Nuovo 22 3 3 2" xfId="2784" xr:uid="{00000000-0005-0000-0000-0000DE200000}"/>
    <cellStyle name="Nuovo 22 3 4" xfId="2783" xr:uid="{00000000-0005-0000-0000-0000DF200000}"/>
    <cellStyle name="Nuovo 22 4" xfId="1223" xr:uid="{00000000-0005-0000-0000-0000E0200000}"/>
    <cellStyle name="Nuovo 22 4 2" xfId="1224" xr:uid="{00000000-0005-0000-0000-0000E1200000}"/>
    <cellStyle name="Nuovo 22 4 2 2" xfId="2786" xr:uid="{00000000-0005-0000-0000-0000E2200000}"/>
    <cellStyle name="Nuovo 22 4 3" xfId="2785" xr:uid="{00000000-0005-0000-0000-0000E3200000}"/>
    <cellStyle name="Nuovo 22 5" xfId="1225" xr:uid="{00000000-0005-0000-0000-0000E4200000}"/>
    <cellStyle name="Nuovo 23" xfId="1226" xr:uid="{00000000-0005-0000-0000-0000E5200000}"/>
    <cellStyle name="Nuovo 23 2" xfId="1227" xr:uid="{00000000-0005-0000-0000-0000E6200000}"/>
    <cellStyle name="Nuovo 23 2 2" xfId="2787" xr:uid="{00000000-0005-0000-0000-0000E7200000}"/>
    <cellStyle name="Nuovo 23 3" xfId="1228" xr:uid="{00000000-0005-0000-0000-0000E8200000}"/>
    <cellStyle name="Nuovo 23 3 2" xfId="1229" xr:uid="{00000000-0005-0000-0000-0000E9200000}"/>
    <cellStyle name="Nuovo 23 3 3" xfId="1230" xr:uid="{00000000-0005-0000-0000-0000EA200000}"/>
    <cellStyle name="Nuovo 23 3 3 2" xfId="2789" xr:uid="{00000000-0005-0000-0000-0000EB200000}"/>
    <cellStyle name="Nuovo 23 3 4" xfId="2788" xr:uid="{00000000-0005-0000-0000-0000EC200000}"/>
    <cellStyle name="Nuovo 23 4" xfId="1231" xr:uid="{00000000-0005-0000-0000-0000ED200000}"/>
    <cellStyle name="Nuovo 23 4 2" xfId="1232" xr:uid="{00000000-0005-0000-0000-0000EE200000}"/>
    <cellStyle name="Nuovo 23 4 2 2" xfId="2791" xr:uid="{00000000-0005-0000-0000-0000EF200000}"/>
    <cellStyle name="Nuovo 23 4 3" xfId="2790" xr:uid="{00000000-0005-0000-0000-0000F0200000}"/>
    <cellStyle name="Nuovo 23 5" xfId="1233" xr:uid="{00000000-0005-0000-0000-0000F1200000}"/>
    <cellStyle name="Nuovo 24" xfId="1234" xr:uid="{00000000-0005-0000-0000-0000F2200000}"/>
    <cellStyle name="Nuovo 24 2" xfId="1235" xr:uid="{00000000-0005-0000-0000-0000F3200000}"/>
    <cellStyle name="Nuovo 24 2 2" xfId="2792" xr:uid="{00000000-0005-0000-0000-0000F4200000}"/>
    <cellStyle name="Nuovo 24 3" xfId="1236" xr:uid="{00000000-0005-0000-0000-0000F5200000}"/>
    <cellStyle name="Nuovo 24 3 2" xfId="1237" xr:uid="{00000000-0005-0000-0000-0000F6200000}"/>
    <cellStyle name="Nuovo 24 3 3" xfId="1238" xr:uid="{00000000-0005-0000-0000-0000F7200000}"/>
    <cellStyle name="Nuovo 24 3 3 2" xfId="2794" xr:uid="{00000000-0005-0000-0000-0000F8200000}"/>
    <cellStyle name="Nuovo 24 3 4" xfId="2793" xr:uid="{00000000-0005-0000-0000-0000F9200000}"/>
    <cellStyle name="Nuovo 24 4" xfId="1239" xr:uid="{00000000-0005-0000-0000-0000FA200000}"/>
    <cellStyle name="Nuovo 24 4 2" xfId="1240" xr:uid="{00000000-0005-0000-0000-0000FB200000}"/>
    <cellStyle name="Nuovo 24 4 2 2" xfId="2796" xr:uid="{00000000-0005-0000-0000-0000FC200000}"/>
    <cellStyle name="Nuovo 24 4 3" xfId="2795" xr:uid="{00000000-0005-0000-0000-0000FD200000}"/>
    <cellStyle name="Nuovo 24 5" xfId="1241" xr:uid="{00000000-0005-0000-0000-0000FE200000}"/>
    <cellStyle name="Nuovo 25" xfId="1242" xr:uid="{00000000-0005-0000-0000-0000FF200000}"/>
    <cellStyle name="Nuovo 25 2" xfId="1243" xr:uid="{00000000-0005-0000-0000-000000210000}"/>
    <cellStyle name="Nuovo 25 2 2" xfId="2797" xr:uid="{00000000-0005-0000-0000-000001210000}"/>
    <cellStyle name="Nuovo 25 3" xfId="1244" xr:uid="{00000000-0005-0000-0000-000002210000}"/>
    <cellStyle name="Nuovo 25 3 2" xfId="1245" xr:uid="{00000000-0005-0000-0000-000003210000}"/>
    <cellStyle name="Nuovo 25 3 3" xfId="1246" xr:uid="{00000000-0005-0000-0000-000004210000}"/>
    <cellStyle name="Nuovo 25 3 3 2" xfId="2799" xr:uid="{00000000-0005-0000-0000-000005210000}"/>
    <cellStyle name="Nuovo 25 3 4" xfId="2798" xr:uid="{00000000-0005-0000-0000-000006210000}"/>
    <cellStyle name="Nuovo 25 4" xfId="1247" xr:uid="{00000000-0005-0000-0000-000007210000}"/>
    <cellStyle name="Nuovo 25 4 2" xfId="1248" xr:uid="{00000000-0005-0000-0000-000008210000}"/>
    <cellStyle name="Nuovo 25 4 2 2" xfId="2801" xr:uid="{00000000-0005-0000-0000-000009210000}"/>
    <cellStyle name="Nuovo 25 4 3" xfId="2800" xr:uid="{00000000-0005-0000-0000-00000A210000}"/>
    <cellStyle name="Nuovo 25 5" xfId="1249" xr:uid="{00000000-0005-0000-0000-00000B210000}"/>
    <cellStyle name="Nuovo 26" xfId="1250" xr:uid="{00000000-0005-0000-0000-00000C210000}"/>
    <cellStyle name="Nuovo 26 2" xfId="1251" xr:uid="{00000000-0005-0000-0000-00000D210000}"/>
    <cellStyle name="Nuovo 26 2 2" xfId="2802" xr:uid="{00000000-0005-0000-0000-00000E210000}"/>
    <cellStyle name="Nuovo 26 3" xfId="1252" xr:uid="{00000000-0005-0000-0000-00000F210000}"/>
    <cellStyle name="Nuovo 26 3 2" xfId="1253" xr:uid="{00000000-0005-0000-0000-000010210000}"/>
    <cellStyle name="Nuovo 26 3 3" xfId="1254" xr:uid="{00000000-0005-0000-0000-000011210000}"/>
    <cellStyle name="Nuovo 26 3 3 2" xfId="2804" xr:uid="{00000000-0005-0000-0000-000012210000}"/>
    <cellStyle name="Nuovo 26 3 4" xfId="2803" xr:uid="{00000000-0005-0000-0000-000013210000}"/>
    <cellStyle name="Nuovo 26 4" xfId="1255" xr:uid="{00000000-0005-0000-0000-000014210000}"/>
    <cellStyle name="Nuovo 26 4 2" xfId="1256" xr:uid="{00000000-0005-0000-0000-000015210000}"/>
    <cellStyle name="Nuovo 26 4 2 2" xfId="2806" xr:uid="{00000000-0005-0000-0000-000016210000}"/>
    <cellStyle name="Nuovo 26 4 3" xfId="2805" xr:uid="{00000000-0005-0000-0000-000017210000}"/>
    <cellStyle name="Nuovo 26 5" xfId="1257" xr:uid="{00000000-0005-0000-0000-000018210000}"/>
    <cellStyle name="Nuovo 27" xfId="1258" xr:uid="{00000000-0005-0000-0000-000019210000}"/>
    <cellStyle name="Nuovo 27 2" xfId="1259" xr:uid="{00000000-0005-0000-0000-00001A210000}"/>
    <cellStyle name="Nuovo 27 2 2" xfId="2807" xr:uid="{00000000-0005-0000-0000-00001B210000}"/>
    <cellStyle name="Nuovo 27 3" xfId="1260" xr:uid="{00000000-0005-0000-0000-00001C210000}"/>
    <cellStyle name="Nuovo 27 3 2" xfId="1261" xr:uid="{00000000-0005-0000-0000-00001D210000}"/>
    <cellStyle name="Nuovo 27 3 3" xfId="1262" xr:uid="{00000000-0005-0000-0000-00001E210000}"/>
    <cellStyle name="Nuovo 27 3 3 2" xfId="2809" xr:uid="{00000000-0005-0000-0000-00001F210000}"/>
    <cellStyle name="Nuovo 27 3 4" xfId="2808" xr:uid="{00000000-0005-0000-0000-000020210000}"/>
    <cellStyle name="Nuovo 27 4" xfId="1263" xr:uid="{00000000-0005-0000-0000-000021210000}"/>
    <cellStyle name="Nuovo 27 4 2" xfId="1264" xr:uid="{00000000-0005-0000-0000-000022210000}"/>
    <cellStyle name="Nuovo 27 4 2 2" xfId="2811" xr:uid="{00000000-0005-0000-0000-000023210000}"/>
    <cellStyle name="Nuovo 27 4 3" xfId="2810" xr:uid="{00000000-0005-0000-0000-000024210000}"/>
    <cellStyle name="Nuovo 27 5" xfId="1265" xr:uid="{00000000-0005-0000-0000-000025210000}"/>
    <cellStyle name="Nuovo 28" xfId="1266" xr:uid="{00000000-0005-0000-0000-000026210000}"/>
    <cellStyle name="Nuovo 28 2" xfId="1267" xr:uid="{00000000-0005-0000-0000-000027210000}"/>
    <cellStyle name="Nuovo 28 2 2" xfId="2812" xr:uid="{00000000-0005-0000-0000-000028210000}"/>
    <cellStyle name="Nuovo 28 3" xfId="1268" xr:uid="{00000000-0005-0000-0000-000029210000}"/>
    <cellStyle name="Nuovo 28 3 2" xfId="1269" xr:uid="{00000000-0005-0000-0000-00002A210000}"/>
    <cellStyle name="Nuovo 28 3 3" xfId="1270" xr:uid="{00000000-0005-0000-0000-00002B210000}"/>
    <cellStyle name="Nuovo 28 3 3 2" xfId="2814" xr:uid="{00000000-0005-0000-0000-00002C210000}"/>
    <cellStyle name="Nuovo 28 3 4" xfId="2813" xr:uid="{00000000-0005-0000-0000-00002D210000}"/>
    <cellStyle name="Nuovo 28 4" xfId="1271" xr:uid="{00000000-0005-0000-0000-00002E210000}"/>
    <cellStyle name="Nuovo 28 4 2" xfId="1272" xr:uid="{00000000-0005-0000-0000-00002F210000}"/>
    <cellStyle name="Nuovo 28 4 2 2" xfId="2816" xr:uid="{00000000-0005-0000-0000-000030210000}"/>
    <cellStyle name="Nuovo 28 4 3" xfId="2815" xr:uid="{00000000-0005-0000-0000-000031210000}"/>
    <cellStyle name="Nuovo 28 5" xfId="1273" xr:uid="{00000000-0005-0000-0000-000032210000}"/>
    <cellStyle name="Nuovo 29" xfId="1274" xr:uid="{00000000-0005-0000-0000-000033210000}"/>
    <cellStyle name="Nuovo 29 2" xfId="1275" xr:uid="{00000000-0005-0000-0000-000034210000}"/>
    <cellStyle name="Nuovo 29 2 2" xfId="2817" xr:uid="{00000000-0005-0000-0000-000035210000}"/>
    <cellStyle name="Nuovo 29 3" xfId="1276" xr:uid="{00000000-0005-0000-0000-000036210000}"/>
    <cellStyle name="Nuovo 29 3 2" xfId="1277" xr:uid="{00000000-0005-0000-0000-000037210000}"/>
    <cellStyle name="Nuovo 29 3 3" xfId="1278" xr:uid="{00000000-0005-0000-0000-000038210000}"/>
    <cellStyle name="Nuovo 29 3 3 2" xfId="2819" xr:uid="{00000000-0005-0000-0000-000039210000}"/>
    <cellStyle name="Nuovo 29 3 4" xfId="2818" xr:uid="{00000000-0005-0000-0000-00003A210000}"/>
    <cellStyle name="Nuovo 29 4" xfId="1279" xr:uid="{00000000-0005-0000-0000-00003B210000}"/>
    <cellStyle name="Nuovo 29 4 2" xfId="1280" xr:uid="{00000000-0005-0000-0000-00003C210000}"/>
    <cellStyle name="Nuovo 29 4 2 2" xfId="2821" xr:uid="{00000000-0005-0000-0000-00003D210000}"/>
    <cellStyle name="Nuovo 29 4 3" xfId="2820" xr:uid="{00000000-0005-0000-0000-00003E210000}"/>
    <cellStyle name="Nuovo 29 5" xfId="1281" xr:uid="{00000000-0005-0000-0000-00003F210000}"/>
    <cellStyle name="Nuovo 3" xfId="1282" xr:uid="{00000000-0005-0000-0000-000040210000}"/>
    <cellStyle name="Nuovo 3 2" xfId="1283" xr:uid="{00000000-0005-0000-0000-000041210000}"/>
    <cellStyle name="Nuovo 3 2 2" xfId="2822" xr:uid="{00000000-0005-0000-0000-000042210000}"/>
    <cellStyle name="Nuovo 3 3" xfId="1284" xr:uid="{00000000-0005-0000-0000-000043210000}"/>
    <cellStyle name="Nuovo 3 3 2" xfId="1285" xr:uid="{00000000-0005-0000-0000-000044210000}"/>
    <cellStyle name="Nuovo 3 3 3" xfId="1286" xr:uid="{00000000-0005-0000-0000-000045210000}"/>
    <cellStyle name="Nuovo 3 3 3 2" xfId="2824" xr:uid="{00000000-0005-0000-0000-000046210000}"/>
    <cellStyle name="Nuovo 3 3 4" xfId="2823" xr:uid="{00000000-0005-0000-0000-000047210000}"/>
    <cellStyle name="Nuovo 3 4" xfId="1287" xr:uid="{00000000-0005-0000-0000-000048210000}"/>
    <cellStyle name="Nuovo 3 4 2" xfId="1288" xr:uid="{00000000-0005-0000-0000-000049210000}"/>
    <cellStyle name="Nuovo 3 4 2 2" xfId="2826" xr:uid="{00000000-0005-0000-0000-00004A210000}"/>
    <cellStyle name="Nuovo 3 4 3" xfId="2825" xr:uid="{00000000-0005-0000-0000-00004B210000}"/>
    <cellStyle name="Nuovo 3 5" xfId="1289" xr:uid="{00000000-0005-0000-0000-00004C210000}"/>
    <cellStyle name="Nuovo 30" xfId="1290" xr:uid="{00000000-0005-0000-0000-00004D210000}"/>
    <cellStyle name="Nuovo 30 2" xfId="1291" xr:uid="{00000000-0005-0000-0000-00004E210000}"/>
    <cellStyle name="Nuovo 30 2 2" xfId="2827" xr:uid="{00000000-0005-0000-0000-00004F210000}"/>
    <cellStyle name="Nuovo 30 3" xfId="1292" xr:uid="{00000000-0005-0000-0000-000050210000}"/>
    <cellStyle name="Nuovo 30 3 2" xfId="1293" xr:uid="{00000000-0005-0000-0000-000051210000}"/>
    <cellStyle name="Nuovo 30 3 3" xfId="1294" xr:uid="{00000000-0005-0000-0000-000052210000}"/>
    <cellStyle name="Nuovo 30 3 3 2" xfId="2829" xr:uid="{00000000-0005-0000-0000-000053210000}"/>
    <cellStyle name="Nuovo 30 3 4" xfId="2828" xr:uid="{00000000-0005-0000-0000-000054210000}"/>
    <cellStyle name="Nuovo 30 4" xfId="1295" xr:uid="{00000000-0005-0000-0000-000055210000}"/>
    <cellStyle name="Nuovo 30 4 2" xfId="1296" xr:uid="{00000000-0005-0000-0000-000056210000}"/>
    <cellStyle name="Nuovo 30 4 2 2" xfId="2831" xr:uid="{00000000-0005-0000-0000-000057210000}"/>
    <cellStyle name="Nuovo 30 4 3" xfId="2830" xr:uid="{00000000-0005-0000-0000-000058210000}"/>
    <cellStyle name="Nuovo 30 5" xfId="1297" xr:uid="{00000000-0005-0000-0000-000059210000}"/>
    <cellStyle name="Nuovo 31" xfId="1298" xr:uid="{00000000-0005-0000-0000-00005A210000}"/>
    <cellStyle name="Nuovo 31 2" xfId="1299" xr:uid="{00000000-0005-0000-0000-00005B210000}"/>
    <cellStyle name="Nuovo 31 2 2" xfId="2832" xr:uid="{00000000-0005-0000-0000-00005C210000}"/>
    <cellStyle name="Nuovo 31 3" xfId="1300" xr:uid="{00000000-0005-0000-0000-00005D210000}"/>
    <cellStyle name="Nuovo 31 3 2" xfId="1301" xr:uid="{00000000-0005-0000-0000-00005E210000}"/>
    <cellStyle name="Nuovo 31 3 3" xfId="1302" xr:uid="{00000000-0005-0000-0000-00005F210000}"/>
    <cellStyle name="Nuovo 31 3 3 2" xfId="2834" xr:uid="{00000000-0005-0000-0000-000060210000}"/>
    <cellStyle name="Nuovo 31 3 4" xfId="2833" xr:uid="{00000000-0005-0000-0000-000061210000}"/>
    <cellStyle name="Nuovo 31 4" xfId="1303" xr:uid="{00000000-0005-0000-0000-000062210000}"/>
    <cellStyle name="Nuovo 31 4 2" xfId="1304" xr:uid="{00000000-0005-0000-0000-000063210000}"/>
    <cellStyle name="Nuovo 31 4 2 2" xfId="2836" xr:uid="{00000000-0005-0000-0000-000064210000}"/>
    <cellStyle name="Nuovo 31 4 3" xfId="2835" xr:uid="{00000000-0005-0000-0000-000065210000}"/>
    <cellStyle name="Nuovo 31 5" xfId="1305" xr:uid="{00000000-0005-0000-0000-000066210000}"/>
    <cellStyle name="Nuovo 32" xfId="1306" xr:uid="{00000000-0005-0000-0000-000067210000}"/>
    <cellStyle name="Nuovo 32 2" xfId="1307" xr:uid="{00000000-0005-0000-0000-000068210000}"/>
    <cellStyle name="Nuovo 32 2 2" xfId="2837" xr:uid="{00000000-0005-0000-0000-000069210000}"/>
    <cellStyle name="Nuovo 32 3" xfId="1308" xr:uid="{00000000-0005-0000-0000-00006A210000}"/>
    <cellStyle name="Nuovo 32 3 2" xfId="1309" xr:uid="{00000000-0005-0000-0000-00006B210000}"/>
    <cellStyle name="Nuovo 32 3 3" xfId="1310" xr:uid="{00000000-0005-0000-0000-00006C210000}"/>
    <cellStyle name="Nuovo 32 3 3 2" xfId="2839" xr:uid="{00000000-0005-0000-0000-00006D210000}"/>
    <cellStyle name="Nuovo 32 3 4" xfId="2838" xr:uid="{00000000-0005-0000-0000-00006E210000}"/>
    <cellStyle name="Nuovo 32 4" xfId="1311" xr:uid="{00000000-0005-0000-0000-00006F210000}"/>
    <cellStyle name="Nuovo 32 4 2" xfId="1312" xr:uid="{00000000-0005-0000-0000-000070210000}"/>
    <cellStyle name="Nuovo 32 4 2 2" xfId="2841" xr:uid="{00000000-0005-0000-0000-000071210000}"/>
    <cellStyle name="Nuovo 32 4 3" xfId="2840" xr:uid="{00000000-0005-0000-0000-000072210000}"/>
    <cellStyle name="Nuovo 32 5" xfId="1313" xr:uid="{00000000-0005-0000-0000-000073210000}"/>
    <cellStyle name="Nuovo 33" xfId="1314" xr:uid="{00000000-0005-0000-0000-000074210000}"/>
    <cellStyle name="Nuovo 33 2" xfId="1315" xr:uid="{00000000-0005-0000-0000-000075210000}"/>
    <cellStyle name="Nuovo 33 2 2" xfId="2842" xr:uid="{00000000-0005-0000-0000-000076210000}"/>
    <cellStyle name="Nuovo 33 3" xfId="1316" xr:uid="{00000000-0005-0000-0000-000077210000}"/>
    <cellStyle name="Nuovo 33 3 2" xfId="1317" xr:uid="{00000000-0005-0000-0000-000078210000}"/>
    <cellStyle name="Nuovo 33 3 3" xfId="1318" xr:uid="{00000000-0005-0000-0000-000079210000}"/>
    <cellStyle name="Nuovo 33 3 3 2" xfId="2844" xr:uid="{00000000-0005-0000-0000-00007A210000}"/>
    <cellStyle name="Nuovo 33 3 4" xfId="2843" xr:uid="{00000000-0005-0000-0000-00007B210000}"/>
    <cellStyle name="Nuovo 33 4" xfId="1319" xr:uid="{00000000-0005-0000-0000-00007C210000}"/>
    <cellStyle name="Nuovo 33 4 2" xfId="1320" xr:uid="{00000000-0005-0000-0000-00007D210000}"/>
    <cellStyle name="Nuovo 33 4 2 2" xfId="2846" xr:uid="{00000000-0005-0000-0000-00007E210000}"/>
    <cellStyle name="Nuovo 33 4 3" xfId="2845" xr:uid="{00000000-0005-0000-0000-00007F210000}"/>
    <cellStyle name="Nuovo 33 5" xfId="1321" xr:uid="{00000000-0005-0000-0000-000080210000}"/>
    <cellStyle name="Nuovo 34" xfId="1322" xr:uid="{00000000-0005-0000-0000-000081210000}"/>
    <cellStyle name="Nuovo 34 2" xfId="1323" xr:uid="{00000000-0005-0000-0000-000082210000}"/>
    <cellStyle name="Nuovo 34 2 2" xfId="2847" xr:uid="{00000000-0005-0000-0000-000083210000}"/>
    <cellStyle name="Nuovo 34 3" xfId="1324" xr:uid="{00000000-0005-0000-0000-000084210000}"/>
    <cellStyle name="Nuovo 34 3 2" xfId="1325" xr:uid="{00000000-0005-0000-0000-000085210000}"/>
    <cellStyle name="Nuovo 34 3 3" xfId="1326" xr:uid="{00000000-0005-0000-0000-000086210000}"/>
    <cellStyle name="Nuovo 34 3 3 2" xfId="2849" xr:uid="{00000000-0005-0000-0000-000087210000}"/>
    <cellStyle name="Nuovo 34 3 4" xfId="2848" xr:uid="{00000000-0005-0000-0000-000088210000}"/>
    <cellStyle name="Nuovo 34 4" xfId="1327" xr:uid="{00000000-0005-0000-0000-000089210000}"/>
    <cellStyle name="Nuovo 34 4 2" xfId="1328" xr:uid="{00000000-0005-0000-0000-00008A210000}"/>
    <cellStyle name="Nuovo 34 4 2 2" xfId="2851" xr:uid="{00000000-0005-0000-0000-00008B210000}"/>
    <cellStyle name="Nuovo 34 4 3" xfId="2850" xr:uid="{00000000-0005-0000-0000-00008C210000}"/>
    <cellStyle name="Nuovo 34 5" xfId="1329" xr:uid="{00000000-0005-0000-0000-00008D210000}"/>
    <cellStyle name="Nuovo 35" xfId="1330" xr:uid="{00000000-0005-0000-0000-00008E210000}"/>
    <cellStyle name="Nuovo 35 2" xfId="1331" xr:uid="{00000000-0005-0000-0000-00008F210000}"/>
    <cellStyle name="Nuovo 35 2 2" xfId="2852" xr:uid="{00000000-0005-0000-0000-000090210000}"/>
    <cellStyle name="Nuovo 35 3" xfId="1332" xr:uid="{00000000-0005-0000-0000-000091210000}"/>
    <cellStyle name="Nuovo 35 3 2" xfId="1333" xr:uid="{00000000-0005-0000-0000-000092210000}"/>
    <cellStyle name="Nuovo 35 3 3" xfId="1334" xr:uid="{00000000-0005-0000-0000-000093210000}"/>
    <cellStyle name="Nuovo 35 3 3 2" xfId="2854" xr:uid="{00000000-0005-0000-0000-000094210000}"/>
    <cellStyle name="Nuovo 35 3 4" xfId="2853" xr:uid="{00000000-0005-0000-0000-000095210000}"/>
    <cellStyle name="Nuovo 35 4" xfId="1335" xr:uid="{00000000-0005-0000-0000-000096210000}"/>
    <cellStyle name="Nuovo 35 4 2" xfId="1336" xr:uid="{00000000-0005-0000-0000-000097210000}"/>
    <cellStyle name="Nuovo 35 4 2 2" xfId="2856" xr:uid="{00000000-0005-0000-0000-000098210000}"/>
    <cellStyle name="Nuovo 35 4 3" xfId="2855" xr:uid="{00000000-0005-0000-0000-000099210000}"/>
    <cellStyle name="Nuovo 35 5" xfId="1337" xr:uid="{00000000-0005-0000-0000-00009A210000}"/>
    <cellStyle name="Nuovo 36" xfId="1338" xr:uid="{00000000-0005-0000-0000-00009B210000}"/>
    <cellStyle name="Nuovo 36 2" xfId="1339" xr:uid="{00000000-0005-0000-0000-00009C210000}"/>
    <cellStyle name="Nuovo 36 2 2" xfId="2857" xr:uid="{00000000-0005-0000-0000-00009D210000}"/>
    <cellStyle name="Nuovo 36 3" xfId="1340" xr:uid="{00000000-0005-0000-0000-00009E210000}"/>
    <cellStyle name="Nuovo 36 3 2" xfId="1341" xr:uid="{00000000-0005-0000-0000-00009F210000}"/>
    <cellStyle name="Nuovo 36 3 3" xfId="1342" xr:uid="{00000000-0005-0000-0000-0000A0210000}"/>
    <cellStyle name="Nuovo 36 3 3 2" xfId="2859" xr:uid="{00000000-0005-0000-0000-0000A1210000}"/>
    <cellStyle name="Nuovo 36 3 4" xfId="2858" xr:uid="{00000000-0005-0000-0000-0000A2210000}"/>
    <cellStyle name="Nuovo 36 4" xfId="1343" xr:uid="{00000000-0005-0000-0000-0000A3210000}"/>
    <cellStyle name="Nuovo 36 4 2" xfId="1344" xr:uid="{00000000-0005-0000-0000-0000A4210000}"/>
    <cellStyle name="Nuovo 36 4 2 2" xfId="2861" xr:uid="{00000000-0005-0000-0000-0000A5210000}"/>
    <cellStyle name="Nuovo 36 4 3" xfId="2860" xr:uid="{00000000-0005-0000-0000-0000A6210000}"/>
    <cellStyle name="Nuovo 36 5" xfId="1345" xr:uid="{00000000-0005-0000-0000-0000A7210000}"/>
    <cellStyle name="Nuovo 37" xfId="1346" xr:uid="{00000000-0005-0000-0000-0000A8210000}"/>
    <cellStyle name="Nuovo 37 2" xfId="1347" xr:uid="{00000000-0005-0000-0000-0000A9210000}"/>
    <cellStyle name="Nuovo 37 2 2" xfId="2862" xr:uid="{00000000-0005-0000-0000-0000AA210000}"/>
    <cellStyle name="Nuovo 37 3" xfId="1348" xr:uid="{00000000-0005-0000-0000-0000AB210000}"/>
    <cellStyle name="Nuovo 37 3 2" xfId="1349" xr:uid="{00000000-0005-0000-0000-0000AC210000}"/>
    <cellStyle name="Nuovo 37 3 3" xfId="1350" xr:uid="{00000000-0005-0000-0000-0000AD210000}"/>
    <cellStyle name="Nuovo 37 3 3 2" xfId="2864" xr:uid="{00000000-0005-0000-0000-0000AE210000}"/>
    <cellStyle name="Nuovo 37 3 4" xfId="2863" xr:uid="{00000000-0005-0000-0000-0000AF210000}"/>
    <cellStyle name="Nuovo 37 4" xfId="1351" xr:uid="{00000000-0005-0000-0000-0000B0210000}"/>
    <cellStyle name="Nuovo 37 4 2" xfId="1352" xr:uid="{00000000-0005-0000-0000-0000B1210000}"/>
    <cellStyle name="Nuovo 37 4 2 2" xfId="2866" xr:uid="{00000000-0005-0000-0000-0000B2210000}"/>
    <cellStyle name="Nuovo 37 4 3" xfId="2865" xr:uid="{00000000-0005-0000-0000-0000B3210000}"/>
    <cellStyle name="Nuovo 37 5" xfId="1353" xr:uid="{00000000-0005-0000-0000-0000B4210000}"/>
    <cellStyle name="Nuovo 38" xfId="1354" xr:uid="{00000000-0005-0000-0000-0000B5210000}"/>
    <cellStyle name="Nuovo 38 2" xfId="1355" xr:uid="{00000000-0005-0000-0000-0000B6210000}"/>
    <cellStyle name="Nuovo 38 2 2" xfId="2867" xr:uid="{00000000-0005-0000-0000-0000B7210000}"/>
    <cellStyle name="Nuovo 38 3" xfId="1356" xr:uid="{00000000-0005-0000-0000-0000B8210000}"/>
    <cellStyle name="Nuovo 38 3 2" xfId="1357" xr:uid="{00000000-0005-0000-0000-0000B9210000}"/>
    <cellStyle name="Nuovo 38 3 3" xfId="1358" xr:uid="{00000000-0005-0000-0000-0000BA210000}"/>
    <cellStyle name="Nuovo 38 3 3 2" xfId="2869" xr:uid="{00000000-0005-0000-0000-0000BB210000}"/>
    <cellStyle name="Nuovo 38 3 4" xfId="2868" xr:uid="{00000000-0005-0000-0000-0000BC210000}"/>
    <cellStyle name="Nuovo 38 4" xfId="1359" xr:uid="{00000000-0005-0000-0000-0000BD210000}"/>
    <cellStyle name="Nuovo 38 4 2" xfId="1360" xr:uid="{00000000-0005-0000-0000-0000BE210000}"/>
    <cellStyle name="Nuovo 38 4 2 2" xfId="2871" xr:uid="{00000000-0005-0000-0000-0000BF210000}"/>
    <cellStyle name="Nuovo 38 4 3" xfId="2870" xr:uid="{00000000-0005-0000-0000-0000C0210000}"/>
    <cellStyle name="Nuovo 38 5" xfId="1361" xr:uid="{00000000-0005-0000-0000-0000C1210000}"/>
    <cellStyle name="Nuovo 39" xfId="1362" xr:uid="{00000000-0005-0000-0000-0000C2210000}"/>
    <cellStyle name="Nuovo 39 2" xfId="1363" xr:uid="{00000000-0005-0000-0000-0000C3210000}"/>
    <cellStyle name="Nuovo 39 2 2" xfId="2872" xr:uid="{00000000-0005-0000-0000-0000C4210000}"/>
    <cellStyle name="Nuovo 39 3" xfId="1364" xr:uid="{00000000-0005-0000-0000-0000C5210000}"/>
    <cellStyle name="Nuovo 39 3 2" xfId="1365" xr:uid="{00000000-0005-0000-0000-0000C6210000}"/>
    <cellStyle name="Nuovo 39 3 3" xfId="1366" xr:uid="{00000000-0005-0000-0000-0000C7210000}"/>
    <cellStyle name="Nuovo 39 3 3 2" xfId="2874" xr:uid="{00000000-0005-0000-0000-0000C8210000}"/>
    <cellStyle name="Nuovo 39 3 4" xfId="2873" xr:uid="{00000000-0005-0000-0000-0000C9210000}"/>
    <cellStyle name="Nuovo 39 4" xfId="1367" xr:uid="{00000000-0005-0000-0000-0000CA210000}"/>
    <cellStyle name="Nuovo 39 4 2" xfId="1368" xr:uid="{00000000-0005-0000-0000-0000CB210000}"/>
    <cellStyle name="Nuovo 39 4 2 2" xfId="2876" xr:uid="{00000000-0005-0000-0000-0000CC210000}"/>
    <cellStyle name="Nuovo 39 4 3" xfId="2875" xr:uid="{00000000-0005-0000-0000-0000CD210000}"/>
    <cellStyle name="Nuovo 39 5" xfId="1369" xr:uid="{00000000-0005-0000-0000-0000CE210000}"/>
    <cellStyle name="Nuovo 4" xfId="1370" xr:uid="{00000000-0005-0000-0000-0000CF210000}"/>
    <cellStyle name="Nuovo 4 2" xfId="1371" xr:uid="{00000000-0005-0000-0000-0000D0210000}"/>
    <cellStyle name="Nuovo 4 2 2" xfId="2877" xr:uid="{00000000-0005-0000-0000-0000D1210000}"/>
    <cellStyle name="Nuovo 4 3" xfId="1372" xr:uid="{00000000-0005-0000-0000-0000D2210000}"/>
    <cellStyle name="Nuovo 4 3 2" xfId="1373" xr:uid="{00000000-0005-0000-0000-0000D3210000}"/>
    <cellStyle name="Nuovo 4 3 3" xfId="1374" xr:uid="{00000000-0005-0000-0000-0000D4210000}"/>
    <cellStyle name="Nuovo 4 3 3 2" xfId="2879" xr:uid="{00000000-0005-0000-0000-0000D5210000}"/>
    <cellStyle name="Nuovo 4 3 4" xfId="2878" xr:uid="{00000000-0005-0000-0000-0000D6210000}"/>
    <cellStyle name="Nuovo 4 4" xfId="1375" xr:uid="{00000000-0005-0000-0000-0000D7210000}"/>
    <cellStyle name="Nuovo 4 4 2" xfId="1376" xr:uid="{00000000-0005-0000-0000-0000D8210000}"/>
    <cellStyle name="Nuovo 4 4 2 2" xfId="2881" xr:uid="{00000000-0005-0000-0000-0000D9210000}"/>
    <cellStyle name="Nuovo 4 4 3" xfId="2880" xr:uid="{00000000-0005-0000-0000-0000DA210000}"/>
    <cellStyle name="Nuovo 4 5" xfId="1377" xr:uid="{00000000-0005-0000-0000-0000DB210000}"/>
    <cellStyle name="Nuovo 40" xfId="1378" xr:uid="{00000000-0005-0000-0000-0000DC210000}"/>
    <cellStyle name="Nuovo 40 2" xfId="1379" xr:uid="{00000000-0005-0000-0000-0000DD210000}"/>
    <cellStyle name="Nuovo 40 2 2" xfId="2882" xr:uid="{00000000-0005-0000-0000-0000DE210000}"/>
    <cellStyle name="Nuovo 40 3" xfId="1380" xr:uid="{00000000-0005-0000-0000-0000DF210000}"/>
    <cellStyle name="Nuovo 40 3 2" xfId="1381" xr:uid="{00000000-0005-0000-0000-0000E0210000}"/>
    <cellStyle name="Nuovo 40 3 3" xfId="1382" xr:uid="{00000000-0005-0000-0000-0000E1210000}"/>
    <cellStyle name="Nuovo 40 3 3 2" xfId="2884" xr:uid="{00000000-0005-0000-0000-0000E2210000}"/>
    <cellStyle name="Nuovo 40 3 4" xfId="2883" xr:uid="{00000000-0005-0000-0000-0000E3210000}"/>
    <cellStyle name="Nuovo 40 4" xfId="1383" xr:uid="{00000000-0005-0000-0000-0000E4210000}"/>
    <cellStyle name="Nuovo 40 4 2" xfId="1384" xr:uid="{00000000-0005-0000-0000-0000E5210000}"/>
    <cellStyle name="Nuovo 40 4 2 2" xfId="2886" xr:uid="{00000000-0005-0000-0000-0000E6210000}"/>
    <cellStyle name="Nuovo 40 4 3" xfId="2885" xr:uid="{00000000-0005-0000-0000-0000E7210000}"/>
    <cellStyle name="Nuovo 40 5" xfId="1385" xr:uid="{00000000-0005-0000-0000-0000E8210000}"/>
    <cellStyle name="Nuovo 41" xfId="1386" xr:uid="{00000000-0005-0000-0000-0000E9210000}"/>
    <cellStyle name="Nuovo 41 2" xfId="1387" xr:uid="{00000000-0005-0000-0000-0000EA210000}"/>
    <cellStyle name="Nuovo 41 2 2" xfId="2887" xr:uid="{00000000-0005-0000-0000-0000EB210000}"/>
    <cellStyle name="Nuovo 41 3" xfId="1388" xr:uid="{00000000-0005-0000-0000-0000EC210000}"/>
    <cellStyle name="Nuovo 41 3 2" xfId="1389" xr:uid="{00000000-0005-0000-0000-0000ED210000}"/>
    <cellStyle name="Nuovo 41 3 3" xfId="1390" xr:uid="{00000000-0005-0000-0000-0000EE210000}"/>
    <cellStyle name="Nuovo 41 3 3 2" xfId="2889" xr:uid="{00000000-0005-0000-0000-0000EF210000}"/>
    <cellStyle name="Nuovo 41 3 4" xfId="2888" xr:uid="{00000000-0005-0000-0000-0000F0210000}"/>
    <cellStyle name="Nuovo 41 4" xfId="1391" xr:uid="{00000000-0005-0000-0000-0000F1210000}"/>
    <cellStyle name="Nuovo 41 4 2" xfId="1392" xr:uid="{00000000-0005-0000-0000-0000F2210000}"/>
    <cellStyle name="Nuovo 41 4 2 2" xfId="2891" xr:uid="{00000000-0005-0000-0000-0000F3210000}"/>
    <cellStyle name="Nuovo 41 4 3" xfId="2890" xr:uid="{00000000-0005-0000-0000-0000F4210000}"/>
    <cellStyle name="Nuovo 41 5" xfId="1393" xr:uid="{00000000-0005-0000-0000-0000F5210000}"/>
    <cellStyle name="Nuovo 42" xfId="1394" xr:uid="{00000000-0005-0000-0000-0000F6210000}"/>
    <cellStyle name="Nuovo 42 2" xfId="1395" xr:uid="{00000000-0005-0000-0000-0000F7210000}"/>
    <cellStyle name="Nuovo 42 2 2" xfId="2892" xr:uid="{00000000-0005-0000-0000-0000F8210000}"/>
    <cellStyle name="Nuovo 42 3" xfId="1396" xr:uid="{00000000-0005-0000-0000-0000F9210000}"/>
    <cellStyle name="Nuovo 42 3 2" xfId="1397" xr:uid="{00000000-0005-0000-0000-0000FA210000}"/>
    <cellStyle name="Nuovo 42 3 3" xfId="1398" xr:uid="{00000000-0005-0000-0000-0000FB210000}"/>
    <cellStyle name="Nuovo 42 3 3 2" xfId="2894" xr:uid="{00000000-0005-0000-0000-0000FC210000}"/>
    <cellStyle name="Nuovo 42 3 4" xfId="2893" xr:uid="{00000000-0005-0000-0000-0000FD210000}"/>
    <cellStyle name="Nuovo 42 4" xfId="1399" xr:uid="{00000000-0005-0000-0000-0000FE210000}"/>
    <cellStyle name="Nuovo 42 4 2" xfId="1400" xr:uid="{00000000-0005-0000-0000-0000FF210000}"/>
    <cellStyle name="Nuovo 42 4 2 2" xfId="2896" xr:uid="{00000000-0005-0000-0000-000000220000}"/>
    <cellStyle name="Nuovo 42 4 3" xfId="2895" xr:uid="{00000000-0005-0000-0000-000001220000}"/>
    <cellStyle name="Nuovo 42 5" xfId="1401" xr:uid="{00000000-0005-0000-0000-000002220000}"/>
    <cellStyle name="Nuovo 43" xfId="1402" xr:uid="{00000000-0005-0000-0000-000003220000}"/>
    <cellStyle name="Nuovo 43 2" xfId="1403" xr:uid="{00000000-0005-0000-0000-000004220000}"/>
    <cellStyle name="Nuovo 43 2 2" xfId="2897" xr:uid="{00000000-0005-0000-0000-000005220000}"/>
    <cellStyle name="Nuovo 43 3" xfId="1404" xr:uid="{00000000-0005-0000-0000-000006220000}"/>
    <cellStyle name="Nuovo 43 3 2" xfId="1405" xr:uid="{00000000-0005-0000-0000-000007220000}"/>
    <cellStyle name="Nuovo 43 3 3" xfId="1406" xr:uid="{00000000-0005-0000-0000-000008220000}"/>
    <cellStyle name="Nuovo 43 3 3 2" xfId="2899" xr:uid="{00000000-0005-0000-0000-000009220000}"/>
    <cellStyle name="Nuovo 43 3 4" xfId="2898" xr:uid="{00000000-0005-0000-0000-00000A220000}"/>
    <cellStyle name="Nuovo 43 4" xfId="1407" xr:uid="{00000000-0005-0000-0000-00000B220000}"/>
    <cellStyle name="Nuovo 43 4 2" xfId="1408" xr:uid="{00000000-0005-0000-0000-00000C220000}"/>
    <cellStyle name="Nuovo 43 4 2 2" xfId="2901" xr:uid="{00000000-0005-0000-0000-00000D220000}"/>
    <cellStyle name="Nuovo 43 4 3" xfId="2900" xr:uid="{00000000-0005-0000-0000-00000E220000}"/>
    <cellStyle name="Nuovo 43 5" xfId="1409" xr:uid="{00000000-0005-0000-0000-00000F220000}"/>
    <cellStyle name="Nuovo 44" xfId="1410" xr:uid="{00000000-0005-0000-0000-000010220000}"/>
    <cellStyle name="Nuovo 44 2" xfId="1411" xr:uid="{00000000-0005-0000-0000-000011220000}"/>
    <cellStyle name="Nuovo 44 2 2" xfId="2902" xr:uid="{00000000-0005-0000-0000-000012220000}"/>
    <cellStyle name="Nuovo 44 3" xfId="1412" xr:uid="{00000000-0005-0000-0000-000013220000}"/>
    <cellStyle name="Nuovo 44 3 2" xfId="1413" xr:uid="{00000000-0005-0000-0000-000014220000}"/>
    <cellStyle name="Nuovo 44 3 3" xfId="1414" xr:uid="{00000000-0005-0000-0000-000015220000}"/>
    <cellStyle name="Nuovo 44 3 3 2" xfId="2904" xr:uid="{00000000-0005-0000-0000-000016220000}"/>
    <cellStyle name="Nuovo 44 3 4" xfId="2903" xr:uid="{00000000-0005-0000-0000-000017220000}"/>
    <cellStyle name="Nuovo 44 4" xfId="1415" xr:uid="{00000000-0005-0000-0000-000018220000}"/>
    <cellStyle name="Nuovo 44 4 2" xfId="1416" xr:uid="{00000000-0005-0000-0000-000019220000}"/>
    <cellStyle name="Nuovo 44 4 2 2" xfId="2906" xr:uid="{00000000-0005-0000-0000-00001A220000}"/>
    <cellStyle name="Nuovo 44 4 3" xfId="2905" xr:uid="{00000000-0005-0000-0000-00001B220000}"/>
    <cellStyle name="Nuovo 44 5" xfId="1417" xr:uid="{00000000-0005-0000-0000-00001C220000}"/>
    <cellStyle name="Nuovo 45" xfId="1418" xr:uid="{00000000-0005-0000-0000-00001D220000}"/>
    <cellStyle name="Nuovo 45 2" xfId="2907" xr:uid="{00000000-0005-0000-0000-00001E220000}"/>
    <cellStyle name="Nuovo 46" xfId="1419" xr:uid="{00000000-0005-0000-0000-00001F220000}"/>
    <cellStyle name="Nuovo 46 2" xfId="1420" xr:uid="{00000000-0005-0000-0000-000020220000}"/>
    <cellStyle name="Nuovo 46 3" xfId="1421" xr:uid="{00000000-0005-0000-0000-000021220000}"/>
    <cellStyle name="Nuovo 46 3 2" xfId="2909" xr:uid="{00000000-0005-0000-0000-000022220000}"/>
    <cellStyle name="Nuovo 46 4" xfId="2908" xr:uid="{00000000-0005-0000-0000-000023220000}"/>
    <cellStyle name="Nuovo 47" xfId="1422" xr:uid="{00000000-0005-0000-0000-000024220000}"/>
    <cellStyle name="Nuovo 47 2" xfId="1423" xr:uid="{00000000-0005-0000-0000-000025220000}"/>
    <cellStyle name="Nuovo 47 2 2" xfId="2911" xr:uid="{00000000-0005-0000-0000-000026220000}"/>
    <cellStyle name="Nuovo 47 3" xfId="2910" xr:uid="{00000000-0005-0000-0000-000027220000}"/>
    <cellStyle name="Nuovo 48" xfId="1424" xr:uid="{00000000-0005-0000-0000-000028220000}"/>
    <cellStyle name="Nuovo 5" xfId="1425" xr:uid="{00000000-0005-0000-0000-000029220000}"/>
    <cellStyle name="Nuovo 5 2" xfId="1426" xr:uid="{00000000-0005-0000-0000-00002A220000}"/>
    <cellStyle name="Nuovo 5 2 2" xfId="2912" xr:uid="{00000000-0005-0000-0000-00002B220000}"/>
    <cellStyle name="Nuovo 5 3" xfId="1427" xr:uid="{00000000-0005-0000-0000-00002C220000}"/>
    <cellStyle name="Nuovo 5 3 2" xfId="1428" xr:uid="{00000000-0005-0000-0000-00002D220000}"/>
    <cellStyle name="Nuovo 5 3 3" xfId="1429" xr:uid="{00000000-0005-0000-0000-00002E220000}"/>
    <cellStyle name="Nuovo 5 3 3 2" xfId="2914" xr:uid="{00000000-0005-0000-0000-00002F220000}"/>
    <cellStyle name="Nuovo 5 3 4" xfId="2913" xr:uid="{00000000-0005-0000-0000-000030220000}"/>
    <cellStyle name="Nuovo 5 4" xfId="1430" xr:uid="{00000000-0005-0000-0000-000031220000}"/>
    <cellStyle name="Nuovo 5 4 2" xfId="1431" xr:uid="{00000000-0005-0000-0000-000032220000}"/>
    <cellStyle name="Nuovo 5 4 2 2" xfId="2916" xr:uid="{00000000-0005-0000-0000-000033220000}"/>
    <cellStyle name="Nuovo 5 4 3" xfId="2915" xr:uid="{00000000-0005-0000-0000-000034220000}"/>
    <cellStyle name="Nuovo 5 5" xfId="1432" xr:uid="{00000000-0005-0000-0000-000035220000}"/>
    <cellStyle name="Nuovo 6" xfId="1433" xr:uid="{00000000-0005-0000-0000-000036220000}"/>
    <cellStyle name="Nuovo 6 2" xfId="1434" xr:uid="{00000000-0005-0000-0000-000037220000}"/>
    <cellStyle name="Nuovo 6 2 2" xfId="2917" xr:uid="{00000000-0005-0000-0000-000038220000}"/>
    <cellStyle name="Nuovo 6 3" xfId="1435" xr:uid="{00000000-0005-0000-0000-000039220000}"/>
    <cellStyle name="Nuovo 6 3 2" xfId="1436" xr:uid="{00000000-0005-0000-0000-00003A220000}"/>
    <cellStyle name="Nuovo 6 3 3" xfId="1437" xr:uid="{00000000-0005-0000-0000-00003B220000}"/>
    <cellStyle name="Nuovo 6 3 3 2" xfId="2919" xr:uid="{00000000-0005-0000-0000-00003C220000}"/>
    <cellStyle name="Nuovo 6 3 4" xfId="2918" xr:uid="{00000000-0005-0000-0000-00003D220000}"/>
    <cellStyle name="Nuovo 6 4" xfId="1438" xr:uid="{00000000-0005-0000-0000-00003E220000}"/>
    <cellStyle name="Nuovo 6 4 2" xfId="1439" xr:uid="{00000000-0005-0000-0000-00003F220000}"/>
    <cellStyle name="Nuovo 6 4 2 2" xfId="2921" xr:uid="{00000000-0005-0000-0000-000040220000}"/>
    <cellStyle name="Nuovo 6 4 3" xfId="2920" xr:uid="{00000000-0005-0000-0000-000041220000}"/>
    <cellStyle name="Nuovo 6 5" xfId="1440" xr:uid="{00000000-0005-0000-0000-000042220000}"/>
    <cellStyle name="Nuovo 7" xfId="1441" xr:uid="{00000000-0005-0000-0000-000043220000}"/>
    <cellStyle name="Nuovo 7 2" xfId="1442" xr:uid="{00000000-0005-0000-0000-000044220000}"/>
    <cellStyle name="Nuovo 7 2 2" xfId="2922" xr:uid="{00000000-0005-0000-0000-000045220000}"/>
    <cellStyle name="Nuovo 7 3" xfId="1443" xr:uid="{00000000-0005-0000-0000-000046220000}"/>
    <cellStyle name="Nuovo 7 3 2" xfId="1444" xr:uid="{00000000-0005-0000-0000-000047220000}"/>
    <cellStyle name="Nuovo 7 3 3" xfId="1445" xr:uid="{00000000-0005-0000-0000-000048220000}"/>
    <cellStyle name="Nuovo 7 3 3 2" xfId="2924" xr:uid="{00000000-0005-0000-0000-000049220000}"/>
    <cellStyle name="Nuovo 7 3 4" xfId="2923" xr:uid="{00000000-0005-0000-0000-00004A220000}"/>
    <cellStyle name="Nuovo 7 4" xfId="1446" xr:uid="{00000000-0005-0000-0000-00004B220000}"/>
    <cellStyle name="Nuovo 7 4 2" xfId="1447" xr:uid="{00000000-0005-0000-0000-00004C220000}"/>
    <cellStyle name="Nuovo 7 4 2 2" xfId="2926" xr:uid="{00000000-0005-0000-0000-00004D220000}"/>
    <cellStyle name="Nuovo 7 4 3" xfId="2925" xr:uid="{00000000-0005-0000-0000-00004E220000}"/>
    <cellStyle name="Nuovo 7 5" xfId="1448" xr:uid="{00000000-0005-0000-0000-00004F220000}"/>
    <cellStyle name="Nuovo 8" xfId="1449" xr:uid="{00000000-0005-0000-0000-000050220000}"/>
    <cellStyle name="Nuovo 8 2" xfId="1450" xr:uid="{00000000-0005-0000-0000-000051220000}"/>
    <cellStyle name="Nuovo 8 2 2" xfId="2927" xr:uid="{00000000-0005-0000-0000-000052220000}"/>
    <cellStyle name="Nuovo 8 3" xfId="1451" xr:uid="{00000000-0005-0000-0000-000053220000}"/>
    <cellStyle name="Nuovo 8 3 2" xfId="1452" xr:uid="{00000000-0005-0000-0000-000054220000}"/>
    <cellStyle name="Nuovo 8 3 3" xfId="1453" xr:uid="{00000000-0005-0000-0000-000055220000}"/>
    <cellStyle name="Nuovo 8 3 3 2" xfId="2929" xr:uid="{00000000-0005-0000-0000-000056220000}"/>
    <cellStyle name="Nuovo 8 3 4" xfId="2928" xr:uid="{00000000-0005-0000-0000-000057220000}"/>
    <cellStyle name="Nuovo 8 4" xfId="1454" xr:uid="{00000000-0005-0000-0000-000058220000}"/>
    <cellStyle name="Nuovo 8 4 2" xfId="1455" xr:uid="{00000000-0005-0000-0000-000059220000}"/>
    <cellStyle name="Nuovo 8 4 2 2" xfId="2931" xr:uid="{00000000-0005-0000-0000-00005A220000}"/>
    <cellStyle name="Nuovo 8 4 3" xfId="2930" xr:uid="{00000000-0005-0000-0000-00005B220000}"/>
    <cellStyle name="Nuovo 8 5" xfId="1456" xr:uid="{00000000-0005-0000-0000-00005C220000}"/>
    <cellStyle name="Nuovo 9" xfId="1457" xr:uid="{00000000-0005-0000-0000-00005D220000}"/>
    <cellStyle name="Nuovo 9 2" xfId="1458" xr:uid="{00000000-0005-0000-0000-00005E220000}"/>
    <cellStyle name="Nuovo 9 2 2" xfId="2932" xr:uid="{00000000-0005-0000-0000-00005F220000}"/>
    <cellStyle name="Nuovo 9 3" xfId="1459" xr:uid="{00000000-0005-0000-0000-000060220000}"/>
    <cellStyle name="Nuovo 9 3 2" xfId="1460" xr:uid="{00000000-0005-0000-0000-000061220000}"/>
    <cellStyle name="Nuovo 9 3 3" xfId="1461" xr:uid="{00000000-0005-0000-0000-000062220000}"/>
    <cellStyle name="Nuovo 9 3 3 2" xfId="2934" xr:uid="{00000000-0005-0000-0000-000063220000}"/>
    <cellStyle name="Nuovo 9 3 4" xfId="2933" xr:uid="{00000000-0005-0000-0000-000064220000}"/>
    <cellStyle name="Nuovo 9 4" xfId="1462" xr:uid="{00000000-0005-0000-0000-000065220000}"/>
    <cellStyle name="Nuovo 9 4 2" xfId="1463" xr:uid="{00000000-0005-0000-0000-000066220000}"/>
    <cellStyle name="Nuovo 9 4 2 2" xfId="2936" xr:uid="{00000000-0005-0000-0000-000067220000}"/>
    <cellStyle name="Nuovo 9 4 3" xfId="2935" xr:uid="{00000000-0005-0000-0000-000068220000}"/>
    <cellStyle name="Nuovo 9 5" xfId="1464" xr:uid="{00000000-0005-0000-0000-000069220000}"/>
    <cellStyle name="Output" xfId="1465" builtinId="21" customBuiltin="1"/>
    <cellStyle name="Output 2" xfId="1466" xr:uid="{00000000-0005-0000-0000-00006B220000}"/>
    <cellStyle name="Output 2 2" xfId="3523" xr:uid="{00000000-0005-0000-0000-00006C220000}"/>
    <cellStyle name="Output 2 2 2" xfId="8107" xr:uid="{00000000-0005-0000-0000-00006D220000}"/>
    <cellStyle name="Output 2 2 3" xfId="9334" xr:uid="{00000000-0005-0000-0000-00006E220000}"/>
    <cellStyle name="Output 2 2 4" xfId="10679" xr:uid="{00000000-0005-0000-0000-00006F220000}"/>
    <cellStyle name="Output 2 2 5" xfId="9291" xr:uid="{00000000-0005-0000-0000-000070220000}"/>
    <cellStyle name="Output 2 2 6" xfId="10663" xr:uid="{00000000-0005-0000-0000-000071220000}"/>
    <cellStyle name="Output 2 3" xfId="7943" xr:uid="{00000000-0005-0000-0000-000072220000}"/>
    <cellStyle name="Output 2 4" xfId="7977" xr:uid="{00000000-0005-0000-0000-000073220000}"/>
    <cellStyle name="Output 2 5" xfId="9353" xr:uid="{00000000-0005-0000-0000-000074220000}"/>
    <cellStyle name="Output 2 6" xfId="7904" xr:uid="{00000000-0005-0000-0000-000075220000}"/>
    <cellStyle name="Output 2 7" xfId="10661" xr:uid="{00000000-0005-0000-0000-000076220000}"/>
    <cellStyle name="Output 3" xfId="1467" xr:uid="{00000000-0005-0000-0000-000077220000}"/>
    <cellStyle name="Output 4" xfId="7942" xr:uid="{00000000-0005-0000-0000-000078220000}"/>
    <cellStyle name="Output 5" xfId="7976" xr:uid="{00000000-0005-0000-0000-000079220000}"/>
    <cellStyle name="Output 6" xfId="9303" xr:uid="{00000000-0005-0000-0000-00007A220000}"/>
    <cellStyle name="Output 7" xfId="10682" xr:uid="{00000000-0005-0000-0000-00007B220000}"/>
    <cellStyle name="Output 8" xfId="10670" xr:uid="{00000000-0005-0000-0000-00007C220000}"/>
    <cellStyle name="Overskrift 1" xfId="418" builtinId="16"/>
    <cellStyle name="Overskrift 1 2" xfId="1468" xr:uid="{00000000-0005-0000-0000-00007E220000}"/>
    <cellStyle name="Overskrift 1 2 2" xfId="3525" xr:uid="{00000000-0005-0000-0000-00007F220000}"/>
    <cellStyle name="Overskrift 2" xfId="419" builtinId="17"/>
    <cellStyle name="Overskrift 2 2" xfId="1469" xr:uid="{00000000-0005-0000-0000-000081220000}"/>
    <cellStyle name="Overskrift 2 2 2" xfId="3526" xr:uid="{00000000-0005-0000-0000-000082220000}"/>
    <cellStyle name="Overskrift 3 2" xfId="1470" xr:uid="{00000000-0005-0000-0000-000083220000}"/>
    <cellStyle name="Overskrift 3 2 2" xfId="3527" xr:uid="{00000000-0005-0000-0000-000084220000}"/>
    <cellStyle name="Overskrift 4" xfId="420" builtinId="19"/>
    <cellStyle name="Overskrift 4 2" xfId="1471" xr:uid="{00000000-0005-0000-0000-000086220000}"/>
    <cellStyle name="Overskrift 4 2 2" xfId="3528" xr:uid="{00000000-0005-0000-0000-000087220000}"/>
    <cellStyle name="Percen - Type1" xfId="1472" xr:uid="{00000000-0005-0000-0000-000088220000}"/>
    <cellStyle name="Percent 2" xfId="1474" xr:uid="{00000000-0005-0000-0000-000089220000}"/>
    <cellStyle name="Percent 2 2" xfId="2937" xr:uid="{00000000-0005-0000-0000-00008A220000}"/>
    <cellStyle name="Percent 2 2 2" xfId="3451" xr:uid="{00000000-0005-0000-0000-00008B220000}"/>
    <cellStyle name="Percent 2 2 2 2" xfId="6665" xr:uid="{00000000-0005-0000-0000-00008C220000}"/>
    <cellStyle name="Percent 3" xfId="1475" xr:uid="{00000000-0005-0000-0000-00008D220000}"/>
    <cellStyle name="Percent 3 2" xfId="1476" xr:uid="{00000000-0005-0000-0000-00008E220000}"/>
    <cellStyle name="Percent 3 2 2" xfId="5305" xr:uid="{00000000-0005-0000-0000-00008F220000}"/>
    <cellStyle name="Percent 3 2 3" xfId="4924" xr:uid="{00000000-0005-0000-0000-000090220000}"/>
    <cellStyle name="Percent 3 3" xfId="1477" xr:uid="{00000000-0005-0000-0000-000091220000}"/>
    <cellStyle name="Percent 3 3 2" xfId="1478" xr:uid="{00000000-0005-0000-0000-000092220000}"/>
    <cellStyle name="Percent 3 3 3" xfId="1479" xr:uid="{00000000-0005-0000-0000-000093220000}"/>
    <cellStyle name="Percent 3 3 3 2" xfId="2939" xr:uid="{00000000-0005-0000-0000-000094220000}"/>
    <cellStyle name="Percent 3 3 4" xfId="2938" xr:uid="{00000000-0005-0000-0000-000095220000}"/>
    <cellStyle name="Percent 3 4" xfId="1480" xr:uid="{00000000-0005-0000-0000-000096220000}"/>
    <cellStyle name="Percent 3 5" xfId="1481" xr:uid="{00000000-0005-0000-0000-000097220000}"/>
    <cellStyle name="Percent 3 5 2" xfId="2940" xr:uid="{00000000-0005-0000-0000-000098220000}"/>
    <cellStyle name="Percent 3 6" xfId="5304" xr:uid="{00000000-0005-0000-0000-000099220000}"/>
    <cellStyle name="Percent 4" xfId="1482" xr:uid="{00000000-0005-0000-0000-00009A220000}"/>
    <cellStyle name="Percent 4 2" xfId="1483" xr:uid="{00000000-0005-0000-0000-00009B220000}"/>
    <cellStyle name="Percent 4 2 2" xfId="2942" xr:uid="{00000000-0005-0000-0000-00009C220000}"/>
    <cellStyle name="Percent 4 3" xfId="2941" xr:uid="{00000000-0005-0000-0000-00009D220000}"/>
    <cellStyle name="Percent 5" xfId="1484" xr:uid="{00000000-0005-0000-0000-00009E220000}"/>
    <cellStyle name="Percent 5 2" xfId="3382" xr:uid="{00000000-0005-0000-0000-00009F220000}"/>
    <cellStyle name="Percent 6" xfId="4860" xr:uid="{00000000-0005-0000-0000-0000A0220000}"/>
    <cellStyle name="Percent 6 2" xfId="10653" xr:uid="{00000000-0005-0000-0000-0000A1220000}"/>
    <cellStyle name="Percent 6 3" xfId="9293" xr:uid="{00000000-0005-0000-0000-0000A2220000}"/>
    <cellStyle name="Percentuale 10" xfId="1485" xr:uid="{00000000-0005-0000-0000-0000A3220000}"/>
    <cellStyle name="Percentuale 10 2" xfId="1486" xr:uid="{00000000-0005-0000-0000-0000A4220000}"/>
    <cellStyle name="Percentuale 10 2 2" xfId="2943" xr:uid="{00000000-0005-0000-0000-0000A5220000}"/>
    <cellStyle name="Percentuale 10 3" xfId="1487" xr:uid="{00000000-0005-0000-0000-0000A6220000}"/>
    <cellStyle name="Percentuale 10 3 2" xfId="1488" xr:uid="{00000000-0005-0000-0000-0000A7220000}"/>
    <cellStyle name="Percentuale 10 3 3" xfId="1489" xr:uid="{00000000-0005-0000-0000-0000A8220000}"/>
    <cellStyle name="Percentuale 10 3 3 2" xfId="2945" xr:uid="{00000000-0005-0000-0000-0000A9220000}"/>
    <cellStyle name="Percentuale 10 3 4" xfId="2944" xr:uid="{00000000-0005-0000-0000-0000AA220000}"/>
    <cellStyle name="Percentuale 10 4" xfId="1490" xr:uid="{00000000-0005-0000-0000-0000AB220000}"/>
    <cellStyle name="Percentuale 10 4 2" xfId="1491" xr:uid="{00000000-0005-0000-0000-0000AC220000}"/>
    <cellStyle name="Percentuale 10 4 2 2" xfId="2947" xr:uid="{00000000-0005-0000-0000-0000AD220000}"/>
    <cellStyle name="Percentuale 10 4 3" xfId="2946" xr:uid="{00000000-0005-0000-0000-0000AE220000}"/>
    <cellStyle name="Percentuale 10 5" xfId="1492" xr:uid="{00000000-0005-0000-0000-0000AF220000}"/>
    <cellStyle name="Percentuale 11" xfId="1493" xr:uid="{00000000-0005-0000-0000-0000B0220000}"/>
    <cellStyle name="Percentuale 11 2" xfId="1494" xr:uid="{00000000-0005-0000-0000-0000B1220000}"/>
    <cellStyle name="Percentuale 11 2 2" xfId="2948" xr:uid="{00000000-0005-0000-0000-0000B2220000}"/>
    <cellStyle name="Percentuale 11 3" xfId="1495" xr:uid="{00000000-0005-0000-0000-0000B3220000}"/>
    <cellStyle name="Percentuale 11 3 2" xfId="1496" xr:uid="{00000000-0005-0000-0000-0000B4220000}"/>
    <cellStyle name="Percentuale 11 3 3" xfId="1497" xr:uid="{00000000-0005-0000-0000-0000B5220000}"/>
    <cellStyle name="Percentuale 11 3 3 2" xfId="2950" xr:uid="{00000000-0005-0000-0000-0000B6220000}"/>
    <cellStyle name="Percentuale 11 3 4" xfId="2949" xr:uid="{00000000-0005-0000-0000-0000B7220000}"/>
    <cellStyle name="Percentuale 11 4" xfId="1498" xr:uid="{00000000-0005-0000-0000-0000B8220000}"/>
    <cellStyle name="Percentuale 11 4 2" xfId="1499" xr:uid="{00000000-0005-0000-0000-0000B9220000}"/>
    <cellStyle name="Percentuale 11 4 2 2" xfId="2952" xr:uid="{00000000-0005-0000-0000-0000BA220000}"/>
    <cellStyle name="Percentuale 11 4 3" xfId="2951" xr:uid="{00000000-0005-0000-0000-0000BB220000}"/>
    <cellStyle name="Percentuale 11 5" xfId="1500" xr:uid="{00000000-0005-0000-0000-0000BC220000}"/>
    <cellStyle name="Percentuale 12" xfId="1501" xr:uid="{00000000-0005-0000-0000-0000BD220000}"/>
    <cellStyle name="Percentuale 12 2" xfId="1502" xr:uid="{00000000-0005-0000-0000-0000BE220000}"/>
    <cellStyle name="Percentuale 12 2 2" xfId="2953" xr:uid="{00000000-0005-0000-0000-0000BF220000}"/>
    <cellStyle name="Percentuale 12 3" xfId="1503" xr:uid="{00000000-0005-0000-0000-0000C0220000}"/>
    <cellStyle name="Percentuale 12 3 2" xfId="1504" xr:uid="{00000000-0005-0000-0000-0000C1220000}"/>
    <cellStyle name="Percentuale 12 3 3" xfId="1505" xr:uid="{00000000-0005-0000-0000-0000C2220000}"/>
    <cellStyle name="Percentuale 12 3 3 2" xfId="2955" xr:uid="{00000000-0005-0000-0000-0000C3220000}"/>
    <cellStyle name="Percentuale 12 3 4" xfId="2954" xr:uid="{00000000-0005-0000-0000-0000C4220000}"/>
    <cellStyle name="Percentuale 12 4" xfId="1506" xr:uid="{00000000-0005-0000-0000-0000C5220000}"/>
    <cellStyle name="Percentuale 12 4 2" xfId="1507" xr:uid="{00000000-0005-0000-0000-0000C6220000}"/>
    <cellStyle name="Percentuale 12 4 2 2" xfId="2957" xr:uid="{00000000-0005-0000-0000-0000C7220000}"/>
    <cellStyle name="Percentuale 12 4 3" xfId="2956" xr:uid="{00000000-0005-0000-0000-0000C8220000}"/>
    <cellStyle name="Percentuale 12 5" xfId="1508" xr:uid="{00000000-0005-0000-0000-0000C9220000}"/>
    <cellStyle name="Percentuale 13" xfId="1509" xr:uid="{00000000-0005-0000-0000-0000CA220000}"/>
    <cellStyle name="Percentuale 13 2" xfId="1510" xr:uid="{00000000-0005-0000-0000-0000CB220000}"/>
    <cellStyle name="Percentuale 13 2 2" xfId="2958" xr:uid="{00000000-0005-0000-0000-0000CC220000}"/>
    <cellStyle name="Percentuale 13 3" xfId="1511" xr:uid="{00000000-0005-0000-0000-0000CD220000}"/>
    <cellStyle name="Percentuale 13 3 2" xfId="1512" xr:uid="{00000000-0005-0000-0000-0000CE220000}"/>
    <cellStyle name="Percentuale 13 3 3" xfId="1513" xr:uid="{00000000-0005-0000-0000-0000CF220000}"/>
    <cellStyle name="Percentuale 13 3 3 2" xfId="2960" xr:uid="{00000000-0005-0000-0000-0000D0220000}"/>
    <cellStyle name="Percentuale 13 3 4" xfId="2959" xr:uid="{00000000-0005-0000-0000-0000D1220000}"/>
    <cellStyle name="Percentuale 13 4" xfId="1514" xr:uid="{00000000-0005-0000-0000-0000D2220000}"/>
    <cellStyle name="Percentuale 13 4 2" xfId="1515" xr:uid="{00000000-0005-0000-0000-0000D3220000}"/>
    <cellStyle name="Percentuale 13 4 2 2" xfId="2962" xr:uid="{00000000-0005-0000-0000-0000D4220000}"/>
    <cellStyle name="Percentuale 13 4 3" xfId="2961" xr:uid="{00000000-0005-0000-0000-0000D5220000}"/>
    <cellStyle name="Percentuale 13 5" xfId="1516" xr:uid="{00000000-0005-0000-0000-0000D6220000}"/>
    <cellStyle name="Percentuale 14" xfId="1517" xr:uid="{00000000-0005-0000-0000-0000D7220000}"/>
    <cellStyle name="Percentuale 14 2" xfId="1518" xr:uid="{00000000-0005-0000-0000-0000D8220000}"/>
    <cellStyle name="Percentuale 14 2 2" xfId="2963" xr:uid="{00000000-0005-0000-0000-0000D9220000}"/>
    <cellStyle name="Percentuale 14 3" xfId="1519" xr:uid="{00000000-0005-0000-0000-0000DA220000}"/>
    <cellStyle name="Percentuale 14 3 2" xfId="1520" xr:uid="{00000000-0005-0000-0000-0000DB220000}"/>
    <cellStyle name="Percentuale 14 3 3" xfId="1521" xr:uid="{00000000-0005-0000-0000-0000DC220000}"/>
    <cellStyle name="Percentuale 14 3 3 2" xfId="2965" xr:uid="{00000000-0005-0000-0000-0000DD220000}"/>
    <cellStyle name="Percentuale 14 3 4" xfId="2964" xr:uid="{00000000-0005-0000-0000-0000DE220000}"/>
    <cellStyle name="Percentuale 14 4" xfId="1522" xr:uid="{00000000-0005-0000-0000-0000DF220000}"/>
    <cellStyle name="Percentuale 14 4 2" xfId="1523" xr:uid="{00000000-0005-0000-0000-0000E0220000}"/>
    <cellStyle name="Percentuale 14 4 2 2" xfId="2967" xr:uid="{00000000-0005-0000-0000-0000E1220000}"/>
    <cellStyle name="Percentuale 14 4 3" xfId="2966" xr:uid="{00000000-0005-0000-0000-0000E2220000}"/>
    <cellStyle name="Percentuale 14 5" xfId="1524" xr:uid="{00000000-0005-0000-0000-0000E3220000}"/>
    <cellStyle name="Percentuale 15" xfId="1525" xr:uid="{00000000-0005-0000-0000-0000E4220000}"/>
    <cellStyle name="Percentuale 15 2" xfId="1526" xr:uid="{00000000-0005-0000-0000-0000E5220000}"/>
    <cellStyle name="Percentuale 15 2 2" xfId="2968" xr:uid="{00000000-0005-0000-0000-0000E6220000}"/>
    <cellStyle name="Percentuale 15 3" xfId="1527" xr:uid="{00000000-0005-0000-0000-0000E7220000}"/>
    <cellStyle name="Percentuale 15 3 2" xfId="1528" xr:uid="{00000000-0005-0000-0000-0000E8220000}"/>
    <cellStyle name="Percentuale 15 3 3" xfId="1529" xr:uid="{00000000-0005-0000-0000-0000E9220000}"/>
    <cellStyle name="Percentuale 15 3 3 2" xfId="2970" xr:uid="{00000000-0005-0000-0000-0000EA220000}"/>
    <cellStyle name="Percentuale 15 3 4" xfId="2969" xr:uid="{00000000-0005-0000-0000-0000EB220000}"/>
    <cellStyle name="Percentuale 15 4" xfId="1530" xr:uid="{00000000-0005-0000-0000-0000EC220000}"/>
    <cellStyle name="Percentuale 15 4 2" xfId="1531" xr:uid="{00000000-0005-0000-0000-0000ED220000}"/>
    <cellStyle name="Percentuale 15 4 2 2" xfId="2972" xr:uid="{00000000-0005-0000-0000-0000EE220000}"/>
    <cellStyle name="Percentuale 15 4 3" xfId="2971" xr:uid="{00000000-0005-0000-0000-0000EF220000}"/>
    <cellStyle name="Percentuale 15 5" xfId="1532" xr:uid="{00000000-0005-0000-0000-0000F0220000}"/>
    <cellStyle name="Percentuale 16" xfId="1533" xr:uid="{00000000-0005-0000-0000-0000F1220000}"/>
    <cellStyle name="Percentuale 16 2" xfId="1534" xr:uid="{00000000-0005-0000-0000-0000F2220000}"/>
    <cellStyle name="Percentuale 16 2 2" xfId="2973" xr:uid="{00000000-0005-0000-0000-0000F3220000}"/>
    <cellStyle name="Percentuale 16 3" xfId="1535" xr:uid="{00000000-0005-0000-0000-0000F4220000}"/>
    <cellStyle name="Percentuale 16 3 2" xfId="1536" xr:uid="{00000000-0005-0000-0000-0000F5220000}"/>
    <cellStyle name="Percentuale 16 3 3" xfId="1537" xr:uid="{00000000-0005-0000-0000-0000F6220000}"/>
    <cellStyle name="Percentuale 16 3 3 2" xfId="2975" xr:uid="{00000000-0005-0000-0000-0000F7220000}"/>
    <cellStyle name="Percentuale 16 3 4" xfId="2974" xr:uid="{00000000-0005-0000-0000-0000F8220000}"/>
    <cellStyle name="Percentuale 16 4" xfId="1538" xr:uid="{00000000-0005-0000-0000-0000F9220000}"/>
    <cellStyle name="Percentuale 16 4 2" xfId="1539" xr:uid="{00000000-0005-0000-0000-0000FA220000}"/>
    <cellStyle name="Percentuale 16 4 2 2" xfId="2977" xr:uid="{00000000-0005-0000-0000-0000FB220000}"/>
    <cellStyle name="Percentuale 16 4 3" xfId="2976" xr:uid="{00000000-0005-0000-0000-0000FC220000}"/>
    <cellStyle name="Percentuale 16 5" xfId="1540" xr:uid="{00000000-0005-0000-0000-0000FD220000}"/>
    <cellStyle name="Percentuale 17" xfId="1541" xr:uid="{00000000-0005-0000-0000-0000FE220000}"/>
    <cellStyle name="Percentuale 17 2" xfId="1542" xr:uid="{00000000-0005-0000-0000-0000FF220000}"/>
    <cellStyle name="Percentuale 17 2 2" xfId="2978" xr:uid="{00000000-0005-0000-0000-000000230000}"/>
    <cellStyle name="Percentuale 17 3" xfId="1543" xr:uid="{00000000-0005-0000-0000-000001230000}"/>
    <cellStyle name="Percentuale 17 3 2" xfId="1544" xr:uid="{00000000-0005-0000-0000-000002230000}"/>
    <cellStyle name="Percentuale 17 3 3" xfId="1545" xr:uid="{00000000-0005-0000-0000-000003230000}"/>
    <cellStyle name="Percentuale 17 3 3 2" xfId="2980" xr:uid="{00000000-0005-0000-0000-000004230000}"/>
    <cellStyle name="Percentuale 17 3 4" xfId="2979" xr:uid="{00000000-0005-0000-0000-000005230000}"/>
    <cellStyle name="Percentuale 17 4" xfId="1546" xr:uid="{00000000-0005-0000-0000-000006230000}"/>
    <cellStyle name="Percentuale 17 4 2" xfId="1547" xr:uid="{00000000-0005-0000-0000-000007230000}"/>
    <cellStyle name="Percentuale 17 4 2 2" xfId="2982" xr:uid="{00000000-0005-0000-0000-000008230000}"/>
    <cellStyle name="Percentuale 17 4 3" xfId="2981" xr:uid="{00000000-0005-0000-0000-000009230000}"/>
    <cellStyle name="Percentuale 17 5" xfId="1548" xr:uid="{00000000-0005-0000-0000-00000A230000}"/>
    <cellStyle name="Percentuale 18" xfId="1549" xr:uid="{00000000-0005-0000-0000-00000B230000}"/>
    <cellStyle name="Percentuale 18 2" xfId="1550" xr:uid="{00000000-0005-0000-0000-00000C230000}"/>
    <cellStyle name="Percentuale 18 2 2" xfId="2983" xr:uid="{00000000-0005-0000-0000-00000D230000}"/>
    <cellStyle name="Percentuale 18 3" xfId="1551" xr:uid="{00000000-0005-0000-0000-00000E230000}"/>
    <cellStyle name="Percentuale 18 3 2" xfId="1552" xr:uid="{00000000-0005-0000-0000-00000F230000}"/>
    <cellStyle name="Percentuale 18 3 3" xfId="1553" xr:uid="{00000000-0005-0000-0000-000010230000}"/>
    <cellStyle name="Percentuale 18 3 3 2" xfId="2985" xr:uid="{00000000-0005-0000-0000-000011230000}"/>
    <cellStyle name="Percentuale 18 3 4" xfId="2984" xr:uid="{00000000-0005-0000-0000-000012230000}"/>
    <cellStyle name="Percentuale 18 4" xfId="1554" xr:uid="{00000000-0005-0000-0000-000013230000}"/>
    <cellStyle name="Percentuale 18 4 2" xfId="1555" xr:uid="{00000000-0005-0000-0000-000014230000}"/>
    <cellStyle name="Percentuale 18 4 2 2" xfId="2987" xr:uid="{00000000-0005-0000-0000-000015230000}"/>
    <cellStyle name="Percentuale 18 4 3" xfId="2986" xr:uid="{00000000-0005-0000-0000-000016230000}"/>
    <cellStyle name="Percentuale 18 5" xfId="1556" xr:uid="{00000000-0005-0000-0000-000017230000}"/>
    <cellStyle name="Percentuale 19" xfId="1557" xr:uid="{00000000-0005-0000-0000-000018230000}"/>
    <cellStyle name="Percentuale 19 2" xfId="1558" xr:uid="{00000000-0005-0000-0000-000019230000}"/>
    <cellStyle name="Percentuale 19 2 2" xfId="2988" xr:uid="{00000000-0005-0000-0000-00001A230000}"/>
    <cellStyle name="Percentuale 19 3" xfId="1559" xr:uid="{00000000-0005-0000-0000-00001B230000}"/>
    <cellStyle name="Percentuale 19 3 2" xfId="1560" xr:uid="{00000000-0005-0000-0000-00001C230000}"/>
    <cellStyle name="Percentuale 19 3 3" xfId="1561" xr:uid="{00000000-0005-0000-0000-00001D230000}"/>
    <cellStyle name="Percentuale 19 3 3 2" xfId="2990" xr:uid="{00000000-0005-0000-0000-00001E230000}"/>
    <cellStyle name="Percentuale 19 3 4" xfId="2989" xr:uid="{00000000-0005-0000-0000-00001F230000}"/>
    <cellStyle name="Percentuale 19 4" xfId="1562" xr:uid="{00000000-0005-0000-0000-000020230000}"/>
    <cellStyle name="Percentuale 19 4 2" xfId="1563" xr:uid="{00000000-0005-0000-0000-000021230000}"/>
    <cellStyle name="Percentuale 19 4 2 2" xfId="2992" xr:uid="{00000000-0005-0000-0000-000022230000}"/>
    <cellStyle name="Percentuale 19 4 3" xfId="2991" xr:uid="{00000000-0005-0000-0000-000023230000}"/>
    <cellStyle name="Percentuale 19 5" xfId="1564" xr:uid="{00000000-0005-0000-0000-000024230000}"/>
    <cellStyle name="Percentuale 2" xfId="1565" xr:uid="{00000000-0005-0000-0000-000025230000}"/>
    <cellStyle name="Percentuale 2 2" xfId="1566" xr:uid="{00000000-0005-0000-0000-000026230000}"/>
    <cellStyle name="Percentuale 2 2 2" xfId="2993" xr:uid="{00000000-0005-0000-0000-000027230000}"/>
    <cellStyle name="Percentuale 2 3" xfId="1567" xr:uid="{00000000-0005-0000-0000-000028230000}"/>
    <cellStyle name="Percentuale 2 3 2" xfId="1568" xr:uid="{00000000-0005-0000-0000-000029230000}"/>
    <cellStyle name="Percentuale 2 3 3" xfId="1569" xr:uid="{00000000-0005-0000-0000-00002A230000}"/>
    <cellStyle name="Percentuale 2 3 3 2" xfId="2995" xr:uid="{00000000-0005-0000-0000-00002B230000}"/>
    <cellStyle name="Percentuale 2 3 4" xfId="2994" xr:uid="{00000000-0005-0000-0000-00002C230000}"/>
    <cellStyle name="Percentuale 2 4" xfId="1570" xr:uid="{00000000-0005-0000-0000-00002D230000}"/>
    <cellStyle name="Percentuale 2 4 2" xfId="1571" xr:uid="{00000000-0005-0000-0000-00002E230000}"/>
    <cellStyle name="Percentuale 2 4 2 2" xfId="2997" xr:uid="{00000000-0005-0000-0000-00002F230000}"/>
    <cellStyle name="Percentuale 2 4 3" xfId="2996" xr:uid="{00000000-0005-0000-0000-000030230000}"/>
    <cellStyle name="Percentuale 2 5" xfId="1572" xr:uid="{00000000-0005-0000-0000-000031230000}"/>
    <cellStyle name="Percentuale 20" xfId="1573" xr:uid="{00000000-0005-0000-0000-000032230000}"/>
    <cellStyle name="Percentuale 20 2" xfId="1574" xr:uid="{00000000-0005-0000-0000-000033230000}"/>
    <cellStyle name="Percentuale 20 2 2" xfId="2998" xr:uid="{00000000-0005-0000-0000-000034230000}"/>
    <cellStyle name="Percentuale 20 3" xfId="1575" xr:uid="{00000000-0005-0000-0000-000035230000}"/>
    <cellStyle name="Percentuale 20 3 2" xfId="1576" xr:uid="{00000000-0005-0000-0000-000036230000}"/>
    <cellStyle name="Percentuale 20 3 3" xfId="1577" xr:uid="{00000000-0005-0000-0000-000037230000}"/>
    <cellStyle name="Percentuale 20 3 3 2" xfId="3000" xr:uid="{00000000-0005-0000-0000-000038230000}"/>
    <cellStyle name="Percentuale 20 3 4" xfId="2999" xr:uid="{00000000-0005-0000-0000-000039230000}"/>
    <cellStyle name="Percentuale 20 4" xfId="1578" xr:uid="{00000000-0005-0000-0000-00003A230000}"/>
    <cellStyle name="Percentuale 20 4 2" xfId="1579" xr:uid="{00000000-0005-0000-0000-00003B230000}"/>
    <cellStyle name="Percentuale 20 4 2 2" xfId="3002" xr:uid="{00000000-0005-0000-0000-00003C230000}"/>
    <cellStyle name="Percentuale 20 4 3" xfId="3001" xr:uid="{00000000-0005-0000-0000-00003D230000}"/>
    <cellStyle name="Percentuale 20 5" xfId="1580" xr:uid="{00000000-0005-0000-0000-00003E230000}"/>
    <cellStyle name="Percentuale 21" xfId="1581" xr:uid="{00000000-0005-0000-0000-00003F230000}"/>
    <cellStyle name="Percentuale 21 2" xfId="1582" xr:uid="{00000000-0005-0000-0000-000040230000}"/>
    <cellStyle name="Percentuale 21 2 2" xfId="3003" xr:uid="{00000000-0005-0000-0000-000041230000}"/>
    <cellStyle name="Percentuale 21 3" xfId="1583" xr:uid="{00000000-0005-0000-0000-000042230000}"/>
    <cellStyle name="Percentuale 21 3 2" xfId="1584" xr:uid="{00000000-0005-0000-0000-000043230000}"/>
    <cellStyle name="Percentuale 21 3 3" xfId="1585" xr:uid="{00000000-0005-0000-0000-000044230000}"/>
    <cellStyle name="Percentuale 21 3 3 2" xfId="3005" xr:uid="{00000000-0005-0000-0000-000045230000}"/>
    <cellStyle name="Percentuale 21 3 4" xfId="3004" xr:uid="{00000000-0005-0000-0000-000046230000}"/>
    <cellStyle name="Percentuale 21 4" xfId="1586" xr:uid="{00000000-0005-0000-0000-000047230000}"/>
    <cellStyle name="Percentuale 21 4 2" xfId="1587" xr:uid="{00000000-0005-0000-0000-000048230000}"/>
    <cellStyle name="Percentuale 21 4 2 2" xfId="3007" xr:uid="{00000000-0005-0000-0000-000049230000}"/>
    <cellStyle name="Percentuale 21 4 3" xfId="3006" xr:uid="{00000000-0005-0000-0000-00004A230000}"/>
    <cellStyle name="Percentuale 21 5" xfId="1588" xr:uid="{00000000-0005-0000-0000-00004B230000}"/>
    <cellStyle name="Percentuale 22" xfId="1589" xr:uid="{00000000-0005-0000-0000-00004C230000}"/>
    <cellStyle name="Percentuale 22 2" xfId="1590" xr:uid="{00000000-0005-0000-0000-00004D230000}"/>
    <cellStyle name="Percentuale 22 2 2" xfId="3008" xr:uid="{00000000-0005-0000-0000-00004E230000}"/>
    <cellStyle name="Percentuale 22 3" xfId="1591" xr:uid="{00000000-0005-0000-0000-00004F230000}"/>
    <cellStyle name="Percentuale 22 3 2" xfId="1592" xr:uid="{00000000-0005-0000-0000-000050230000}"/>
    <cellStyle name="Percentuale 22 3 3" xfId="1593" xr:uid="{00000000-0005-0000-0000-000051230000}"/>
    <cellStyle name="Percentuale 22 3 3 2" xfId="3010" xr:uid="{00000000-0005-0000-0000-000052230000}"/>
    <cellStyle name="Percentuale 22 3 4" xfId="3009" xr:uid="{00000000-0005-0000-0000-000053230000}"/>
    <cellStyle name="Percentuale 22 4" xfId="1594" xr:uid="{00000000-0005-0000-0000-000054230000}"/>
    <cellStyle name="Percentuale 22 4 2" xfId="1595" xr:uid="{00000000-0005-0000-0000-000055230000}"/>
    <cellStyle name="Percentuale 22 4 2 2" xfId="3012" xr:uid="{00000000-0005-0000-0000-000056230000}"/>
    <cellStyle name="Percentuale 22 4 3" xfId="3011" xr:uid="{00000000-0005-0000-0000-000057230000}"/>
    <cellStyle name="Percentuale 22 5" xfId="1596" xr:uid="{00000000-0005-0000-0000-000058230000}"/>
    <cellStyle name="Percentuale 23" xfId="1597" xr:uid="{00000000-0005-0000-0000-000059230000}"/>
    <cellStyle name="Percentuale 23 2" xfId="1598" xr:uid="{00000000-0005-0000-0000-00005A230000}"/>
    <cellStyle name="Percentuale 23 2 2" xfId="3013" xr:uid="{00000000-0005-0000-0000-00005B230000}"/>
    <cellStyle name="Percentuale 23 3" xfId="1599" xr:uid="{00000000-0005-0000-0000-00005C230000}"/>
    <cellStyle name="Percentuale 23 3 2" xfId="1600" xr:uid="{00000000-0005-0000-0000-00005D230000}"/>
    <cellStyle name="Percentuale 23 3 3" xfId="1601" xr:uid="{00000000-0005-0000-0000-00005E230000}"/>
    <cellStyle name="Percentuale 23 3 3 2" xfId="3015" xr:uid="{00000000-0005-0000-0000-00005F230000}"/>
    <cellStyle name="Percentuale 23 3 4" xfId="3014" xr:uid="{00000000-0005-0000-0000-000060230000}"/>
    <cellStyle name="Percentuale 23 4" xfId="1602" xr:uid="{00000000-0005-0000-0000-000061230000}"/>
    <cellStyle name="Percentuale 23 4 2" xfId="1603" xr:uid="{00000000-0005-0000-0000-000062230000}"/>
    <cellStyle name="Percentuale 23 4 2 2" xfId="3017" xr:uid="{00000000-0005-0000-0000-000063230000}"/>
    <cellStyle name="Percentuale 23 4 3" xfId="3016" xr:uid="{00000000-0005-0000-0000-000064230000}"/>
    <cellStyle name="Percentuale 23 5" xfId="1604" xr:uid="{00000000-0005-0000-0000-000065230000}"/>
    <cellStyle name="Percentuale 24" xfId="1605" xr:uid="{00000000-0005-0000-0000-000066230000}"/>
    <cellStyle name="Percentuale 24 2" xfId="1606" xr:uid="{00000000-0005-0000-0000-000067230000}"/>
    <cellStyle name="Percentuale 24 2 2" xfId="3018" xr:uid="{00000000-0005-0000-0000-000068230000}"/>
    <cellStyle name="Percentuale 24 3" xfId="1607" xr:uid="{00000000-0005-0000-0000-000069230000}"/>
    <cellStyle name="Percentuale 24 3 2" xfId="1608" xr:uid="{00000000-0005-0000-0000-00006A230000}"/>
    <cellStyle name="Percentuale 24 3 3" xfId="1609" xr:uid="{00000000-0005-0000-0000-00006B230000}"/>
    <cellStyle name="Percentuale 24 3 3 2" xfId="3020" xr:uid="{00000000-0005-0000-0000-00006C230000}"/>
    <cellStyle name="Percentuale 24 3 4" xfId="3019" xr:uid="{00000000-0005-0000-0000-00006D230000}"/>
    <cellStyle name="Percentuale 24 4" xfId="1610" xr:uid="{00000000-0005-0000-0000-00006E230000}"/>
    <cellStyle name="Percentuale 24 4 2" xfId="1611" xr:uid="{00000000-0005-0000-0000-00006F230000}"/>
    <cellStyle name="Percentuale 24 4 2 2" xfId="3022" xr:uid="{00000000-0005-0000-0000-000070230000}"/>
    <cellStyle name="Percentuale 24 4 3" xfId="3021" xr:uid="{00000000-0005-0000-0000-000071230000}"/>
    <cellStyle name="Percentuale 24 5" xfId="1612" xr:uid="{00000000-0005-0000-0000-000072230000}"/>
    <cellStyle name="Percentuale 25" xfId="1613" xr:uid="{00000000-0005-0000-0000-000073230000}"/>
    <cellStyle name="Percentuale 25 2" xfId="1614" xr:uid="{00000000-0005-0000-0000-000074230000}"/>
    <cellStyle name="Percentuale 25 2 2" xfId="3023" xr:uid="{00000000-0005-0000-0000-000075230000}"/>
    <cellStyle name="Percentuale 25 3" xfId="1615" xr:uid="{00000000-0005-0000-0000-000076230000}"/>
    <cellStyle name="Percentuale 25 3 2" xfId="1616" xr:uid="{00000000-0005-0000-0000-000077230000}"/>
    <cellStyle name="Percentuale 25 3 3" xfId="1617" xr:uid="{00000000-0005-0000-0000-000078230000}"/>
    <cellStyle name="Percentuale 25 3 3 2" xfId="3025" xr:uid="{00000000-0005-0000-0000-000079230000}"/>
    <cellStyle name="Percentuale 25 3 4" xfId="3024" xr:uid="{00000000-0005-0000-0000-00007A230000}"/>
    <cellStyle name="Percentuale 25 4" xfId="1618" xr:uid="{00000000-0005-0000-0000-00007B230000}"/>
    <cellStyle name="Percentuale 25 4 2" xfId="1619" xr:uid="{00000000-0005-0000-0000-00007C230000}"/>
    <cellStyle name="Percentuale 25 4 2 2" xfId="3027" xr:uid="{00000000-0005-0000-0000-00007D230000}"/>
    <cellStyle name="Percentuale 25 4 3" xfId="3026" xr:uid="{00000000-0005-0000-0000-00007E230000}"/>
    <cellStyle name="Percentuale 25 5" xfId="1620" xr:uid="{00000000-0005-0000-0000-00007F230000}"/>
    <cellStyle name="Percentuale 26" xfId="1621" xr:uid="{00000000-0005-0000-0000-000080230000}"/>
    <cellStyle name="Percentuale 26 2" xfId="1622" xr:uid="{00000000-0005-0000-0000-000081230000}"/>
    <cellStyle name="Percentuale 26 2 2" xfId="3028" xr:uid="{00000000-0005-0000-0000-000082230000}"/>
    <cellStyle name="Percentuale 26 3" xfId="1623" xr:uid="{00000000-0005-0000-0000-000083230000}"/>
    <cellStyle name="Percentuale 26 3 2" xfId="1624" xr:uid="{00000000-0005-0000-0000-000084230000}"/>
    <cellStyle name="Percentuale 26 3 3" xfId="1625" xr:uid="{00000000-0005-0000-0000-000085230000}"/>
    <cellStyle name="Percentuale 26 3 3 2" xfId="3030" xr:uid="{00000000-0005-0000-0000-000086230000}"/>
    <cellStyle name="Percentuale 26 3 4" xfId="3029" xr:uid="{00000000-0005-0000-0000-000087230000}"/>
    <cellStyle name="Percentuale 26 4" xfId="1626" xr:uid="{00000000-0005-0000-0000-000088230000}"/>
    <cellStyle name="Percentuale 26 4 2" xfId="1627" xr:uid="{00000000-0005-0000-0000-000089230000}"/>
    <cellStyle name="Percentuale 26 4 2 2" xfId="3032" xr:uid="{00000000-0005-0000-0000-00008A230000}"/>
    <cellStyle name="Percentuale 26 4 3" xfId="3031" xr:uid="{00000000-0005-0000-0000-00008B230000}"/>
    <cellStyle name="Percentuale 26 5" xfId="1628" xr:uid="{00000000-0005-0000-0000-00008C230000}"/>
    <cellStyle name="Percentuale 27" xfId="1629" xr:uid="{00000000-0005-0000-0000-00008D230000}"/>
    <cellStyle name="Percentuale 27 2" xfId="1630" xr:uid="{00000000-0005-0000-0000-00008E230000}"/>
    <cellStyle name="Percentuale 27 2 2" xfId="3033" xr:uid="{00000000-0005-0000-0000-00008F230000}"/>
    <cellStyle name="Percentuale 27 3" xfId="1631" xr:uid="{00000000-0005-0000-0000-000090230000}"/>
    <cellStyle name="Percentuale 27 3 2" xfId="1632" xr:uid="{00000000-0005-0000-0000-000091230000}"/>
    <cellStyle name="Percentuale 27 3 3" xfId="1633" xr:uid="{00000000-0005-0000-0000-000092230000}"/>
    <cellStyle name="Percentuale 27 3 3 2" xfId="3035" xr:uid="{00000000-0005-0000-0000-000093230000}"/>
    <cellStyle name="Percentuale 27 3 4" xfId="3034" xr:uid="{00000000-0005-0000-0000-000094230000}"/>
    <cellStyle name="Percentuale 27 4" xfId="1634" xr:uid="{00000000-0005-0000-0000-000095230000}"/>
    <cellStyle name="Percentuale 27 4 2" xfId="1635" xr:uid="{00000000-0005-0000-0000-000096230000}"/>
    <cellStyle name="Percentuale 27 4 2 2" xfId="3037" xr:uid="{00000000-0005-0000-0000-000097230000}"/>
    <cellStyle name="Percentuale 27 4 3" xfId="3036" xr:uid="{00000000-0005-0000-0000-000098230000}"/>
    <cellStyle name="Percentuale 27 5" xfId="1636" xr:uid="{00000000-0005-0000-0000-000099230000}"/>
    <cellStyle name="Percentuale 28" xfId="1637" xr:uid="{00000000-0005-0000-0000-00009A230000}"/>
    <cellStyle name="Percentuale 28 2" xfId="1638" xr:uid="{00000000-0005-0000-0000-00009B230000}"/>
    <cellStyle name="Percentuale 28 2 2" xfId="3038" xr:uid="{00000000-0005-0000-0000-00009C230000}"/>
    <cellStyle name="Percentuale 28 3" xfId="1639" xr:uid="{00000000-0005-0000-0000-00009D230000}"/>
    <cellStyle name="Percentuale 28 3 2" xfId="1640" xr:uid="{00000000-0005-0000-0000-00009E230000}"/>
    <cellStyle name="Percentuale 28 3 3" xfId="1641" xr:uid="{00000000-0005-0000-0000-00009F230000}"/>
    <cellStyle name="Percentuale 28 3 3 2" xfId="3040" xr:uid="{00000000-0005-0000-0000-0000A0230000}"/>
    <cellStyle name="Percentuale 28 3 4" xfId="3039" xr:uid="{00000000-0005-0000-0000-0000A1230000}"/>
    <cellStyle name="Percentuale 28 4" xfId="1642" xr:uid="{00000000-0005-0000-0000-0000A2230000}"/>
    <cellStyle name="Percentuale 28 4 2" xfId="1643" xr:uid="{00000000-0005-0000-0000-0000A3230000}"/>
    <cellStyle name="Percentuale 28 4 2 2" xfId="3042" xr:uid="{00000000-0005-0000-0000-0000A4230000}"/>
    <cellStyle name="Percentuale 28 4 3" xfId="3041" xr:uid="{00000000-0005-0000-0000-0000A5230000}"/>
    <cellStyle name="Percentuale 28 5" xfId="1644" xr:uid="{00000000-0005-0000-0000-0000A6230000}"/>
    <cellStyle name="Percentuale 29" xfId="1645" xr:uid="{00000000-0005-0000-0000-0000A7230000}"/>
    <cellStyle name="Percentuale 29 2" xfId="1646" xr:uid="{00000000-0005-0000-0000-0000A8230000}"/>
    <cellStyle name="Percentuale 29 2 2" xfId="3043" xr:uid="{00000000-0005-0000-0000-0000A9230000}"/>
    <cellStyle name="Percentuale 29 3" xfId="1647" xr:uid="{00000000-0005-0000-0000-0000AA230000}"/>
    <cellStyle name="Percentuale 29 3 2" xfId="1648" xr:uid="{00000000-0005-0000-0000-0000AB230000}"/>
    <cellStyle name="Percentuale 29 3 3" xfId="1649" xr:uid="{00000000-0005-0000-0000-0000AC230000}"/>
    <cellStyle name="Percentuale 29 3 3 2" xfId="3045" xr:uid="{00000000-0005-0000-0000-0000AD230000}"/>
    <cellStyle name="Percentuale 29 3 4" xfId="3044" xr:uid="{00000000-0005-0000-0000-0000AE230000}"/>
    <cellStyle name="Percentuale 29 4" xfId="1650" xr:uid="{00000000-0005-0000-0000-0000AF230000}"/>
    <cellStyle name="Percentuale 29 4 2" xfId="1651" xr:uid="{00000000-0005-0000-0000-0000B0230000}"/>
    <cellStyle name="Percentuale 29 4 2 2" xfId="3047" xr:uid="{00000000-0005-0000-0000-0000B1230000}"/>
    <cellStyle name="Percentuale 29 4 3" xfId="3046" xr:uid="{00000000-0005-0000-0000-0000B2230000}"/>
    <cellStyle name="Percentuale 29 5" xfId="1652" xr:uid="{00000000-0005-0000-0000-0000B3230000}"/>
    <cellStyle name="Percentuale 3" xfId="1653" xr:uid="{00000000-0005-0000-0000-0000B4230000}"/>
    <cellStyle name="Percentuale 3 2" xfId="1654" xr:uid="{00000000-0005-0000-0000-0000B5230000}"/>
    <cellStyle name="Percentuale 3 2 2" xfId="3048" xr:uid="{00000000-0005-0000-0000-0000B6230000}"/>
    <cellStyle name="Percentuale 3 3" xfId="1655" xr:uid="{00000000-0005-0000-0000-0000B7230000}"/>
    <cellStyle name="Percentuale 3 3 2" xfId="1656" xr:uid="{00000000-0005-0000-0000-0000B8230000}"/>
    <cellStyle name="Percentuale 3 3 3" xfId="1657" xr:uid="{00000000-0005-0000-0000-0000B9230000}"/>
    <cellStyle name="Percentuale 3 3 3 2" xfId="3050" xr:uid="{00000000-0005-0000-0000-0000BA230000}"/>
    <cellStyle name="Percentuale 3 3 4" xfId="3049" xr:uid="{00000000-0005-0000-0000-0000BB230000}"/>
    <cellStyle name="Percentuale 3 4" xfId="1658" xr:uid="{00000000-0005-0000-0000-0000BC230000}"/>
    <cellStyle name="Percentuale 3 4 2" xfId="1659" xr:uid="{00000000-0005-0000-0000-0000BD230000}"/>
    <cellStyle name="Percentuale 3 4 2 2" xfId="3052" xr:uid="{00000000-0005-0000-0000-0000BE230000}"/>
    <cellStyle name="Percentuale 3 4 3" xfId="3051" xr:uid="{00000000-0005-0000-0000-0000BF230000}"/>
    <cellStyle name="Percentuale 3 5" xfId="1660" xr:uid="{00000000-0005-0000-0000-0000C0230000}"/>
    <cellStyle name="Percentuale 30" xfId="1661" xr:uid="{00000000-0005-0000-0000-0000C1230000}"/>
    <cellStyle name="Percentuale 30 2" xfId="1662" xr:uid="{00000000-0005-0000-0000-0000C2230000}"/>
    <cellStyle name="Percentuale 30 2 2" xfId="3053" xr:uid="{00000000-0005-0000-0000-0000C3230000}"/>
    <cellStyle name="Percentuale 30 3" xfId="1663" xr:uid="{00000000-0005-0000-0000-0000C4230000}"/>
    <cellStyle name="Percentuale 30 3 2" xfId="1664" xr:uid="{00000000-0005-0000-0000-0000C5230000}"/>
    <cellStyle name="Percentuale 30 3 3" xfId="1665" xr:uid="{00000000-0005-0000-0000-0000C6230000}"/>
    <cellStyle name="Percentuale 30 3 3 2" xfId="3055" xr:uid="{00000000-0005-0000-0000-0000C7230000}"/>
    <cellStyle name="Percentuale 30 3 4" xfId="3054" xr:uid="{00000000-0005-0000-0000-0000C8230000}"/>
    <cellStyle name="Percentuale 30 4" xfId="1666" xr:uid="{00000000-0005-0000-0000-0000C9230000}"/>
    <cellStyle name="Percentuale 30 4 2" xfId="1667" xr:uid="{00000000-0005-0000-0000-0000CA230000}"/>
    <cellStyle name="Percentuale 30 4 2 2" xfId="3057" xr:uid="{00000000-0005-0000-0000-0000CB230000}"/>
    <cellStyle name="Percentuale 30 4 3" xfId="3056" xr:uid="{00000000-0005-0000-0000-0000CC230000}"/>
    <cellStyle name="Percentuale 30 5" xfId="1668" xr:uid="{00000000-0005-0000-0000-0000CD230000}"/>
    <cellStyle name="Percentuale 31" xfId="1669" xr:uid="{00000000-0005-0000-0000-0000CE230000}"/>
    <cellStyle name="Percentuale 31 2" xfId="1670" xr:uid="{00000000-0005-0000-0000-0000CF230000}"/>
    <cellStyle name="Percentuale 31 2 2" xfId="3058" xr:uid="{00000000-0005-0000-0000-0000D0230000}"/>
    <cellStyle name="Percentuale 31 3" xfId="1671" xr:uid="{00000000-0005-0000-0000-0000D1230000}"/>
    <cellStyle name="Percentuale 31 3 2" xfId="1672" xr:uid="{00000000-0005-0000-0000-0000D2230000}"/>
    <cellStyle name="Percentuale 31 3 3" xfId="1673" xr:uid="{00000000-0005-0000-0000-0000D3230000}"/>
    <cellStyle name="Percentuale 31 3 3 2" xfId="3060" xr:uid="{00000000-0005-0000-0000-0000D4230000}"/>
    <cellStyle name="Percentuale 31 3 4" xfId="3059" xr:uid="{00000000-0005-0000-0000-0000D5230000}"/>
    <cellStyle name="Percentuale 31 4" xfId="1674" xr:uid="{00000000-0005-0000-0000-0000D6230000}"/>
    <cellStyle name="Percentuale 31 4 2" xfId="1675" xr:uid="{00000000-0005-0000-0000-0000D7230000}"/>
    <cellStyle name="Percentuale 31 4 2 2" xfId="3062" xr:uid="{00000000-0005-0000-0000-0000D8230000}"/>
    <cellStyle name="Percentuale 31 4 3" xfId="3061" xr:uid="{00000000-0005-0000-0000-0000D9230000}"/>
    <cellStyle name="Percentuale 31 5" xfId="1676" xr:uid="{00000000-0005-0000-0000-0000DA230000}"/>
    <cellStyle name="Percentuale 32" xfId="1677" xr:uid="{00000000-0005-0000-0000-0000DB230000}"/>
    <cellStyle name="Percentuale 32 2" xfId="1678" xr:uid="{00000000-0005-0000-0000-0000DC230000}"/>
    <cellStyle name="Percentuale 32 2 2" xfId="3063" xr:uid="{00000000-0005-0000-0000-0000DD230000}"/>
    <cellStyle name="Percentuale 32 3" xfId="1679" xr:uid="{00000000-0005-0000-0000-0000DE230000}"/>
    <cellStyle name="Percentuale 32 3 2" xfId="1680" xr:uid="{00000000-0005-0000-0000-0000DF230000}"/>
    <cellStyle name="Percentuale 32 3 3" xfId="1681" xr:uid="{00000000-0005-0000-0000-0000E0230000}"/>
    <cellStyle name="Percentuale 32 3 3 2" xfId="3065" xr:uid="{00000000-0005-0000-0000-0000E1230000}"/>
    <cellStyle name="Percentuale 32 3 4" xfId="3064" xr:uid="{00000000-0005-0000-0000-0000E2230000}"/>
    <cellStyle name="Percentuale 32 4" xfId="1682" xr:uid="{00000000-0005-0000-0000-0000E3230000}"/>
    <cellStyle name="Percentuale 32 4 2" xfId="1683" xr:uid="{00000000-0005-0000-0000-0000E4230000}"/>
    <cellStyle name="Percentuale 32 4 2 2" xfId="3067" xr:uid="{00000000-0005-0000-0000-0000E5230000}"/>
    <cellStyle name="Percentuale 32 4 3" xfId="3066" xr:uid="{00000000-0005-0000-0000-0000E6230000}"/>
    <cellStyle name="Percentuale 32 5" xfId="1684" xr:uid="{00000000-0005-0000-0000-0000E7230000}"/>
    <cellStyle name="Percentuale 33" xfId="1685" xr:uid="{00000000-0005-0000-0000-0000E8230000}"/>
    <cellStyle name="Percentuale 33 2" xfId="1686" xr:uid="{00000000-0005-0000-0000-0000E9230000}"/>
    <cellStyle name="Percentuale 33 2 2" xfId="3068" xr:uid="{00000000-0005-0000-0000-0000EA230000}"/>
    <cellStyle name="Percentuale 33 3" xfId="1687" xr:uid="{00000000-0005-0000-0000-0000EB230000}"/>
    <cellStyle name="Percentuale 33 3 2" xfId="1688" xr:uid="{00000000-0005-0000-0000-0000EC230000}"/>
    <cellStyle name="Percentuale 33 3 3" xfId="1689" xr:uid="{00000000-0005-0000-0000-0000ED230000}"/>
    <cellStyle name="Percentuale 33 3 3 2" xfId="3070" xr:uid="{00000000-0005-0000-0000-0000EE230000}"/>
    <cellStyle name="Percentuale 33 3 4" xfId="3069" xr:uid="{00000000-0005-0000-0000-0000EF230000}"/>
    <cellStyle name="Percentuale 33 4" xfId="1690" xr:uid="{00000000-0005-0000-0000-0000F0230000}"/>
    <cellStyle name="Percentuale 33 4 2" xfId="1691" xr:uid="{00000000-0005-0000-0000-0000F1230000}"/>
    <cellStyle name="Percentuale 33 4 2 2" xfId="3072" xr:uid="{00000000-0005-0000-0000-0000F2230000}"/>
    <cellStyle name="Percentuale 33 4 3" xfId="3071" xr:uid="{00000000-0005-0000-0000-0000F3230000}"/>
    <cellStyle name="Percentuale 33 5" xfId="1692" xr:uid="{00000000-0005-0000-0000-0000F4230000}"/>
    <cellStyle name="Percentuale 34" xfId="1693" xr:uid="{00000000-0005-0000-0000-0000F5230000}"/>
    <cellStyle name="Percentuale 34 2" xfId="1694" xr:uid="{00000000-0005-0000-0000-0000F6230000}"/>
    <cellStyle name="Percentuale 34 2 2" xfId="3073" xr:uid="{00000000-0005-0000-0000-0000F7230000}"/>
    <cellStyle name="Percentuale 34 3" xfId="1695" xr:uid="{00000000-0005-0000-0000-0000F8230000}"/>
    <cellStyle name="Percentuale 34 3 2" xfId="1696" xr:uid="{00000000-0005-0000-0000-0000F9230000}"/>
    <cellStyle name="Percentuale 34 3 3" xfId="1697" xr:uid="{00000000-0005-0000-0000-0000FA230000}"/>
    <cellStyle name="Percentuale 34 3 3 2" xfId="3075" xr:uid="{00000000-0005-0000-0000-0000FB230000}"/>
    <cellStyle name="Percentuale 34 3 4" xfId="3074" xr:uid="{00000000-0005-0000-0000-0000FC230000}"/>
    <cellStyle name="Percentuale 34 4" xfId="1698" xr:uid="{00000000-0005-0000-0000-0000FD230000}"/>
    <cellStyle name="Percentuale 34 4 2" xfId="1699" xr:uid="{00000000-0005-0000-0000-0000FE230000}"/>
    <cellStyle name="Percentuale 34 4 2 2" xfId="3077" xr:uid="{00000000-0005-0000-0000-0000FF230000}"/>
    <cellStyle name="Percentuale 34 4 3" xfId="3076" xr:uid="{00000000-0005-0000-0000-000000240000}"/>
    <cellStyle name="Percentuale 34 5" xfId="1700" xr:uid="{00000000-0005-0000-0000-000001240000}"/>
    <cellStyle name="Percentuale 35" xfId="1701" xr:uid="{00000000-0005-0000-0000-000002240000}"/>
    <cellStyle name="Percentuale 35 2" xfId="1702" xr:uid="{00000000-0005-0000-0000-000003240000}"/>
    <cellStyle name="Percentuale 35 2 2" xfId="3078" xr:uid="{00000000-0005-0000-0000-000004240000}"/>
    <cellStyle name="Percentuale 35 3" xfId="1703" xr:uid="{00000000-0005-0000-0000-000005240000}"/>
    <cellStyle name="Percentuale 35 3 2" xfId="1704" xr:uid="{00000000-0005-0000-0000-000006240000}"/>
    <cellStyle name="Percentuale 35 3 3" xfId="1705" xr:uid="{00000000-0005-0000-0000-000007240000}"/>
    <cellStyle name="Percentuale 35 3 3 2" xfId="3080" xr:uid="{00000000-0005-0000-0000-000008240000}"/>
    <cellStyle name="Percentuale 35 3 4" xfId="3079" xr:uid="{00000000-0005-0000-0000-000009240000}"/>
    <cellStyle name="Percentuale 35 4" xfId="1706" xr:uid="{00000000-0005-0000-0000-00000A240000}"/>
    <cellStyle name="Percentuale 35 4 2" xfId="1707" xr:uid="{00000000-0005-0000-0000-00000B240000}"/>
    <cellStyle name="Percentuale 35 4 2 2" xfId="3082" xr:uid="{00000000-0005-0000-0000-00000C240000}"/>
    <cellStyle name="Percentuale 35 4 3" xfId="3081" xr:uid="{00000000-0005-0000-0000-00000D240000}"/>
    <cellStyle name="Percentuale 35 5" xfId="1708" xr:uid="{00000000-0005-0000-0000-00000E240000}"/>
    <cellStyle name="Percentuale 36" xfId="1709" xr:uid="{00000000-0005-0000-0000-00000F240000}"/>
    <cellStyle name="Percentuale 36 2" xfId="1710" xr:uid="{00000000-0005-0000-0000-000010240000}"/>
    <cellStyle name="Percentuale 36 2 2" xfId="3083" xr:uid="{00000000-0005-0000-0000-000011240000}"/>
    <cellStyle name="Percentuale 36 3" xfId="1711" xr:uid="{00000000-0005-0000-0000-000012240000}"/>
    <cellStyle name="Percentuale 36 3 2" xfId="1712" xr:uid="{00000000-0005-0000-0000-000013240000}"/>
    <cellStyle name="Percentuale 36 3 3" xfId="1713" xr:uid="{00000000-0005-0000-0000-000014240000}"/>
    <cellStyle name="Percentuale 36 3 3 2" xfId="3085" xr:uid="{00000000-0005-0000-0000-000015240000}"/>
    <cellStyle name="Percentuale 36 3 4" xfId="3084" xr:uid="{00000000-0005-0000-0000-000016240000}"/>
    <cellStyle name="Percentuale 36 4" xfId="1714" xr:uid="{00000000-0005-0000-0000-000017240000}"/>
    <cellStyle name="Percentuale 36 4 2" xfId="1715" xr:uid="{00000000-0005-0000-0000-000018240000}"/>
    <cellStyle name="Percentuale 36 4 2 2" xfId="3087" xr:uid="{00000000-0005-0000-0000-000019240000}"/>
    <cellStyle name="Percentuale 36 4 3" xfId="3086" xr:uid="{00000000-0005-0000-0000-00001A240000}"/>
    <cellStyle name="Percentuale 36 5" xfId="1716" xr:uid="{00000000-0005-0000-0000-00001B240000}"/>
    <cellStyle name="Percentuale 37" xfId="1717" xr:uid="{00000000-0005-0000-0000-00001C240000}"/>
    <cellStyle name="Percentuale 37 2" xfId="1718" xr:uid="{00000000-0005-0000-0000-00001D240000}"/>
    <cellStyle name="Percentuale 37 2 2" xfId="3088" xr:uid="{00000000-0005-0000-0000-00001E240000}"/>
    <cellStyle name="Percentuale 37 3" xfId="1719" xr:uid="{00000000-0005-0000-0000-00001F240000}"/>
    <cellStyle name="Percentuale 37 3 2" xfId="1720" xr:uid="{00000000-0005-0000-0000-000020240000}"/>
    <cellStyle name="Percentuale 37 3 3" xfId="1721" xr:uid="{00000000-0005-0000-0000-000021240000}"/>
    <cellStyle name="Percentuale 37 3 3 2" xfId="3090" xr:uid="{00000000-0005-0000-0000-000022240000}"/>
    <cellStyle name="Percentuale 37 3 4" xfId="3089" xr:uid="{00000000-0005-0000-0000-000023240000}"/>
    <cellStyle name="Percentuale 37 4" xfId="1722" xr:uid="{00000000-0005-0000-0000-000024240000}"/>
    <cellStyle name="Percentuale 37 4 2" xfId="1723" xr:uid="{00000000-0005-0000-0000-000025240000}"/>
    <cellStyle name="Percentuale 37 4 2 2" xfId="3092" xr:uid="{00000000-0005-0000-0000-000026240000}"/>
    <cellStyle name="Percentuale 37 4 3" xfId="3091" xr:uid="{00000000-0005-0000-0000-000027240000}"/>
    <cellStyle name="Percentuale 37 5" xfId="1724" xr:uid="{00000000-0005-0000-0000-000028240000}"/>
    <cellStyle name="Percentuale 38" xfId="1725" xr:uid="{00000000-0005-0000-0000-000029240000}"/>
    <cellStyle name="Percentuale 38 2" xfId="1726" xr:uid="{00000000-0005-0000-0000-00002A240000}"/>
    <cellStyle name="Percentuale 38 2 2" xfId="3093" xr:uid="{00000000-0005-0000-0000-00002B240000}"/>
    <cellStyle name="Percentuale 38 3" xfId="1727" xr:uid="{00000000-0005-0000-0000-00002C240000}"/>
    <cellStyle name="Percentuale 38 3 2" xfId="1728" xr:uid="{00000000-0005-0000-0000-00002D240000}"/>
    <cellStyle name="Percentuale 38 3 3" xfId="1729" xr:uid="{00000000-0005-0000-0000-00002E240000}"/>
    <cellStyle name="Percentuale 38 3 3 2" xfId="3095" xr:uid="{00000000-0005-0000-0000-00002F240000}"/>
    <cellStyle name="Percentuale 38 3 4" xfId="3094" xr:uid="{00000000-0005-0000-0000-000030240000}"/>
    <cellStyle name="Percentuale 38 4" xfId="1730" xr:uid="{00000000-0005-0000-0000-000031240000}"/>
    <cellStyle name="Percentuale 38 4 2" xfId="1731" xr:uid="{00000000-0005-0000-0000-000032240000}"/>
    <cellStyle name="Percentuale 38 4 2 2" xfId="3097" xr:uid="{00000000-0005-0000-0000-000033240000}"/>
    <cellStyle name="Percentuale 38 4 3" xfId="3096" xr:uid="{00000000-0005-0000-0000-000034240000}"/>
    <cellStyle name="Percentuale 38 5" xfId="1732" xr:uid="{00000000-0005-0000-0000-000035240000}"/>
    <cellStyle name="Percentuale 39" xfId="1733" xr:uid="{00000000-0005-0000-0000-000036240000}"/>
    <cellStyle name="Percentuale 39 2" xfId="1734" xr:uid="{00000000-0005-0000-0000-000037240000}"/>
    <cellStyle name="Percentuale 39 2 2" xfId="3098" xr:uid="{00000000-0005-0000-0000-000038240000}"/>
    <cellStyle name="Percentuale 39 3" xfId="1735" xr:uid="{00000000-0005-0000-0000-000039240000}"/>
    <cellStyle name="Percentuale 39 3 2" xfId="1736" xr:uid="{00000000-0005-0000-0000-00003A240000}"/>
    <cellStyle name="Percentuale 39 3 3" xfId="1737" xr:uid="{00000000-0005-0000-0000-00003B240000}"/>
    <cellStyle name="Percentuale 39 3 3 2" xfId="3100" xr:uid="{00000000-0005-0000-0000-00003C240000}"/>
    <cellStyle name="Percentuale 39 3 4" xfId="3099" xr:uid="{00000000-0005-0000-0000-00003D240000}"/>
    <cellStyle name="Percentuale 39 4" xfId="1738" xr:uid="{00000000-0005-0000-0000-00003E240000}"/>
    <cellStyle name="Percentuale 39 4 2" xfId="1739" xr:uid="{00000000-0005-0000-0000-00003F240000}"/>
    <cellStyle name="Percentuale 39 4 2 2" xfId="3102" xr:uid="{00000000-0005-0000-0000-000040240000}"/>
    <cellStyle name="Percentuale 39 4 3" xfId="3101" xr:uid="{00000000-0005-0000-0000-000041240000}"/>
    <cellStyle name="Percentuale 39 5" xfId="1740" xr:uid="{00000000-0005-0000-0000-000042240000}"/>
    <cellStyle name="Percentuale 4" xfId="1741" xr:uid="{00000000-0005-0000-0000-000043240000}"/>
    <cellStyle name="Percentuale 4 2" xfId="1742" xr:uid="{00000000-0005-0000-0000-000044240000}"/>
    <cellStyle name="Percentuale 4 2 2" xfId="3103" xr:uid="{00000000-0005-0000-0000-000045240000}"/>
    <cellStyle name="Percentuale 4 3" xfId="1743" xr:uid="{00000000-0005-0000-0000-000046240000}"/>
    <cellStyle name="Percentuale 4 3 2" xfId="1744" xr:uid="{00000000-0005-0000-0000-000047240000}"/>
    <cellStyle name="Percentuale 4 3 3" xfId="1745" xr:uid="{00000000-0005-0000-0000-000048240000}"/>
    <cellStyle name="Percentuale 4 3 3 2" xfId="3105" xr:uid="{00000000-0005-0000-0000-000049240000}"/>
    <cellStyle name="Percentuale 4 3 4" xfId="3104" xr:uid="{00000000-0005-0000-0000-00004A240000}"/>
    <cellStyle name="Percentuale 4 4" xfId="1746" xr:uid="{00000000-0005-0000-0000-00004B240000}"/>
    <cellStyle name="Percentuale 4 4 2" xfId="1747" xr:uid="{00000000-0005-0000-0000-00004C240000}"/>
    <cellStyle name="Percentuale 4 4 2 2" xfId="3107" xr:uid="{00000000-0005-0000-0000-00004D240000}"/>
    <cellStyle name="Percentuale 4 4 3" xfId="3106" xr:uid="{00000000-0005-0000-0000-00004E240000}"/>
    <cellStyle name="Percentuale 4 5" xfId="1748" xr:uid="{00000000-0005-0000-0000-00004F240000}"/>
    <cellStyle name="Percentuale 40" xfId="1749" xr:uid="{00000000-0005-0000-0000-000050240000}"/>
    <cellStyle name="Percentuale 40 2" xfId="1750" xr:uid="{00000000-0005-0000-0000-000051240000}"/>
    <cellStyle name="Percentuale 40 2 2" xfId="3108" xr:uid="{00000000-0005-0000-0000-000052240000}"/>
    <cellStyle name="Percentuale 40 3" xfId="1751" xr:uid="{00000000-0005-0000-0000-000053240000}"/>
    <cellStyle name="Percentuale 40 3 2" xfId="1752" xr:uid="{00000000-0005-0000-0000-000054240000}"/>
    <cellStyle name="Percentuale 40 3 3" xfId="1753" xr:uid="{00000000-0005-0000-0000-000055240000}"/>
    <cellStyle name="Percentuale 40 3 3 2" xfId="3110" xr:uid="{00000000-0005-0000-0000-000056240000}"/>
    <cellStyle name="Percentuale 40 3 4" xfId="3109" xr:uid="{00000000-0005-0000-0000-000057240000}"/>
    <cellStyle name="Percentuale 40 4" xfId="1754" xr:uid="{00000000-0005-0000-0000-000058240000}"/>
    <cellStyle name="Percentuale 40 4 2" xfId="1755" xr:uid="{00000000-0005-0000-0000-000059240000}"/>
    <cellStyle name="Percentuale 40 4 2 2" xfId="3112" xr:uid="{00000000-0005-0000-0000-00005A240000}"/>
    <cellStyle name="Percentuale 40 4 3" xfId="3111" xr:uid="{00000000-0005-0000-0000-00005B240000}"/>
    <cellStyle name="Percentuale 40 5" xfId="1756" xr:uid="{00000000-0005-0000-0000-00005C240000}"/>
    <cellStyle name="Percentuale 41" xfId="1757" xr:uid="{00000000-0005-0000-0000-00005D240000}"/>
    <cellStyle name="Percentuale 41 2" xfId="1758" xr:uid="{00000000-0005-0000-0000-00005E240000}"/>
    <cellStyle name="Percentuale 41 2 2" xfId="3113" xr:uid="{00000000-0005-0000-0000-00005F240000}"/>
    <cellStyle name="Percentuale 41 3" xfId="1759" xr:uid="{00000000-0005-0000-0000-000060240000}"/>
    <cellStyle name="Percentuale 41 3 2" xfId="1760" xr:uid="{00000000-0005-0000-0000-000061240000}"/>
    <cellStyle name="Percentuale 41 3 3" xfId="1761" xr:uid="{00000000-0005-0000-0000-000062240000}"/>
    <cellStyle name="Percentuale 41 3 3 2" xfId="3115" xr:uid="{00000000-0005-0000-0000-000063240000}"/>
    <cellStyle name="Percentuale 41 3 4" xfId="3114" xr:uid="{00000000-0005-0000-0000-000064240000}"/>
    <cellStyle name="Percentuale 41 4" xfId="1762" xr:uid="{00000000-0005-0000-0000-000065240000}"/>
    <cellStyle name="Percentuale 41 4 2" xfId="1763" xr:uid="{00000000-0005-0000-0000-000066240000}"/>
    <cellStyle name="Percentuale 41 4 2 2" xfId="3117" xr:uid="{00000000-0005-0000-0000-000067240000}"/>
    <cellStyle name="Percentuale 41 4 3" xfId="3116" xr:uid="{00000000-0005-0000-0000-000068240000}"/>
    <cellStyle name="Percentuale 41 5" xfId="1764" xr:uid="{00000000-0005-0000-0000-000069240000}"/>
    <cellStyle name="Percentuale 42" xfId="1765" xr:uid="{00000000-0005-0000-0000-00006A240000}"/>
    <cellStyle name="Percentuale 42 2" xfId="1766" xr:uid="{00000000-0005-0000-0000-00006B240000}"/>
    <cellStyle name="Percentuale 42 2 2" xfId="3118" xr:uid="{00000000-0005-0000-0000-00006C240000}"/>
    <cellStyle name="Percentuale 42 3" xfId="1767" xr:uid="{00000000-0005-0000-0000-00006D240000}"/>
    <cellStyle name="Percentuale 42 3 2" xfId="1768" xr:uid="{00000000-0005-0000-0000-00006E240000}"/>
    <cellStyle name="Percentuale 42 3 3" xfId="1769" xr:uid="{00000000-0005-0000-0000-00006F240000}"/>
    <cellStyle name="Percentuale 42 3 3 2" xfId="3120" xr:uid="{00000000-0005-0000-0000-000070240000}"/>
    <cellStyle name="Percentuale 42 3 4" xfId="3119" xr:uid="{00000000-0005-0000-0000-000071240000}"/>
    <cellStyle name="Percentuale 42 4" xfId="1770" xr:uid="{00000000-0005-0000-0000-000072240000}"/>
    <cellStyle name="Percentuale 42 4 2" xfId="1771" xr:uid="{00000000-0005-0000-0000-000073240000}"/>
    <cellStyle name="Percentuale 42 4 2 2" xfId="3122" xr:uid="{00000000-0005-0000-0000-000074240000}"/>
    <cellStyle name="Percentuale 42 4 3" xfId="3121" xr:uid="{00000000-0005-0000-0000-000075240000}"/>
    <cellStyle name="Percentuale 42 5" xfId="1772" xr:uid="{00000000-0005-0000-0000-000076240000}"/>
    <cellStyle name="Percentuale 43" xfId="1773" xr:uid="{00000000-0005-0000-0000-000077240000}"/>
    <cellStyle name="Percentuale 43 2" xfId="1774" xr:uid="{00000000-0005-0000-0000-000078240000}"/>
    <cellStyle name="Percentuale 43 2 2" xfId="3123" xr:uid="{00000000-0005-0000-0000-000079240000}"/>
    <cellStyle name="Percentuale 43 3" xfId="1775" xr:uid="{00000000-0005-0000-0000-00007A240000}"/>
    <cellStyle name="Percentuale 43 3 2" xfId="1776" xr:uid="{00000000-0005-0000-0000-00007B240000}"/>
    <cellStyle name="Percentuale 43 3 3" xfId="1777" xr:uid="{00000000-0005-0000-0000-00007C240000}"/>
    <cellStyle name="Percentuale 43 3 3 2" xfId="3125" xr:uid="{00000000-0005-0000-0000-00007D240000}"/>
    <cellStyle name="Percentuale 43 3 4" xfId="3124" xr:uid="{00000000-0005-0000-0000-00007E240000}"/>
    <cellStyle name="Percentuale 43 4" xfId="1778" xr:uid="{00000000-0005-0000-0000-00007F240000}"/>
    <cellStyle name="Percentuale 43 4 2" xfId="1779" xr:uid="{00000000-0005-0000-0000-000080240000}"/>
    <cellStyle name="Percentuale 43 4 2 2" xfId="3127" xr:uid="{00000000-0005-0000-0000-000081240000}"/>
    <cellStyle name="Percentuale 43 4 3" xfId="3126" xr:uid="{00000000-0005-0000-0000-000082240000}"/>
    <cellStyle name="Percentuale 43 5" xfId="1780" xr:uid="{00000000-0005-0000-0000-000083240000}"/>
    <cellStyle name="Percentuale 44" xfId="1781" xr:uid="{00000000-0005-0000-0000-000084240000}"/>
    <cellStyle name="Percentuale 44 2" xfId="1782" xr:uid="{00000000-0005-0000-0000-000085240000}"/>
    <cellStyle name="Percentuale 44 2 2" xfId="3128" xr:uid="{00000000-0005-0000-0000-000086240000}"/>
    <cellStyle name="Percentuale 44 3" xfId="1783" xr:uid="{00000000-0005-0000-0000-000087240000}"/>
    <cellStyle name="Percentuale 44 3 2" xfId="1784" xr:uid="{00000000-0005-0000-0000-000088240000}"/>
    <cellStyle name="Percentuale 44 3 3" xfId="1785" xr:uid="{00000000-0005-0000-0000-000089240000}"/>
    <cellStyle name="Percentuale 44 3 3 2" xfId="3130" xr:uid="{00000000-0005-0000-0000-00008A240000}"/>
    <cellStyle name="Percentuale 44 3 4" xfId="3129" xr:uid="{00000000-0005-0000-0000-00008B240000}"/>
    <cellStyle name="Percentuale 44 4" xfId="1786" xr:uid="{00000000-0005-0000-0000-00008C240000}"/>
    <cellStyle name="Percentuale 44 4 2" xfId="1787" xr:uid="{00000000-0005-0000-0000-00008D240000}"/>
    <cellStyle name="Percentuale 44 4 2 2" xfId="3132" xr:uid="{00000000-0005-0000-0000-00008E240000}"/>
    <cellStyle name="Percentuale 44 4 3" xfId="3131" xr:uid="{00000000-0005-0000-0000-00008F240000}"/>
    <cellStyle name="Percentuale 44 5" xfId="1788" xr:uid="{00000000-0005-0000-0000-000090240000}"/>
    <cellStyle name="Percentuale 45" xfId="1789" xr:uid="{00000000-0005-0000-0000-000091240000}"/>
    <cellStyle name="Percentuale 45 2" xfId="1790" xr:uid="{00000000-0005-0000-0000-000092240000}"/>
    <cellStyle name="Percentuale 45 2 2" xfId="3133" xr:uid="{00000000-0005-0000-0000-000093240000}"/>
    <cellStyle name="Percentuale 45 3" xfId="1791" xr:uid="{00000000-0005-0000-0000-000094240000}"/>
    <cellStyle name="Percentuale 45 3 2" xfId="1792" xr:uid="{00000000-0005-0000-0000-000095240000}"/>
    <cellStyle name="Percentuale 45 3 3" xfId="1793" xr:uid="{00000000-0005-0000-0000-000096240000}"/>
    <cellStyle name="Percentuale 45 3 3 2" xfId="3135" xr:uid="{00000000-0005-0000-0000-000097240000}"/>
    <cellStyle name="Percentuale 45 3 4" xfId="3134" xr:uid="{00000000-0005-0000-0000-000098240000}"/>
    <cellStyle name="Percentuale 45 4" xfId="1794" xr:uid="{00000000-0005-0000-0000-000099240000}"/>
    <cellStyle name="Percentuale 45 4 2" xfId="1795" xr:uid="{00000000-0005-0000-0000-00009A240000}"/>
    <cellStyle name="Percentuale 45 4 2 2" xfId="3137" xr:uid="{00000000-0005-0000-0000-00009B240000}"/>
    <cellStyle name="Percentuale 45 4 3" xfId="3136" xr:uid="{00000000-0005-0000-0000-00009C240000}"/>
    <cellStyle name="Percentuale 45 5" xfId="1796" xr:uid="{00000000-0005-0000-0000-00009D240000}"/>
    <cellStyle name="Percentuale 46" xfId="1797" xr:uid="{00000000-0005-0000-0000-00009E240000}"/>
    <cellStyle name="Percentuale 46 2" xfId="1798" xr:uid="{00000000-0005-0000-0000-00009F240000}"/>
    <cellStyle name="Percentuale 46 2 2" xfId="3138" xr:uid="{00000000-0005-0000-0000-0000A0240000}"/>
    <cellStyle name="Percentuale 46 3" xfId="1799" xr:uid="{00000000-0005-0000-0000-0000A1240000}"/>
    <cellStyle name="Percentuale 46 3 2" xfId="1800" xr:uid="{00000000-0005-0000-0000-0000A2240000}"/>
    <cellStyle name="Percentuale 46 3 3" xfId="1801" xr:uid="{00000000-0005-0000-0000-0000A3240000}"/>
    <cellStyle name="Percentuale 46 3 3 2" xfId="3140" xr:uid="{00000000-0005-0000-0000-0000A4240000}"/>
    <cellStyle name="Percentuale 46 3 4" xfId="3139" xr:uid="{00000000-0005-0000-0000-0000A5240000}"/>
    <cellStyle name="Percentuale 46 4" xfId="1802" xr:uid="{00000000-0005-0000-0000-0000A6240000}"/>
    <cellStyle name="Percentuale 46 4 2" xfId="1803" xr:uid="{00000000-0005-0000-0000-0000A7240000}"/>
    <cellStyle name="Percentuale 46 4 2 2" xfId="3142" xr:uid="{00000000-0005-0000-0000-0000A8240000}"/>
    <cellStyle name="Percentuale 46 4 3" xfId="3141" xr:uid="{00000000-0005-0000-0000-0000A9240000}"/>
    <cellStyle name="Percentuale 46 5" xfId="1804" xr:uid="{00000000-0005-0000-0000-0000AA240000}"/>
    <cellStyle name="Percentuale 47" xfId="1805" xr:uid="{00000000-0005-0000-0000-0000AB240000}"/>
    <cellStyle name="Percentuale 47 2" xfId="1806" xr:uid="{00000000-0005-0000-0000-0000AC240000}"/>
    <cellStyle name="Percentuale 47 2 2" xfId="3143" xr:uid="{00000000-0005-0000-0000-0000AD240000}"/>
    <cellStyle name="Percentuale 47 3" xfId="1807" xr:uid="{00000000-0005-0000-0000-0000AE240000}"/>
    <cellStyle name="Percentuale 47 3 2" xfId="1808" xr:uid="{00000000-0005-0000-0000-0000AF240000}"/>
    <cellStyle name="Percentuale 47 3 3" xfId="1809" xr:uid="{00000000-0005-0000-0000-0000B0240000}"/>
    <cellStyle name="Percentuale 47 3 3 2" xfId="3145" xr:uid="{00000000-0005-0000-0000-0000B1240000}"/>
    <cellStyle name="Percentuale 47 3 4" xfId="3144" xr:uid="{00000000-0005-0000-0000-0000B2240000}"/>
    <cellStyle name="Percentuale 47 4" xfId="1810" xr:uid="{00000000-0005-0000-0000-0000B3240000}"/>
    <cellStyle name="Percentuale 47 4 2" xfId="1811" xr:uid="{00000000-0005-0000-0000-0000B4240000}"/>
    <cellStyle name="Percentuale 47 4 2 2" xfId="3147" xr:uid="{00000000-0005-0000-0000-0000B5240000}"/>
    <cellStyle name="Percentuale 47 4 3" xfId="3146" xr:uid="{00000000-0005-0000-0000-0000B6240000}"/>
    <cellStyle name="Percentuale 47 5" xfId="1812" xr:uid="{00000000-0005-0000-0000-0000B7240000}"/>
    <cellStyle name="Percentuale 48" xfId="1813" xr:uid="{00000000-0005-0000-0000-0000B8240000}"/>
    <cellStyle name="Percentuale 48 2" xfId="1814" xr:uid="{00000000-0005-0000-0000-0000B9240000}"/>
    <cellStyle name="Percentuale 48 2 2" xfId="3148" xr:uid="{00000000-0005-0000-0000-0000BA240000}"/>
    <cellStyle name="Percentuale 48 3" xfId="1815" xr:uid="{00000000-0005-0000-0000-0000BB240000}"/>
    <cellStyle name="Percentuale 48 3 2" xfId="1816" xr:uid="{00000000-0005-0000-0000-0000BC240000}"/>
    <cellStyle name="Percentuale 48 3 3" xfId="1817" xr:uid="{00000000-0005-0000-0000-0000BD240000}"/>
    <cellStyle name="Percentuale 48 3 3 2" xfId="3150" xr:uid="{00000000-0005-0000-0000-0000BE240000}"/>
    <cellStyle name="Percentuale 48 3 4" xfId="3149" xr:uid="{00000000-0005-0000-0000-0000BF240000}"/>
    <cellStyle name="Percentuale 48 4" xfId="1818" xr:uid="{00000000-0005-0000-0000-0000C0240000}"/>
    <cellStyle name="Percentuale 48 4 2" xfId="1819" xr:uid="{00000000-0005-0000-0000-0000C1240000}"/>
    <cellStyle name="Percentuale 48 4 2 2" xfId="3152" xr:uid="{00000000-0005-0000-0000-0000C2240000}"/>
    <cellStyle name="Percentuale 48 4 3" xfId="3151" xr:uid="{00000000-0005-0000-0000-0000C3240000}"/>
    <cellStyle name="Percentuale 48 5" xfId="1820" xr:uid="{00000000-0005-0000-0000-0000C4240000}"/>
    <cellStyle name="Percentuale 49" xfId="1821" xr:uid="{00000000-0005-0000-0000-0000C5240000}"/>
    <cellStyle name="Percentuale 49 2" xfId="1822" xr:uid="{00000000-0005-0000-0000-0000C6240000}"/>
    <cellStyle name="Percentuale 49 2 2" xfId="3153" xr:uid="{00000000-0005-0000-0000-0000C7240000}"/>
    <cellStyle name="Percentuale 49 3" xfId="1823" xr:uid="{00000000-0005-0000-0000-0000C8240000}"/>
    <cellStyle name="Percentuale 49 3 2" xfId="1824" xr:uid="{00000000-0005-0000-0000-0000C9240000}"/>
    <cellStyle name="Percentuale 49 3 3" xfId="1825" xr:uid="{00000000-0005-0000-0000-0000CA240000}"/>
    <cellStyle name="Percentuale 49 3 3 2" xfId="3155" xr:uid="{00000000-0005-0000-0000-0000CB240000}"/>
    <cellStyle name="Percentuale 49 3 4" xfId="3154" xr:uid="{00000000-0005-0000-0000-0000CC240000}"/>
    <cellStyle name="Percentuale 49 4" xfId="1826" xr:uid="{00000000-0005-0000-0000-0000CD240000}"/>
    <cellStyle name="Percentuale 49 4 2" xfId="1827" xr:uid="{00000000-0005-0000-0000-0000CE240000}"/>
    <cellStyle name="Percentuale 49 4 2 2" xfId="3157" xr:uid="{00000000-0005-0000-0000-0000CF240000}"/>
    <cellStyle name="Percentuale 49 4 3" xfId="3156" xr:uid="{00000000-0005-0000-0000-0000D0240000}"/>
    <cellStyle name="Percentuale 49 5" xfId="1828" xr:uid="{00000000-0005-0000-0000-0000D1240000}"/>
    <cellStyle name="Percentuale 5" xfId="1829" xr:uid="{00000000-0005-0000-0000-0000D2240000}"/>
    <cellStyle name="Percentuale 5 2" xfId="1830" xr:uid="{00000000-0005-0000-0000-0000D3240000}"/>
    <cellStyle name="Percentuale 5 2 2" xfId="3158" xr:uid="{00000000-0005-0000-0000-0000D4240000}"/>
    <cellStyle name="Percentuale 5 3" xfId="1831" xr:uid="{00000000-0005-0000-0000-0000D5240000}"/>
    <cellStyle name="Percentuale 5 3 2" xfId="1832" xr:uid="{00000000-0005-0000-0000-0000D6240000}"/>
    <cellStyle name="Percentuale 5 3 3" xfId="1833" xr:uid="{00000000-0005-0000-0000-0000D7240000}"/>
    <cellStyle name="Percentuale 5 3 3 2" xfId="3160" xr:uid="{00000000-0005-0000-0000-0000D8240000}"/>
    <cellStyle name="Percentuale 5 3 4" xfId="3159" xr:uid="{00000000-0005-0000-0000-0000D9240000}"/>
    <cellStyle name="Percentuale 5 4" xfId="1834" xr:uid="{00000000-0005-0000-0000-0000DA240000}"/>
    <cellStyle name="Percentuale 5 4 2" xfId="1835" xr:uid="{00000000-0005-0000-0000-0000DB240000}"/>
    <cellStyle name="Percentuale 5 4 2 2" xfId="3162" xr:uid="{00000000-0005-0000-0000-0000DC240000}"/>
    <cellStyle name="Percentuale 5 4 3" xfId="3161" xr:uid="{00000000-0005-0000-0000-0000DD240000}"/>
    <cellStyle name="Percentuale 5 5" xfId="1836" xr:uid="{00000000-0005-0000-0000-0000DE240000}"/>
    <cellStyle name="Percentuale 50" xfId="1837" xr:uid="{00000000-0005-0000-0000-0000DF240000}"/>
    <cellStyle name="Percentuale 50 2" xfId="1838" xr:uid="{00000000-0005-0000-0000-0000E0240000}"/>
    <cellStyle name="Percentuale 50 2 2" xfId="3163" xr:uid="{00000000-0005-0000-0000-0000E1240000}"/>
    <cellStyle name="Percentuale 50 3" xfId="1839" xr:uid="{00000000-0005-0000-0000-0000E2240000}"/>
    <cellStyle name="Percentuale 50 3 2" xfId="1840" xr:uid="{00000000-0005-0000-0000-0000E3240000}"/>
    <cellStyle name="Percentuale 50 3 3" xfId="1841" xr:uid="{00000000-0005-0000-0000-0000E4240000}"/>
    <cellStyle name="Percentuale 50 3 3 2" xfId="3165" xr:uid="{00000000-0005-0000-0000-0000E5240000}"/>
    <cellStyle name="Percentuale 50 3 4" xfId="3164" xr:uid="{00000000-0005-0000-0000-0000E6240000}"/>
    <cellStyle name="Percentuale 50 4" xfId="1842" xr:uid="{00000000-0005-0000-0000-0000E7240000}"/>
    <cellStyle name="Percentuale 50 4 2" xfId="1843" xr:uid="{00000000-0005-0000-0000-0000E8240000}"/>
    <cellStyle name="Percentuale 50 4 2 2" xfId="3167" xr:uid="{00000000-0005-0000-0000-0000E9240000}"/>
    <cellStyle name="Percentuale 50 4 3" xfId="3166" xr:uid="{00000000-0005-0000-0000-0000EA240000}"/>
    <cellStyle name="Percentuale 50 5" xfId="1844" xr:uid="{00000000-0005-0000-0000-0000EB240000}"/>
    <cellStyle name="Percentuale 51" xfId="1845" xr:uid="{00000000-0005-0000-0000-0000EC240000}"/>
    <cellStyle name="Percentuale 51 2" xfId="1846" xr:uid="{00000000-0005-0000-0000-0000ED240000}"/>
    <cellStyle name="Percentuale 51 2 2" xfId="3168" xr:uid="{00000000-0005-0000-0000-0000EE240000}"/>
    <cellStyle name="Percentuale 51 3" xfId="1847" xr:uid="{00000000-0005-0000-0000-0000EF240000}"/>
    <cellStyle name="Percentuale 51 3 2" xfId="1848" xr:uid="{00000000-0005-0000-0000-0000F0240000}"/>
    <cellStyle name="Percentuale 51 3 3" xfId="1849" xr:uid="{00000000-0005-0000-0000-0000F1240000}"/>
    <cellStyle name="Percentuale 51 3 3 2" xfId="3170" xr:uid="{00000000-0005-0000-0000-0000F2240000}"/>
    <cellStyle name="Percentuale 51 3 4" xfId="3169" xr:uid="{00000000-0005-0000-0000-0000F3240000}"/>
    <cellStyle name="Percentuale 51 4" xfId="1850" xr:uid="{00000000-0005-0000-0000-0000F4240000}"/>
    <cellStyle name="Percentuale 51 4 2" xfId="1851" xr:uid="{00000000-0005-0000-0000-0000F5240000}"/>
    <cellStyle name="Percentuale 51 4 2 2" xfId="3172" xr:uid="{00000000-0005-0000-0000-0000F6240000}"/>
    <cellStyle name="Percentuale 51 4 3" xfId="3171" xr:uid="{00000000-0005-0000-0000-0000F7240000}"/>
    <cellStyle name="Percentuale 51 5" xfId="1852" xr:uid="{00000000-0005-0000-0000-0000F8240000}"/>
    <cellStyle name="Percentuale 52" xfId="1853" xr:uid="{00000000-0005-0000-0000-0000F9240000}"/>
    <cellStyle name="Percentuale 52 2" xfId="1854" xr:uid="{00000000-0005-0000-0000-0000FA240000}"/>
    <cellStyle name="Percentuale 52 2 2" xfId="3173" xr:uid="{00000000-0005-0000-0000-0000FB240000}"/>
    <cellStyle name="Percentuale 52 3" xfId="1855" xr:uid="{00000000-0005-0000-0000-0000FC240000}"/>
    <cellStyle name="Percentuale 52 3 2" xfId="1856" xr:uid="{00000000-0005-0000-0000-0000FD240000}"/>
    <cellStyle name="Percentuale 52 3 3" xfId="1857" xr:uid="{00000000-0005-0000-0000-0000FE240000}"/>
    <cellStyle name="Percentuale 52 3 3 2" xfId="3175" xr:uid="{00000000-0005-0000-0000-0000FF240000}"/>
    <cellStyle name="Percentuale 52 3 4" xfId="3174" xr:uid="{00000000-0005-0000-0000-000000250000}"/>
    <cellStyle name="Percentuale 52 4" xfId="1858" xr:uid="{00000000-0005-0000-0000-000001250000}"/>
    <cellStyle name="Percentuale 52 4 2" xfId="1859" xr:uid="{00000000-0005-0000-0000-000002250000}"/>
    <cellStyle name="Percentuale 52 4 2 2" xfId="3177" xr:uid="{00000000-0005-0000-0000-000003250000}"/>
    <cellStyle name="Percentuale 52 4 3" xfId="3176" xr:uid="{00000000-0005-0000-0000-000004250000}"/>
    <cellStyle name="Percentuale 52 5" xfId="1860" xr:uid="{00000000-0005-0000-0000-000005250000}"/>
    <cellStyle name="Percentuale 53" xfId="1861" xr:uid="{00000000-0005-0000-0000-000006250000}"/>
    <cellStyle name="Percentuale 53 2" xfId="1862" xr:uid="{00000000-0005-0000-0000-000007250000}"/>
    <cellStyle name="Percentuale 53 2 2" xfId="3178" xr:uid="{00000000-0005-0000-0000-000008250000}"/>
    <cellStyle name="Percentuale 53 3" xfId="1863" xr:uid="{00000000-0005-0000-0000-000009250000}"/>
    <cellStyle name="Percentuale 53 3 2" xfId="1864" xr:uid="{00000000-0005-0000-0000-00000A250000}"/>
    <cellStyle name="Percentuale 53 3 3" xfId="1865" xr:uid="{00000000-0005-0000-0000-00000B250000}"/>
    <cellStyle name="Percentuale 53 3 3 2" xfId="3180" xr:uid="{00000000-0005-0000-0000-00000C250000}"/>
    <cellStyle name="Percentuale 53 3 4" xfId="3179" xr:uid="{00000000-0005-0000-0000-00000D250000}"/>
    <cellStyle name="Percentuale 53 4" xfId="1866" xr:uid="{00000000-0005-0000-0000-00000E250000}"/>
    <cellStyle name="Percentuale 53 4 2" xfId="1867" xr:uid="{00000000-0005-0000-0000-00000F250000}"/>
    <cellStyle name="Percentuale 53 4 2 2" xfId="3182" xr:uid="{00000000-0005-0000-0000-000010250000}"/>
    <cellStyle name="Percentuale 53 4 3" xfId="3181" xr:uid="{00000000-0005-0000-0000-000011250000}"/>
    <cellStyle name="Percentuale 53 5" xfId="1868" xr:uid="{00000000-0005-0000-0000-000012250000}"/>
    <cellStyle name="Percentuale 54" xfId="1869" xr:uid="{00000000-0005-0000-0000-000013250000}"/>
    <cellStyle name="Percentuale 54 2" xfId="1870" xr:uid="{00000000-0005-0000-0000-000014250000}"/>
    <cellStyle name="Percentuale 54 2 2" xfId="3183" xr:uid="{00000000-0005-0000-0000-000015250000}"/>
    <cellStyle name="Percentuale 54 3" xfId="1871" xr:uid="{00000000-0005-0000-0000-000016250000}"/>
    <cellStyle name="Percentuale 54 3 2" xfId="1872" xr:uid="{00000000-0005-0000-0000-000017250000}"/>
    <cellStyle name="Percentuale 54 3 3" xfId="1873" xr:uid="{00000000-0005-0000-0000-000018250000}"/>
    <cellStyle name="Percentuale 54 3 3 2" xfId="3185" xr:uid="{00000000-0005-0000-0000-000019250000}"/>
    <cellStyle name="Percentuale 54 3 4" xfId="3184" xr:uid="{00000000-0005-0000-0000-00001A250000}"/>
    <cellStyle name="Percentuale 54 4" xfId="1874" xr:uid="{00000000-0005-0000-0000-00001B250000}"/>
    <cellStyle name="Percentuale 54 4 2" xfId="1875" xr:uid="{00000000-0005-0000-0000-00001C250000}"/>
    <cellStyle name="Percentuale 54 4 2 2" xfId="3187" xr:uid="{00000000-0005-0000-0000-00001D250000}"/>
    <cellStyle name="Percentuale 54 4 3" xfId="3186" xr:uid="{00000000-0005-0000-0000-00001E250000}"/>
    <cellStyle name="Percentuale 54 5" xfId="1876" xr:uid="{00000000-0005-0000-0000-00001F250000}"/>
    <cellStyle name="Percentuale 55" xfId="1877" xr:uid="{00000000-0005-0000-0000-000020250000}"/>
    <cellStyle name="Percentuale 55 2" xfId="1878" xr:uid="{00000000-0005-0000-0000-000021250000}"/>
    <cellStyle name="Percentuale 55 2 2" xfId="3188" xr:uid="{00000000-0005-0000-0000-000022250000}"/>
    <cellStyle name="Percentuale 55 3" xfId="1879" xr:uid="{00000000-0005-0000-0000-000023250000}"/>
    <cellStyle name="Percentuale 55 3 2" xfId="1880" xr:uid="{00000000-0005-0000-0000-000024250000}"/>
    <cellStyle name="Percentuale 55 3 3" xfId="1881" xr:uid="{00000000-0005-0000-0000-000025250000}"/>
    <cellStyle name="Percentuale 55 3 3 2" xfId="3190" xr:uid="{00000000-0005-0000-0000-000026250000}"/>
    <cellStyle name="Percentuale 55 3 4" xfId="3189" xr:uid="{00000000-0005-0000-0000-000027250000}"/>
    <cellStyle name="Percentuale 55 4" xfId="1882" xr:uid="{00000000-0005-0000-0000-000028250000}"/>
    <cellStyle name="Percentuale 55 4 2" xfId="1883" xr:uid="{00000000-0005-0000-0000-000029250000}"/>
    <cellStyle name="Percentuale 55 4 2 2" xfId="3192" xr:uid="{00000000-0005-0000-0000-00002A250000}"/>
    <cellStyle name="Percentuale 55 4 3" xfId="3191" xr:uid="{00000000-0005-0000-0000-00002B250000}"/>
    <cellStyle name="Percentuale 55 5" xfId="1884" xr:uid="{00000000-0005-0000-0000-00002C250000}"/>
    <cellStyle name="Percentuale 56" xfId="1885" xr:uid="{00000000-0005-0000-0000-00002D250000}"/>
    <cellStyle name="Percentuale 56 2" xfId="1886" xr:uid="{00000000-0005-0000-0000-00002E250000}"/>
    <cellStyle name="Percentuale 56 2 2" xfId="3193" xr:uid="{00000000-0005-0000-0000-00002F250000}"/>
    <cellStyle name="Percentuale 56 3" xfId="1887" xr:uid="{00000000-0005-0000-0000-000030250000}"/>
    <cellStyle name="Percentuale 56 3 2" xfId="1888" xr:uid="{00000000-0005-0000-0000-000031250000}"/>
    <cellStyle name="Percentuale 56 3 3" xfId="1889" xr:uid="{00000000-0005-0000-0000-000032250000}"/>
    <cellStyle name="Percentuale 56 3 3 2" xfId="3195" xr:uid="{00000000-0005-0000-0000-000033250000}"/>
    <cellStyle name="Percentuale 56 3 4" xfId="3194" xr:uid="{00000000-0005-0000-0000-000034250000}"/>
    <cellStyle name="Percentuale 56 4" xfId="1890" xr:uid="{00000000-0005-0000-0000-000035250000}"/>
    <cellStyle name="Percentuale 56 4 2" xfId="1891" xr:uid="{00000000-0005-0000-0000-000036250000}"/>
    <cellStyle name="Percentuale 56 4 2 2" xfId="3197" xr:uid="{00000000-0005-0000-0000-000037250000}"/>
    <cellStyle name="Percentuale 56 4 3" xfId="3196" xr:uid="{00000000-0005-0000-0000-000038250000}"/>
    <cellStyle name="Percentuale 56 5" xfId="1892" xr:uid="{00000000-0005-0000-0000-000039250000}"/>
    <cellStyle name="Percentuale 57" xfId="1893" xr:uid="{00000000-0005-0000-0000-00003A250000}"/>
    <cellStyle name="Percentuale 57 2" xfId="1894" xr:uid="{00000000-0005-0000-0000-00003B250000}"/>
    <cellStyle name="Percentuale 57 2 2" xfId="3198" xr:uid="{00000000-0005-0000-0000-00003C250000}"/>
    <cellStyle name="Percentuale 57 3" xfId="1895" xr:uid="{00000000-0005-0000-0000-00003D250000}"/>
    <cellStyle name="Percentuale 57 3 2" xfId="1896" xr:uid="{00000000-0005-0000-0000-00003E250000}"/>
    <cellStyle name="Percentuale 57 3 3" xfId="1897" xr:uid="{00000000-0005-0000-0000-00003F250000}"/>
    <cellStyle name="Percentuale 57 3 3 2" xfId="3200" xr:uid="{00000000-0005-0000-0000-000040250000}"/>
    <cellStyle name="Percentuale 57 3 4" xfId="3199" xr:uid="{00000000-0005-0000-0000-000041250000}"/>
    <cellStyle name="Percentuale 57 4" xfId="1898" xr:uid="{00000000-0005-0000-0000-000042250000}"/>
    <cellStyle name="Percentuale 57 4 2" xfId="1899" xr:uid="{00000000-0005-0000-0000-000043250000}"/>
    <cellStyle name="Percentuale 57 4 2 2" xfId="3202" xr:uid="{00000000-0005-0000-0000-000044250000}"/>
    <cellStyle name="Percentuale 57 4 3" xfId="3201" xr:uid="{00000000-0005-0000-0000-000045250000}"/>
    <cellStyle name="Percentuale 57 5" xfId="1900" xr:uid="{00000000-0005-0000-0000-000046250000}"/>
    <cellStyle name="Percentuale 58" xfId="1901" xr:uid="{00000000-0005-0000-0000-000047250000}"/>
    <cellStyle name="Percentuale 58 2" xfId="1902" xr:uid="{00000000-0005-0000-0000-000048250000}"/>
    <cellStyle name="Percentuale 58 2 2" xfId="3203" xr:uid="{00000000-0005-0000-0000-000049250000}"/>
    <cellStyle name="Percentuale 58 3" xfId="1903" xr:uid="{00000000-0005-0000-0000-00004A250000}"/>
    <cellStyle name="Percentuale 58 3 2" xfId="1904" xr:uid="{00000000-0005-0000-0000-00004B250000}"/>
    <cellStyle name="Percentuale 58 3 3" xfId="1905" xr:uid="{00000000-0005-0000-0000-00004C250000}"/>
    <cellStyle name="Percentuale 58 3 3 2" xfId="3205" xr:uid="{00000000-0005-0000-0000-00004D250000}"/>
    <cellStyle name="Percentuale 58 3 4" xfId="3204" xr:uid="{00000000-0005-0000-0000-00004E250000}"/>
    <cellStyle name="Percentuale 58 4" xfId="1906" xr:uid="{00000000-0005-0000-0000-00004F250000}"/>
    <cellStyle name="Percentuale 58 4 2" xfId="1907" xr:uid="{00000000-0005-0000-0000-000050250000}"/>
    <cellStyle name="Percentuale 58 4 2 2" xfId="3207" xr:uid="{00000000-0005-0000-0000-000051250000}"/>
    <cellStyle name="Percentuale 58 4 3" xfId="3206" xr:uid="{00000000-0005-0000-0000-000052250000}"/>
    <cellStyle name="Percentuale 58 5" xfId="1908" xr:uid="{00000000-0005-0000-0000-000053250000}"/>
    <cellStyle name="Percentuale 59" xfId="1909" xr:uid="{00000000-0005-0000-0000-000054250000}"/>
    <cellStyle name="Percentuale 59 2" xfId="1910" xr:uid="{00000000-0005-0000-0000-000055250000}"/>
    <cellStyle name="Percentuale 59 2 2" xfId="3208" xr:uid="{00000000-0005-0000-0000-000056250000}"/>
    <cellStyle name="Percentuale 59 3" xfId="1911" xr:uid="{00000000-0005-0000-0000-000057250000}"/>
    <cellStyle name="Percentuale 59 3 2" xfId="1912" xr:uid="{00000000-0005-0000-0000-000058250000}"/>
    <cellStyle name="Percentuale 59 3 3" xfId="1913" xr:uid="{00000000-0005-0000-0000-000059250000}"/>
    <cellStyle name="Percentuale 59 3 3 2" xfId="3210" xr:uid="{00000000-0005-0000-0000-00005A250000}"/>
    <cellStyle name="Percentuale 59 3 4" xfId="3209" xr:uid="{00000000-0005-0000-0000-00005B250000}"/>
    <cellStyle name="Percentuale 59 4" xfId="1914" xr:uid="{00000000-0005-0000-0000-00005C250000}"/>
    <cellStyle name="Percentuale 59 4 2" xfId="1915" xr:uid="{00000000-0005-0000-0000-00005D250000}"/>
    <cellStyle name="Percentuale 59 4 2 2" xfId="3212" xr:uid="{00000000-0005-0000-0000-00005E250000}"/>
    <cellStyle name="Percentuale 59 4 3" xfId="3211" xr:uid="{00000000-0005-0000-0000-00005F250000}"/>
    <cellStyle name="Percentuale 59 5" xfId="1916" xr:uid="{00000000-0005-0000-0000-000060250000}"/>
    <cellStyle name="Percentuale 6" xfId="1917" xr:uid="{00000000-0005-0000-0000-000061250000}"/>
    <cellStyle name="Percentuale 6 2" xfId="1918" xr:uid="{00000000-0005-0000-0000-000062250000}"/>
    <cellStyle name="Percentuale 6 2 2" xfId="3213" xr:uid="{00000000-0005-0000-0000-000063250000}"/>
    <cellStyle name="Percentuale 6 3" xfId="1919" xr:uid="{00000000-0005-0000-0000-000064250000}"/>
    <cellStyle name="Percentuale 6 3 2" xfId="1920" xr:uid="{00000000-0005-0000-0000-000065250000}"/>
    <cellStyle name="Percentuale 6 3 3" xfId="1921" xr:uid="{00000000-0005-0000-0000-000066250000}"/>
    <cellStyle name="Percentuale 6 3 3 2" xfId="3215" xr:uid="{00000000-0005-0000-0000-000067250000}"/>
    <cellStyle name="Percentuale 6 3 4" xfId="3214" xr:uid="{00000000-0005-0000-0000-000068250000}"/>
    <cellStyle name="Percentuale 6 4" xfId="1922" xr:uid="{00000000-0005-0000-0000-000069250000}"/>
    <cellStyle name="Percentuale 6 4 2" xfId="1923" xr:uid="{00000000-0005-0000-0000-00006A250000}"/>
    <cellStyle name="Percentuale 6 4 2 2" xfId="3217" xr:uid="{00000000-0005-0000-0000-00006B250000}"/>
    <cellStyle name="Percentuale 6 4 3" xfId="3216" xr:uid="{00000000-0005-0000-0000-00006C250000}"/>
    <cellStyle name="Percentuale 6 5" xfId="1924" xr:uid="{00000000-0005-0000-0000-00006D250000}"/>
    <cellStyle name="Percentuale 60" xfId="1925" xr:uid="{00000000-0005-0000-0000-00006E250000}"/>
    <cellStyle name="Percentuale 60 2" xfId="1926" xr:uid="{00000000-0005-0000-0000-00006F250000}"/>
    <cellStyle name="Percentuale 60 2 2" xfId="3218" xr:uid="{00000000-0005-0000-0000-000070250000}"/>
    <cellStyle name="Percentuale 60 3" xfId="1927" xr:uid="{00000000-0005-0000-0000-000071250000}"/>
    <cellStyle name="Percentuale 60 3 2" xfId="1928" xr:uid="{00000000-0005-0000-0000-000072250000}"/>
    <cellStyle name="Percentuale 60 3 3" xfId="1929" xr:uid="{00000000-0005-0000-0000-000073250000}"/>
    <cellStyle name="Percentuale 60 3 3 2" xfId="3220" xr:uid="{00000000-0005-0000-0000-000074250000}"/>
    <cellStyle name="Percentuale 60 3 4" xfId="3219" xr:uid="{00000000-0005-0000-0000-000075250000}"/>
    <cellStyle name="Percentuale 60 4" xfId="1930" xr:uid="{00000000-0005-0000-0000-000076250000}"/>
    <cellStyle name="Percentuale 60 4 2" xfId="1931" xr:uid="{00000000-0005-0000-0000-000077250000}"/>
    <cellStyle name="Percentuale 60 4 2 2" xfId="3222" xr:uid="{00000000-0005-0000-0000-000078250000}"/>
    <cellStyle name="Percentuale 60 4 3" xfId="3221" xr:uid="{00000000-0005-0000-0000-000079250000}"/>
    <cellStyle name="Percentuale 60 5" xfId="1932" xr:uid="{00000000-0005-0000-0000-00007A250000}"/>
    <cellStyle name="Percentuale 61" xfId="1933" xr:uid="{00000000-0005-0000-0000-00007B250000}"/>
    <cellStyle name="Percentuale 61 2" xfId="1934" xr:uid="{00000000-0005-0000-0000-00007C250000}"/>
    <cellStyle name="Percentuale 61 2 2" xfId="3223" xr:uid="{00000000-0005-0000-0000-00007D250000}"/>
    <cellStyle name="Percentuale 61 3" xfId="1935" xr:uid="{00000000-0005-0000-0000-00007E250000}"/>
    <cellStyle name="Percentuale 61 3 2" xfId="1936" xr:uid="{00000000-0005-0000-0000-00007F250000}"/>
    <cellStyle name="Percentuale 61 3 3" xfId="1937" xr:uid="{00000000-0005-0000-0000-000080250000}"/>
    <cellStyle name="Percentuale 61 3 3 2" xfId="3225" xr:uid="{00000000-0005-0000-0000-000081250000}"/>
    <cellStyle name="Percentuale 61 3 4" xfId="3224" xr:uid="{00000000-0005-0000-0000-000082250000}"/>
    <cellStyle name="Percentuale 61 4" xfId="1938" xr:uid="{00000000-0005-0000-0000-000083250000}"/>
    <cellStyle name="Percentuale 61 4 2" xfId="1939" xr:uid="{00000000-0005-0000-0000-000084250000}"/>
    <cellStyle name="Percentuale 61 4 2 2" xfId="3227" xr:uid="{00000000-0005-0000-0000-000085250000}"/>
    <cellStyle name="Percentuale 61 4 3" xfId="3226" xr:uid="{00000000-0005-0000-0000-000086250000}"/>
    <cellStyle name="Percentuale 61 5" xfId="1940" xr:uid="{00000000-0005-0000-0000-000087250000}"/>
    <cellStyle name="Percentuale 62" xfId="1941" xr:uid="{00000000-0005-0000-0000-000088250000}"/>
    <cellStyle name="Percentuale 62 2" xfId="3228" xr:uid="{00000000-0005-0000-0000-000089250000}"/>
    <cellStyle name="Percentuale 63" xfId="1942" xr:uid="{00000000-0005-0000-0000-00008A250000}"/>
    <cellStyle name="Percentuale 63 2" xfId="3229" xr:uid="{00000000-0005-0000-0000-00008B250000}"/>
    <cellStyle name="Percentuale 64" xfId="1943" xr:uid="{00000000-0005-0000-0000-00008C250000}"/>
    <cellStyle name="Percentuale 64 2" xfId="3230" xr:uid="{00000000-0005-0000-0000-00008D250000}"/>
    <cellStyle name="Percentuale 65" xfId="1944" xr:uid="{00000000-0005-0000-0000-00008E250000}"/>
    <cellStyle name="Percentuale 65 2" xfId="3231" xr:uid="{00000000-0005-0000-0000-00008F250000}"/>
    <cellStyle name="Percentuale 66" xfId="1945" xr:uid="{00000000-0005-0000-0000-000090250000}"/>
    <cellStyle name="Percentuale 66 2" xfId="3232" xr:uid="{00000000-0005-0000-0000-000091250000}"/>
    <cellStyle name="Percentuale 67" xfId="1946" xr:uid="{00000000-0005-0000-0000-000092250000}"/>
    <cellStyle name="Percentuale 67 2" xfId="3233" xr:uid="{00000000-0005-0000-0000-000093250000}"/>
    <cellStyle name="Percentuale 68" xfId="1947" xr:uid="{00000000-0005-0000-0000-000094250000}"/>
    <cellStyle name="Percentuale 68 2" xfId="1948" xr:uid="{00000000-0005-0000-0000-000095250000}"/>
    <cellStyle name="Percentuale 68 2 2" xfId="3234" xr:uid="{00000000-0005-0000-0000-000096250000}"/>
    <cellStyle name="Percentuale 68 3" xfId="1949" xr:uid="{00000000-0005-0000-0000-000097250000}"/>
    <cellStyle name="Percentuale 68 3 2" xfId="1950" xr:uid="{00000000-0005-0000-0000-000098250000}"/>
    <cellStyle name="Percentuale 68 3 3" xfId="1951" xr:uid="{00000000-0005-0000-0000-000099250000}"/>
    <cellStyle name="Percentuale 68 3 3 2" xfId="3236" xr:uid="{00000000-0005-0000-0000-00009A250000}"/>
    <cellStyle name="Percentuale 68 3 4" xfId="3235" xr:uid="{00000000-0005-0000-0000-00009B250000}"/>
    <cellStyle name="Percentuale 68 4" xfId="1952" xr:uid="{00000000-0005-0000-0000-00009C250000}"/>
    <cellStyle name="Percentuale 68 4 2" xfId="1953" xr:uid="{00000000-0005-0000-0000-00009D250000}"/>
    <cellStyle name="Percentuale 68 4 2 2" xfId="3238" xr:uid="{00000000-0005-0000-0000-00009E250000}"/>
    <cellStyle name="Percentuale 68 4 3" xfId="3237" xr:uid="{00000000-0005-0000-0000-00009F250000}"/>
    <cellStyle name="Percentuale 68 5" xfId="1954" xr:uid="{00000000-0005-0000-0000-0000A0250000}"/>
    <cellStyle name="Percentuale 69" xfId="1955" xr:uid="{00000000-0005-0000-0000-0000A1250000}"/>
    <cellStyle name="Percentuale 69 2" xfId="1956" xr:uid="{00000000-0005-0000-0000-0000A2250000}"/>
    <cellStyle name="Percentuale 69 2 2" xfId="3239" xr:uid="{00000000-0005-0000-0000-0000A3250000}"/>
    <cellStyle name="Percentuale 69 3" xfId="1957" xr:uid="{00000000-0005-0000-0000-0000A4250000}"/>
    <cellStyle name="Percentuale 69 3 2" xfId="1958" xr:uid="{00000000-0005-0000-0000-0000A5250000}"/>
    <cellStyle name="Percentuale 69 3 3" xfId="1959" xr:uid="{00000000-0005-0000-0000-0000A6250000}"/>
    <cellStyle name="Percentuale 69 3 3 2" xfId="3241" xr:uid="{00000000-0005-0000-0000-0000A7250000}"/>
    <cellStyle name="Percentuale 69 3 4" xfId="3240" xr:uid="{00000000-0005-0000-0000-0000A8250000}"/>
    <cellStyle name="Percentuale 69 4" xfId="1960" xr:uid="{00000000-0005-0000-0000-0000A9250000}"/>
    <cellStyle name="Percentuale 69 4 2" xfId="1961" xr:uid="{00000000-0005-0000-0000-0000AA250000}"/>
    <cellStyle name="Percentuale 69 4 2 2" xfId="3243" xr:uid="{00000000-0005-0000-0000-0000AB250000}"/>
    <cellStyle name="Percentuale 69 4 3" xfId="3242" xr:uid="{00000000-0005-0000-0000-0000AC250000}"/>
    <cellStyle name="Percentuale 69 5" xfId="1962" xr:uid="{00000000-0005-0000-0000-0000AD250000}"/>
    <cellStyle name="Percentuale 7" xfId="1963" xr:uid="{00000000-0005-0000-0000-0000AE250000}"/>
    <cellStyle name="Percentuale 7 2" xfId="1964" xr:uid="{00000000-0005-0000-0000-0000AF250000}"/>
    <cellStyle name="Percentuale 7 2 2" xfId="3244" xr:uid="{00000000-0005-0000-0000-0000B0250000}"/>
    <cellStyle name="Percentuale 7 3" xfId="1965" xr:uid="{00000000-0005-0000-0000-0000B1250000}"/>
    <cellStyle name="Percentuale 7 3 2" xfId="1966" xr:uid="{00000000-0005-0000-0000-0000B2250000}"/>
    <cellStyle name="Percentuale 7 3 3" xfId="1967" xr:uid="{00000000-0005-0000-0000-0000B3250000}"/>
    <cellStyle name="Percentuale 7 3 3 2" xfId="3246" xr:uid="{00000000-0005-0000-0000-0000B4250000}"/>
    <cellStyle name="Percentuale 7 3 4" xfId="3245" xr:uid="{00000000-0005-0000-0000-0000B5250000}"/>
    <cellStyle name="Percentuale 7 4" xfId="1968" xr:uid="{00000000-0005-0000-0000-0000B6250000}"/>
    <cellStyle name="Percentuale 7 4 2" xfId="1969" xr:uid="{00000000-0005-0000-0000-0000B7250000}"/>
    <cellStyle name="Percentuale 7 4 2 2" xfId="3248" xr:uid="{00000000-0005-0000-0000-0000B8250000}"/>
    <cellStyle name="Percentuale 7 4 3" xfId="3247" xr:uid="{00000000-0005-0000-0000-0000B9250000}"/>
    <cellStyle name="Percentuale 7 5" xfId="1970" xr:uid="{00000000-0005-0000-0000-0000BA250000}"/>
    <cellStyle name="Percentuale 8" xfId="1971" xr:uid="{00000000-0005-0000-0000-0000BB250000}"/>
    <cellStyle name="Percentuale 8 2" xfId="1972" xr:uid="{00000000-0005-0000-0000-0000BC250000}"/>
    <cellStyle name="Percentuale 8 2 2" xfId="3249" xr:uid="{00000000-0005-0000-0000-0000BD250000}"/>
    <cellStyle name="Percentuale 8 3" xfId="1973" xr:uid="{00000000-0005-0000-0000-0000BE250000}"/>
    <cellStyle name="Percentuale 8 3 2" xfId="1974" xr:uid="{00000000-0005-0000-0000-0000BF250000}"/>
    <cellStyle name="Percentuale 8 3 3" xfId="1975" xr:uid="{00000000-0005-0000-0000-0000C0250000}"/>
    <cellStyle name="Percentuale 8 3 3 2" xfId="3251" xr:uid="{00000000-0005-0000-0000-0000C1250000}"/>
    <cellStyle name="Percentuale 8 3 4" xfId="3250" xr:uid="{00000000-0005-0000-0000-0000C2250000}"/>
    <cellStyle name="Percentuale 8 4" xfId="1976" xr:uid="{00000000-0005-0000-0000-0000C3250000}"/>
    <cellStyle name="Percentuale 8 4 2" xfId="1977" xr:uid="{00000000-0005-0000-0000-0000C4250000}"/>
    <cellStyle name="Percentuale 8 4 2 2" xfId="3253" xr:uid="{00000000-0005-0000-0000-0000C5250000}"/>
    <cellStyle name="Percentuale 8 4 3" xfId="3252" xr:uid="{00000000-0005-0000-0000-0000C6250000}"/>
    <cellStyle name="Percentuale 8 5" xfId="1978" xr:uid="{00000000-0005-0000-0000-0000C7250000}"/>
    <cellStyle name="Percentuale 9" xfId="1979" xr:uid="{00000000-0005-0000-0000-0000C8250000}"/>
    <cellStyle name="Percentuale 9 2" xfId="1980" xr:uid="{00000000-0005-0000-0000-0000C9250000}"/>
    <cellStyle name="Percentuale 9 2 2" xfId="3254" xr:uid="{00000000-0005-0000-0000-0000CA250000}"/>
    <cellStyle name="Percentuale 9 3" xfId="1981" xr:uid="{00000000-0005-0000-0000-0000CB250000}"/>
    <cellStyle name="Percentuale 9 3 2" xfId="1982" xr:uid="{00000000-0005-0000-0000-0000CC250000}"/>
    <cellStyle name="Percentuale 9 3 3" xfId="1983" xr:uid="{00000000-0005-0000-0000-0000CD250000}"/>
    <cellStyle name="Percentuale 9 3 3 2" xfId="3256" xr:uid="{00000000-0005-0000-0000-0000CE250000}"/>
    <cellStyle name="Percentuale 9 3 4" xfId="3255" xr:uid="{00000000-0005-0000-0000-0000CF250000}"/>
    <cellStyle name="Percentuale 9 4" xfId="1984" xr:uid="{00000000-0005-0000-0000-0000D0250000}"/>
    <cellStyle name="Percentuale 9 4 2" xfId="1985" xr:uid="{00000000-0005-0000-0000-0000D1250000}"/>
    <cellStyle name="Percentuale 9 4 2 2" xfId="3258" xr:uid="{00000000-0005-0000-0000-0000D2250000}"/>
    <cellStyle name="Percentuale 9 4 3" xfId="3257" xr:uid="{00000000-0005-0000-0000-0000D3250000}"/>
    <cellStyle name="Percentuale 9 5" xfId="1986" xr:uid="{00000000-0005-0000-0000-0000D4250000}"/>
    <cellStyle name="Procent" xfId="1473" builtinId="5"/>
    <cellStyle name="Procent 10" xfId="4001" xr:uid="{00000000-0005-0000-0000-0000D6250000}"/>
    <cellStyle name="Procent 10 2" xfId="4002" xr:uid="{00000000-0005-0000-0000-0000D7250000}"/>
    <cellStyle name="Procent 10 2 2" xfId="4626" xr:uid="{00000000-0005-0000-0000-0000D8250000}"/>
    <cellStyle name="Procent 10 2 2 2" xfId="7794" xr:uid="{00000000-0005-0000-0000-0000D9250000}"/>
    <cellStyle name="Procent 10 2 2 2 2" xfId="10549" xr:uid="{00000000-0005-0000-0000-0000DA250000}"/>
    <cellStyle name="Procent 10 2 2 3" xfId="9187" xr:uid="{00000000-0005-0000-0000-0000DB250000}"/>
    <cellStyle name="Procent 10 2 3" xfId="7170" xr:uid="{00000000-0005-0000-0000-0000DC250000}"/>
    <cellStyle name="Procent 10 2 3 2" xfId="9925" xr:uid="{00000000-0005-0000-0000-0000DD250000}"/>
    <cellStyle name="Procent 10 2 4" xfId="8563" xr:uid="{00000000-0005-0000-0000-0000DE250000}"/>
    <cellStyle name="Procent 10 3" xfId="4003" xr:uid="{00000000-0005-0000-0000-0000DF250000}"/>
    <cellStyle name="Procent 10 3 2" xfId="4627" xr:uid="{00000000-0005-0000-0000-0000E0250000}"/>
    <cellStyle name="Procent 10 3 2 2" xfId="7795" xr:uid="{00000000-0005-0000-0000-0000E1250000}"/>
    <cellStyle name="Procent 10 3 2 2 2" xfId="10550" xr:uid="{00000000-0005-0000-0000-0000E2250000}"/>
    <cellStyle name="Procent 10 3 2 3" xfId="9188" xr:uid="{00000000-0005-0000-0000-0000E3250000}"/>
    <cellStyle name="Procent 10 3 3" xfId="7171" xr:uid="{00000000-0005-0000-0000-0000E4250000}"/>
    <cellStyle name="Procent 10 3 3 2" xfId="9926" xr:uid="{00000000-0005-0000-0000-0000E5250000}"/>
    <cellStyle name="Procent 10 3 4" xfId="8564" xr:uid="{00000000-0005-0000-0000-0000E6250000}"/>
    <cellStyle name="Procent 10 4" xfId="4004" xr:uid="{00000000-0005-0000-0000-0000E7250000}"/>
    <cellStyle name="Procent 10 4 2" xfId="4628" xr:uid="{00000000-0005-0000-0000-0000E8250000}"/>
    <cellStyle name="Procent 10 4 2 2" xfId="7796" xr:uid="{00000000-0005-0000-0000-0000E9250000}"/>
    <cellStyle name="Procent 10 4 2 2 2" xfId="10551" xr:uid="{00000000-0005-0000-0000-0000EA250000}"/>
    <cellStyle name="Procent 10 4 2 3" xfId="9189" xr:uid="{00000000-0005-0000-0000-0000EB250000}"/>
    <cellStyle name="Procent 10 4 3" xfId="7172" xr:uid="{00000000-0005-0000-0000-0000EC250000}"/>
    <cellStyle name="Procent 10 4 3 2" xfId="9927" xr:uid="{00000000-0005-0000-0000-0000ED250000}"/>
    <cellStyle name="Procent 10 4 4" xfId="8565" xr:uid="{00000000-0005-0000-0000-0000EE250000}"/>
    <cellStyle name="Procent 10 5" xfId="4625" xr:uid="{00000000-0005-0000-0000-0000EF250000}"/>
    <cellStyle name="Procent 10 5 2" xfId="7793" xr:uid="{00000000-0005-0000-0000-0000F0250000}"/>
    <cellStyle name="Procent 10 5 2 2" xfId="10548" xr:uid="{00000000-0005-0000-0000-0000F1250000}"/>
    <cellStyle name="Procent 10 5 3" xfId="9186" xr:uid="{00000000-0005-0000-0000-0000F2250000}"/>
    <cellStyle name="Procent 10 6" xfId="7169" xr:uid="{00000000-0005-0000-0000-0000F3250000}"/>
    <cellStyle name="Procent 10 6 2" xfId="9924" xr:uid="{00000000-0005-0000-0000-0000F4250000}"/>
    <cellStyle name="Procent 10 7" xfId="8562" xr:uid="{00000000-0005-0000-0000-0000F5250000}"/>
    <cellStyle name="Procent 11" xfId="4005" xr:uid="{00000000-0005-0000-0000-0000F6250000}"/>
    <cellStyle name="Procent 11 2" xfId="4629" xr:uid="{00000000-0005-0000-0000-0000F7250000}"/>
    <cellStyle name="Procent 11 2 2" xfId="7797" xr:uid="{00000000-0005-0000-0000-0000F8250000}"/>
    <cellStyle name="Procent 11 2 2 2" xfId="10552" xr:uid="{00000000-0005-0000-0000-0000F9250000}"/>
    <cellStyle name="Procent 11 2 3" xfId="9190" xr:uid="{00000000-0005-0000-0000-0000FA250000}"/>
    <cellStyle name="Procent 11 3" xfId="7173" xr:uid="{00000000-0005-0000-0000-0000FB250000}"/>
    <cellStyle name="Procent 11 3 2" xfId="9928" xr:uid="{00000000-0005-0000-0000-0000FC250000}"/>
    <cellStyle name="Procent 11 4" xfId="8566" xr:uid="{00000000-0005-0000-0000-0000FD250000}"/>
    <cellStyle name="Procent 12" xfId="3514" xr:uid="{00000000-0005-0000-0000-0000FE250000}"/>
    <cellStyle name="Procent 12 2" xfId="4155" xr:uid="{00000000-0005-0000-0000-0000FF250000}"/>
    <cellStyle name="Procent 12 2 2" xfId="7323" xr:uid="{00000000-0005-0000-0000-000000260000}"/>
    <cellStyle name="Procent 12 2 2 2" xfId="10078" xr:uid="{00000000-0005-0000-0000-000001260000}"/>
    <cellStyle name="Procent 12 2 3" xfId="8716" xr:uid="{00000000-0005-0000-0000-000002260000}"/>
    <cellStyle name="Procent 12 3" xfId="6712" xr:uid="{00000000-0005-0000-0000-000003260000}"/>
    <cellStyle name="Procent 12 3 2" xfId="9467" xr:uid="{00000000-0005-0000-0000-000004260000}"/>
    <cellStyle name="Procent 12 4" xfId="8100" xr:uid="{00000000-0005-0000-0000-000005260000}"/>
    <cellStyle name="Procent 13" xfId="4730" xr:uid="{00000000-0005-0000-0000-000006260000}"/>
    <cellStyle name="Procent 2" xfId="1987" xr:uid="{00000000-0005-0000-0000-000007260000}"/>
    <cellStyle name="Procent 2 10" xfId="4006" xr:uid="{00000000-0005-0000-0000-000008260000}"/>
    <cellStyle name="Procent 2 10 2" xfId="4007" xr:uid="{00000000-0005-0000-0000-000009260000}"/>
    <cellStyle name="Procent 2 10 2 2" xfId="4631" xr:uid="{00000000-0005-0000-0000-00000A260000}"/>
    <cellStyle name="Procent 2 10 2 2 2" xfId="7799" xr:uid="{00000000-0005-0000-0000-00000B260000}"/>
    <cellStyle name="Procent 2 10 2 2 2 2" xfId="10554" xr:uid="{00000000-0005-0000-0000-00000C260000}"/>
    <cellStyle name="Procent 2 10 2 2 3" xfId="9192" xr:uid="{00000000-0005-0000-0000-00000D260000}"/>
    <cellStyle name="Procent 2 10 2 3" xfId="7175" xr:uid="{00000000-0005-0000-0000-00000E260000}"/>
    <cellStyle name="Procent 2 10 2 3 2" xfId="9930" xr:uid="{00000000-0005-0000-0000-00000F260000}"/>
    <cellStyle name="Procent 2 10 2 4" xfId="8568" xr:uid="{00000000-0005-0000-0000-000010260000}"/>
    <cellStyle name="Procent 2 10 3" xfId="4630" xr:uid="{00000000-0005-0000-0000-000011260000}"/>
    <cellStyle name="Procent 2 10 3 2" xfId="7798" xr:uid="{00000000-0005-0000-0000-000012260000}"/>
    <cellStyle name="Procent 2 10 3 2 2" xfId="10553" xr:uid="{00000000-0005-0000-0000-000013260000}"/>
    <cellStyle name="Procent 2 10 3 3" xfId="9191" xr:uid="{00000000-0005-0000-0000-000014260000}"/>
    <cellStyle name="Procent 2 10 4" xfId="7174" xr:uid="{00000000-0005-0000-0000-000015260000}"/>
    <cellStyle name="Procent 2 10 4 2" xfId="9929" xr:uid="{00000000-0005-0000-0000-000016260000}"/>
    <cellStyle name="Procent 2 10 5" xfId="8567" xr:uid="{00000000-0005-0000-0000-000017260000}"/>
    <cellStyle name="Procent 2 11" xfId="4008" xr:uid="{00000000-0005-0000-0000-000018260000}"/>
    <cellStyle name="Procent 2 11 2" xfId="4632" xr:uid="{00000000-0005-0000-0000-000019260000}"/>
    <cellStyle name="Procent 2 11 2 2" xfId="7800" xr:uid="{00000000-0005-0000-0000-00001A260000}"/>
    <cellStyle name="Procent 2 11 2 2 2" xfId="10555" xr:uid="{00000000-0005-0000-0000-00001B260000}"/>
    <cellStyle name="Procent 2 11 2 3" xfId="9193" xr:uid="{00000000-0005-0000-0000-00001C260000}"/>
    <cellStyle name="Procent 2 11 3" xfId="7176" xr:uid="{00000000-0005-0000-0000-00001D260000}"/>
    <cellStyle name="Procent 2 11 3 2" xfId="9931" xr:uid="{00000000-0005-0000-0000-00001E260000}"/>
    <cellStyle name="Procent 2 11 4" xfId="8569" xr:uid="{00000000-0005-0000-0000-00001F260000}"/>
    <cellStyle name="Procent 2 12" xfId="4009" xr:uid="{00000000-0005-0000-0000-000020260000}"/>
    <cellStyle name="Procent 2 12 2" xfId="4633" xr:uid="{00000000-0005-0000-0000-000021260000}"/>
    <cellStyle name="Procent 2 12 2 2" xfId="7801" xr:uid="{00000000-0005-0000-0000-000022260000}"/>
    <cellStyle name="Procent 2 12 2 2 2" xfId="10556" xr:uid="{00000000-0005-0000-0000-000023260000}"/>
    <cellStyle name="Procent 2 12 2 3" xfId="9194" xr:uid="{00000000-0005-0000-0000-000024260000}"/>
    <cellStyle name="Procent 2 12 3" xfId="7177" xr:uid="{00000000-0005-0000-0000-000025260000}"/>
    <cellStyle name="Procent 2 12 3 2" xfId="9932" xr:uid="{00000000-0005-0000-0000-000026260000}"/>
    <cellStyle name="Procent 2 12 4" xfId="8570" xr:uid="{00000000-0005-0000-0000-000027260000}"/>
    <cellStyle name="Procent 2 13" xfId="4010" xr:uid="{00000000-0005-0000-0000-000028260000}"/>
    <cellStyle name="Procent 2 13 2" xfId="4634" xr:uid="{00000000-0005-0000-0000-000029260000}"/>
    <cellStyle name="Procent 2 13 2 2" xfId="7802" xr:uid="{00000000-0005-0000-0000-00002A260000}"/>
    <cellStyle name="Procent 2 13 2 2 2" xfId="10557" xr:uid="{00000000-0005-0000-0000-00002B260000}"/>
    <cellStyle name="Procent 2 13 2 3" xfId="9195" xr:uid="{00000000-0005-0000-0000-00002C260000}"/>
    <cellStyle name="Procent 2 13 3" xfId="7178" xr:uid="{00000000-0005-0000-0000-00002D260000}"/>
    <cellStyle name="Procent 2 13 3 2" xfId="9933" xr:uid="{00000000-0005-0000-0000-00002E260000}"/>
    <cellStyle name="Procent 2 13 4" xfId="8571" xr:uid="{00000000-0005-0000-0000-00002F260000}"/>
    <cellStyle name="Procent 2 14" xfId="3511" xr:uid="{00000000-0005-0000-0000-000030260000}"/>
    <cellStyle name="Procent 2 14 2" xfId="4152" xr:uid="{00000000-0005-0000-0000-000031260000}"/>
    <cellStyle name="Procent 2 14 2 2" xfId="7320" xr:uid="{00000000-0005-0000-0000-000032260000}"/>
    <cellStyle name="Procent 2 14 2 2 2" xfId="10075" xr:uid="{00000000-0005-0000-0000-000033260000}"/>
    <cellStyle name="Procent 2 14 2 3" xfId="8713" xr:uid="{00000000-0005-0000-0000-000034260000}"/>
    <cellStyle name="Procent 2 14 3" xfId="6709" xr:uid="{00000000-0005-0000-0000-000035260000}"/>
    <cellStyle name="Procent 2 14 3 2" xfId="9464" xr:uid="{00000000-0005-0000-0000-000036260000}"/>
    <cellStyle name="Procent 2 14 4" xfId="8097" xr:uid="{00000000-0005-0000-0000-000037260000}"/>
    <cellStyle name="Procent 2 15" xfId="4109" xr:uid="{00000000-0005-0000-0000-000038260000}"/>
    <cellStyle name="Procent 2 15 2" xfId="7277" xr:uid="{00000000-0005-0000-0000-000039260000}"/>
    <cellStyle name="Procent 2 15 2 2" xfId="10032" xr:uid="{00000000-0005-0000-0000-00003A260000}"/>
    <cellStyle name="Procent 2 15 3" xfId="8670" xr:uid="{00000000-0005-0000-0000-00003B260000}"/>
    <cellStyle name="Procent 2 16" xfId="3452" xr:uid="{00000000-0005-0000-0000-00003C260000}"/>
    <cellStyle name="Procent 2 16 2" xfId="6666" xr:uid="{00000000-0005-0000-0000-00003D260000}"/>
    <cellStyle name="Procent 2 16 2 2" xfId="9421" xr:uid="{00000000-0005-0000-0000-00003E260000}"/>
    <cellStyle name="Procent 2 16 3" xfId="8053" xr:uid="{00000000-0005-0000-0000-00003F260000}"/>
    <cellStyle name="Procent 2 2" xfId="3259" xr:uid="{00000000-0005-0000-0000-000040260000}"/>
    <cellStyle name="Procent 2 2 2" xfId="3482" xr:uid="{00000000-0005-0000-0000-000041260000}"/>
    <cellStyle name="Procent 2 2 2 2" xfId="4013" xr:uid="{00000000-0005-0000-0000-000042260000}"/>
    <cellStyle name="Procent 2 2 2 2 2" xfId="4637" xr:uid="{00000000-0005-0000-0000-000043260000}"/>
    <cellStyle name="Procent 2 2 2 2 2 2" xfId="7805" xr:uid="{00000000-0005-0000-0000-000044260000}"/>
    <cellStyle name="Procent 2 2 2 2 2 2 2" xfId="10560" xr:uid="{00000000-0005-0000-0000-000045260000}"/>
    <cellStyle name="Procent 2 2 2 2 2 3" xfId="9198" xr:uid="{00000000-0005-0000-0000-000046260000}"/>
    <cellStyle name="Procent 2 2 2 2 3" xfId="7181" xr:uid="{00000000-0005-0000-0000-000047260000}"/>
    <cellStyle name="Procent 2 2 2 2 3 2" xfId="9936" xr:uid="{00000000-0005-0000-0000-000048260000}"/>
    <cellStyle name="Procent 2 2 2 2 4" xfId="8574" xr:uid="{00000000-0005-0000-0000-000049260000}"/>
    <cellStyle name="Procent 2 2 2 3" xfId="4014" xr:uid="{00000000-0005-0000-0000-00004A260000}"/>
    <cellStyle name="Procent 2 2 2 3 2" xfId="4638" xr:uid="{00000000-0005-0000-0000-00004B260000}"/>
    <cellStyle name="Procent 2 2 2 3 2 2" xfId="7806" xr:uid="{00000000-0005-0000-0000-00004C260000}"/>
    <cellStyle name="Procent 2 2 2 3 2 2 2" xfId="10561" xr:uid="{00000000-0005-0000-0000-00004D260000}"/>
    <cellStyle name="Procent 2 2 2 3 2 3" xfId="9199" xr:uid="{00000000-0005-0000-0000-00004E260000}"/>
    <cellStyle name="Procent 2 2 2 3 3" xfId="7182" xr:uid="{00000000-0005-0000-0000-00004F260000}"/>
    <cellStyle name="Procent 2 2 2 3 3 2" xfId="9937" xr:uid="{00000000-0005-0000-0000-000050260000}"/>
    <cellStyle name="Procent 2 2 2 3 4" xfId="8575" xr:uid="{00000000-0005-0000-0000-000051260000}"/>
    <cellStyle name="Procent 2 2 2 4" xfId="4015" xr:uid="{00000000-0005-0000-0000-000052260000}"/>
    <cellStyle name="Procent 2 2 2 4 2" xfId="4639" xr:uid="{00000000-0005-0000-0000-000053260000}"/>
    <cellStyle name="Procent 2 2 2 4 2 2" xfId="7807" xr:uid="{00000000-0005-0000-0000-000054260000}"/>
    <cellStyle name="Procent 2 2 2 4 2 2 2" xfId="10562" xr:uid="{00000000-0005-0000-0000-000055260000}"/>
    <cellStyle name="Procent 2 2 2 4 2 3" xfId="9200" xr:uid="{00000000-0005-0000-0000-000056260000}"/>
    <cellStyle name="Procent 2 2 2 4 3" xfId="7183" xr:uid="{00000000-0005-0000-0000-000057260000}"/>
    <cellStyle name="Procent 2 2 2 4 3 2" xfId="9938" xr:uid="{00000000-0005-0000-0000-000058260000}"/>
    <cellStyle name="Procent 2 2 2 4 4" xfId="8576" xr:uid="{00000000-0005-0000-0000-000059260000}"/>
    <cellStyle name="Procent 2 2 2 5" xfId="4012" xr:uid="{00000000-0005-0000-0000-00005A260000}"/>
    <cellStyle name="Procent 2 2 2 5 2" xfId="4636" xr:uid="{00000000-0005-0000-0000-00005B260000}"/>
    <cellStyle name="Procent 2 2 2 5 2 2" xfId="7804" xr:uid="{00000000-0005-0000-0000-00005C260000}"/>
    <cellStyle name="Procent 2 2 2 5 2 2 2" xfId="10559" xr:uid="{00000000-0005-0000-0000-00005D260000}"/>
    <cellStyle name="Procent 2 2 2 5 2 3" xfId="9197" xr:uid="{00000000-0005-0000-0000-00005E260000}"/>
    <cellStyle name="Procent 2 2 2 5 3" xfId="7180" xr:uid="{00000000-0005-0000-0000-00005F260000}"/>
    <cellStyle name="Procent 2 2 2 5 3 2" xfId="9935" xr:uid="{00000000-0005-0000-0000-000060260000}"/>
    <cellStyle name="Procent 2 2 2 5 4" xfId="8573" xr:uid="{00000000-0005-0000-0000-000061260000}"/>
    <cellStyle name="Procent 2 2 2 6" xfId="4133" xr:uid="{00000000-0005-0000-0000-000062260000}"/>
    <cellStyle name="Procent 2 2 2 6 2" xfId="7301" xr:uid="{00000000-0005-0000-0000-000063260000}"/>
    <cellStyle name="Procent 2 2 2 6 2 2" xfId="10056" xr:uid="{00000000-0005-0000-0000-000064260000}"/>
    <cellStyle name="Procent 2 2 2 6 3" xfId="8694" xr:uid="{00000000-0005-0000-0000-000065260000}"/>
    <cellStyle name="Procent 2 2 2 7" xfId="6690" xr:uid="{00000000-0005-0000-0000-000066260000}"/>
    <cellStyle name="Procent 2 2 2 7 2" xfId="9445" xr:uid="{00000000-0005-0000-0000-000067260000}"/>
    <cellStyle name="Procent 2 2 2 8" xfId="8078" xr:uid="{00000000-0005-0000-0000-000068260000}"/>
    <cellStyle name="Procent 2 2 3" xfId="3498" xr:uid="{00000000-0005-0000-0000-000069260000}"/>
    <cellStyle name="Procent 2 2 3 2" xfId="4016" xr:uid="{00000000-0005-0000-0000-00006A260000}"/>
    <cellStyle name="Procent 2 2 3 2 2" xfId="4640" xr:uid="{00000000-0005-0000-0000-00006B260000}"/>
    <cellStyle name="Procent 2 2 3 2 2 2" xfId="7808" xr:uid="{00000000-0005-0000-0000-00006C260000}"/>
    <cellStyle name="Procent 2 2 3 2 2 2 2" xfId="10563" xr:uid="{00000000-0005-0000-0000-00006D260000}"/>
    <cellStyle name="Procent 2 2 3 2 2 3" xfId="9201" xr:uid="{00000000-0005-0000-0000-00006E260000}"/>
    <cellStyle name="Procent 2 2 3 2 3" xfId="7184" xr:uid="{00000000-0005-0000-0000-00006F260000}"/>
    <cellStyle name="Procent 2 2 3 2 3 2" xfId="9939" xr:uid="{00000000-0005-0000-0000-000070260000}"/>
    <cellStyle name="Procent 2 2 3 2 4" xfId="8577" xr:uid="{00000000-0005-0000-0000-000071260000}"/>
    <cellStyle name="Procent 2 2 3 3" xfId="4149" xr:uid="{00000000-0005-0000-0000-000072260000}"/>
    <cellStyle name="Procent 2 2 3 3 2" xfId="7317" xr:uid="{00000000-0005-0000-0000-000073260000}"/>
    <cellStyle name="Procent 2 2 3 3 2 2" xfId="10072" xr:uid="{00000000-0005-0000-0000-000074260000}"/>
    <cellStyle name="Procent 2 2 3 3 3" xfId="8710" xr:uid="{00000000-0005-0000-0000-000075260000}"/>
    <cellStyle name="Procent 2 2 3 4" xfId="6706" xr:uid="{00000000-0005-0000-0000-000076260000}"/>
    <cellStyle name="Procent 2 2 3 4 2" xfId="9461" xr:uid="{00000000-0005-0000-0000-000077260000}"/>
    <cellStyle name="Procent 2 2 3 5" xfId="8094" xr:uid="{00000000-0005-0000-0000-000078260000}"/>
    <cellStyle name="Procent 2 2 4" xfId="4017" xr:uid="{00000000-0005-0000-0000-000079260000}"/>
    <cellStyle name="Procent 2 2 4 2" xfId="4641" xr:uid="{00000000-0005-0000-0000-00007A260000}"/>
    <cellStyle name="Procent 2 2 4 2 2" xfId="7809" xr:uid="{00000000-0005-0000-0000-00007B260000}"/>
    <cellStyle name="Procent 2 2 4 2 2 2" xfId="10564" xr:uid="{00000000-0005-0000-0000-00007C260000}"/>
    <cellStyle name="Procent 2 2 4 2 3" xfId="9202" xr:uid="{00000000-0005-0000-0000-00007D260000}"/>
    <cellStyle name="Procent 2 2 4 3" xfId="7185" xr:uid="{00000000-0005-0000-0000-00007E260000}"/>
    <cellStyle name="Procent 2 2 4 3 2" xfId="9940" xr:uid="{00000000-0005-0000-0000-00007F260000}"/>
    <cellStyle name="Procent 2 2 4 4" xfId="8578" xr:uid="{00000000-0005-0000-0000-000080260000}"/>
    <cellStyle name="Procent 2 2 5" xfId="4018" xr:uid="{00000000-0005-0000-0000-000081260000}"/>
    <cellStyle name="Procent 2 2 5 2" xfId="4642" xr:uid="{00000000-0005-0000-0000-000082260000}"/>
    <cellStyle name="Procent 2 2 5 2 2" xfId="7810" xr:uid="{00000000-0005-0000-0000-000083260000}"/>
    <cellStyle name="Procent 2 2 5 2 2 2" xfId="10565" xr:uid="{00000000-0005-0000-0000-000084260000}"/>
    <cellStyle name="Procent 2 2 5 2 3" xfId="9203" xr:uid="{00000000-0005-0000-0000-000085260000}"/>
    <cellStyle name="Procent 2 2 5 3" xfId="7186" xr:uid="{00000000-0005-0000-0000-000086260000}"/>
    <cellStyle name="Procent 2 2 5 3 2" xfId="9941" xr:uid="{00000000-0005-0000-0000-000087260000}"/>
    <cellStyle name="Procent 2 2 5 4" xfId="8579" xr:uid="{00000000-0005-0000-0000-000088260000}"/>
    <cellStyle name="Procent 2 2 6" xfId="4019" xr:uid="{00000000-0005-0000-0000-000089260000}"/>
    <cellStyle name="Procent 2 2 6 2" xfId="4643" xr:uid="{00000000-0005-0000-0000-00008A260000}"/>
    <cellStyle name="Procent 2 2 6 2 2" xfId="7811" xr:uid="{00000000-0005-0000-0000-00008B260000}"/>
    <cellStyle name="Procent 2 2 6 2 2 2" xfId="10566" xr:uid="{00000000-0005-0000-0000-00008C260000}"/>
    <cellStyle name="Procent 2 2 6 2 3" xfId="9204" xr:uid="{00000000-0005-0000-0000-00008D260000}"/>
    <cellStyle name="Procent 2 2 6 3" xfId="7187" xr:uid="{00000000-0005-0000-0000-00008E260000}"/>
    <cellStyle name="Procent 2 2 6 3 2" xfId="9942" xr:uid="{00000000-0005-0000-0000-00008F260000}"/>
    <cellStyle name="Procent 2 2 6 4" xfId="8580" xr:uid="{00000000-0005-0000-0000-000090260000}"/>
    <cellStyle name="Procent 2 2 7" xfId="4011" xr:uid="{00000000-0005-0000-0000-000091260000}"/>
    <cellStyle name="Procent 2 2 7 2" xfId="4635" xr:uid="{00000000-0005-0000-0000-000092260000}"/>
    <cellStyle name="Procent 2 2 7 2 2" xfId="7803" xr:uid="{00000000-0005-0000-0000-000093260000}"/>
    <cellStyle name="Procent 2 2 7 2 2 2" xfId="10558" xr:uid="{00000000-0005-0000-0000-000094260000}"/>
    <cellStyle name="Procent 2 2 7 2 3" xfId="9196" xr:uid="{00000000-0005-0000-0000-000095260000}"/>
    <cellStyle name="Procent 2 2 7 3" xfId="7179" xr:uid="{00000000-0005-0000-0000-000096260000}"/>
    <cellStyle name="Procent 2 2 7 3 2" xfId="9934" xr:uid="{00000000-0005-0000-0000-000097260000}"/>
    <cellStyle name="Procent 2 2 7 4" xfId="8572" xr:uid="{00000000-0005-0000-0000-000098260000}"/>
    <cellStyle name="Procent 2 2 8" xfId="4117" xr:uid="{00000000-0005-0000-0000-000099260000}"/>
    <cellStyle name="Procent 2 2 8 2" xfId="7285" xr:uid="{00000000-0005-0000-0000-00009A260000}"/>
    <cellStyle name="Procent 2 2 8 2 2" xfId="10040" xr:uid="{00000000-0005-0000-0000-00009B260000}"/>
    <cellStyle name="Procent 2 2 8 3" xfId="8678" xr:uid="{00000000-0005-0000-0000-00009C260000}"/>
    <cellStyle name="Procent 2 2 9" xfId="3466" xr:uid="{00000000-0005-0000-0000-00009D260000}"/>
    <cellStyle name="Procent 2 2 9 2" xfId="6674" xr:uid="{00000000-0005-0000-0000-00009E260000}"/>
    <cellStyle name="Procent 2 2 9 2 2" xfId="9429" xr:uid="{00000000-0005-0000-0000-00009F260000}"/>
    <cellStyle name="Procent 2 2 9 3" xfId="8062" xr:uid="{00000000-0005-0000-0000-0000A0260000}"/>
    <cellStyle name="Procent 2 3" xfId="3474" xr:uid="{00000000-0005-0000-0000-0000A1260000}"/>
    <cellStyle name="Procent 2 3 10" xfId="8070" xr:uid="{00000000-0005-0000-0000-0000A2260000}"/>
    <cellStyle name="Procent 2 3 2" xfId="4021" xr:uid="{00000000-0005-0000-0000-0000A3260000}"/>
    <cellStyle name="Procent 2 3 2 2" xfId="4022" xr:uid="{00000000-0005-0000-0000-0000A4260000}"/>
    <cellStyle name="Procent 2 3 2 2 2" xfId="4646" xr:uid="{00000000-0005-0000-0000-0000A5260000}"/>
    <cellStyle name="Procent 2 3 2 2 2 2" xfId="7814" xr:uid="{00000000-0005-0000-0000-0000A6260000}"/>
    <cellStyle name="Procent 2 3 2 2 2 2 2" xfId="10569" xr:uid="{00000000-0005-0000-0000-0000A7260000}"/>
    <cellStyle name="Procent 2 3 2 2 2 3" xfId="9207" xr:uid="{00000000-0005-0000-0000-0000A8260000}"/>
    <cellStyle name="Procent 2 3 2 2 3" xfId="7190" xr:uid="{00000000-0005-0000-0000-0000A9260000}"/>
    <cellStyle name="Procent 2 3 2 2 3 2" xfId="9945" xr:uid="{00000000-0005-0000-0000-0000AA260000}"/>
    <cellStyle name="Procent 2 3 2 2 4" xfId="8583" xr:uid="{00000000-0005-0000-0000-0000AB260000}"/>
    <cellStyle name="Procent 2 3 2 3" xfId="4023" xr:uid="{00000000-0005-0000-0000-0000AC260000}"/>
    <cellStyle name="Procent 2 3 2 3 2" xfId="4647" xr:uid="{00000000-0005-0000-0000-0000AD260000}"/>
    <cellStyle name="Procent 2 3 2 3 2 2" xfId="7815" xr:uid="{00000000-0005-0000-0000-0000AE260000}"/>
    <cellStyle name="Procent 2 3 2 3 2 2 2" xfId="10570" xr:uid="{00000000-0005-0000-0000-0000AF260000}"/>
    <cellStyle name="Procent 2 3 2 3 2 3" xfId="9208" xr:uid="{00000000-0005-0000-0000-0000B0260000}"/>
    <cellStyle name="Procent 2 3 2 3 3" xfId="7191" xr:uid="{00000000-0005-0000-0000-0000B1260000}"/>
    <cellStyle name="Procent 2 3 2 3 3 2" xfId="9946" xr:uid="{00000000-0005-0000-0000-0000B2260000}"/>
    <cellStyle name="Procent 2 3 2 3 4" xfId="8584" xr:uid="{00000000-0005-0000-0000-0000B3260000}"/>
    <cellStyle name="Procent 2 3 2 4" xfId="4645" xr:uid="{00000000-0005-0000-0000-0000B4260000}"/>
    <cellStyle name="Procent 2 3 2 4 2" xfId="7813" xr:uid="{00000000-0005-0000-0000-0000B5260000}"/>
    <cellStyle name="Procent 2 3 2 4 2 2" xfId="10568" xr:uid="{00000000-0005-0000-0000-0000B6260000}"/>
    <cellStyle name="Procent 2 3 2 4 3" xfId="9206" xr:uid="{00000000-0005-0000-0000-0000B7260000}"/>
    <cellStyle name="Procent 2 3 2 5" xfId="7189" xr:uid="{00000000-0005-0000-0000-0000B8260000}"/>
    <cellStyle name="Procent 2 3 2 5 2" xfId="9944" xr:uid="{00000000-0005-0000-0000-0000B9260000}"/>
    <cellStyle name="Procent 2 3 2 6" xfId="8582" xr:uid="{00000000-0005-0000-0000-0000BA260000}"/>
    <cellStyle name="Procent 2 3 3" xfId="4024" xr:uid="{00000000-0005-0000-0000-0000BB260000}"/>
    <cellStyle name="Procent 2 3 3 2" xfId="4648" xr:uid="{00000000-0005-0000-0000-0000BC260000}"/>
    <cellStyle name="Procent 2 3 3 2 2" xfId="7816" xr:uid="{00000000-0005-0000-0000-0000BD260000}"/>
    <cellStyle name="Procent 2 3 3 2 2 2" xfId="10571" xr:uid="{00000000-0005-0000-0000-0000BE260000}"/>
    <cellStyle name="Procent 2 3 3 2 3" xfId="9209" xr:uid="{00000000-0005-0000-0000-0000BF260000}"/>
    <cellStyle name="Procent 2 3 3 3" xfId="7192" xr:uid="{00000000-0005-0000-0000-0000C0260000}"/>
    <cellStyle name="Procent 2 3 3 3 2" xfId="9947" xr:uid="{00000000-0005-0000-0000-0000C1260000}"/>
    <cellStyle name="Procent 2 3 3 4" xfId="8585" xr:uid="{00000000-0005-0000-0000-0000C2260000}"/>
    <cellStyle name="Procent 2 3 4" xfId="4025" xr:uid="{00000000-0005-0000-0000-0000C3260000}"/>
    <cellStyle name="Procent 2 3 4 2" xfId="4649" xr:uid="{00000000-0005-0000-0000-0000C4260000}"/>
    <cellStyle name="Procent 2 3 4 2 2" xfId="7817" xr:uid="{00000000-0005-0000-0000-0000C5260000}"/>
    <cellStyle name="Procent 2 3 4 2 2 2" xfId="10572" xr:uid="{00000000-0005-0000-0000-0000C6260000}"/>
    <cellStyle name="Procent 2 3 4 2 3" xfId="9210" xr:uid="{00000000-0005-0000-0000-0000C7260000}"/>
    <cellStyle name="Procent 2 3 4 3" xfId="7193" xr:uid="{00000000-0005-0000-0000-0000C8260000}"/>
    <cellStyle name="Procent 2 3 4 3 2" xfId="9948" xr:uid="{00000000-0005-0000-0000-0000C9260000}"/>
    <cellStyle name="Procent 2 3 4 4" xfId="8586" xr:uid="{00000000-0005-0000-0000-0000CA260000}"/>
    <cellStyle name="Procent 2 3 5" xfId="4026" xr:uid="{00000000-0005-0000-0000-0000CB260000}"/>
    <cellStyle name="Procent 2 3 5 2" xfId="4650" xr:uid="{00000000-0005-0000-0000-0000CC260000}"/>
    <cellStyle name="Procent 2 3 5 2 2" xfId="7818" xr:uid="{00000000-0005-0000-0000-0000CD260000}"/>
    <cellStyle name="Procent 2 3 5 2 2 2" xfId="10573" xr:uid="{00000000-0005-0000-0000-0000CE260000}"/>
    <cellStyle name="Procent 2 3 5 2 3" xfId="9211" xr:uid="{00000000-0005-0000-0000-0000CF260000}"/>
    <cellStyle name="Procent 2 3 5 3" xfId="7194" xr:uid="{00000000-0005-0000-0000-0000D0260000}"/>
    <cellStyle name="Procent 2 3 5 3 2" xfId="9949" xr:uid="{00000000-0005-0000-0000-0000D1260000}"/>
    <cellStyle name="Procent 2 3 5 4" xfId="8587" xr:uid="{00000000-0005-0000-0000-0000D2260000}"/>
    <cellStyle name="Procent 2 3 6" xfId="4027" xr:uid="{00000000-0005-0000-0000-0000D3260000}"/>
    <cellStyle name="Procent 2 3 6 2" xfId="4651" xr:uid="{00000000-0005-0000-0000-0000D4260000}"/>
    <cellStyle name="Procent 2 3 6 2 2" xfId="7819" xr:uid="{00000000-0005-0000-0000-0000D5260000}"/>
    <cellStyle name="Procent 2 3 6 2 2 2" xfId="10574" xr:uid="{00000000-0005-0000-0000-0000D6260000}"/>
    <cellStyle name="Procent 2 3 6 2 3" xfId="9212" xr:uid="{00000000-0005-0000-0000-0000D7260000}"/>
    <cellStyle name="Procent 2 3 6 3" xfId="7195" xr:uid="{00000000-0005-0000-0000-0000D8260000}"/>
    <cellStyle name="Procent 2 3 6 3 2" xfId="9950" xr:uid="{00000000-0005-0000-0000-0000D9260000}"/>
    <cellStyle name="Procent 2 3 6 4" xfId="8588" xr:uid="{00000000-0005-0000-0000-0000DA260000}"/>
    <cellStyle name="Procent 2 3 7" xfId="4020" xr:uid="{00000000-0005-0000-0000-0000DB260000}"/>
    <cellStyle name="Procent 2 3 7 2" xfId="4644" xr:uid="{00000000-0005-0000-0000-0000DC260000}"/>
    <cellStyle name="Procent 2 3 7 2 2" xfId="7812" xr:uid="{00000000-0005-0000-0000-0000DD260000}"/>
    <cellStyle name="Procent 2 3 7 2 2 2" xfId="10567" xr:uid="{00000000-0005-0000-0000-0000DE260000}"/>
    <cellStyle name="Procent 2 3 7 2 3" xfId="9205" xr:uid="{00000000-0005-0000-0000-0000DF260000}"/>
    <cellStyle name="Procent 2 3 7 3" xfId="7188" xr:uid="{00000000-0005-0000-0000-0000E0260000}"/>
    <cellStyle name="Procent 2 3 7 3 2" xfId="9943" xr:uid="{00000000-0005-0000-0000-0000E1260000}"/>
    <cellStyle name="Procent 2 3 7 4" xfId="8581" xr:uid="{00000000-0005-0000-0000-0000E2260000}"/>
    <cellStyle name="Procent 2 3 8" xfId="4125" xr:uid="{00000000-0005-0000-0000-0000E3260000}"/>
    <cellStyle name="Procent 2 3 8 2" xfId="7293" xr:uid="{00000000-0005-0000-0000-0000E4260000}"/>
    <cellStyle name="Procent 2 3 8 2 2" xfId="10048" xr:uid="{00000000-0005-0000-0000-0000E5260000}"/>
    <cellStyle name="Procent 2 3 8 3" xfId="8686" xr:uid="{00000000-0005-0000-0000-0000E6260000}"/>
    <cellStyle name="Procent 2 3 9" xfId="6682" xr:uid="{00000000-0005-0000-0000-0000E7260000}"/>
    <cellStyle name="Procent 2 3 9 2" xfId="9437" xr:uid="{00000000-0005-0000-0000-0000E8260000}"/>
    <cellStyle name="Procent 2 4" xfId="3490" xr:uid="{00000000-0005-0000-0000-0000E9260000}"/>
    <cellStyle name="Procent 2 4 10" xfId="8086" xr:uid="{00000000-0005-0000-0000-0000EA260000}"/>
    <cellStyle name="Procent 2 4 2" xfId="4029" xr:uid="{00000000-0005-0000-0000-0000EB260000}"/>
    <cellStyle name="Procent 2 4 2 2" xfId="4030" xr:uid="{00000000-0005-0000-0000-0000EC260000}"/>
    <cellStyle name="Procent 2 4 2 2 2" xfId="4654" xr:uid="{00000000-0005-0000-0000-0000ED260000}"/>
    <cellStyle name="Procent 2 4 2 2 2 2" xfId="7822" xr:uid="{00000000-0005-0000-0000-0000EE260000}"/>
    <cellStyle name="Procent 2 4 2 2 2 2 2" xfId="10577" xr:uid="{00000000-0005-0000-0000-0000EF260000}"/>
    <cellStyle name="Procent 2 4 2 2 2 3" xfId="9215" xr:uid="{00000000-0005-0000-0000-0000F0260000}"/>
    <cellStyle name="Procent 2 4 2 2 3" xfId="7198" xr:uid="{00000000-0005-0000-0000-0000F1260000}"/>
    <cellStyle name="Procent 2 4 2 2 3 2" xfId="9953" xr:uid="{00000000-0005-0000-0000-0000F2260000}"/>
    <cellStyle name="Procent 2 4 2 2 4" xfId="8591" xr:uid="{00000000-0005-0000-0000-0000F3260000}"/>
    <cellStyle name="Procent 2 4 2 3" xfId="4031" xr:uid="{00000000-0005-0000-0000-0000F4260000}"/>
    <cellStyle name="Procent 2 4 2 3 2" xfId="4655" xr:uid="{00000000-0005-0000-0000-0000F5260000}"/>
    <cellStyle name="Procent 2 4 2 3 2 2" xfId="7823" xr:uid="{00000000-0005-0000-0000-0000F6260000}"/>
    <cellStyle name="Procent 2 4 2 3 2 2 2" xfId="10578" xr:uid="{00000000-0005-0000-0000-0000F7260000}"/>
    <cellStyle name="Procent 2 4 2 3 2 3" xfId="9216" xr:uid="{00000000-0005-0000-0000-0000F8260000}"/>
    <cellStyle name="Procent 2 4 2 3 3" xfId="7199" xr:uid="{00000000-0005-0000-0000-0000F9260000}"/>
    <cellStyle name="Procent 2 4 2 3 3 2" xfId="9954" xr:uid="{00000000-0005-0000-0000-0000FA260000}"/>
    <cellStyle name="Procent 2 4 2 3 4" xfId="8592" xr:uid="{00000000-0005-0000-0000-0000FB260000}"/>
    <cellStyle name="Procent 2 4 2 4" xfId="4653" xr:uid="{00000000-0005-0000-0000-0000FC260000}"/>
    <cellStyle name="Procent 2 4 2 4 2" xfId="7821" xr:uid="{00000000-0005-0000-0000-0000FD260000}"/>
    <cellStyle name="Procent 2 4 2 4 2 2" xfId="10576" xr:uid="{00000000-0005-0000-0000-0000FE260000}"/>
    <cellStyle name="Procent 2 4 2 4 3" xfId="9214" xr:uid="{00000000-0005-0000-0000-0000FF260000}"/>
    <cellStyle name="Procent 2 4 2 5" xfId="7197" xr:uid="{00000000-0005-0000-0000-000000270000}"/>
    <cellStyle name="Procent 2 4 2 5 2" xfId="9952" xr:uid="{00000000-0005-0000-0000-000001270000}"/>
    <cellStyle name="Procent 2 4 2 6" xfId="8590" xr:uid="{00000000-0005-0000-0000-000002270000}"/>
    <cellStyle name="Procent 2 4 3" xfId="4032" xr:uid="{00000000-0005-0000-0000-000003270000}"/>
    <cellStyle name="Procent 2 4 3 2" xfId="4656" xr:uid="{00000000-0005-0000-0000-000004270000}"/>
    <cellStyle name="Procent 2 4 3 2 2" xfId="7824" xr:uid="{00000000-0005-0000-0000-000005270000}"/>
    <cellStyle name="Procent 2 4 3 2 2 2" xfId="10579" xr:uid="{00000000-0005-0000-0000-000006270000}"/>
    <cellStyle name="Procent 2 4 3 2 3" xfId="9217" xr:uid="{00000000-0005-0000-0000-000007270000}"/>
    <cellStyle name="Procent 2 4 3 3" xfId="7200" xr:uid="{00000000-0005-0000-0000-000008270000}"/>
    <cellStyle name="Procent 2 4 3 3 2" xfId="9955" xr:uid="{00000000-0005-0000-0000-000009270000}"/>
    <cellStyle name="Procent 2 4 3 4" xfId="8593" xr:uid="{00000000-0005-0000-0000-00000A270000}"/>
    <cellStyle name="Procent 2 4 4" xfId="4033" xr:uid="{00000000-0005-0000-0000-00000B270000}"/>
    <cellStyle name="Procent 2 4 4 2" xfId="4657" xr:uid="{00000000-0005-0000-0000-00000C270000}"/>
    <cellStyle name="Procent 2 4 4 2 2" xfId="7825" xr:uid="{00000000-0005-0000-0000-00000D270000}"/>
    <cellStyle name="Procent 2 4 4 2 2 2" xfId="10580" xr:uid="{00000000-0005-0000-0000-00000E270000}"/>
    <cellStyle name="Procent 2 4 4 2 3" xfId="9218" xr:uid="{00000000-0005-0000-0000-00000F270000}"/>
    <cellStyle name="Procent 2 4 4 3" xfId="7201" xr:uid="{00000000-0005-0000-0000-000010270000}"/>
    <cellStyle name="Procent 2 4 4 3 2" xfId="9956" xr:uid="{00000000-0005-0000-0000-000011270000}"/>
    <cellStyle name="Procent 2 4 4 4" xfId="8594" xr:uid="{00000000-0005-0000-0000-000012270000}"/>
    <cellStyle name="Procent 2 4 5" xfId="4034" xr:uid="{00000000-0005-0000-0000-000013270000}"/>
    <cellStyle name="Procent 2 4 5 2" xfId="4658" xr:uid="{00000000-0005-0000-0000-000014270000}"/>
    <cellStyle name="Procent 2 4 5 2 2" xfId="7826" xr:uid="{00000000-0005-0000-0000-000015270000}"/>
    <cellStyle name="Procent 2 4 5 2 2 2" xfId="10581" xr:uid="{00000000-0005-0000-0000-000016270000}"/>
    <cellStyle name="Procent 2 4 5 2 3" xfId="9219" xr:uid="{00000000-0005-0000-0000-000017270000}"/>
    <cellStyle name="Procent 2 4 5 3" xfId="7202" xr:uid="{00000000-0005-0000-0000-000018270000}"/>
    <cellStyle name="Procent 2 4 5 3 2" xfId="9957" xr:uid="{00000000-0005-0000-0000-000019270000}"/>
    <cellStyle name="Procent 2 4 5 4" xfId="8595" xr:uid="{00000000-0005-0000-0000-00001A270000}"/>
    <cellStyle name="Procent 2 4 6" xfId="4035" xr:uid="{00000000-0005-0000-0000-00001B270000}"/>
    <cellStyle name="Procent 2 4 6 2" xfId="4659" xr:uid="{00000000-0005-0000-0000-00001C270000}"/>
    <cellStyle name="Procent 2 4 6 2 2" xfId="7827" xr:uid="{00000000-0005-0000-0000-00001D270000}"/>
    <cellStyle name="Procent 2 4 6 2 2 2" xfId="10582" xr:uid="{00000000-0005-0000-0000-00001E270000}"/>
    <cellStyle name="Procent 2 4 6 2 3" xfId="9220" xr:uid="{00000000-0005-0000-0000-00001F270000}"/>
    <cellStyle name="Procent 2 4 6 3" xfId="7203" xr:uid="{00000000-0005-0000-0000-000020270000}"/>
    <cellStyle name="Procent 2 4 6 3 2" xfId="9958" xr:uid="{00000000-0005-0000-0000-000021270000}"/>
    <cellStyle name="Procent 2 4 6 4" xfId="8596" xr:uid="{00000000-0005-0000-0000-000022270000}"/>
    <cellStyle name="Procent 2 4 7" xfId="4028" xr:uid="{00000000-0005-0000-0000-000023270000}"/>
    <cellStyle name="Procent 2 4 7 2" xfId="4652" xr:uid="{00000000-0005-0000-0000-000024270000}"/>
    <cellStyle name="Procent 2 4 7 2 2" xfId="7820" xr:uid="{00000000-0005-0000-0000-000025270000}"/>
    <cellStyle name="Procent 2 4 7 2 2 2" xfId="10575" xr:uid="{00000000-0005-0000-0000-000026270000}"/>
    <cellStyle name="Procent 2 4 7 2 3" xfId="9213" xr:uid="{00000000-0005-0000-0000-000027270000}"/>
    <cellStyle name="Procent 2 4 7 3" xfId="7196" xr:uid="{00000000-0005-0000-0000-000028270000}"/>
    <cellStyle name="Procent 2 4 7 3 2" xfId="9951" xr:uid="{00000000-0005-0000-0000-000029270000}"/>
    <cellStyle name="Procent 2 4 7 4" xfId="8589" xr:uid="{00000000-0005-0000-0000-00002A270000}"/>
    <cellStyle name="Procent 2 4 8" xfId="4141" xr:uid="{00000000-0005-0000-0000-00002B270000}"/>
    <cellStyle name="Procent 2 4 8 2" xfId="7309" xr:uid="{00000000-0005-0000-0000-00002C270000}"/>
    <cellStyle name="Procent 2 4 8 2 2" xfId="10064" xr:uid="{00000000-0005-0000-0000-00002D270000}"/>
    <cellStyle name="Procent 2 4 8 3" xfId="8702" xr:uid="{00000000-0005-0000-0000-00002E270000}"/>
    <cellStyle name="Procent 2 4 9" xfId="6698" xr:uid="{00000000-0005-0000-0000-00002F270000}"/>
    <cellStyle name="Procent 2 4 9 2" xfId="9453" xr:uid="{00000000-0005-0000-0000-000030270000}"/>
    <cellStyle name="Procent 2 5" xfId="3383" xr:uid="{00000000-0005-0000-0000-000031270000}"/>
    <cellStyle name="Procent 2 5 2" xfId="4037" xr:uid="{00000000-0005-0000-0000-000032270000}"/>
    <cellStyle name="Procent 2 5 2 2" xfId="4038" xr:uid="{00000000-0005-0000-0000-000033270000}"/>
    <cellStyle name="Procent 2 5 2 2 2" xfId="4662" xr:uid="{00000000-0005-0000-0000-000034270000}"/>
    <cellStyle name="Procent 2 5 2 2 2 2" xfId="7830" xr:uid="{00000000-0005-0000-0000-000035270000}"/>
    <cellStyle name="Procent 2 5 2 2 2 2 2" xfId="10585" xr:uid="{00000000-0005-0000-0000-000036270000}"/>
    <cellStyle name="Procent 2 5 2 2 2 3" xfId="9223" xr:uid="{00000000-0005-0000-0000-000037270000}"/>
    <cellStyle name="Procent 2 5 2 2 3" xfId="7206" xr:uid="{00000000-0005-0000-0000-000038270000}"/>
    <cellStyle name="Procent 2 5 2 2 3 2" xfId="9961" xr:uid="{00000000-0005-0000-0000-000039270000}"/>
    <cellStyle name="Procent 2 5 2 2 4" xfId="8599" xr:uid="{00000000-0005-0000-0000-00003A270000}"/>
    <cellStyle name="Procent 2 5 2 3" xfId="4039" xr:uid="{00000000-0005-0000-0000-00003B270000}"/>
    <cellStyle name="Procent 2 5 2 3 2" xfId="4663" xr:uid="{00000000-0005-0000-0000-00003C270000}"/>
    <cellStyle name="Procent 2 5 2 3 2 2" xfId="7831" xr:uid="{00000000-0005-0000-0000-00003D270000}"/>
    <cellStyle name="Procent 2 5 2 3 2 2 2" xfId="10586" xr:uid="{00000000-0005-0000-0000-00003E270000}"/>
    <cellStyle name="Procent 2 5 2 3 2 3" xfId="9224" xr:uid="{00000000-0005-0000-0000-00003F270000}"/>
    <cellStyle name="Procent 2 5 2 3 3" xfId="7207" xr:uid="{00000000-0005-0000-0000-000040270000}"/>
    <cellStyle name="Procent 2 5 2 3 3 2" xfId="9962" xr:uid="{00000000-0005-0000-0000-000041270000}"/>
    <cellStyle name="Procent 2 5 2 3 4" xfId="8600" xr:uid="{00000000-0005-0000-0000-000042270000}"/>
    <cellStyle name="Procent 2 5 2 4" xfId="4661" xr:uid="{00000000-0005-0000-0000-000043270000}"/>
    <cellStyle name="Procent 2 5 2 4 2" xfId="7829" xr:uid="{00000000-0005-0000-0000-000044270000}"/>
    <cellStyle name="Procent 2 5 2 4 2 2" xfId="10584" xr:uid="{00000000-0005-0000-0000-000045270000}"/>
    <cellStyle name="Procent 2 5 2 4 3" xfId="9222" xr:uid="{00000000-0005-0000-0000-000046270000}"/>
    <cellStyle name="Procent 2 5 2 5" xfId="7205" xr:uid="{00000000-0005-0000-0000-000047270000}"/>
    <cellStyle name="Procent 2 5 2 5 2" xfId="9960" xr:uid="{00000000-0005-0000-0000-000048270000}"/>
    <cellStyle name="Procent 2 5 2 6" xfId="8598" xr:uid="{00000000-0005-0000-0000-000049270000}"/>
    <cellStyle name="Procent 2 5 3" xfId="4040" xr:uid="{00000000-0005-0000-0000-00004A270000}"/>
    <cellStyle name="Procent 2 5 3 2" xfId="4664" xr:uid="{00000000-0005-0000-0000-00004B270000}"/>
    <cellStyle name="Procent 2 5 3 2 2" xfId="7832" xr:uid="{00000000-0005-0000-0000-00004C270000}"/>
    <cellStyle name="Procent 2 5 3 2 2 2" xfId="10587" xr:uid="{00000000-0005-0000-0000-00004D270000}"/>
    <cellStyle name="Procent 2 5 3 2 3" xfId="9225" xr:uid="{00000000-0005-0000-0000-00004E270000}"/>
    <cellStyle name="Procent 2 5 3 3" xfId="7208" xr:uid="{00000000-0005-0000-0000-00004F270000}"/>
    <cellStyle name="Procent 2 5 3 3 2" xfId="9963" xr:uid="{00000000-0005-0000-0000-000050270000}"/>
    <cellStyle name="Procent 2 5 3 4" xfId="8601" xr:uid="{00000000-0005-0000-0000-000051270000}"/>
    <cellStyle name="Procent 2 5 4" xfId="4041" xr:uid="{00000000-0005-0000-0000-000052270000}"/>
    <cellStyle name="Procent 2 5 4 2" xfId="4665" xr:uid="{00000000-0005-0000-0000-000053270000}"/>
    <cellStyle name="Procent 2 5 4 2 2" xfId="7833" xr:uid="{00000000-0005-0000-0000-000054270000}"/>
    <cellStyle name="Procent 2 5 4 2 2 2" xfId="10588" xr:uid="{00000000-0005-0000-0000-000055270000}"/>
    <cellStyle name="Procent 2 5 4 2 3" xfId="9226" xr:uid="{00000000-0005-0000-0000-000056270000}"/>
    <cellStyle name="Procent 2 5 4 3" xfId="7209" xr:uid="{00000000-0005-0000-0000-000057270000}"/>
    <cellStyle name="Procent 2 5 4 3 2" xfId="9964" xr:uid="{00000000-0005-0000-0000-000058270000}"/>
    <cellStyle name="Procent 2 5 4 4" xfId="8602" xr:uid="{00000000-0005-0000-0000-000059270000}"/>
    <cellStyle name="Procent 2 5 5" xfId="4042" xr:uid="{00000000-0005-0000-0000-00005A270000}"/>
    <cellStyle name="Procent 2 5 5 2" xfId="4666" xr:uid="{00000000-0005-0000-0000-00005B270000}"/>
    <cellStyle name="Procent 2 5 5 2 2" xfId="7834" xr:uid="{00000000-0005-0000-0000-00005C270000}"/>
    <cellStyle name="Procent 2 5 5 2 2 2" xfId="10589" xr:uid="{00000000-0005-0000-0000-00005D270000}"/>
    <cellStyle name="Procent 2 5 5 2 3" xfId="9227" xr:uid="{00000000-0005-0000-0000-00005E270000}"/>
    <cellStyle name="Procent 2 5 5 3" xfId="7210" xr:uid="{00000000-0005-0000-0000-00005F270000}"/>
    <cellStyle name="Procent 2 5 5 3 2" xfId="9965" xr:uid="{00000000-0005-0000-0000-000060270000}"/>
    <cellStyle name="Procent 2 5 5 4" xfId="8603" xr:uid="{00000000-0005-0000-0000-000061270000}"/>
    <cellStyle name="Procent 2 5 6" xfId="4036" xr:uid="{00000000-0005-0000-0000-000062270000}"/>
    <cellStyle name="Procent 2 5 6 2" xfId="4660" xr:uid="{00000000-0005-0000-0000-000063270000}"/>
    <cellStyle name="Procent 2 5 6 2 2" xfId="7828" xr:uid="{00000000-0005-0000-0000-000064270000}"/>
    <cellStyle name="Procent 2 5 6 2 2 2" xfId="10583" xr:uid="{00000000-0005-0000-0000-000065270000}"/>
    <cellStyle name="Procent 2 5 6 2 3" xfId="9221" xr:uid="{00000000-0005-0000-0000-000066270000}"/>
    <cellStyle name="Procent 2 5 6 3" xfId="7204" xr:uid="{00000000-0005-0000-0000-000067270000}"/>
    <cellStyle name="Procent 2 5 6 3 2" xfId="9959" xr:uid="{00000000-0005-0000-0000-000068270000}"/>
    <cellStyle name="Procent 2 5 6 4" xfId="8597" xr:uid="{00000000-0005-0000-0000-000069270000}"/>
    <cellStyle name="Procent 2 6" xfId="4043" xr:uid="{00000000-0005-0000-0000-00006A270000}"/>
    <cellStyle name="Procent 2 6 2" xfId="4044" xr:uid="{00000000-0005-0000-0000-00006B270000}"/>
    <cellStyle name="Procent 2 6 2 2" xfId="4045" xr:uid="{00000000-0005-0000-0000-00006C270000}"/>
    <cellStyle name="Procent 2 6 2 2 2" xfId="4669" xr:uid="{00000000-0005-0000-0000-00006D270000}"/>
    <cellStyle name="Procent 2 6 2 2 2 2" xfId="7837" xr:uid="{00000000-0005-0000-0000-00006E270000}"/>
    <cellStyle name="Procent 2 6 2 2 2 2 2" xfId="10592" xr:uid="{00000000-0005-0000-0000-00006F270000}"/>
    <cellStyle name="Procent 2 6 2 2 2 3" xfId="9230" xr:uid="{00000000-0005-0000-0000-000070270000}"/>
    <cellStyle name="Procent 2 6 2 2 3" xfId="7213" xr:uid="{00000000-0005-0000-0000-000071270000}"/>
    <cellStyle name="Procent 2 6 2 2 3 2" xfId="9968" xr:uid="{00000000-0005-0000-0000-000072270000}"/>
    <cellStyle name="Procent 2 6 2 2 4" xfId="8606" xr:uid="{00000000-0005-0000-0000-000073270000}"/>
    <cellStyle name="Procent 2 6 2 3" xfId="4046" xr:uid="{00000000-0005-0000-0000-000074270000}"/>
    <cellStyle name="Procent 2 6 2 3 2" xfId="4670" xr:uid="{00000000-0005-0000-0000-000075270000}"/>
    <cellStyle name="Procent 2 6 2 3 2 2" xfId="7838" xr:uid="{00000000-0005-0000-0000-000076270000}"/>
    <cellStyle name="Procent 2 6 2 3 2 2 2" xfId="10593" xr:uid="{00000000-0005-0000-0000-000077270000}"/>
    <cellStyle name="Procent 2 6 2 3 2 3" xfId="9231" xr:uid="{00000000-0005-0000-0000-000078270000}"/>
    <cellStyle name="Procent 2 6 2 3 3" xfId="7214" xr:uid="{00000000-0005-0000-0000-000079270000}"/>
    <cellStyle name="Procent 2 6 2 3 3 2" xfId="9969" xr:uid="{00000000-0005-0000-0000-00007A270000}"/>
    <cellStyle name="Procent 2 6 2 3 4" xfId="8607" xr:uid="{00000000-0005-0000-0000-00007B270000}"/>
    <cellStyle name="Procent 2 6 2 4" xfId="4668" xr:uid="{00000000-0005-0000-0000-00007C270000}"/>
    <cellStyle name="Procent 2 6 2 4 2" xfId="7836" xr:uid="{00000000-0005-0000-0000-00007D270000}"/>
    <cellStyle name="Procent 2 6 2 4 2 2" xfId="10591" xr:uid="{00000000-0005-0000-0000-00007E270000}"/>
    <cellStyle name="Procent 2 6 2 4 3" xfId="9229" xr:uid="{00000000-0005-0000-0000-00007F270000}"/>
    <cellStyle name="Procent 2 6 2 5" xfId="7212" xr:uid="{00000000-0005-0000-0000-000080270000}"/>
    <cellStyle name="Procent 2 6 2 5 2" xfId="9967" xr:uid="{00000000-0005-0000-0000-000081270000}"/>
    <cellStyle name="Procent 2 6 2 6" xfId="8605" xr:uid="{00000000-0005-0000-0000-000082270000}"/>
    <cellStyle name="Procent 2 6 3" xfId="4047" xr:uid="{00000000-0005-0000-0000-000083270000}"/>
    <cellStyle name="Procent 2 6 3 2" xfId="4671" xr:uid="{00000000-0005-0000-0000-000084270000}"/>
    <cellStyle name="Procent 2 6 3 2 2" xfId="7839" xr:uid="{00000000-0005-0000-0000-000085270000}"/>
    <cellStyle name="Procent 2 6 3 2 2 2" xfId="10594" xr:uid="{00000000-0005-0000-0000-000086270000}"/>
    <cellStyle name="Procent 2 6 3 2 3" xfId="9232" xr:uid="{00000000-0005-0000-0000-000087270000}"/>
    <cellStyle name="Procent 2 6 3 3" xfId="7215" xr:uid="{00000000-0005-0000-0000-000088270000}"/>
    <cellStyle name="Procent 2 6 3 3 2" xfId="9970" xr:uid="{00000000-0005-0000-0000-000089270000}"/>
    <cellStyle name="Procent 2 6 3 4" xfId="8608" xr:uid="{00000000-0005-0000-0000-00008A270000}"/>
    <cellStyle name="Procent 2 6 4" xfId="4048" xr:uid="{00000000-0005-0000-0000-00008B270000}"/>
    <cellStyle name="Procent 2 6 4 2" xfId="4672" xr:uid="{00000000-0005-0000-0000-00008C270000}"/>
    <cellStyle name="Procent 2 6 4 2 2" xfId="7840" xr:uid="{00000000-0005-0000-0000-00008D270000}"/>
    <cellStyle name="Procent 2 6 4 2 2 2" xfId="10595" xr:uid="{00000000-0005-0000-0000-00008E270000}"/>
    <cellStyle name="Procent 2 6 4 2 3" xfId="9233" xr:uid="{00000000-0005-0000-0000-00008F270000}"/>
    <cellStyle name="Procent 2 6 4 3" xfId="7216" xr:uid="{00000000-0005-0000-0000-000090270000}"/>
    <cellStyle name="Procent 2 6 4 3 2" xfId="9971" xr:uid="{00000000-0005-0000-0000-000091270000}"/>
    <cellStyle name="Procent 2 6 4 4" xfId="8609" xr:uid="{00000000-0005-0000-0000-000092270000}"/>
    <cellStyle name="Procent 2 6 5" xfId="4049" xr:uid="{00000000-0005-0000-0000-000093270000}"/>
    <cellStyle name="Procent 2 6 5 2" xfId="4673" xr:uid="{00000000-0005-0000-0000-000094270000}"/>
    <cellStyle name="Procent 2 6 5 2 2" xfId="7841" xr:uid="{00000000-0005-0000-0000-000095270000}"/>
    <cellStyle name="Procent 2 6 5 2 2 2" xfId="10596" xr:uid="{00000000-0005-0000-0000-000096270000}"/>
    <cellStyle name="Procent 2 6 5 2 3" xfId="9234" xr:uid="{00000000-0005-0000-0000-000097270000}"/>
    <cellStyle name="Procent 2 6 5 3" xfId="7217" xr:uid="{00000000-0005-0000-0000-000098270000}"/>
    <cellStyle name="Procent 2 6 5 3 2" xfId="9972" xr:uid="{00000000-0005-0000-0000-000099270000}"/>
    <cellStyle name="Procent 2 6 5 4" xfId="8610" xr:uid="{00000000-0005-0000-0000-00009A270000}"/>
    <cellStyle name="Procent 2 6 6" xfId="4667" xr:uid="{00000000-0005-0000-0000-00009B270000}"/>
    <cellStyle name="Procent 2 6 6 2" xfId="7835" xr:uid="{00000000-0005-0000-0000-00009C270000}"/>
    <cellStyle name="Procent 2 6 6 2 2" xfId="10590" xr:uid="{00000000-0005-0000-0000-00009D270000}"/>
    <cellStyle name="Procent 2 6 6 3" xfId="9228" xr:uid="{00000000-0005-0000-0000-00009E270000}"/>
    <cellStyle name="Procent 2 6 7" xfId="7211" xr:uid="{00000000-0005-0000-0000-00009F270000}"/>
    <cellStyle name="Procent 2 6 7 2" xfId="9966" xr:uid="{00000000-0005-0000-0000-0000A0270000}"/>
    <cellStyle name="Procent 2 6 8" xfId="8604" xr:uid="{00000000-0005-0000-0000-0000A1270000}"/>
    <cellStyle name="Procent 2 7" xfId="4050" xr:uid="{00000000-0005-0000-0000-0000A2270000}"/>
    <cellStyle name="Procent 2 7 2" xfId="4051" xr:uid="{00000000-0005-0000-0000-0000A3270000}"/>
    <cellStyle name="Procent 2 7 2 2" xfId="4052" xr:uid="{00000000-0005-0000-0000-0000A4270000}"/>
    <cellStyle name="Procent 2 7 2 2 2" xfId="4676" xr:uid="{00000000-0005-0000-0000-0000A5270000}"/>
    <cellStyle name="Procent 2 7 2 2 2 2" xfId="7844" xr:uid="{00000000-0005-0000-0000-0000A6270000}"/>
    <cellStyle name="Procent 2 7 2 2 2 2 2" xfId="10599" xr:uid="{00000000-0005-0000-0000-0000A7270000}"/>
    <cellStyle name="Procent 2 7 2 2 2 3" xfId="9237" xr:uid="{00000000-0005-0000-0000-0000A8270000}"/>
    <cellStyle name="Procent 2 7 2 2 3" xfId="7220" xr:uid="{00000000-0005-0000-0000-0000A9270000}"/>
    <cellStyle name="Procent 2 7 2 2 3 2" xfId="9975" xr:uid="{00000000-0005-0000-0000-0000AA270000}"/>
    <cellStyle name="Procent 2 7 2 2 4" xfId="8613" xr:uid="{00000000-0005-0000-0000-0000AB270000}"/>
    <cellStyle name="Procent 2 7 2 3" xfId="4053" xr:uid="{00000000-0005-0000-0000-0000AC270000}"/>
    <cellStyle name="Procent 2 7 2 3 2" xfId="4677" xr:uid="{00000000-0005-0000-0000-0000AD270000}"/>
    <cellStyle name="Procent 2 7 2 3 2 2" xfId="7845" xr:uid="{00000000-0005-0000-0000-0000AE270000}"/>
    <cellStyle name="Procent 2 7 2 3 2 2 2" xfId="10600" xr:uid="{00000000-0005-0000-0000-0000AF270000}"/>
    <cellStyle name="Procent 2 7 2 3 2 3" xfId="9238" xr:uid="{00000000-0005-0000-0000-0000B0270000}"/>
    <cellStyle name="Procent 2 7 2 3 3" xfId="7221" xr:uid="{00000000-0005-0000-0000-0000B1270000}"/>
    <cellStyle name="Procent 2 7 2 3 3 2" xfId="9976" xr:uid="{00000000-0005-0000-0000-0000B2270000}"/>
    <cellStyle name="Procent 2 7 2 3 4" xfId="8614" xr:uid="{00000000-0005-0000-0000-0000B3270000}"/>
    <cellStyle name="Procent 2 7 2 4" xfId="4675" xr:uid="{00000000-0005-0000-0000-0000B4270000}"/>
    <cellStyle name="Procent 2 7 2 4 2" xfId="7843" xr:uid="{00000000-0005-0000-0000-0000B5270000}"/>
    <cellStyle name="Procent 2 7 2 4 2 2" xfId="10598" xr:uid="{00000000-0005-0000-0000-0000B6270000}"/>
    <cellStyle name="Procent 2 7 2 4 3" xfId="9236" xr:uid="{00000000-0005-0000-0000-0000B7270000}"/>
    <cellStyle name="Procent 2 7 2 5" xfId="7219" xr:uid="{00000000-0005-0000-0000-0000B8270000}"/>
    <cellStyle name="Procent 2 7 2 5 2" xfId="9974" xr:uid="{00000000-0005-0000-0000-0000B9270000}"/>
    <cellStyle name="Procent 2 7 2 6" xfId="8612" xr:uid="{00000000-0005-0000-0000-0000BA270000}"/>
    <cellStyle name="Procent 2 7 3" xfId="4054" xr:uid="{00000000-0005-0000-0000-0000BB270000}"/>
    <cellStyle name="Procent 2 7 3 2" xfId="4678" xr:uid="{00000000-0005-0000-0000-0000BC270000}"/>
    <cellStyle name="Procent 2 7 3 2 2" xfId="7846" xr:uid="{00000000-0005-0000-0000-0000BD270000}"/>
    <cellStyle name="Procent 2 7 3 2 2 2" xfId="10601" xr:uid="{00000000-0005-0000-0000-0000BE270000}"/>
    <cellStyle name="Procent 2 7 3 2 3" xfId="9239" xr:uid="{00000000-0005-0000-0000-0000BF270000}"/>
    <cellStyle name="Procent 2 7 3 3" xfId="7222" xr:uid="{00000000-0005-0000-0000-0000C0270000}"/>
    <cellStyle name="Procent 2 7 3 3 2" xfId="9977" xr:uid="{00000000-0005-0000-0000-0000C1270000}"/>
    <cellStyle name="Procent 2 7 3 4" xfId="8615" xr:uid="{00000000-0005-0000-0000-0000C2270000}"/>
    <cellStyle name="Procent 2 7 4" xfId="4055" xr:uid="{00000000-0005-0000-0000-0000C3270000}"/>
    <cellStyle name="Procent 2 7 4 2" xfId="4679" xr:uid="{00000000-0005-0000-0000-0000C4270000}"/>
    <cellStyle name="Procent 2 7 4 2 2" xfId="7847" xr:uid="{00000000-0005-0000-0000-0000C5270000}"/>
    <cellStyle name="Procent 2 7 4 2 2 2" xfId="10602" xr:uid="{00000000-0005-0000-0000-0000C6270000}"/>
    <cellStyle name="Procent 2 7 4 2 3" xfId="9240" xr:uid="{00000000-0005-0000-0000-0000C7270000}"/>
    <cellStyle name="Procent 2 7 4 3" xfId="7223" xr:uid="{00000000-0005-0000-0000-0000C8270000}"/>
    <cellStyle name="Procent 2 7 4 3 2" xfId="9978" xr:uid="{00000000-0005-0000-0000-0000C9270000}"/>
    <cellStyle name="Procent 2 7 4 4" xfId="8616" xr:uid="{00000000-0005-0000-0000-0000CA270000}"/>
    <cellStyle name="Procent 2 7 5" xfId="4056" xr:uid="{00000000-0005-0000-0000-0000CB270000}"/>
    <cellStyle name="Procent 2 7 5 2" xfId="4680" xr:uid="{00000000-0005-0000-0000-0000CC270000}"/>
    <cellStyle name="Procent 2 7 5 2 2" xfId="7848" xr:uid="{00000000-0005-0000-0000-0000CD270000}"/>
    <cellStyle name="Procent 2 7 5 2 2 2" xfId="10603" xr:uid="{00000000-0005-0000-0000-0000CE270000}"/>
    <cellStyle name="Procent 2 7 5 2 3" xfId="9241" xr:uid="{00000000-0005-0000-0000-0000CF270000}"/>
    <cellStyle name="Procent 2 7 5 3" xfId="7224" xr:uid="{00000000-0005-0000-0000-0000D0270000}"/>
    <cellStyle name="Procent 2 7 5 3 2" xfId="9979" xr:uid="{00000000-0005-0000-0000-0000D1270000}"/>
    <cellStyle name="Procent 2 7 5 4" xfId="8617" xr:uid="{00000000-0005-0000-0000-0000D2270000}"/>
    <cellStyle name="Procent 2 7 6" xfId="4674" xr:uid="{00000000-0005-0000-0000-0000D3270000}"/>
    <cellStyle name="Procent 2 7 6 2" xfId="7842" xr:uid="{00000000-0005-0000-0000-0000D4270000}"/>
    <cellStyle name="Procent 2 7 6 2 2" xfId="10597" xr:uid="{00000000-0005-0000-0000-0000D5270000}"/>
    <cellStyle name="Procent 2 7 6 3" xfId="9235" xr:uid="{00000000-0005-0000-0000-0000D6270000}"/>
    <cellStyle name="Procent 2 7 7" xfId="7218" xr:uid="{00000000-0005-0000-0000-0000D7270000}"/>
    <cellStyle name="Procent 2 7 7 2" xfId="9973" xr:uid="{00000000-0005-0000-0000-0000D8270000}"/>
    <cellStyle name="Procent 2 7 8" xfId="8611" xr:uid="{00000000-0005-0000-0000-0000D9270000}"/>
    <cellStyle name="Procent 2 8" xfId="4057" xr:uid="{00000000-0005-0000-0000-0000DA270000}"/>
    <cellStyle name="Procent 2 8 2" xfId="4058" xr:uid="{00000000-0005-0000-0000-0000DB270000}"/>
    <cellStyle name="Procent 2 8 2 2" xfId="4059" xr:uid="{00000000-0005-0000-0000-0000DC270000}"/>
    <cellStyle name="Procent 2 8 2 2 2" xfId="4683" xr:uid="{00000000-0005-0000-0000-0000DD270000}"/>
    <cellStyle name="Procent 2 8 2 2 2 2" xfId="7851" xr:uid="{00000000-0005-0000-0000-0000DE270000}"/>
    <cellStyle name="Procent 2 8 2 2 2 2 2" xfId="10606" xr:uid="{00000000-0005-0000-0000-0000DF270000}"/>
    <cellStyle name="Procent 2 8 2 2 2 3" xfId="9244" xr:uid="{00000000-0005-0000-0000-0000E0270000}"/>
    <cellStyle name="Procent 2 8 2 2 3" xfId="7227" xr:uid="{00000000-0005-0000-0000-0000E1270000}"/>
    <cellStyle name="Procent 2 8 2 2 3 2" xfId="9982" xr:uid="{00000000-0005-0000-0000-0000E2270000}"/>
    <cellStyle name="Procent 2 8 2 2 4" xfId="8620" xr:uid="{00000000-0005-0000-0000-0000E3270000}"/>
    <cellStyle name="Procent 2 8 2 3" xfId="4060" xr:uid="{00000000-0005-0000-0000-0000E4270000}"/>
    <cellStyle name="Procent 2 8 2 3 2" xfId="4684" xr:uid="{00000000-0005-0000-0000-0000E5270000}"/>
    <cellStyle name="Procent 2 8 2 3 2 2" xfId="7852" xr:uid="{00000000-0005-0000-0000-0000E6270000}"/>
    <cellStyle name="Procent 2 8 2 3 2 2 2" xfId="10607" xr:uid="{00000000-0005-0000-0000-0000E7270000}"/>
    <cellStyle name="Procent 2 8 2 3 2 3" xfId="9245" xr:uid="{00000000-0005-0000-0000-0000E8270000}"/>
    <cellStyle name="Procent 2 8 2 3 3" xfId="7228" xr:uid="{00000000-0005-0000-0000-0000E9270000}"/>
    <cellStyle name="Procent 2 8 2 3 3 2" xfId="9983" xr:uid="{00000000-0005-0000-0000-0000EA270000}"/>
    <cellStyle name="Procent 2 8 2 3 4" xfId="8621" xr:uid="{00000000-0005-0000-0000-0000EB270000}"/>
    <cellStyle name="Procent 2 8 2 4" xfId="4682" xr:uid="{00000000-0005-0000-0000-0000EC270000}"/>
    <cellStyle name="Procent 2 8 2 4 2" xfId="7850" xr:uid="{00000000-0005-0000-0000-0000ED270000}"/>
    <cellStyle name="Procent 2 8 2 4 2 2" xfId="10605" xr:uid="{00000000-0005-0000-0000-0000EE270000}"/>
    <cellStyle name="Procent 2 8 2 4 3" xfId="9243" xr:uid="{00000000-0005-0000-0000-0000EF270000}"/>
    <cellStyle name="Procent 2 8 2 5" xfId="7226" xr:uid="{00000000-0005-0000-0000-0000F0270000}"/>
    <cellStyle name="Procent 2 8 2 5 2" xfId="9981" xr:uid="{00000000-0005-0000-0000-0000F1270000}"/>
    <cellStyle name="Procent 2 8 2 6" xfId="8619" xr:uid="{00000000-0005-0000-0000-0000F2270000}"/>
    <cellStyle name="Procent 2 8 3" xfId="4061" xr:uid="{00000000-0005-0000-0000-0000F3270000}"/>
    <cellStyle name="Procent 2 8 3 2" xfId="4685" xr:uid="{00000000-0005-0000-0000-0000F4270000}"/>
    <cellStyle name="Procent 2 8 3 2 2" xfId="7853" xr:uid="{00000000-0005-0000-0000-0000F5270000}"/>
    <cellStyle name="Procent 2 8 3 2 2 2" xfId="10608" xr:uid="{00000000-0005-0000-0000-0000F6270000}"/>
    <cellStyle name="Procent 2 8 3 2 3" xfId="9246" xr:uid="{00000000-0005-0000-0000-0000F7270000}"/>
    <cellStyle name="Procent 2 8 3 3" xfId="7229" xr:uid="{00000000-0005-0000-0000-0000F8270000}"/>
    <cellStyle name="Procent 2 8 3 3 2" xfId="9984" xr:uid="{00000000-0005-0000-0000-0000F9270000}"/>
    <cellStyle name="Procent 2 8 3 4" xfId="8622" xr:uid="{00000000-0005-0000-0000-0000FA270000}"/>
    <cellStyle name="Procent 2 8 4" xfId="4062" xr:uid="{00000000-0005-0000-0000-0000FB270000}"/>
    <cellStyle name="Procent 2 8 4 2" xfId="4686" xr:uid="{00000000-0005-0000-0000-0000FC270000}"/>
    <cellStyle name="Procent 2 8 4 2 2" xfId="7854" xr:uid="{00000000-0005-0000-0000-0000FD270000}"/>
    <cellStyle name="Procent 2 8 4 2 2 2" xfId="10609" xr:uid="{00000000-0005-0000-0000-0000FE270000}"/>
    <cellStyle name="Procent 2 8 4 2 3" xfId="9247" xr:uid="{00000000-0005-0000-0000-0000FF270000}"/>
    <cellStyle name="Procent 2 8 4 3" xfId="7230" xr:uid="{00000000-0005-0000-0000-000000280000}"/>
    <cellStyle name="Procent 2 8 4 3 2" xfId="9985" xr:uid="{00000000-0005-0000-0000-000001280000}"/>
    <cellStyle name="Procent 2 8 4 4" xfId="8623" xr:uid="{00000000-0005-0000-0000-000002280000}"/>
    <cellStyle name="Procent 2 8 5" xfId="4063" xr:uid="{00000000-0005-0000-0000-000003280000}"/>
    <cellStyle name="Procent 2 8 5 2" xfId="4687" xr:uid="{00000000-0005-0000-0000-000004280000}"/>
    <cellStyle name="Procent 2 8 5 2 2" xfId="7855" xr:uid="{00000000-0005-0000-0000-000005280000}"/>
    <cellStyle name="Procent 2 8 5 2 2 2" xfId="10610" xr:uid="{00000000-0005-0000-0000-000006280000}"/>
    <cellStyle name="Procent 2 8 5 2 3" xfId="9248" xr:uid="{00000000-0005-0000-0000-000007280000}"/>
    <cellStyle name="Procent 2 8 5 3" xfId="7231" xr:uid="{00000000-0005-0000-0000-000008280000}"/>
    <cellStyle name="Procent 2 8 5 3 2" xfId="9986" xr:uid="{00000000-0005-0000-0000-000009280000}"/>
    <cellStyle name="Procent 2 8 5 4" xfId="8624" xr:uid="{00000000-0005-0000-0000-00000A280000}"/>
    <cellStyle name="Procent 2 8 6" xfId="4681" xr:uid="{00000000-0005-0000-0000-00000B280000}"/>
    <cellStyle name="Procent 2 8 6 2" xfId="7849" xr:uid="{00000000-0005-0000-0000-00000C280000}"/>
    <cellStyle name="Procent 2 8 6 2 2" xfId="10604" xr:uid="{00000000-0005-0000-0000-00000D280000}"/>
    <cellStyle name="Procent 2 8 6 3" xfId="9242" xr:uid="{00000000-0005-0000-0000-00000E280000}"/>
    <cellStyle name="Procent 2 8 7" xfId="7225" xr:uid="{00000000-0005-0000-0000-00000F280000}"/>
    <cellStyle name="Procent 2 8 7 2" xfId="9980" xr:uid="{00000000-0005-0000-0000-000010280000}"/>
    <cellStyle name="Procent 2 8 8" xfId="8618" xr:uid="{00000000-0005-0000-0000-000011280000}"/>
    <cellStyle name="Procent 2 9" xfId="4064" xr:uid="{00000000-0005-0000-0000-000012280000}"/>
    <cellStyle name="Procent 2 9 2" xfId="4065" xr:uid="{00000000-0005-0000-0000-000013280000}"/>
    <cellStyle name="Procent 2 9 2 2" xfId="4689" xr:uid="{00000000-0005-0000-0000-000014280000}"/>
    <cellStyle name="Procent 2 9 2 2 2" xfId="7857" xr:uid="{00000000-0005-0000-0000-000015280000}"/>
    <cellStyle name="Procent 2 9 2 2 2 2" xfId="10612" xr:uid="{00000000-0005-0000-0000-000016280000}"/>
    <cellStyle name="Procent 2 9 2 2 3" xfId="9250" xr:uid="{00000000-0005-0000-0000-000017280000}"/>
    <cellStyle name="Procent 2 9 2 3" xfId="7233" xr:uid="{00000000-0005-0000-0000-000018280000}"/>
    <cellStyle name="Procent 2 9 2 3 2" xfId="9988" xr:uid="{00000000-0005-0000-0000-000019280000}"/>
    <cellStyle name="Procent 2 9 2 4" xfId="8626" xr:uid="{00000000-0005-0000-0000-00001A280000}"/>
    <cellStyle name="Procent 2 9 3" xfId="4066" xr:uid="{00000000-0005-0000-0000-00001B280000}"/>
    <cellStyle name="Procent 2 9 3 2" xfId="4690" xr:uid="{00000000-0005-0000-0000-00001C280000}"/>
    <cellStyle name="Procent 2 9 3 2 2" xfId="7858" xr:uid="{00000000-0005-0000-0000-00001D280000}"/>
    <cellStyle name="Procent 2 9 3 2 2 2" xfId="10613" xr:uid="{00000000-0005-0000-0000-00001E280000}"/>
    <cellStyle name="Procent 2 9 3 2 3" xfId="9251" xr:uid="{00000000-0005-0000-0000-00001F280000}"/>
    <cellStyle name="Procent 2 9 3 3" xfId="7234" xr:uid="{00000000-0005-0000-0000-000020280000}"/>
    <cellStyle name="Procent 2 9 3 3 2" xfId="9989" xr:uid="{00000000-0005-0000-0000-000021280000}"/>
    <cellStyle name="Procent 2 9 3 4" xfId="8627" xr:uid="{00000000-0005-0000-0000-000022280000}"/>
    <cellStyle name="Procent 2 9 4" xfId="4688" xr:uid="{00000000-0005-0000-0000-000023280000}"/>
    <cellStyle name="Procent 2 9 4 2" xfId="7856" xr:uid="{00000000-0005-0000-0000-000024280000}"/>
    <cellStyle name="Procent 2 9 4 2 2" xfId="10611" xr:uid="{00000000-0005-0000-0000-000025280000}"/>
    <cellStyle name="Procent 2 9 4 3" xfId="9249" xr:uid="{00000000-0005-0000-0000-000026280000}"/>
    <cellStyle name="Procent 2 9 5" xfId="7232" xr:uid="{00000000-0005-0000-0000-000027280000}"/>
    <cellStyle name="Procent 2 9 5 2" xfId="9987" xr:uid="{00000000-0005-0000-0000-000028280000}"/>
    <cellStyle name="Procent 2 9 6" xfId="8625" xr:uid="{00000000-0005-0000-0000-000029280000}"/>
    <cellStyle name="Procent 3" xfId="1988" xr:uid="{00000000-0005-0000-0000-00002A280000}"/>
    <cellStyle name="Procent 3 2" xfId="1989" xr:uid="{00000000-0005-0000-0000-00002B280000}"/>
    <cellStyle name="Procent 3 2 2" xfId="3479" xr:uid="{00000000-0005-0000-0000-00002C280000}"/>
    <cellStyle name="Procent 3 2 2 2" xfId="4130" xr:uid="{00000000-0005-0000-0000-00002D280000}"/>
    <cellStyle name="Procent 3 2 2 2 2" xfId="7298" xr:uid="{00000000-0005-0000-0000-00002E280000}"/>
    <cellStyle name="Procent 3 2 2 2 2 2" xfId="10053" xr:uid="{00000000-0005-0000-0000-00002F280000}"/>
    <cellStyle name="Procent 3 2 2 2 3" xfId="8691" xr:uid="{00000000-0005-0000-0000-000030280000}"/>
    <cellStyle name="Procent 3 2 2 3" xfId="6687" xr:uid="{00000000-0005-0000-0000-000031280000}"/>
    <cellStyle name="Procent 3 2 2 3 2" xfId="9442" xr:uid="{00000000-0005-0000-0000-000032280000}"/>
    <cellStyle name="Procent 3 2 2 4" xfId="8075" xr:uid="{00000000-0005-0000-0000-000033280000}"/>
    <cellStyle name="Procent 3 2 3" xfId="3495" xr:uid="{00000000-0005-0000-0000-000034280000}"/>
    <cellStyle name="Procent 3 2 3 2" xfId="4146" xr:uid="{00000000-0005-0000-0000-000035280000}"/>
    <cellStyle name="Procent 3 2 3 2 2" xfId="7314" xr:uid="{00000000-0005-0000-0000-000036280000}"/>
    <cellStyle name="Procent 3 2 3 2 2 2" xfId="10069" xr:uid="{00000000-0005-0000-0000-000037280000}"/>
    <cellStyle name="Procent 3 2 3 2 3" xfId="8707" xr:uid="{00000000-0005-0000-0000-000038280000}"/>
    <cellStyle name="Procent 3 2 3 3" xfId="6703" xr:uid="{00000000-0005-0000-0000-000039280000}"/>
    <cellStyle name="Procent 3 2 3 3 2" xfId="9458" xr:uid="{00000000-0005-0000-0000-00003A280000}"/>
    <cellStyle name="Procent 3 2 3 4" xfId="8091" xr:uid="{00000000-0005-0000-0000-00003B280000}"/>
    <cellStyle name="Procent 3 2 4" xfId="4114" xr:uid="{00000000-0005-0000-0000-00003C280000}"/>
    <cellStyle name="Procent 3 2 4 2" xfId="7282" xr:uid="{00000000-0005-0000-0000-00003D280000}"/>
    <cellStyle name="Procent 3 2 4 2 2" xfId="10037" xr:uid="{00000000-0005-0000-0000-00003E280000}"/>
    <cellStyle name="Procent 3 2 4 3" xfId="8675" xr:uid="{00000000-0005-0000-0000-00003F280000}"/>
    <cellStyle name="Procent 3 2 5" xfId="3463" xr:uid="{00000000-0005-0000-0000-000040280000}"/>
    <cellStyle name="Procent 3 2 5 2" xfId="6671" xr:uid="{00000000-0005-0000-0000-000041280000}"/>
    <cellStyle name="Procent 3 2 5 2 2" xfId="9426" xr:uid="{00000000-0005-0000-0000-000042280000}"/>
    <cellStyle name="Procent 3 2 5 3" xfId="8059" xr:uid="{00000000-0005-0000-0000-000043280000}"/>
    <cellStyle name="Procent 3 3" xfId="3471" xr:uid="{00000000-0005-0000-0000-000044280000}"/>
    <cellStyle name="Procent 3 3 2" xfId="4122" xr:uid="{00000000-0005-0000-0000-000045280000}"/>
    <cellStyle name="Procent 3 3 2 2" xfId="7290" xr:uid="{00000000-0005-0000-0000-000046280000}"/>
    <cellStyle name="Procent 3 3 2 2 2" xfId="10045" xr:uid="{00000000-0005-0000-0000-000047280000}"/>
    <cellStyle name="Procent 3 3 2 3" xfId="8683" xr:uid="{00000000-0005-0000-0000-000048280000}"/>
    <cellStyle name="Procent 3 3 3" xfId="6679" xr:uid="{00000000-0005-0000-0000-000049280000}"/>
    <cellStyle name="Procent 3 3 3 2" xfId="9434" xr:uid="{00000000-0005-0000-0000-00004A280000}"/>
    <cellStyle name="Procent 3 3 4" xfId="8067" xr:uid="{00000000-0005-0000-0000-00004B280000}"/>
    <cellStyle name="Procent 3 4" xfId="3487" xr:uid="{00000000-0005-0000-0000-00004C280000}"/>
    <cellStyle name="Procent 3 4 2" xfId="4138" xr:uid="{00000000-0005-0000-0000-00004D280000}"/>
    <cellStyle name="Procent 3 4 2 2" xfId="7306" xr:uid="{00000000-0005-0000-0000-00004E280000}"/>
    <cellStyle name="Procent 3 4 2 2 2" xfId="10061" xr:uid="{00000000-0005-0000-0000-00004F280000}"/>
    <cellStyle name="Procent 3 4 2 3" xfId="8699" xr:uid="{00000000-0005-0000-0000-000050280000}"/>
    <cellStyle name="Procent 3 4 3" xfId="6695" xr:uid="{00000000-0005-0000-0000-000051280000}"/>
    <cellStyle name="Procent 3 4 3 2" xfId="9450" xr:uid="{00000000-0005-0000-0000-000052280000}"/>
    <cellStyle name="Procent 3 4 4" xfId="8083" xr:uid="{00000000-0005-0000-0000-000053280000}"/>
    <cellStyle name="Procent 3 5" xfId="3508" xr:uid="{00000000-0005-0000-0000-000054280000}"/>
    <cellStyle name="Procent 3 6" xfId="4106" xr:uid="{00000000-0005-0000-0000-000055280000}"/>
    <cellStyle name="Procent 3 6 2" xfId="7274" xr:uid="{00000000-0005-0000-0000-000056280000}"/>
    <cellStyle name="Procent 3 6 2 2" xfId="10029" xr:uid="{00000000-0005-0000-0000-000057280000}"/>
    <cellStyle name="Procent 3 6 3" xfId="8667" xr:uid="{00000000-0005-0000-0000-000058280000}"/>
    <cellStyle name="Procent 3 7" xfId="3387" xr:uid="{00000000-0005-0000-0000-000059280000}"/>
    <cellStyle name="Procent 3 7 2" xfId="6655" xr:uid="{00000000-0005-0000-0000-00005A280000}"/>
    <cellStyle name="Procent 3 7 2 2" xfId="9418" xr:uid="{00000000-0005-0000-0000-00005B280000}"/>
    <cellStyle name="Procent 3 7 3" xfId="8047" xr:uid="{00000000-0005-0000-0000-00005C280000}"/>
    <cellStyle name="Procent 4" xfId="1990" xr:uid="{00000000-0005-0000-0000-00005D280000}"/>
    <cellStyle name="Procent 4 10" xfId="7951" xr:uid="{00000000-0005-0000-0000-00005E280000}"/>
    <cellStyle name="Procent 4 2" xfId="3260" xr:uid="{00000000-0005-0000-0000-00005F280000}"/>
    <cellStyle name="Procent 4 2 2" xfId="3309" xr:uid="{00000000-0005-0000-0000-000060280000}"/>
    <cellStyle name="Procent 4 2 2 2" xfId="4693" xr:uid="{00000000-0005-0000-0000-000061280000}"/>
    <cellStyle name="Procent 4 2 2 2 2" xfId="7861" xr:uid="{00000000-0005-0000-0000-000062280000}"/>
    <cellStyle name="Procent 4 2 2 2 2 2" xfId="10616" xr:uid="{00000000-0005-0000-0000-000063280000}"/>
    <cellStyle name="Procent 4 2 2 2 3" xfId="9254" xr:uid="{00000000-0005-0000-0000-000064280000}"/>
    <cellStyle name="Procent 4 2 2 3" xfId="4069" xr:uid="{00000000-0005-0000-0000-000065280000}"/>
    <cellStyle name="Procent 4 2 2 3 2" xfId="7237" xr:uid="{00000000-0005-0000-0000-000066280000}"/>
    <cellStyle name="Procent 4 2 2 3 2 2" xfId="9992" xr:uid="{00000000-0005-0000-0000-000067280000}"/>
    <cellStyle name="Procent 4 2 2 3 3" xfId="8630" xr:uid="{00000000-0005-0000-0000-000068280000}"/>
    <cellStyle name="Procent 4 2 2 4" xfId="6618" xr:uid="{00000000-0005-0000-0000-000069280000}"/>
    <cellStyle name="Procent 4 2 2 4 2" xfId="9382" xr:uid="{00000000-0005-0000-0000-00006A280000}"/>
    <cellStyle name="Procent 4 2 2 5" xfId="8011" xr:uid="{00000000-0005-0000-0000-00006B280000}"/>
    <cellStyle name="Procent 4 2 3" xfId="4070" xr:uid="{00000000-0005-0000-0000-00006C280000}"/>
    <cellStyle name="Procent 4 2 3 2" xfId="4694" xr:uid="{00000000-0005-0000-0000-00006D280000}"/>
    <cellStyle name="Procent 4 2 3 2 2" xfId="7862" xr:uid="{00000000-0005-0000-0000-00006E280000}"/>
    <cellStyle name="Procent 4 2 3 2 2 2" xfId="10617" xr:uid="{00000000-0005-0000-0000-00006F280000}"/>
    <cellStyle name="Procent 4 2 3 2 3" xfId="9255" xr:uid="{00000000-0005-0000-0000-000070280000}"/>
    <cellStyle name="Procent 4 2 3 3" xfId="7238" xr:uid="{00000000-0005-0000-0000-000071280000}"/>
    <cellStyle name="Procent 4 2 3 3 2" xfId="9993" xr:uid="{00000000-0005-0000-0000-000072280000}"/>
    <cellStyle name="Procent 4 2 3 4" xfId="8631" xr:uid="{00000000-0005-0000-0000-000073280000}"/>
    <cellStyle name="Procent 4 2 4" xfId="4692" xr:uid="{00000000-0005-0000-0000-000074280000}"/>
    <cellStyle name="Procent 4 2 4 2" xfId="7860" xr:uid="{00000000-0005-0000-0000-000075280000}"/>
    <cellStyle name="Procent 4 2 4 2 2" xfId="10615" xr:uid="{00000000-0005-0000-0000-000076280000}"/>
    <cellStyle name="Procent 4 2 4 3" xfId="9253" xr:uid="{00000000-0005-0000-0000-000077280000}"/>
    <cellStyle name="Procent 4 2 5" xfId="4068" xr:uid="{00000000-0005-0000-0000-000078280000}"/>
    <cellStyle name="Procent 4 2 5 2" xfId="7236" xr:uid="{00000000-0005-0000-0000-000079280000}"/>
    <cellStyle name="Procent 4 2 5 2 2" xfId="9991" xr:uid="{00000000-0005-0000-0000-00007A280000}"/>
    <cellStyle name="Procent 4 2 5 3" xfId="8629" xr:uid="{00000000-0005-0000-0000-00007B280000}"/>
    <cellStyle name="Procent 4 2 6" xfId="5675" xr:uid="{00000000-0005-0000-0000-00007C280000}"/>
    <cellStyle name="Procent 4 2 6 2" xfId="9325" xr:uid="{00000000-0005-0000-0000-00007D280000}"/>
    <cellStyle name="Procent 4 2 7" xfId="6597" xr:uid="{00000000-0005-0000-0000-00007E280000}"/>
    <cellStyle name="Procent 4 2 7 2" xfId="9361" xr:uid="{00000000-0005-0000-0000-00007F280000}"/>
    <cellStyle name="Procent 4 2 8" xfId="7991" xr:uid="{00000000-0005-0000-0000-000080280000}"/>
    <cellStyle name="Procent 4 3" xfId="3290" xr:uid="{00000000-0005-0000-0000-000081280000}"/>
    <cellStyle name="Procent 4 3 2" xfId="4695" xr:uid="{00000000-0005-0000-0000-000082280000}"/>
    <cellStyle name="Procent 4 3 2 2" xfId="7863" xr:uid="{00000000-0005-0000-0000-000083280000}"/>
    <cellStyle name="Procent 4 3 2 2 2" xfId="10618" xr:uid="{00000000-0005-0000-0000-000084280000}"/>
    <cellStyle name="Procent 4 3 2 3" xfId="9256" xr:uid="{00000000-0005-0000-0000-000085280000}"/>
    <cellStyle name="Procent 4 3 3" xfId="4071" xr:uid="{00000000-0005-0000-0000-000086280000}"/>
    <cellStyle name="Procent 4 3 3 2" xfId="7239" xr:uid="{00000000-0005-0000-0000-000087280000}"/>
    <cellStyle name="Procent 4 3 3 2 2" xfId="9994" xr:uid="{00000000-0005-0000-0000-000088280000}"/>
    <cellStyle name="Procent 4 3 3 3" xfId="8632" xr:uid="{00000000-0005-0000-0000-000089280000}"/>
    <cellStyle name="Procent 4 3 4" xfId="6608" xr:uid="{00000000-0005-0000-0000-00008A280000}"/>
    <cellStyle name="Procent 4 3 4 2" xfId="9372" xr:uid="{00000000-0005-0000-0000-00008B280000}"/>
    <cellStyle name="Procent 4 3 5" xfId="8001" xr:uid="{00000000-0005-0000-0000-00008C280000}"/>
    <cellStyle name="Procent 4 4" xfId="4072" xr:uid="{00000000-0005-0000-0000-00008D280000}"/>
    <cellStyle name="Procent 4 4 2" xfId="4696" xr:uid="{00000000-0005-0000-0000-00008E280000}"/>
    <cellStyle name="Procent 4 4 2 2" xfId="7864" xr:uid="{00000000-0005-0000-0000-00008F280000}"/>
    <cellStyle name="Procent 4 4 2 2 2" xfId="10619" xr:uid="{00000000-0005-0000-0000-000090280000}"/>
    <cellStyle name="Procent 4 4 2 3" xfId="9257" xr:uid="{00000000-0005-0000-0000-000091280000}"/>
    <cellStyle name="Procent 4 4 3" xfId="7240" xr:uid="{00000000-0005-0000-0000-000092280000}"/>
    <cellStyle name="Procent 4 4 3 2" xfId="9995" xr:uid="{00000000-0005-0000-0000-000093280000}"/>
    <cellStyle name="Procent 4 4 4" xfId="8633" xr:uid="{00000000-0005-0000-0000-000094280000}"/>
    <cellStyle name="Procent 4 5" xfId="4073" xr:uid="{00000000-0005-0000-0000-000095280000}"/>
    <cellStyle name="Procent 4 5 2" xfId="4697" xr:uid="{00000000-0005-0000-0000-000096280000}"/>
    <cellStyle name="Procent 4 5 2 2" xfId="7865" xr:uid="{00000000-0005-0000-0000-000097280000}"/>
    <cellStyle name="Procent 4 5 2 2 2" xfId="10620" xr:uid="{00000000-0005-0000-0000-000098280000}"/>
    <cellStyle name="Procent 4 5 2 3" xfId="9258" xr:uid="{00000000-0005-0000-0000-000099280000}"/>
    <cellStyle name="Procent 4 5 3" xfId="7241" xr:uid="{00000000-0005-0000-0000-00009A280000}"/>
    <cellStyle name="Procent 4 5 3 2" xfId="9996" xr:uid="{00000000-0005-0000-0000-00009B280000}"/>
    <cellStyle name="Procent 4 5 4" xfId="8634" xr:uid="{00000000-0005-0000-0000-00009C280000}"/>
    <cellStyle name="Procent 4 6" xfId="4691" xr:uid="{00000000-0005-0000-0000-00009D280000}"/>
    <cellStyle name="Procent 4 6 2" xfId="7859" xr:uid="{00000000-0005-0000-0000-00009E280000}"/>
    <cellStyle name="Procent 4 6 2 2" xfId="10614" xr:uid="{00000000-0005-0000-0000-00009F280000}"/>
    <cellStyle name="Procent 4 6 3" xfId="9252" xr:uid="{00000000-0005-0000-0000-0000A0280000}"/>
    <cellStyle name="Procent 4 7" xfId="4067" xr:uid="{00000000-0005-0000-0000-0000A1280000}"/>
    <cellStyle name="Procent 4 7 2" xfId="7235" xr:uid="{00000000-0005-0000-0000-0000A2280000}"/>
    <cellStyle name="Procent 4 7 2 2" xfId="9990" xr:uid="{00000000-0005-0000-0000-0000A3280000}"/>
    <cellStyle name="Procent 4 7 3" xfId="8628" xr:uid="{00000000-0005-0000-0000-0000A4280000}"/>
    <cellStyle name="Procent 4 8" xfId="5306" xr:uid="{00000000-0005-0000-0000-0000A5280000}"/>
    <cellStyle name="Procent 4 8 2" xfId="9311" xr:uid="{00000000-0005-0000-0000-0000A6280000}"/>
    <cellStyle name="Procent 4 9" xfId="6228" xr:uid="{00000000-0005-0000-0000-0000A7280000}"/>
    <cellStyle name="Procent 4 9 2" xfId="9344" xr:uid="{00000000-0005-0000-0000-0000A8280000}"/>
    <cellStyle name="Procent 5" xfId="3313" xr:uid="{00000000-0005-0000-0000-0000A9280000}"/>
    <cellStyle name="Procent 5 2" xfId="4075" xr:uid="{00000000-0005-0000-0000-0000AA280000}"/>
    <cellStyle name="Procent 5 2 2" xfId="4076" xr:uid="{00000000-0005-0000-0000-0000AB280000}"/>
    <cellStyle name="Procent 5 2 2 2" xfId="4700" xr:uid="{00000000-0005-0000-0000-0000AC280000}"/>
    <cellStyle name="Procent 5 2 2 2 2" xfId="7868" xr:uid="{00000000-0005-0000-0000-0000AD280000}"/>
    <cellStyle name="Procent 5 2 2 2 2 2" xfId="10623" xr:uid="{00000000-0005-0000-0000-0000AE280000}"/>
    <cellStyle name="Procent 5 2 2 2 3" xfId="9261" xr:uid="{00000000-0005-0000-0000-0000AF280000}"/>
    <cellStyle name="Procent 5 2 2 3" xfId="7244" xr:uid="{00000000-0005-0000-0000-0000B0280000}"/>
    <cellStyle name="Procent 5 2 2 3 2" xfId="9999" xr:uid="{00000000-0005-0000-0000-0000B1280000}"/>
    <cellStyle name="Procent 5 2 2 4" xfId="8637" xr:uid="{00000000-0005-0000-0000-0000B2280000}"/>
    <cellStyle name="Procent 5 2 3" xfId="4077" xr:uid="{00000000-0005-0000-0000-0000B3280000}"/>
    <cellStyle name="Procent 5 2 3 2" xfId="4701" xr:uid="{00000000-0005-0000-0000-0000B4280000}"/>
    <cellStyle name="Procent 5 2 3 2 2" xfId="7869" xr:uid="{00000000-0005-0000-0000-0000B5280000}"/>
    <cellStyle name="Procent 5 2 3 2 2 2" xfId="10624" xr:uid="{00000000-0005-0000-0000-0000B6280000}"/>
    <cellStyle name="Procent 5 2 3 2 3" xfId="9262" xr:uid="{00000000-0005-0000-0000-0000B7280000}"/>
    <cellStyle name="Procent 5 2 3 3" xfId="7245" xr:uid="{00000000-0005-0000-0000-0000B8280000}"/>
    <cellStyle name="Procent 5 2 3 3 2" xfId="10000" xr:uid="{00000000-0005-0000-0000-0000B9280000}"/>
    <cellStyle name="Procent 5 2 3 4" xfId="8638" xr:uid="{00000000-0005-0000-0000-0000BA280000}"/>
    <cellStyle name="Procent 5 2 4" xfId="4699" xr:uid="{00000000-0005-0000-0000-0000BB280000}"/>
    <cellStyle name="Procent 5 2 4 2" xfId="7867" xr:uid="{00000000-0005-0000-0000-0000BC280000}"/>
    <cellStyle name="Procent 5 2 4 2 2" xfId="10622" xr:uid="{00000000-0005-0000-0000-0000BD280000}"/>
    <cellStyle name="Procent 5 2 4 3" xfId="9260" xr:uid="{00000000-0005-0000-0000-0000BE280000}"/>
    <cellStyle name="Procent 5 2 5" xfId="7243" xr:uid="{00000000-0005-0000-0000-0000BF280000}"/>
    <cellStyle name="Procent 5 2 5 2" xfId="9998" xr:uid="{00000000-0005-0000-0000-0000C0280000}"/>
    <cellStyle name="Procent 5 2 6" xfId="8636" xr:uid="{00000000-0005-0000-0000-0000C1280000}"/>
    <cellStyle name="Procent 5 3" xfId="4078" xr:uid="{00000000-0005-0000-0000-0000C2280000}"/>
    <cellStyle name="Procent 5 3 2" xfId="4702" xr:uid="{00000000-0005-0000-0000-0000C3280000}"/>
    <cellStyle name="Procent 5 3 2 2" xfId="7870" xr:uid="{00000000-0005-0000-0000-0000C4280000}"/>
    <cellStyle name="Procent 5 3 2 2 2" xfId="10625" xr:uid="{00000000-0005-0000-0000-0000C5280000}"/>
    <cellStyle name="Procent 5 3 2 3" xfId="9263" xr:uid="{00000000-0005-0000-0000-0000C6280000}"/>
    <cellStyle name="Procent 5 3 3" xfId="7246" xr:uid="{00000000-0005-0000-0000-0000C7280000}"/>
    <cellStyle name="Procent 5 3 3 2" xfId="10001" xr:uid="{00000000-0005-0000-0000-0000C8280000}"/>
    <cellStyle name="Procent 5 3 4" xfId="8639" xr:uid="{00000000-0005-0000-0000-0000C9280000}"/>
    <cellStyle name="Procent 5 4" xfId="4079" xr:uid="{00000000-0005-0000-0000-0000CA280000}"/>
    <cellStyle name="Procent 5 4 2" xfId="4703" xr:uid="{00000000-0005-0000-0000-0000CB280000}"/>
    <cellStyle name="Procent 5 4 2 2" xfId="7871" xr:uid="{00000000-0005-0000-0000-0000CC280000}"/>
    <cellStyle name="Procent 5 4 2 2 2" xfId="10626" xr:uid="{00000000-0005-0000-0000-0000CD280000}"/>
    <cellStyle name="Procent 5 4 2 3" xfId="9264" xr:uid="{00000000-0005-0000-0000-0000CE280000}"/>
    <cellStyle name="Procent 5 4 3" xfId="7247" xr:uid="{00000000-0005-0000-0000-0000CF280000}"/>
    <cellStyle name="Procent 5 4 3 2" xfId="10002" xr:uid="{00000000-0005-0000-0000-0000D0280000}"/>
    <cellStyle name="Procent 5 4 4" xfId="8640" xr:uid="{00000000-0005-0000-0000-0000D1280000}"/>
    <cellStyle name="Procent 5 5" xfId="4080" xr:uid="{00000000-0005-0000-0000-0000D2280000}"/>
    <cellStyle name="Procent 5 5 2" xfId="4704" xr:uid="{00000000-0005-0000-0000-0000D3280000}"/>
    <cellStyle name="Procent 5 5 2 2" xfId="7872" xr:uid="{00000000-0005-0000-0000-0000D4280000}"/>
    <cellStyle name="Procent 5 5 2 2 2" xfId="10627" xr:uid="{00000000-0005-0000-0000-0000D5280000}"/>
    <cellStyle name="Procent 5 5 2 3" xfId="9265" xr:uid="{00000000-0005-0000-0000-0000D6280000}"/>
    <cellStyle name="Procent 5 5 3" xfId="7248" xr:uid="{00000000-0005-0000-0000-0000D7280000}"/>
    <cellStyle name="Procent 5 5 3 2" xfId="10003" xr:uid="{00000000-0005-0000-0000-0000D8280000}"/>
    <cellStyle name="Procent 5 5 4" xfId="8641" xr:uid="{00000000-0005-0000-0000-0000D9280000}"/>
    <cellStyle name="Procent 5 6" xfId="4698" xr:uid="{00000000-0005-0000-0000-0000DA280000}"/>
    <cellStyle name="Procent 5 6 2" xfId="7866" xr:uid="{00000000-0005-0000-0000-0000DB280000}"/>
    <cellStyle name="Procent 5 6 2 2" xfId="10621" xr:uid="{00000000-0005-0000-0000-0000DC280000}"/>
    <cellStyle name="Procent 5 6 3" xfId="9259" xr:uid="{00000000-0005-0000-0000-0000DD280000}"/>
    <cellStyle name="Procent 5 7" xfId="4074" xr:uid="{00000000-0005-0000-0000-0000DE280000}"/>
    <cellStyle name="Procent 5 7 2" xfId="7242" xr:uid="{00000000-0005-0000-0000-0000DF280000}"/>
    <cellStyle name="Procent 5 7 2 2" xfId="9997" xr:uid="{00000000-0005-0000-0000-0000E0280000}"/>
    <cellStyle name="Procent 5 7 3" xfId="8635" xr:uid="{00000000-0005-0000-0000-0000E1280000}"/>
    <cellStyle name="Procent 5 8" xfId="6622" xr:uid="{00000000-0005-0000-0000-0000E2280000}"/>
    <cellStyle name="Procent 5 8 2" xfId="9386" xr:uid="{00000000-0005-0000-0000-0000E3280000}"/>
    <cellStyle name="Procent 5 9" xfId="8015" xr:uid="{00000000-0005-0000-0000-0000E4280000}"/>
    <cellStyle name="Procent 6" xfId="3364" xr:uid="{00000000-0005-0000-0000-0000E5280000}"/>
    <cellStyle name="Procent 6 2" xfId="4081" xr:uid="{00000000-0005-0000-0000-0000E6280000}"/>
    <cellStyle name="Procent 6 2 2" xfId="4082" xr:uid="{00000000-0005-0000-0000-0000E7280000}"/>
    <cellStyle name="Procent 6 2 2 2" xfId="4707" xr:uid="{00000000-0005-0000-0000-0000E8280000}"/>
    <cellStyle name="Procent 6 2 2 2 2" xfId="7875" xr:uid="{00000000-0005-0000-0000-0000E9280000}"/>
    <cellStyle name="Procent 6 2 2 2 2 2" xfId="10630" xr:uid="{00000000-0005-0000-0000-0000EA280000}"/>
    <cellStyle name="Procent 6 2 2 2 3" xfId="9268" xr:uid="{00000000-0005-0000-0000-0000EB280000}"/>
    <cellStyle name="Procent 6 2 2 3" xfId="7250" xr:uid="{00000000-0005-0000-0000-0000EC280000}"/>
    <cellStyle name="Procent 6 2 2 3 2" xfId="10005" xr:uid="{00000000-0005-0000-0000-0000ED280000}"/>
    <cellStyle name="Procent 6 2 2 4" xfId="8643" xr:uid="{00000000-0005-0000-0000-0000EE280000}"/>
    <cellStyle name="Procent 6 2 3" xfId="4083" xr:uid="{00000000-0005-0000-0000-0000EF280000}"/>
    <cellStyle name="Procent 6 2 3 2" xfId="4708" xr:uid="{00000000-0005-0000-0000-0000F0280000}"/>
    <cellStyle name="Procent 6 2 3 2 2" xfId="7876" xr:uid="{00000000-0005-0000-0000-0000F1280000}"/>
    <cellStyle name="Procent 6 2 3 2 2 2" xfId="10631" xr:uid="{00000000-0005-0000-0000-0000F2280000}"/>
    <cellStyle name="Procent 6 2 3 2 3" xfId="9269" xr:uid="{00000000-0005-0000-0000-0000F3280000}"/>
    <cellStyle name="Procent 6 2 3 3" xfId="7251" xr:uid="{00000000-0005-0000-0000-0000F4280000}"/>
    <cellStyle name="Procent 6 2 3 3 2" xfId="10006" xr:uid="{00000000-0005-0000-0000-0000F5280000}"/>
    <cellStyle name="Procent 6 2 3 4" xfId="8644" xr:uid="{00000000-0005-0000-0000-0000F6280000}"/>
    <cellStyle name="Procent 6 2 4" xfId="4706" xr:uid="{00000000-0005-0000-0000-0000F7280000}"/>
    <cellStyle name="Procent 6 2 4 2" xfId="7874" xr:uid="{00000000-0005-0000-0000-0000F8280000}"/>
    <cellStyle name="Procent 6 2 4 2 2" xfId="10629" xr:uid="{00000000-0005-0000-0000-0000F9280000}"/>
    <cellStyle name="Procent 6 2 4 3" xfId="9267" xr:uid="{00000000-0005-0000-0000-0000FA280000}"/>
    <cellStyle name="Procent 6 2 5" xfId="7249" xr:uid="{00000000-0005-0000-0000-0000FB280000}"/>
    <cellStyle name="Procent 6 2 5 2" xfId="10004" xr:uid="{00000000-0005-0000-0000-0000FC280000}"/>
    <cellStyle name="Procent 6 2 6" xfId="8642" xr:uid="{00000000-0005-0000-0000-0000FD280000}"/>
    <cellStyle name="Procent 6 3" xfId="4084" xr:uid="{00000000-0005-0000-0000-0000FE280000}"/>
    <cellStyle name="Procent 6 3 2" xfId="4709" xr:uid="{00000000-0005-0000-0000-0000FF280000}"/>
    <cellStyle name="Procent 6 3 2 2" xfId="7877" xr:uid="{00000000-0005-0000-0000-000000290000}"/>
    <cellStyle name="Procent 6 3 2 2 2" xfId="10632" xr:uid="{00000000-0005-0000-0000-000001290000}"/>
    <cellStyle name="Procent 6 3 2 3" xfId="9270" xr:uid="{00000000-0005-0000-0000-000002290000}"/>
    <cellStyle name="Procent 6 3 3" xfId="7252" xr:uid="{00000000-0005-0000-0000-000003290000}"/>
    <cellStyle name="Procent 6 3 3 2" xfId="10007" xr:uid="{00000000-0005-0000-0000-000004290000}"/>
    <cellStyle name="Procent 6 3 4" xfId="8645" xr:uid="{00000000-0005-0000-0000-000005290000}"/>
    <cellStyle name="Procent 6 4" xfId="4085" xr:uid="{00000000-0005-0000-0000-000006290000}"/>
    <cellStyle name="Procent 6 4 2" xfId="4710" xr:uid="{00000000-0005-0000-0000-000007290000}"/>
    <cellStyle name="Procent 6 4 2 2" xfId="7878" xr:uid="{00000000-0005-0000-0000-000008290000}"/>
    <cellStyle name="Procent 6 4 2 2 2" xfId="10633" xr:uid="{00000000-0005-0000-0000-000009290000}"/>
    <cellStyle name="Procent 6 4 2 3" xfId="9271" xr:uid="{00000000-0005-0000-0000-00000A290000}"/>
    <cellStyle name="Procent 6 4 3" xfId="7253" xr:uid="{00000000-0005-0000-0000-00000B290000}"/>
    <cellStyle name="Procent 6 4 3 2" xfId="10008" xr:uid="{00000000-0005-0000-0000-00000C290000}"/>
    <cellStyle name="Procent 6 4 4" xfId="8646" xr:uid="{00000000-0005-0000-0000-00000D290000}"/>
    <cellStyle name="Procent 6 5" xfId="4086" xr:uid="{00000000-0005-0000-0000-00000E290000}"/>
    <cellStyle name="Procent 6 5 2" xfId="4711" xr:uid="{00000000-0005-0000-0000-00000F290000}"/>
    <cellStyle name="Procent 6 5 2 2" xfId="7879" xr:uid="{00000000-0005-0000-0000-000010290000}"/>
    <cellStyle name="Procent 6 5 2 2 2" xfId="10634" xr:uid="{00000000-0005-0000-0000-000011290000}"/>
    <cellStyle name="Procent 6 5 2 3" xfId="9272" xr:uid="{00000000-0005-0000-0000-000012290000}"/>
    <cellStyle name="Procent 6 5 3" xfId="7254" xr:uid="{00000000-0005-0000-0000-000013290000}"/>
    <cellStyle name="Procent 6 5 3 2" xfId="10009" xr:uid="{00000000-0005-0000-0000-000014290000}"/>
    <cellStyle name="Procent 6 5 4" xfId="8647" xr:uid="{00000000-0005-0000-0000-000015290000}"/>
    <cellStyle name="Procent 6 6" xfId="4705" xr:uid="{00000000-0005-0000-0000-000016290000}"/>
    <cellStyle name="Procent 6 6 2" xfId="7873" xr:uid="{00000000-0005-0000-0000-000017290000}"/>
    <cellStyle name="Procent 6 6 2 2" xfId="10628" xr:uid="{00000000-0005-0000-0000-000018290000}"/>
    <cellStyle name="Procent 6 6 3" xfId="9266" xr:uid="{00000000-0005-0000-0000-000019290000}"/>
    <cellStyle name="Procent 6 7" xfId="6648" xr:uid="{00000000-0005-0000-0000-00001A290000}"/>
    <cellStyle name="Procent 6 7 2" xfId="9412" xr:uid="{00000000-0005-0000-0000-00001B290000}"/>
    <cellStyle name="Procent 6 8" xfId="8041" xr:uid="{00000000-0005-0000-0000-00001C290000}"/>
    <cellStyle name="Procent 7" xfId="4087" xr:uid="{00000000-0005-0000-0000-00001D290000}"/>
    <cellStyle name="Procent 7 2" xfId="4088" xr:uid="{00000000-0005-0000-0000-00001E290000}"/>
    <cellStyle name="Procent 7 2 2" xfId="4089" xr:uid="{00000000-0005-0000-0000-00001F290000}"/>
    <cellStyle name="Procent 7 2 2 2" xfId="4714" xr:uid="{00000000-0005-0000-0000-000020290000}"/>
    <cellStyle name="Procent 7 2 2 2 2" xfId="7882" xr:uid="{00000000-0005-0000-0000-000021290000}"/>
    <cellStyle name="Procent 7 2 2 2 2 2" xfId="10637" xr:uid="{00000000-0005-0000-0000-000022290000}"/>
    <cellStyle name="Procent 7 2 2 2 3" xfId="9275" xr:uid="{00000000-0005-0000-0000-000023290000}"/>
    <cellStyle name="Procent 7 2 2 3" xfId="7257" xr:uid="{00000000-0005-0000-0000-000024290000}"/>
    <cellStyle name="Procent 7 2 2 3 2" xfId="10012" xr:uid="{00000000-0005-0000-0000-000025290000}"/>
    <cellStyle name="Procent 7 2 2 4" xfId="8650" xr:uid="{00000000-0005-0000-0000-000026290000}"/>
    <cellStyle name="Procent 7 2 3" xfId="4090" xr:uid="{00000000-0005-0000-0000-000027290000}"/>
    <cellStyle name="Procent 7 2 3 2" xfId="4715" xr:uid="{00000000-0005-0000-0000-000028290000}"/>
    <cellStyle name="Procent 7 2 3 2 2" xfId="7883" xr:uid="{00000000-0005-0000-0000-000029290000}"/>
    <cellStyle name="Procent 7 2 3 2 2 2" xfId="10638" xr:uid="{00000000-0005-0000-0000-00002A290000}"/>
    <cellStyle name="Procent 7 2 3 2 3" xfId="9276" xr:uid="{00000000-0005-0000-0000-00002B290000}"/>
    <cellStyle name="Procent 7 2 3 3" xfId="7258" xr:uid="{00000000-0005-0000-0000-00002C290000}"/>
    <cellStyle name="Procent 7 2 3 3 2" xfId="10013" xr:uid="{00000000-0005-0000-0000-00002D290000}"/>
    <cellStyle name="Procent 7 2 3 4" xfId="8651" xr:uid="{00000000-0005-0000-0000-00002E290000}"/>
    <cellStyle name="Procent 7 2 4" xfId="4713" xr:uid="{00000000-0005-0000-0000-00002F290000}"/>
    <cellStyle name="Procent 7 2 4 2" xfId="7881" xr:uid="{00000000-0005-0000-0000-000030290000}"/>
    <cellStyle name="Procent 7 2 4 2 2" xfId="10636" xr:uid="{00000000-0005-0000-0000-000031290000}"/>
    <cellStyle name="Procent 7 2 4 3" xfId="9274" xr:uid="{00000000-0005-0000-0000-000032290000}"/>
    <cellStyle name="Procent 7 2 5" xfId="7256" xr:uid="{00000000-0005-0000-0000-000033290000}"/>
    <cellStyle name="Procent 7 2 5 2" xfId="10011" xr:uid="{00000000-0005-0000-0000-000034290000}"/>
    <cellStyle name="Procent 7 2 6" xfId="8649" xr:uid="{00000000-0005-0000-0000-000035290000}"/>
    <cellStyle name="Procent 7 3" xfId="4091" xr:uid="{00000000-0005-0000-0000-000036290000}"/>
    <cellStyle name="Procent 7 3 2" xfId="4716" xr:uid="{00000000-0005-0000-0000-000037290000}"/>
    <cellStyle name="Procent 7 3 2 2" xfId="7884" xr:uid="{00000000-0005-0000-0000-000038290000}"/>
    <cellStyle name="Procent 7 3 2 2 2" xfId="10639" xr:uid="{00000000-0005-0000-0000-000039290000}"/>
    <cellStyle name="Procent 7 3 2 3" xfId="9277" xr:uid="{00000000-0005-0000-0000-00003A290000}"/>
    <cellStyle name="Procent 7 3 3" xfId="7259" xr:uid="{00000000-0005-0000-0000-00003B290000}"/>
    <cellStyle name="Procent 7 3 3 2" xfId="10014" xr:uid="{00000000-0005-0000-0000-00003C290000}"/>
    <cellStyle name="Procent 7 3 4" xfId="8652" xr:uid="{00000000-0005-0000-0000-00003D290000}"/>
    <cellStyle name="Procent 7 4" xfId="4092" xr:uid="{00000000-0005-0000-0000-00003E290000}"/>
    <cellStyle name="Procent 7 4 2" xfId="4717" xr:uid="{00000000-0005-0000-0000-00003F290000}"/>
    <cellStyle name="Procent 7 4 2 2" xfId="7885" xr:uid="{00000000-0005-0000-0000-000040290000}"/>
    <cellStyle name="Procent 7 4 2 2 2" xfId="10640" xr:uid="{00000000-0005-0000-0000-000041290000}"/>
    <cellStyle name="Procent 7 4 2 3" xfId="9278" xr:uid="{00000000-0005-0000-0000-000042290000}"/>
    <cellStyle name="Procent 7 4 3" xfId="7260" xr:uid="{00000000-0005-0000-0000-000043290000}"/>
    <cellStyle name="Procent 7 4 3 2" xfId="10015" xr:uid="{00000000-0005-0000-0000-000044290000}"/>
    <cellStyle name="Procent 7 4 4" xfId="8653" xr:uid="{00000000-0005-0000-0000-000045290000}"/>
    <cellStyle name="Procent 7 5" xfId="4093" xr:uid="{00000000-0005-0000-0000-000046290000}"/>
    <cellStyle name="Procent 7 5 2" xfId="4718" xr:uid="{00000000-0005-0000-0000-000047290000}"/>
    <cellStyle name="Procent 7 5 2 2" xfId="7886" xr:uid="{00000000-0005-0000-0000-000048290000}"/>
    <cellStyle name="Procent 7 5 2 2 2" xfId="10641" xr:uid="{00000000-0005-0000-0000-000049290000}"/>
    <cellStyle name="Procent 7 5 2 3" xfId="9279" xr:uid="{00000000-0005-0000-0000-00004A290000}"/>
    <cellStyle name="Procent 7 5 3" xfId="7261" xr:uid="{00000000-0005-0000-0000-00004B290000}"/>
    <cellStyle name="Procent 7 5 3 2" xfId="10016" xr:uid="{00000000-0005-0000-0000-00004C290000}"/>
    <cellStyle name="Procent 7 5 4" xfId="8654" xr:uid="{00000000-0005-0000-0000-00004D290000}"/>
    <cellStyle name="Procent 7 6" xfId="4712" xr:uid="{00000000-0005-0000-0000-00004E290000}"/>
    <cellStyle name="Procent 7 6 2" xfId="7880" xr:uid="{00000000-0005-0000-0000-00004F290000}"/>
    <cellStyle name="Procent 7 6 2 2" xfId="10635" xr:uid="{00000000-0005-0000-0000-000050290000}"/>
    <cellStyle name="Procent 7 6 3" xfId="9273" xr:uid="{00000000-0005-0000-0000-000051290000}"/>
    <cellStyle name="Procent 7 7" xfId="7255" xr:uid="{00000000-0005-0000-0000-000052290000}"/>
    <cellStyle name="Procent 7 7 2" xfId="10010" xr:uid="{00000000-0005-0000-0000-000053290000}"/>
    <cellStyle name="Procent 7 8" xfId="8648" xr:uid="{00000000-0005-0000-0000-000054290000}"/>
    <cellStyle name="Procent 8" xfId="4094" xr:uid="{00000000-0005-0000-0000-000055290000}"/>
    <cellStyle name="Procent 8 2" xfId="4095" xr:uid="{00000000-0005-0000-0000-000056290000}"/>
    <cellStyle name="Procent 8 2 2" xfId="4096" xr:uid="{00000000-0005-0000-0000-000057290000}"/>
    <cellStyle name="Procent 8 2 2 2" xfId="4721" xr:uid="{00000000-0005-0000-0000-000058290000}"/>
    <cellStyle name="Procent 8 2 2 2 2" xfId="7889" xr:uid="{00000000-0005-0000-0000-000059290000}"/>
    <cellStyle name="Procent 8 2 2 2 2 2" xfId="10644" xr:uid="{00000000-0005-0000-0000-00005A290000}"/>
    <cellStyle name="Procent 8 2 2 2 3" xfId="9282" xr:uid="{00000000-0005-0000-0000-00005B290000}"/>
    <cellStyle name="Procent 8 2 2 3" xfId="7264" xr:uid="{00000000-0005-0000-0000-00005C290000}"/>
    <cellStyle name="Procent 8 2 2 3 2" xfId="10019" xr:uid="{00000000-0005-0000-0000-00005D290000}"/>
    <cellStyle name="Procent 8 2 2 4" xfId="8657" xr:uid="{00000000-0005-0000-0000-00005E290000}"/>
    <cellStyle name="Procent 8 2 3" xfId="4097" xr:uid="{00000000-0005-0000-0000-00005F290000}"/>
    <cellStyle name="Procent 8 2 3 2" xfId="4722" xr:uid="{00000000-0005-0000-0000-000060290000}"/>
    <cellStyle name="Procent 8 2 3 2 2" xfId="7890" xr:uid="{00000000-0005-0000-0000-000061290000}"/>
    <cellStyle name="Procent 8 2 3 2 2 2" xfId="10645" xr:uid="{00000000-0005-0000-0000-000062290000}"/>
    <cellStyle name="Procent 8 2 3 2 3" xfId="9283" xr:uid="{00000000-0005-0000-0000-000063290000}"/>
    <cellStyle name="Procent 8 2 3 3" xfId="7265" xr:uid="{00000000-0005-0000-0000-000064290000}"/>
    <cellStyle name="Procent 8 2 3 3 2" xfId="10020" xr:uid="{00000000-0005-0000-0000-000065290000}"/>
    <cellStyle name="Procent 8 2 3 4" xfId="8658" xr:uid="{00000000-0005-0000-0000-000066290000}"/>
    <cellStyle name="Procent 8 2 4" xfId="4720" xr:uid="{00000000-0005-0000-0000-000067290000}"/>
    <cellStyle name="Procent 8 2 4 2" xfId="7888" xr:uid="{00000000-0005-0000-0000-000068290000}"/>
    <cellStyle name="Procent 8 2 4 2 2" xfId="10643" xr:uid="{00000000-0005-0000-0000-000069290000}"/>
    <cellStyle name="Procent 8 2 4 3" xfId="9281" xr:uid="{00000000-0005-0000-0000-00006A290000}"/>
    <cellStyle name="Procent 8 2 5" xfId="7263" xr:uid="{00000000-0005-0000-0000-00006B290000}"/>
    <cellStyle name="Procent 8 2 5 2" xfId="10018" xr:uid="{00000000-0005-0000-0000-00006C290000}"/>
    <cellStyle name="Procent 8 2 6" xfId="8656" xr:uid="{00000000-0005-0000-0000-00006D290000}"/>
    <cellStyle name="Procent 8 3" xfId="4098" xr:uid="{00000000-0005-0000-0000-00006E290000}"/>
    <cellStyle name="Procent 8 3 2" xfId="4723" xr:uid="{00000000-0005-0000-0000-00006F290000}"/>
    <cellStyle name="Procent 8 3 2 2" xfId="7891" xr:uid="{00000000-0005-0000-0000-000070290000}"/>
    <cellStyle name="Procent 8 3 2 2 2" xfId="10646" xr:uid="{00000000-0005-0000-0000-000071290000}"/>
    <cellStyle name="Procent 8 3 2 3" xfId="9284" xr:uid="{00000000-0005-0000-0000-000072290000}"/>
    <cellStyle name="Procent 8 3 3" xfId="7266" xr:uid="{00000000-0005-0000-0000-000073290000}"/>
    <cellStyle name="Procent 8 3 3 2" xfId="10021" xr:uid="{00000000-0005-0000-0000-000074290000}"/>
    <cellStyle name="Procent 8 3 4" xfId="8659" xr:uid="{00000000-0005-0000-0000-000075290000}"/>
    <cellStyle name="Procent 8 4" xfId="4099" xr:uid="{00000000-0005-0000-0000-000076290000}"/>
    <cellStyle name="Procent 8 4 2" xfId="4724" xr:uid="{00000000-0005-0000-0000-000077290000}"/>
    <cellStyle name="Procent 8 4 2 2" xfId="7892" xr:uid="{00000000-0005-0000-0000-000078290000}"/>
    <cellStyle name="Procent 8 4 2 2 2" xfId="10647" xr:uid="{00000000-0005-0000-0000-000079290000}"/>
    <cellStyle name="Procent 8 4 2 3" xfId="9285" xr:uid="{00000000-0005-0000-0000-00007A290000}"/>
    <cellStyle name="Procent 8 4 3" xfId="7267" xr:uid="{00000000-0005-0000-0000-00007B290000}"/>
    <cellStyle name="Procent 8 4 3 2" xfId="10022" xr:uid="{00000000-0005-0000-0000-00007C290000}"/>
    <cellStyle name="Procent 8 4 4" xfId="8660" xr:uid="{00000000-0005-0000-0000-00007D290000}"/>
    <cellStyle name="Procent 8 5" xfId="4719" xr:uid="{00000000-0005-0000-0000-00007E290000}"/>
    <cellStyle name="Procent 8 5 2" xfId="7887" xr:uid="{00000000-0005-0000-0000-00007F290000}"/>
    <cellStyle name="Procent 8 5 2 2" xfId="10642" xr:uid="{00000000-0005-0000-0000-000080290000}"/>
    <cellStyle name="Procent 8 5 3" xfId="9280" xr:uid="{00000000-0005-0000-0000-000081290000}"/>
    <cellStyle name="Procent 8 6" xfId="7262" xr:uid="{00000000-0005-0000-0000-000082290000}"/>
    <cellStyle name="Procent 8 6 2" xfId="10017" xr:uid="{00000000-0005-0000-0000-000083290000}"/>
    <cellStyle name="Procent 8 7" xfId="8655" xr:uid="{00000000-0005-0000-0000-000084290000}"/>
    <cellStyle name="Procent 9" xfId="4100" xr:uid="{00000000-0005-0000-0000-000085290000}"/>
    <cellStyle name="Procent 9 2" xfId="4101" xr:uid="{00000000-0005-0000-0000-000086290000}"/>
    <cellStyle name="Procent 9 2 2" xfId="4726" xr:uid="{00000000-0005-0000-0000-000087290000}"/>
    <cellStyle name="Procent 9 2 2 2" xfId="7894" xr:uid="{00000000-0005-0000-0000-000088290000}"/>
    <cellStyle name="Procent 9 2 2 2 2" xfId="10649" xr:uid="{00000000-0005-0000-0000-000089290000}"/>
    <cellStyle name="Procent 9 2 2 3" xfId="9287" xr:uid="{00000000-0005-0000-0000-00008A290000}"/>
    <cellStyle name="Procent 9 2 3" xfId="7269" xr:uid="{00000000-0005-0000-0000-00008B290000}"/>
    <cellStyle name="Procent 9 2 3 2" xfId="10024" xr:uid="{00000000-0005-0000-0000-00008C290000}"/>
    <cellStyle name="Procent 9 2 4" xfId="8662" xr:uid="{00000000-0005-0000-0000-00008D290000}"/>
    <cellStyle name="Procent 9 3" xfId="4102" xr:uid="{00000000-0005-0000-0000-00008E290000}"/>
    <cellStyle name="Procent 9 3 2" xfId="4727" xr:uid="{00000000-0005-0000-0000-00008F290000}"/>
    <cellStyle name="Procent 9 3 2 2" xfId="7895" xr:uid="{00000000-0005-0000-0000-000090290000}"/>
    <cellStyle name="Procent 9 3 2 2 2" xfId="10650" xr:uid="{00000000-0005-0000-0000-000091290000}"/>
    <cellStyle name="Procent 9 3 2 3" xfId="9288" xr:uid="{00000000-0005-0000-0000-000092290000}"/>
    <cellStyle name="Procent 9 3 3" xfId="7270" xr:uid="{00000000-0005-0000-0000-000093290000}"/>
    <cellStyle name="Procent 9 3 3 2" xfId="10025" xr:uid="{00000000-0005-0000-0000-000094290000}"/>
    <cellStyle name="Procent 9 3 4" xfId="8663" xr:uid="{00000000-0005-0000-0000-000095290000}"/>
    <cellStyle name="Procent 9 4" xfId="4725" xr:uid="{00000000-0005-0000-0000-000096290000}"/>
    <cellStyle name="Procent 9 4 2" xfId="7893" xr:uid="{00000000-0005-0000-0000-000097290000}"/>
    <cellStyle name="Procent 9 4 2 2" xfId="10648" xr:uid="{00000000-0005-0000-0000-000098290000}"/>
    <cellStyle name="Procent 9 4 3" xfId="9286" xr:uid="{00000000-0005-0000-0000-000099290000}"/>
    <cellStyle name="Procent 9 5" xfId="7268" xr:uid="{00000000-0005-0000-0000-00009A290000}"/>
    <cellStyle name="Procent 9 5 2" xfId="10023" xr:uid="{00000000-0005-0000-0000-00009B290000}"/>
    <cellStyle name="Procent 9 6" xfId="8661" xr:uid="{00000000-0005-0000-0000-00009C290000}"/>
    <cellStyle name="Sammenkædet celle" xfId="3333" builtinId="24" customBuiltin="1"/>
    <cellStyle name="Standard_Sce_D_Extraction" xfId="1991" xr:uid="{00000000-0005-0000-0000-00009E290000}"/>
    <cellStyle name="Testo avviso" xfId="1992" xr:uid="{00000000-0005-0000-0000-00009F290000}"/>
    <cellStyle name="Testo descrittivo" xfId="1993" xr:uid="{00000000-0005-0000-0000-0000A0290000}"/>
    <cellStyle name="Titel" xfId="3330" builtinId="15" customBuiltin="1"/>
    <cellStyle name="Titel 2" xfId="3453" xr:uid="{00000000-0005-0000-0000-0000A2290000}"/>
    <cellStyle name="Title 2" xfId="3454" xr:uid="{00000000-0005-0000-0000-0000A3290000}"/>
    <cellStyle name="Titolo" xfId="1994" xr:uid="{00000000-0005-0000-0000-0000A4290000}"/>
    <cellStyle name="Titolo 1" xfId="1995" xr:uid="{00000000-0005-0000-0000-0000A5290000}"/>
    <cellStyle name="Titolo 2" xfId="1996" xr:uid="{00000000-0005-0000-0000-0000A6290000}"/>
    <cellStyle name="Titolo 3" xfId="1997" xr:uid="{00000000-0005-0000-0000-0000A7290000}"/>
    <cellStyle name="Titolo 3 2" xfId="7952" xr:uid="{00000000-0005-0000-0000-0000A8290000}"/>
    <cellStyle name="Titolo 4" xfId="1998" xr:uid="{00000000-0005-0000-0000-0000A9290000}"/>
    <cellStyle name="Total" xfId="3337" builtinId="25" customBuiltin="1"/>
    <cellStyle name="Total 2" xfId="3455" xr:uid="{00000000-0005-0000-0000-0000AB290000}"/>
    <cellStyle name="Total 2 2" xfId="3524" xr:uid="{00000000-0005-0000-0000-0000AC290000}"/>
    <cellStyle name="Total 2 2 2" xfId="8108" xr:uid="{00000000-0005-0000-0000-0000AD290000}"/>
    <cellStyle name="Total 2 2 3" xfId="9301" xr:uid="{00000000-0005-0000-0000-0000AE290000}"/>
    <cellStyle name="Total 2 2 4" xfId="9347" xr:uid="{00000000-0005-0000-0000-0000AF290000}"/>
    <cellStyle name="Total 2 2 5" xfId="7956" xr:uid="{00000000-0005-0000-0000-0000B0290000}"/>
    <cellStyle name="Total 2 2 6" xfId="10660" xr:uid="{00000000-0005-0000-0000-0000B1290000}"/>
    <cellStyle name="Total 2 3" xfId="8054" xr:uid="{00000000-0005-0000-0000-0000B2290000}"/>
    <cellStyle name="Total 2 4" xfId="9318" xr:uid="{00000000-0005-0000-0000-0000B3290000}"/>
    <cellStyle name="Total 2 5" xfId="10680" xr:uid="{00000000-0005-0000-0000-0000B4290000}"/>
    <cellStyle name="Total 2 6" xfId="10677" xr:uid="{00000000-0005-0000-0000-0000B5290000}"/>
    <cellStyle name="Total 2 7" xfId="7913" xr:uid="{00000000-0005-0000-0000-0000B6290000}"/>
    <cellStyle name="Totale" xfId="1999" xr:uid="{00000000-0005-0000-0000-0000B7290000}"/>
    <cellStyle name="Totale 2" xfId="7953" xr:uid="{00000000-0005-0000-0000-0000B8290000}"/>
    <cellStyle name="Totale 3" xfId="9356" xr:uid="{00000000-0005-0000-0000-0000B9290000}"/>
    <cellStyle name="Totale 4" xfId="7940" xr:uid="{00000000-0005-0000-0000-0000BA290000}"/>
    <cellStyle name="Totale 5" xfId="7920" xr:uid="{00000000-0005-0000-0000-0000BB290000}"/>
    <cellStyle name="Totale 6" xfId="7934" xr:uid="{00000000-0005-0000-0000-0000BC290000}"/>
    <cellStyle name="Ugyldig" xfId="3331" builtinId="27" customBuiltin="1"/>
    <cellStyle name="Ugyldig 2" xfId="3318" xr:uid="{00000000-0005-0000-0000-0000BE290000}"/>
    <cellStyle name="Uncertain" xfId="2000" xr:uid="{00000000-0005-0000-0000-0000BF290000}"/>
    <cellStyle name="Valore non valido" xfId="2001" xr:uid="{00000000-0005-0000-0000-0000C0290000}"/>
    <cellStyle name="Valore valido" xfId="2002" xr:uid="{00000000-0005-0000-0000-0000C1290000}"/>
    <cellStyle name="Warning Text 2" xfId="3456" xr:uid="{00000000-0005-0000-0000-0000C2290000}"/>
    <cellStyle name="X08_Total Oil" xfId="3457" xr:uid="{00000000-0005-0000-0000-0000C3290000}"/>
    <cellStyle name="X12_Total Figs 1 dec" xfId="3458" xr:uid="{00000000-0005-0000-0000-0000C4290000}"/>
    <cellStyle name="Years" xfId="2003" xr:uid="{00000000-0005-0000-0000-0000C5290000}"/>
    <cellStyle name="Обычный_CRF2002 (1)" xfId="2004" xr:uid="{00000000-0005-0000-0000-0000C6290000}"/>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7.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externalLink" Target="externalLinks/externalLink10.xml"/><Relationship Id="rId47" Type="http://schemas.openxmlformats.org/officeDocument/2006/relationships/externalLink" Target="externalLinks/externalLink15.xml"/><Relationship Id="rId50" Type="http://schemas.openxmlformats.org/officeDocument/2006/relationships/externalLink" Target="externalLinks/externalLink18.xml"/><Relationship Id="rId55" Type="http://schemas.openxmlformats.org/officeDocument/2006/relationships/externalLink" Target="externalLinks/externalLink23.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externalLink" Target="externalLinks/externalLink13.xml"/><Relationship Id="rId53" Type="http://schemas.openxmlformats.org/officeDocument/2006/relationships/externalLink" Target="externalLinks/externalLink21.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externalLink" Target="externalLinks/externalLink11.xml"/><Relationship Id="rId48" Type="http://schemas.openxmlformats.org/officeDocument/2006/relationships/externalLink" Target="externalLinks/externalLink16.xml"/><Relationship Id="rId56" Type="http://schemas.openxmlformats.org/officeDocument/2006/relationships/externalLink" Target="externalLinks/externalLink24.xml"/><Relationship Id="rId8" Type="http://schemas.openxmlformats.org/officeDocument/2006/relationships/worksheet" Target="worksheets/sheet8.xml"/><Relationship Id="rId51" Type="http://schemas.openxmlformats.org/officeDocument/2006/relationships/externalLink" Target="externalLinks/externalLink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externalLink" Target="externalLinks/externalLink14.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9.xml"/><Relationship Id="rId54" Type="http://schemas.openxmlformats.org/officeDocument/2006/relationships/externalLink" Target="externalLinks/externalLink22.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49" Type="http://schemas.openxmlformats.org/officeDocument/2006/relationships/externalLink" Target="externalLinks/externalLink17.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2.xml"/><Relationship Id="rId52" Type="http://schemas.openxmlformats.org/officeDocument/2006/relationships/externalLink" Target="externalLinks/externalLink20.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a16="http://schemas.microsoft.com/office/drawing/2014/main"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RAMSES\Simuleringer\2012\2012-08-27\Rettelser_foretaget_i_DATA69_20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TIMES%20models/TIMES_AZ/VT_AZ_ELC.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row r="2">
          <cell r="A2" t="str">
            <v>^FI_ST: TCH, PRC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ineri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1796875" defaultRowHeight="12.5"/>
  <cols>
    <col min="1" max="1" width="11" style="91" bestFit="1" customWidth="1"/>
    <col min="2" max="2" width="23.1796875" style="91" bestFit="1" customWidth="1"/>
    <col min="3" max="3" width="28" style="91" bestFit="1" customWidth="1"/>
    <col min="4" max="4" width="16.453125" style="91" bestFit="1" customWidth="1"/>
    <col min="5" max="5" width="144.453125" style="91" bestFit="1" customWidth="1"/>
    <col min="6" max="8" width="9.1796875" style="91"/>
    <col min="9" max="9" width="13" style="91" customWidth="1"/>
    <col min="10" max="10" width="14.453125" style="91" bestFit="1" customWidth="1"/>
    <col min="11" max="16384" width="9.1796875" style="91"/>
  </cols>
  <sheetData>
    <row r="3" spans="1:5" ht="13">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ht="13">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topLeftCell="A4" workbookViewId="0">
      <selection activeCell="C19" sqref="C19"/>
    </sheetView>
  </sheetViews>
  <sheetFormatPr defaultColWidth="9.1796875" defaultRowHeight="14.5"/>
  <cols>
    <col min="1" max="1" width="9.1796875" style="474"/>
    <col min="2" max="2" width="28.453125" style="474" customWidth="1"/>
    <col min="3" max="3" width="138.453125" style="474" customWidth="1"/>
    <col min="4" max="16384" width="9.1796875" style="474"/>
  </cols>
  <sheetData>
    <row r="1" spans="2:3" ht="18.5">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6"/>
  <sheetViews>
    <sheetView zoomScale="70" zoomScaleNormal="70" workbookViewId="0">
      <selection activeCell="E48" sqref="E48"/>
    </sheetView>
  </sheetViews>
  <sheetFormatPr defaultColWidth="8.453125" defaultRowHeight="12.5"/>
  <cols>
    <col min="1" max="1" width="8.453125" style="484"/>
    <col min="2" max="2" width="5.453125" customWidth="1"/>
    <col min="3" max="3" width="21.453125" bestFit="1" customWidth="1"/>
    <col min="4" max="4" width="7.453125" bestFit="1" customWidth="1"/>
    <col min="5" max="5" width="13.453125" bestFit="1" customWidth="1"/>
    <col min="6" max="6" width="26.453125" bestFit="1" customWidth="1"/>
    <col min="7" max="7" width="4.453125" bestFit="1" customWidth="1"/>
    <col min="8" max="8" width="10.453125" customWidth="1"/>
    <col min="9" max="9" width="11.453125" bestFit="1" customWidth="1"/>
  </cols>
  <sheetData>
    <row r="1" spans="1:15" ht="13">
      <c r="C1" s="2"/>
      <c r="D1" s="2"/>
    </row>
    <row r="2" spans="1:15" ht="13">
      <c r="C2" s="2"/>
      <c r="D2" s="2"/>
    </row>
    <row r="3" spans="1:15" ht="13">
      <c r="C3" s="13" t="s">
        <v>8</v>
      </c>
      <c r="D3" s="14"/>
      <c r="E3" s="15"/>
      <c r="F3" s="15"/>
      <c r="G3" s="15"/>
      <c r="H3" s="15"/>
      <c r="I3" s="15"/>
      <c r="J3" s="15"/>
      <c r="K3" s="15"/>
    </row>
    <row r="4" spans="1:15" ht="13">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ht="13">
      <c r="A7" s="557" t="s">
        <v>781</v>
      </c>
      <c r="B7" s="555"/>
      <c r="C7" s="556"/>
      <c r="E7" s="480" t="s">
        <v>782</v>
      </c>
      <c r="F7" s="480" t="s">
        <v>783</v>
      </c>
      <c r="G7" s="480" t="s">
        <v>62</v>
      </c>
      <c r="H7" s="480"/>
      <c r="I7" s="480"/>
      <c r="J7" s="480"/>
      <c r="K7" s="480"/>
    </row>
    <row r="8" spans="1:15" s="484" customFormat="1" ht="13">
      <c r="A8" s="557" t="s">
        <v>781</v>
      </c>
      <c r="B8" s="555"/>
      <c r="C8" s="556"/>
      <c r="E8" s="480" t="s">
        <v>784</v>
      </c>
      <c r="F8" s="480" t="s">
        <v>785</v>
      </c>
      <c r="G8" s="480" t="s">
        <v>62</v>
      </c>
      <c r="H8" s="480"/>
      <c r="I8" s="480"/>
      <c r="J8" s="480"/>
      <c r="K8" s="480"/>
    </row>
    <row r="9" spans="1:15" s="484" customFormat="1" ht="13">
      <c r="A9" s="557" t="s">
        <v>781</v>
      </c>
      <c r="B9" s="555"/>
      <c r="C9" s="556"/>
      <c r="E9" s="480" t="s">
        <v>786</v>
      </c>
      <c r="F9" s="480" t="s">
        <v>787</v>
      </c>
      <c r="G9" s="480" t="s">
        <v>62</v>
      </c>
      <c r="H9" s="480"/>
      <c r="I9" s="480"/>
      <c r="J9" s="480"/>
      <c r="K9" s="480"/>
    </row>
    <row r="10" spans="1:15" s="484" customFormat="1" ht="13">
      <c r="A10" s="557" t="s">
        <v>781</v>
      </c>
      <c r="B10" s="555"/>
      <c r="C10" s="556"/>
      <c r="E10" s="480" t="s">
        <v>788</v>
      </c>
      <c r="F10" s="480" t="s">
        <v>789</v>
      </c>
      <c r="G10" s="480" t="s">
        <v>62</v>
      </c>
      <c r="H10" s="480"/>
      <c r="I10" s="480"/>
      <c r="J10" s="480"/>
      <c r="K10" s="480"/>
    </row>
    <row r="11" spans="1:15" s="484" customFormat="1" ht="13">
      <c r="A11" s="557" t="s">
        <v>781</v>
      </c>
      <c r="B11" s="555"/>
      <c r="C11" s="556"/>
      <c r="E11" s="480" t="s">
        <v>790</v>
      </c>
      <c r="F11" s="480" t="s">
        <v>791</v>
      </c>
      <c r="G11" s="480" t="s">
        <v>62</v>
      </c>
      <c r="H11" s="480"/>
      <c r="I11" s="480"/>
      <c r="J11" s="480"/>
      <c r="K11" s="480"/>
    </row>
    <row r="12" spans="1:15" s="7" customFormat="1" ht="13">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ht="13">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ht="13">
      <c r="B16" s="7"/>
      <c r="C16" s="20"/>
      <c r="D16" s="19"/>
      <c r="E16" s="18" t="s">
        <v>100</v>
      </c>
      <c r="F16" s="18" t="s">
        <v>193</v>
      </c>
      <c r="G16" s="18" t="s">
        <v>62</v>
      </c>
      <c r="H16" s="19"/>
      <c r="I16" s="19"/>
      <c r="J16" s="19"/>
      <c r="K16" s="19"/>
      <c r="M16" s="99"/>
      <c r="N16" s="99"/>
      <c r="O16" s="99"/>
    </row>
    <row r="17" spans="1:15" ht="13">
      <c r="B17" s="7"/>
      <c r="C17" s="20"/>
      <c r="D17" s="19"/>
      <c r="E17" s="18" t="s">
        <v>76</v>
      </c>
      <c r="F17" s="18" t="s">
        <v>77</v>
      </c>
      <c r="G17" s="18" t="s">
        <v>62</v>
      </c>
      <c r="H17" s="19"/>
      <c r="I17" s="19"/>
      <c r="J17" s="19"/>
      <c r="K17" s="19"/>
      <c r="M17" s="99"/>
      <c r="N17" s="99"/>
      <c r="O17" s="99"/>
    </row>
    <row r="18" spans="1:15" ht="13">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ht="13">
      <c r="B41" s="480"/>
      <c r="C41" s="480"/>
      <c r="D41" s="480"/>
      <c r="E41" s="543" t="s">
        <v>769</v>
      </c>
      <c r="F41" s="543" t="s">
        <v>770</v>
      </c>
      <c r="G41" s="543" t="s">
        <v>62</v>
      </c>
      <c r="H41" s="480"/>
      <c r="I41" s="524"/>
      <c r="J41" s="481"/>
      <c r="K41" s="481"/>
      <c r="M41" s="99"/>
      <c r="N41" s="99"/>
      <c r="O41" s="99"/>
    </row>
    <row r="42" spans="1:15" ht="13">
      <c r="C42" s="481"/>
      <c r="D42" s="481"/>
      <c r="E42" s="18" t="s">
        <v>351</v>
      </c>
      <c r="F42" s="20" t="s">
        <v>353</v>
      </c>
      <c r="G42" s="18" t="s">
        <v>62</v>
      </c>
      <c r="H42" s="20"/>
      <c r="I42" s="481"/>
      <c r="J42" s="481"/>
      <c r="K42" s="481"/>
      <c r="M42" s="99"/>
      <c r="N42" s="99"/>
      <c r="O42" s="99"/>
    </row>
    <row r="43" spans="1:15" s="484" customFormat="1" ht="13">
      <c r="B43"/>
      <c r="C43" s="481"/>
      <c r="D43" s="481"/>
      <c r="E43" s="18" t="s">
        <v>352</v>
      </c>
      <c r="F43" s="20" t="s">
        <v>354</v>
      </c>
      <c r="G43" s="18" t="s">
        <v>62</v>
      </c>
      <c r="H43" s="20"/>
      <c r="I43" s="481"/>
      <c r="J43" s="481"/>
      <c r="K43" s="481"/>
      <c r="M43" s="549"/>
      <c r="N43" s="549"/>
      <c r="O43" s="549"/>
    </row>
    <row r="44" spans="1:15" ht="13">
      <c r="B44" s="480"/>
      <c r="C44" s="520"/>
      <c r="D44" s="520"/>
      <c r="E44" s="521" t="s">
        <v>771</v>
      </c>
      <c r="F44" s="521" t="s">
        <v>772</v>
      </c>
      <c r="G44" s="521" t="s">
        <v>62</v>
      </c>
      <c r="H44" s="520"/>
      <c r="I44" s="550"/>
      <c r="J44" s="520"/>
      <c r="K44" s="520"/>
      <c r="M44" s="99"/>
      <c r="N44" s="99"/>
      <c r="O44" s="99"/>
    </row>
    <row r="45" spans="1:15" s="602" customFormat="1" ht="13">
      <c r="B45" s="480"/>
      <c r="C45" s="520"/>
      <c r="D45" s="520"/>
      <c r="E45" s="521" t="s">
        <v>1648</v>
      </c>
      <c r="F45" s="521" t="s">
        <v>1649</v>
      </c>
      <c r="G45" s="521" t="s">
        <v>62</v>
      </c>
      <c r="H45" s="520"/>
      <c r="I45" s="550"/>
      <c r="J45" s="520"/>
      <c r="K45" s="520"/>
      <c r="M45" s="99"/>
      <c r="N45" s="99"/>
      <c r="O45" s="99"/>
    </row>
    <row r="46" spans="1:15" ht="13">
      <c r="A46" s="484" t="s">
        <v>56</v>
      </c>
      <c r="C46" s="545"/>
      <c r="D46" s="545"/>
      <c r="E46" s="546" t="s">
        <v>42</v>
      </c>
      <c r="F46" s="546" t="s">
        <v>56</v>
      </c>
      <c r="G46" s="547" t="s">
        <v>62</v>
      </c>
      <c r="H46" s="545"/>
      <c r="I46" s="545"/>
      <c r="J46" s="545"/>
      <c r="K46" s="545"/>
      <c r="M46" s="99"/>
      <c r="N46" s="99"/>
      <c r="O46" s="99"/>
    </row>
    <row r="47" spans="1:15" s="484" customFormat="1" ht="13">
      <c r="A47" s="484" t="s">
        <v>750</v>
      </c>
      <c r="B47"/>
      <c r="C47" s="19"/>
      <c r="D47" s="19"/>
      <c r="E47" s="20" t="s">
        <v>43</v>
      </c>
      <c r="F47" s="20" t="s">
        <v>57</v>
      </c>
      <c r="G47" s="18" t="s">
        <v>62</v>
      </c>
      <c r="H47" s="19"/>
      <c r="I47" s="19"/>
      <c r="J47" s="19"/>
      <c r="K47" s="19"/>
      <c r="M47" s="549"/>
      <c r="N47" s="549"/>
      <c r="O47" s="549"/>
    </row>
    <row r="48" spans="1:15" ht="13">
      <c r="B48" s="484"/>
      <c r="C48" s="481"/>
      <c r="D48" s="481"/>
      <c r="E48" s="20" t="s">
        <v>726</v>
      </c>
      <c r="F48" s="20" t="s">
        <v>727</v>
      </c>
      <c r="G48" s="398" t="s">
        <v>62</v>
      </c>
      <c r="H48" s="481"/>
      <c r="I48" s="481"/>
      <c r="J48" s="481"/>
      <c r="K48" s="481"/>
      <c r="M48" s="99"/>
      <c r="N48" s="99"/>
      <c r="O48" s="99"/>
    </row>
    <row r="49" spans="1:15" ht="13">
      <c r="B49" s="7"/>
      <c r="C49" s="20"/>
      <c r="D49" s="481"/>
      <c r="E49" s="21" t="s">
        <v>72</v>
      </c>
      <c r="F49" s="21" t="s">
        <v>71</v>
      </c>
      <c r="G49" s="18" t="s">
        <v>62</v>
      </c>
      <c r="H49" s="481"/>
      <c r="I49" s="481"/>
      <c r="J49" s="481"/>
      <c r="K49" s="481"/>
      <c r="M49" s="99"/>
      <c r="N49" s="99"/>
      <c r="O49" s="99"/>
    </row>
    <row r="50" spans="1:15" s="484" customFormat="1" ht="13">
      <c r="B50" s="7"/>
      <c r="C50" s="20"/>
      <c r="D50" s="481"/>
      <c r="E50" s="21" t="s">
        <v>73</v>
      </c>
      <c r="F50" s="21" t="s">
        <v>74</v>
      </c>
      <c r="G50" s="18" t="s">
        <v>62</v>
      </c>
      <c r="H50" s="481"/>
      <c r="I50" s="481"/>
      <c r="J50" s="481"/>
      <c r="K50" s="481"/>
      <c r="M50" s="549"/>
      <c r="N50" s="549"/>
      <c r="O50" s="549"/>
    </row>
    <row r="51" spans="1:15" ht="13">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ht="13">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32"/>
  <sheetViews>
    <sheetView topLeftCell="A102" zoomScale="80" zoomScaleNormal="80" workbookViewId="0">
      <selection activeCell="E99" sqref="E99"/>
    </sheetView>
  </sheetViews>
  <sheetFormatPr defaultColWidth="8.453125" defaultRowHeight="12.5"/>
  <cols>
    <col min="1" max="1" width="5.453125" customWidth="1"/>
    <col min="2" max="2" width="12.453125" customWidth="1"/>
    <col min="3" max="3" width="10.453125" customWidth="1"/>
    <col min="4" max="4" width="16.81640625" customWidth="1"/>
    <col min="5" max="5" width="42.453125" bestFit="1" customWidth="1"/>
    <col min="7" max="7" width="12" customWidth="1"/>
    <col min="8" max="8" width="12.453125" customWidth="1"/>
    <col min="9" max="9" width="18.81640625" customWidth="1"/>
    <col min="10" max="10" width="46.1796875" customWidth="1"/>
  </cols>
  <sheetData>
    <row r="3" spans="1:11" ht="13">
      <c r="B3" s="13" t="s">
        <v>14</v>
      </c>
      <c r="C3" s="14"/>
      <c r="D3" s="15"/>
      <c r="E3" s="15"/>
      <c r="F3" s="15"/>
      <c r="G3" s="15"/>
      <c r="H3" s="15"/>
      <c r="I3" s="15"/>
      <c r="J3" s="15"/>
    </row>
    <row r="4" spans="1:11" ht="13">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4"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8" t="s">
        <v>2172</v>
      </c>
      <c r="E70" s="398" t="s">
        <v>2188</v>
      </c>
      <c r="F70" s="20" t="s">
        <v>62</v>
      </c>
      <c r="G70" s="18"/>
      <c r="H70" s="20" t="s">
        <v>1672</v>
      </c>
      <c r="I70" s="20"/>
      <c r="J70" s="20"/>
      <c r="K70" s="3"/>
    </row>
    <row r="71" spans="1:11" s="1262" customFormat="1">
      <c r="B71" s="1263" t="s">
        <v>171</v>
      </c>
      <c r="C71" s="1264"/>
      <c r="D71" s="1265" t="str">
        <f>$B$71&amp;Commodities!E46</f>
        <v>MINWST</v>
      </c>
      <c r="E71" s="1265" t="str">
        <f>"Mining technology - "&amp;Commodities!F46</f>
        <v>Mining technology - Waste</v>
      </c>
      <c r="F71" s="1263" t="s">
        <v>62</v>
      </c>
      <c r="G71" s="1265"/>
      <c r="H71" s="1263"/>
      <c r="I71" s="1263"/>
      <c r="J71" s="1263"/>
    </row>
    <row r="72" spans="1:11" s="7" customFormat="1">
      <c r="A72" s="3"/>
      <c r="B72" s="20"/>
      <c r="C72" s="22"/>
      <c r="D72" s="18" t="str">
        <f>$B$71&amp;Commodities!E47</f>
        <v>MINSTR</v>
      </c>
      <c r="E72" s="18" t="str">
        <f>"Mining technology - "&amp;Commodities!F47</f>
        <v>Mining technology - Straw</v>
      </c>
      <c r="F72" s="20" t="s">
        <v>62</v>
      </c>
      <c r="G72" s="18"/>
      <c r="H72" s="20"/>
      <c r="I72" s="20"/>
      <c r="J72" s="20"/>
      <c r="K72" s="3"/>
    </row>
    <row r="73" spans="1:11" s="7" customFormat="1">
      <c r="A73" s="3"/>
      <c r="B73" s="20"/>
      <c r="C73" s="22"/>
      <c r="D73" s="18" t="str">
        <f>$B$71&amp;Commodities!E48</f>
        <v>MINGRS</v>
      </c>
      <c r="E73" s="18" t="str">
        <f>"Mining technology - "&amp;Commodities!F48</f>
        <v>Mining technology - Grass</v>
      </c>
      <c r="F73" s="20" t="s">
        <v>62</v>
      </c>
      <c r="G73" s="18"/>
      <c r="H73" s="20"/>
      <c r="I73" s="20"/>
      <c r="J73" s="20"/>
      <c r="K73" s="3"/>
    </row>
    <row r="74" spans="1:11" s="7" customFormat="1">
      <c r="A74" s="3"/>
      <c r="B74" s="20"/>
      <c r="C74" s="22"/>
      <c r="D74" s="18" t="str">
        <f>$B$71&amp;Commodities!E49</f>
        <v>MINWPE</v>
      </c>
      <c r="E74" s="18" t="str">
        <f>"Mining technology - "&amp;Commodities!F49</f>
        <v>Mining technology - Wood pellets</v>
      </c>
      <c r="F74" s="20" t="s">
        <v>62</v>
      </c>
      <c r="G74" s="18"/>
      <c r="H74" s="20"/>
      <c r="I74" s="20"/>
      <c r="J74" s="20"/>
      <c r="K74" s="3"/>
    </row>
    <row r="75" spans="1:11" s="7" customFormat="1">
      <c r="A75" s="3"/>
      <c r="B75" s="20"/>
      <c r="C75" s="22"/>
      <c r="D75" s="18" t="str">
        <f>$B$71&amp;Commodities!E50</f>
        <v>MINWCH</v>
      </c>
      <c r="E75" s="18" t="str">
        <f>"Mining technology - "&amp;Commodities!F50</f>
        <v>Mining technology - Wood chips and wood waste</v>
      </c>
      <c r="F75" s="20" t="s">
        <v>62</v>
      </c>
      <c r="G75" s="18"/>
      <c r="H75" s="20"/>
      <c r="I75" s="20"/>
      <c r="J75" s="20"/>
      <c r="K75" s="3"/>
    </row>
    <row r="76" spans="1:11" s="7" customFormat="1">
      <c r="A76" s="3"/>
      <c r="B76" s="20"/>
      <c r="C76" s="22"/>
      <c r="D76" s="18" t="str">
        <f>$B$71&amp;Commodities!E51</f>
        <v>MINFIW</v>
      </c>
      <c r="E76" s="18" t="str">
        <f>"Mining technology - "&amp;Commodities!F51</f>
        <v>Mining technology - Firewood</v>
      </c>
      <c r="F76" s="20" t="s">
        <v>62</v>
      </c>
      <c r="G76" s="18"/>
      <c r="H76" s="20"/>
      <c r="I76" s="20"/>
      <c r="J76" s="20"/>
      <c r="K76" s="3"/>
    </row>
    <row r="77" spans="1:11" s="7" customFormat="1">
      <c r="A77" s="3"/>
      <c r="B77" s="20"/>
      <c r="C77" s="22"/>
      <c r="D77" s="18" t="str">
        <f>$B$71&amp;Commodities!E52</f>
        <v>MINCRN</v>
      </c>
      <c r="E77" s="18" t="str">
        <f>"Mining technology - "&amp;Commodities!F52</f>
        <v>Mining technology - Corn</v>
      </c>
      <c r="F77" s="20" t="s">
        <v>62</v>
      </c>
      <c r="G77" s="18"/>
      <c r="H77" s="20"/>
      <c r="I77" s="20"/>
      <c r="J77" s="20"/>
      <c r="K77" s="3"/>
    </row>
    <row r="78" spans="1:11" s="7" customFormat="1">
      <c r="A78" s="3"/>
      <c r="B78" s="20"/>
      <c r="C78" s="22"/>
      <c r="D78" s="18" t="str">
        <f>$B$71&amp;Commodities!E53</f>
        <v>MINRPS</v>
      </c>
      <c r="E78" s="18" t="str">
        <f>"Mining technology - "&amp;Commodities!F53</f>
        <v>Mining technology - Rapeseed</v>
      </c>
      <c r="F78" s="20" t="s">
        <v>62</v>
      </c>
      <c r="G78" s="18"/>
      <c r="H78" s="20"/>
      <c r="I78" s="20"/>
      <c r="J78" s="20"/>
      <c r="K78" s="3"/>
    </row>
    <row r="79" spans="1:11" s="7" customFormat="1">
      <c r="A79" s="3"/>
      <c r="B79" s="20"/>
      <c r="C79" s="22"/>
      <c r="D79" s="18" t="str">
        <f>$B$71&amp;Commodities!E54</f>
        <v>MINSGB</v>
      </c>
      <c r="E79" s="18" t="str">
        <f>"Mining technology - "&amp;Commodities!F54</f>
        <v>Mining technology - Sugar Beet</v>
      </c>
      <c r="F79" s="20" t="s">
        <v>62</v>
      </c>
      <c r="G79" s="18"/>
      <c r="H79" s="20"/>
      <c r="I79" s="20"/>
      <c r="J79" s="20"/>
      <c r="K79" s="3"/>
    </row>
    <row r="80" spans="1:11" s="7" customFormat="1">
      <c r="A80" s="3"/>
      <c r="B80" s="20"/>
      <c r="C80" s="22"/>
      <c r="D80" s="18" t="str">
        <f>$B$71&amp;Commodities!E55</f>
        <v>MINDLI</v>
      </c>
      <c r="E80" s="18" t="str">
        <f>"Mining technology - "&amp;Commodities!F55</f>
        <v>Mining technology - Deep Litter</v>
      </c>
      <c r="F80" s="20" t="s">
        <v>62</v>
      </c>
      <c r="G80" s="18"/>
      <c r="H80" s="20"/>
      <c r="I80" s="20"/>
      <c r="J80" s="20"/>
      <c r="K80" s="3"/>
    </row>
    <row r="81" spans="1:11" s="7" customFormat="1">
      <c r="A81" s="3"/>
      <c r="B81" s="20"/>
      <c r="C81" s="22"/>
      <c r="D81" s="18" t="str">
        <f>$B$71&amp;Commodities!E56</f>
        <v>MINMNR</v>
      </c>
      <c r="E81" s="18" t="str">
        <f>"Mining technology - "&amp;Commodities!F56</f>
        <v>Mining technology - Manure (Gylle)</v>
      </c>
      <c r="F81" s="20" t="s">
        <v>62</v>
      </c>
      <c r="G81" s="18"/>
      <c r="H81" s="20"/>
      <c r="I81" s="20"/>
      <c r="J81" s="20"/>
      <c r="K81" s="3"/>
    </row>
    <row r="82" spans="1:11" s="7" customFormat="1">
      <c r="A82" s="3"/>
      <c r="B82" s="20"/>
      <c r="C82" s="22"/>
      <c r="D82" s="18" t="str">
        <f>$B$71&amp;RIGHT(Commodities!E57,3)</f>
        <v>MINNGA</v>
      </c>
      <c r="E82" s="18" t="str">
        <f>"Mining technology - "&amp;Commodities!F57</f>
        <v>Mining technology - Mining Natural Gas</v>
      </c>
      <c r="F82" s="20" t="s">
        <v>62</v>
      </c>
      <c r="G82" s="18"/>
      <c r="H82" s="20"/>
      <c r="I82" s="20"/>
      <c r="J82" s="20"/>
      <c r="K82" s="3"/>
    </row>
    <row r="83" spans="1:11" s="7" customFormat="1">
      <c r="A83" s="3"/>
      <c r="B83" s="20"/>
      <c r="C83" s="22"/>
      <c r="D83" s="18" t="str">
        <f>$B$71&amp;RIGHT(Commodities!E58,3)</f>
        <v>MINCRD</v>
      </c>
      <c r="E83" s="18" t="str">
        <f>"Mining technology - "&amp;Commodities!F58</f>
        <v>Mining technology - Mining Crude Oil</v>
      </c>
      <c r="F83" s="20" t="s">
        <v>62</v>
      </c>
      <c r="G83" s="18"/>
      <c r="H83" s="20"/>
      <c r="I83" s="20"/>
      <c r="J83" s="20"/>
      <c r="K83" s="3"/>
    </row>
    <row r="84" spans="1:11" s="7" customFormat="1">
      <c r="A84" s="3"/>
      <c r="B84" s="20"/>
      <c r="C84" s="22"/>
      <c r="D84" s="18" t="str">
        <f>$B$71&amp;Commodities!E59</f>
        <v>MINWIN</v>
      </c>
      <c r="E84" s="18" t="str">
        <f>"Mining technology - "&amp;Commodities!F59</f>
        <v>Mining technology - Wind</v>
      </c>
      <c r="F84" s="20" t="s">
        <v>62</v>
      </c>
      <c r="G84" s="18"/>
      <c r="H84" s="20"/>
      <c r="I84" s="20"/>
      <c r="J84" s="20"/>
      <c r="K84" s="3"/>
    </row>
    <row r="85" spans="1:11" s="7" customFormat="1">
      <c r="A85" s="3"/>
      <c r="B85" s="20"/>
      <c r="C85" s="22"/>
      <c r="D85" s="18" t="str">
        <f>$B$71&amp;Commodities!E60</f>
        <v>MINHYD</v>
      </c>
      <c r="E85" s="18" t="str">
        <f>"Mining technology - "&amp;Commodities!F60</f>
        <v>Mining technology - Hydro</v>
      </c>
      <c r="F85" s="20" t="s">
        <v>62</v>
      </c>
      <c r="G85" s="18"/>
      <c r="H85" s="20"/>
      <c r="I85" s="20"/>
      <c r="J85" s="20"/>
      <c r="K85" s="3"/>
    </row>
    <row r="86" spans="1:11" s="7" customFormat="1">
      <c r="A86" s="3"/>
      <c r="B86" s="20"/>
      <c r="C86" s="22"/>
      <c r="D86" s="18" t="str">
        <f>$B$71&amp;Commodities!E61</f>
        <v>MINSOL</v>
      </c>
      <c r="E86" s="18" t="str">
        <f>"Mining technology - "&amp;Commodities!F61</f>
        <v>Mining technology - Solar</v>
      </c>
      <c r="F86" s="20" t="s">
        <v>62</v>
      </c>
      <c r="G86" s="18"/>
      <c r="H86" s="20"/>
      <c r="I86" s="20"/>
      <c r="J86" s="20"/>
      <c r="K86" s="3"/>
    </row>
    <row r="87" spans="1:11" s="7" customFormat="1">
      <c r="A87" s="3"/>
      <c r="B87" s="20"/>
      <c r="C87" s="22"/>
      <c r="D87" s="18" t="str">
        <f>$B$71&amp;Commodities!E62</f>
        <v>MINGEO</v>
      </c>
      <c r="E87" s="18" t="str">
        <f>"Mining technology - "&amp;Commodities!F62</f>
        <v>Mining technology - Geothermal</v>
      </c>
      <c r="F87" s="20" t="s">
        <v>62</v>
      </c>
      <c r="G87" s="18"/>
      <c r="H87" s="20"/>
      <c r="I87" s="20"/>
      <c r="J87" s="20"/>
      <c r="K87" s="3"/>
    </row>
    <row r="88" spans="1:11" s="7" customFormat="1">
      <c r="A88" s="3"/>
      <c r="B88" s="20"/>
      <c r="C88" s="22"/>
      <c r="D88" s="18" t="str">
        <f>$B$71&amp;Commodities!E63</f>
        <v>MINWAV</v>
      </c>
      <c r="E88" s="18" t="str">
        <f>"Mining technology - "&amp;Commodities!F63</f>
        <v>Mining technology - Wave</v>
      </c>
      <c r="F88" s="20" t="s">
        <v>62</v>
      </c>
      <c r="G88" s="18"/>
      <c r="H88" s="20"/>
      <c r="I88" s="20"/>
      <c r="J88" s="20"/>
      <c r="K88" s="3"/>
    </row>
    <row r="89" spans="1:11" s="7" customFormat="1">
      <c r="A89" s="3"/>
      <c r="B89" s="522"/>
      <c r="C89" s="551"/>
      <c r="D89" s="544" t="str">
        <f>$B$71&amp;Commodities!E64</f>
        <v>MINMOV</v>
      </c>
      <c r="E89" s="544" t="str">
        <f>"Mining technology - "&amp;Commodities!F64</f>
        <v>Mining technology - Movement - Dummy commodity for bike and walk</v>
      </c>
      <c r="F89" s="522" t="s">
        <v>62</v>
      </c>
      <c r="G89" s="544"/>
      <c r="H89" s="522"/>
      <c r="I89" s="522"/>
      <c r="J89" s="20"/>
      <c r="K89" s="3"/>
    </row>
    <row r="90" spans="1:11" s="7" customFormat="1">
      <c r="A90" s="3"/>
      <c r="B90" s="20" t="s">
        <v>298</v>
      </c>
      <c r="C90" s="22"/>
      <c r="D90" s="18" t="str">
        <f>$B$90&amp;Commodities!E12</f>
        <v>EXPCOA</v>
      </c>
      <c r="E90" s="18" t="str">
        <f>"Export technology - "&amp;Commodities!F12</f>
        <v>Export technology - Coal</v>
      </c>
      <c r="F90" s="20" t="s">
        <v>62</v>
      </c>
      <c r="G90" s="18"/>
      <c r="H90" s="20"/>
      <c r="I90" s="20"/>
      <c r="J90" s="20"/>
      <c r="K90" s="3"/>
    </row>
    <row r="91" spans="1:11" s="7" customFormat="1">
      <c r="A91" s="3"/>
      <c r="B91" s="20"/>
      <c r="C91" s="22"/>
      <c r="D91" s="18" t="str">
        <f>$B$90&amp;Commodities!E13</f>
        <v>EXPNGA</v>
      </c>
      <c r="E91" s="18" t="str">
        <f>"Export technology - "&amp;Commodities!F13</f>
        <v>Export technology - Natural Gas</v>
      </c>
      <c r="F91" s="20" t="s">
        <v>62</v>
      </c>
      <c r="G91" s="18"/>
      <c r="H91" s="20"/>
      <c r="I91" s="20"/>
      <c r="J91" s="20"/>
      <c r="K91" s="3"/>
    </row>
    <row r="92" spans="1:11" s="7" customFormat="1">
      <c r="A92" s="3"/>
      <c r="B92" s="20"/>
      <c r="C92" s="22"/>
      <c r="D92" s="18" t="str">
        <f>$B$90&amp;Commodities!E14</f>
        <v>EXPCRD</v>
      </c>
      <c r="E92" s="18" t="str">
        <f>"Export technology - "&amp;Commodities!F14</f>
        <v>Export technology - Crude Oil</v>
      </c>
      <c r="F92" s="20" t="s">
        <v>62</v>
      </c>
      <c r="G92" s="18"/>
      <c r="H92" s="20"/>
      <c r="I92" s="20"/>
      <c r="J92" s="20"/>
      <c r="K92" s="3"/>
    </row>
    <row r="93" spans="1:11" s="7" customFormat="1">
      <c r="A93" s="3"/>
      <c r="B93" s="20"/>
      <c r="C93" s="22"/>
      <c r="D93" s="18" t="str">
        <f>$B$90&amp;Commodities!E15</f>
        <v>EXPLPG</v>
      </c>
      <c r="E93" s="18" t="str">
        <f>"Export technology - "&amp;Commodities!F15</f>
        <v>Export technology - Liquid petrol gas</v>
      </c>
      <c r="F93" s="20" t="s">
        <v>62</v>
      </c>
      <c r="G93" s="18"/>
      <c r="H93" s="20"/>
      <c r="I93" s="20"/>
      <c r="J93" s="20"/>
      <c r="K93" s="3"/>
    </row>
    <row r="94" spans="1:11" s="7" customFormat="1">
      <c r="A94" s="3"/>
      <c r="B94" s="20"/>
      <c r="C94" s="22"/>
      <c r="D94" s="18" t="str">
        <f>$B$90&amp;Commodities!E16</f>
        <v>EXPLVN</v>
      </c>
      <c r="E94" s="18" t="str">
        <f>"Export technology - "&amp;Commodities!F16</f>
        <v>Export technology - Naphtha (Petroleoum)</v>
      </c>
      <c r="F94" s="20" t="s">
        <v>62</v>
      </c>
      <c r="G94" s="18"/>
      <c r="H94" s="20"/>
      <c r="I94" s="20"/>
      <c r="J94" s="20"/>
      <c r="K94" s="3"/>
    </row>
    <row r="95" spans="1:11" s="7" customFormat="1">
      <c r="A95" s="3"/>
      <c r="B95" s="20"/>
      <c r="C95" s="22"/>
      <c r="D95" s="18" t="str">
        <f>$B$90&amp;Commodities!E17</f>
        <v>EXPGSL</v>
      </c>
      <c r="E95" s="18" t="str">
        <f>"Export technology - "&amp;Commodities!F17</f>
        <v>Export technology - Gasoline</v>
      </c>
      <c r="F95" s="20" t="s">
        <v>62</v>
      </c>
      <c r="G95" s="18"/>
      <c r="H95" s="20"/>
      <c r="I95" s="20"/>
      <c r="J95" s="20"/>
      <c r="K95" s="3"/>
    </row>
    <row r="96" spans="1:11" s="7" customFormat="1">
      <c r="A96" s="3"/>
      <c r="B96" s="20"/>
      <c r="C96" s="22"/>
      <c r="D96" s="18" t="str">
        <f>$B$90&amp;Commodities!E18</f>
        <v>EXPKER</v>
      </c>
      <c r="E96" s="18" t="str">
        <f>"Export technology - "&amp;Commodities!F18</f>
        <v>Export technology - Kerosene</v>
      </c>
      <c r="F96" s="20" t="s">
        <v>62</v>
      </c>
      <c r="G96" s="18"/>
      <c r="H96" s="20"/>
      <c r="I96" s="20"/>
      <c r="J96" s="20"/>
      <c r="K96" s="3"/>
    </row>
    <row r="97" spans="1:11" s="7" customFormat="1">
      <c r="A97" s="3"/>
      <c r="B97" s="20"/>
      <c r="C97" s="22"/>
      <c r="D97" s="18" t="str">
        <f>$B$90&amp;Commodities!E19</f>
        <v>EXPDSL</v>
      </c>
      <c r="E97" s="18" t="str">
        <f>"Export technology - "&amp;Commodities!F19</f>
        <v>Export technology - Diesel</v>
      </c>
      <c r="F97" s="20" t="s">
        <v>62</v>
      </c>
      <c r="G97" s="18"/>
      <c r="H97" s="20"/>
      <c r="I97" s="20"/>
      <c r="J97" s="20"/>
      <c r="K97" s="3"/>
    </row>
    <row r="98" spans="1:11" s="7" customFormat="1">
      <c r="A98" s="3"/>
      <c r="B98" s="20"/>
      <c r="C98" s="22"/>
      <c r="D98" s="18" t="str">
        <f>$B$90&amp;Commodities!E20</f>
        <v>EXPHFO</v>
      </c>
      <c r="E98" s="18" t="str">
        <f>"Export technology - "&amp;Commodities!F20</f>
        <v>Export technology - Heavy Fuel Oil</v>
      </c>
      <c r="F98" s="20" t="s">
        <v>62</v>
      </c>
      <c r="G98" s="18"/>
      <c r="H98" s="20"/>
      <c r="I98" s="20"/>
      <c r="J98" s="20"/>
      <c r="K98" s="3"/>
    </row>
    <row r="99" spans="1:11" s="7" customFormat="1">
      <c r="A99" s="3"/>
      <c r="B99" s="20"/>
      <c r="C99" s="22"/>
      <c r="D99" s="18" t="str">
        <f>$B$90&amp;Commodities!E21</f>
        <v>EXPMGO</v>
      </c>
      <c r="E99" s="18" t="str">
        <f>"Export technology - "&amp;Commodities!F21</f>
        <v>Export technology - Marine Gas Oil</v>
      </c>
      <c r="F99" s="20" t="s">
        <v>62</v>
      </c>
      <c r="G99" s="18"/>
      <c r="H99" s="20"/>
      <c r="I99" s="20"/>
      <c r="J99" s="20"/>
      <c r="K99" s="3"/>
    </row>
    <row r="100" spans="1:11" s="7" customFormat="1">
      <c r="A100" s="3"/>
      <c r="B100" s="20"/>
      <c r="C100" s="22"/>
      <c r="D100" s="18" t="str">
        <f>$B$90&amp;Commodities!E22</f>
        <v>EXPAGSL</v>
      </c>
      <c r="E100" s="18" t="str">
        <f>"Export technology - "&amp;Commodities!F22</f>
        <v>Export technology - Aviation gasoline</v>
      </c>
      <c r="F100" s="20" t="s">
        <v>62</v>
      </c>
      <c r="G100" s="18"/>
      <c r="H100" s="20"/>
      <c r="I100" s="20"/>
      <c r="J100" s="20"/>
      <c r="K100" s="3"/>
    </row>
    <row r="101" spans="1:11" s="7" customFormat="1">
      <c r="A101" s="3"/>
      <c r="B101" s="20"/>
      <c r="C101" s="22"/>
      <c r="D101" s="18" t="str">
        <f>$B$90&amp;Commodities!E23</f>
        <v>EXPBGA</v>
      </c>
      <c r="E101" s="18" t="str">
        <f>"Export technology - "&amp;Commodities!F23</f>
        <v>Export technology - Biogas</v>
      </c>
      <c r="F101" s="20" t="s">
        <v>62</v>
      </c>
      <c r="G101" s="18"/>
      <c r="H101" s="20"/>
      <c r="I101" s="20"/>
      <c r="J101" s="20"/>
      <c r="K101" s="3"/>
    </row>
    <row r="102" spans="1:11" s="7" customFormat="1">
      <c r="A102" s="3"/>
      <c r="B102" s="20"/>
      <c r="C102" s="22"/>
      <c r="D102" s="18" t="str">
        <f>$B$90&amp;Commodities!E24</f>
        <v>EXPHFB</v>
      </c>
      <c r="E102" s="18" t="str">
        <f>"Export technology - "&amp;Commodities!F24</f>
        <v>Export technology - Heavy Fuel Bio Oil</v>
      </c>
      <c r="F102" s="20" t="s">
        <v>62</v>
      </c>
      <c r="G102" s="18"/>
      <c r="H102" s="20"/>
      <c r="I102" s="20"/>
      <c r="J102" s="20"/>
      <c r="K102" s="3"/>
    </row>
    <row r="103" spans="1:11" s="7" customFormat="1">
      <c r="A103" s="3"/>
      <c r="B103" s="20"/>
      <c r="C103" s="22"/>
      <c r="D103" s="18" t="str">
        <f>$B$90&amp;Commodities!E25</f>
        <v>EXPDDGS</v>
      </c>
      <c r="E103" s="18" t="str">
        <f>"Export technology - "&amp;Commodities!F25</f>
        <v>Export technology - Ethanol</v>
      </c>
      <c r="F103" s="20" t="s">
        <v>62</v>
      </c>
      <c r="G103" s="18"/>
      <c r="H103" s="20"/>
      <c r="I103" s="20"/>
      <c r="J103" s="20"/>
      <c r="K103" s="3"/>
    </row>
    <row r="104" spans="1:11" s="7" customFormat="1">
      <c r="A104" s="3"/>
      <c r="B104" s="20"/>
      <c r="C104" s="22"/>
      <c r="D104" s="18" t="str">
        <f>$B$90&amp;Commodities!E26</f>
        <v>EXPH2</v>
      </c>
      <c r="E104" s="18" t="str">
        <f>"Export technology - "&amp;Commodities!F26</f>
        <v>Export technology - Hydrogen</v>
      </c>
      <c r="F104" s="20" t="s">
        <v>62</v>
      </c>
      <c r="G104" s="18"/>
      <c r="H104" s="20"/>
      <c r="I104" s="20"/>
      <c r="J104" s="20"/>
      <c r="K104" s="3"/>
    </row>
    <row r="105" spans="1:11" s="7" customFormat="1">
      <c r="A105" s="3"/>
      <c r="B105" s="20"/>
      <c r="C105" s="22"/>
      <c r="D105" s="18" t="str">
        <f>$B$90&amp;Commodities!E27</f>
        <v>EXPH2G</v>
      </c>
      <c r="E105" s="18" t="str">
        <f>"Export technology - "&amp;Commodities!F27</f>
        <v>Export technology - Hydrogen Gas</v>
      </c>
      <c r="F105" s="20" t="s">
        <v>62</v>
      </c>
      <c r="G105" s="18"/>
      <c r="H105" s="20"/>
      <c r="I105" s="20"/>
      <c r="J105" s="20"/>
      <c r="K105" s="3"/>
    </row>
    <row r="106" spans="1:11" s="7" customFormat="1">
      <c r="A106" s="3"/>
      <c r="B106" s="20"/>
      <c r="C106" s="22"/>
      <c r="D106" s="18" t="str">
        <f>$B$90&amp;Commodities!E28</f>
        <v>EXPAMM</v>
      </c>
      <c r="E106" s="18" t="str">
        <f>"Export technology - "&amp;Commodities!F28</f>
        <v>Export technology - Ammonia (Liquid)</v>
      </c>
      <c r="F106" s="20" t="s">
        <v>62</v>
      </c>
      <c r="G106" s="18"/>
      <c r="H106" s="20"/>
      <c r="I106" s="20"/>
      <c r="J106" s="20"/>
      <c r="K106" s="3"/>
    </row>
    <row r="107" spans="1:11" s="7" customFormat="1">
      <c r="A107" s="3"/>
      <c r="B107" s="20"/>
      <c r="C107" s="22"/>
      <c r="D107" s="18" t="str">
        <f>$B$90&amp;Commodities!E29</f>
        <v>EXPDME</v>
      </c>
      <c r="E107" s="18" t="str">
        <f>"Export technology - "&amp;Commodities!F29</f>
        <v>Export technology - Dimethyl ether</v>
      </c>
      <c r="F107" s="20" t="s">
        <v>62</v>
      </c>
      <c r="G107" s="18"/>
      <c r="H107" s="20"/>
      <c r="I107" s="20"/>
      <c r="J107" s="20"/>
      <c r="K107" s="3"/>
    </row>
    <row r="108" spans="1:11" s="7" customFormat="1">
      <c r="A108" s="3"/>
      <c r="B108" s="20"/>
      <c r="C108" s="22"/>
      <c r="D108" s="18" t="str">
        <f>$B$90&amp;Commodities!E30</f>
        <v>EXPKRB1</v>
      </c>
      <c r="E108" s="18" t="str">
        <f>"Export technology - "&amp;Commodities!F30</f>
        <v>Export technology - Bio Kerosene G1</v>
      </c>
      <c r="F108" s="20" t="s">
        <v>62</v>
      </c>
      <c r="G108" s="18"/>
      <c r="H108" s="20"/>
      <c r="I108" s="20"/>
      <c r="J108" s="20"/>
      <c r="K108" s="3"/>
    </row>
    <row r="109" spans="1:11" s="7" customFormat="1">
      <c r="A109" s="3"/>
      <c r="B109" s="20"/>
      <c r="C109" s="22"/>
      <c r="D109" s="18" t="str">
        <f>$B$90&amp;Commodities!E31</f>
        <v>EXPKRB2</v>
      </c>
      <c r="E109" s="18" t="str">
        <f>"Export technology - "&amp;Commodities!F31</f>
        <v>Export technology - Bio Kerosene G2</v>
      </c>
      <c r="F109" s="20" t="s">
        <v>62</v>
      </c>
      <c r="G109" s="18"/>
      <c r="H109" s="20"/>
      <c r="I109" s="20"/>
      <c r="J109" s="20"/>
      <c r="K109" s="3"/>
    </row>
    <row r="110" spans="1:11" s="7" customFormat="1">
      <c r="A110" s="3"/>
      <c r="B110" s="20"/>
      <c r="C110" s="22"/>
      <c r="D110" s="18" t="str">
        <f>$B$90&amp;Commodities!E32</f>
        <v>EXPKRE</v>
      </c>
      <c r="E110" s="18" t="str">
        <f>"Export technology - "&amp;Commodities!F32</f>
        <v>Export technology - Electro Kerosene</v>
      </c>
      <c r="F110" s="20" t="s">
        <v>62</v>
      </c>
      <c r="G110" s="18"/>
      <c r="H110" s="20"/>
      <c r="I110" s="20"/>
      <c r="J110" s="20"/>
      <c r="K110" s="3"/>
    </row>
    <row r="111" spans="1:11" s="7" customFormat="1">
      <c r="A111" s="3"/>
      <c r="B111" s="20"/>
      <c r="C111" s="22"/>
      <c r="D111" s="18" t="str">
        <f>$B$90&amp;Commodities!E33</f>
        <v>EXPSNG1</v>
      </c>
      <c r="E111" s="18" t="str">
        <f>"Export technology - "&amp;Commodities!F33</f>
        <v>Export technology - Bio Synt. Nat. Gas G1</v>
      </c>
      <c r="F111" s="20" t="s">
        <v>62</v>
      </c>
      <c r="G111" s="18"/>
      <c r="H111" s="20"/>
      <c r="I111" s="20"/>
      <c r="J111" s="20"/>
      <c r="K111" s="3"/>
    </row>
    <row r="112" spans="1:11" s="7" customFormat="1">
      <c r="A112" s="3"/>
      <c r="B112" s="20"/>
      <c r="C112" s="22"/>
      <c r="D112" s="18" t="str">
        <f>$B$90&amp;Commodities!E34</f>
        <v>EXPSNG2</v>
      </c>
      <c r="E112" s="18" t="str">
        <f>"Export technology - "&amp;Commodities!F34</f>
        <v>Export technology - Bio Synt. Nat. Gas G2</v>
      </c>
      <c r="F112" s="20" t="s">
        <v>62</v>
      </c>
      <c r="G112" s="18"/>
      <c r="H112" s="20"/>
      <c r="I112" s="20"/>
      <c r="J112" s="20"/>
      <c r="K112" s="3"/>
    </row>
    <row r="113" spans="1:11" s="7" customFormat="1">
      <c r="A113" s="3"/>
      <c r="B113" s="20"/>
      <c r="C113" s="22"/>
      <c r="D113" s="18" t="str">
        <f>$B$90&amp;Commodities!E35</f>
        <v>EXPSNE</v>
      </c>
      <c r="E113" s="18" t="str">
        <f>"Export technology - "&amp;Commodities!F35</f>
        <v>Export technology - Electro Synt. Nat. Gas</v>
      </c>
      <c r="F113" s="20" t="s">
        <v>62</v>
      </c>
      <c r="G113" s="18"/>
      <c r="H113" s="20"/>
      <c r="I113" s="20"/>
      <c r="J113" s="20"/>
      <c r="K113" s="3"/>
    </row>
    <row r="114" spans="1:11" s="7" customFormat="1">
      <c r="A114" s="3"/>
      <c r="B114" s="20"/>
      <c r="C114" s="22"/>
      <c r="D114" s="18" t="str">
        <f>$B$90&amp;Commodities!E36</f>
        <v>EXPDSB1</v>
      </c>
      <c r="E114" s="18" t="str">
        <f>"Export technology - "&amp;Commodities!F36</f>
        <v>Export technology - Biodiesel G1</v>
      </c>
      <c r="F114" s="20" t="s">
        <v>62</v>
      </c>
      <c r="G114" s="18"/>
      <c r="H114" s="20"/>
      <c r="I114" s="20"/>
      <c r="J114" s="20"/>
      <c r="K114" s="3"/>
    </row>
    <row r="115" spans="1:11" s="7" customFormat="1">
      <c r="A115" s="3"/>
      <c r="B115" s="20"/>
      <c r="C115" s="22"/>
      <c r="D115" s="18" t="str">
        <f>$B$90&amp;Commodities!E37</f>
        <v>EXPDSB2</v>
      </c>
      <c r="E115" s="18" t="str">
        <f>"Export technology - "&amp;Commodities!F37</f>
        <v>Export technology - Biodiesel G2</v>
      </c>
      <c r="F115" s="20" t="s">
        <v>62</v>
      </c>
      <c r="G115" s="18"/>
      <c r="H115" s="20"/>
      <c r="I115" s="20"/>
      <c r="J115" s="20"/>
      <c r="K115" s="3"/>
    </row>
    <row r="116" spans="1:11" s="7" customFormat="1">
      <c r="A116" s="3"/>
      <c r="B116" s="20"/>
      <c r="C116" s="22"/>
      <c r="D116" s="18" t="str">
        <f>$B$90&amp;Commodities!E38</f>
        <v>EXPDSE</v>
      </c>
      <c r="E116" s="18" t="str">
        <f>"Export technology - "&amp;Commodities!F38</f>
        <v>Export technology - Electro Diesel</v>
      </c>
      <c r="F116" s="20" t="s">
        <v>62</v>
      </c>
      <c r="G116" s="18"/>
      <c r="H116" s="20"/>
      <c r="I116" s="20"/>
      <c r="J116" s="20"/>
      <c r="K116" s="3"/>
    </row>
    <row r="117" spans="1:11" s="7" customFormat="1">
      <c r="A117" s="3"/>
      <c r="B117" s="20"/>
      <c r="C117" s="22"/>
      <c r="D117" s="18" t="str">
        <f>$B$90&amp;Commodities!E39</f>
        <v>EXPGSB1</v>
      </c>
      <c r="E117" s="18" t="str">
        <f>"Export technology - "&amp;Commodities!F39</f>
        <v>Export technology - Bioethanol G1</v>
      </c>
      <c r="F117" s="20" t="s">
        <v>62</v>
      </c>
      <c r="G117" s="18"/>
      <c r="H117" s="20"/>
      <c r="I117" s="20"/>
      <c r="J117" s="20"/>
      <c r="K117" s="3"/>
    </row>
    <row r="118" spans="1:11" s="7" customFormat="1">
      <c r="A118" s="3"/>
      <c r="B118" s="20"/>
      <c r="C118" s="22"/>
      <c r="D118" s="18" t="str">
        <f>$B$90&amp;Commodities!E40</f>
        <v>EXPGSB2</v>
      </c>
      <c r="E118" s="18" t="str">
        <f>"Export technology - "&amp;Commodities!F40</f>
        <v>Export technology - Bioethanol G2</v>
      </c>
      <c r="F118" s="20" t="s">
        <v>62</v>
      </c>
      <c r="G118" s="18"/>
      <c r="H118" s="20"/>
      <c r="I118" s="20"/>
      <c r="J118" s="20"/>
      <c r="K118" s="3"/>
    </row>
    <row r="119" spans="1:11" s="7" customFormat="1">
      <c r="A119" s="3"/>
      <c r="B119" s="20"/>
      <c r="C119" s="22"/>
      <c r="D119" s="18" t="str">
        <f>$B$90&amp;Commodities!E41</f>
        <v>EXPGSE</v>
      </c>
      <c r="E119" s="18" t="str">
        <f>"Export technology - "&amp;Commodities!F41</f>
        <v>Export technology - Electro Gasoline</v>
      </c>
      <c r="F119" s="20" t="s">
        <v>62</v>
      </c>
      <c r="G119" s="18"/>
      <c r="H119" s="20"/>
      <c r="I119" s="20"/>
      <c r="J119" s="20"/>
      <c r="K119" s="3"/>
    </row>
    <row r="120" spans="1:11" s="7" customFormat="1">
      <c r="A120" s="3"/>
      <c r="B120" s="20"/>
      <c r="C120" s="22"/>
      <c r="D120" s="18" t="str">
        <f>$B$90&amp;Commodities!E42</f>
        <v>EXPMOB1</v>
      </c>
      <c r="E120" s="18" t="str">
        <f>"Export technology - "&amp;Commodities!F42</f>
        <v>Export technology - Bio Methanol G1</v>
      </c>
      <c r="F120" s="20" t="s">
        <v>62</v>
      </c>
      <c r="G120" s="18"/>
      <c r="H120" s="20"/>
      <c r="I120" s="20"/>
      <c r="J120" s="20"/>
      <c r="K120" s="3"/>
    </row>
    <row r="121" spans="1:11" s="7" customFormat="1">
      <c r="A121" s="3"/>
      <c r="B121" s="20"/>
      <c r="C121" s="22"/>
      <c r="D121" s="18" t="str">
        <f>$B$90&amp;Commodities!E43</f>
        <v>EXPMOB2</v>
      </c>
      <c r="E121" s="18" t="str">
        <f>"Export technology - "&amp;Commodities!F43</f>
        <v>Export technology - Bio Methanol G2</v>
      </c>
      <c r="F121" s="20" t="s">
        <v>62</v>
      </c>
      <c r="G121" s="18"/>
      <c r="H121" s="20"/>
      <c r="I121" s="20"/>
      <c r="J121" s="20"/>
      <c r="K121" s="3"/>
    </row>
    <row r="122" spans="1:11" s="7" customFormat="1">
      <c r="A122" s="3"/>
      <c r="B122" s="20"/>
      <c r="C122" s="22"/>
      <c r="D122" s="18" t="str">
        <f>$B$90&amp;Commodities!E44</f>
        <v>EXPMOE</v>
      </c>
      <c r="E122" s="18" t="str">
        <f>"Export technology - "&amp;Commodities!F44</f>
        <v>Export technology - Electro Methanol</v>
      </c>
      <c r="F122" s="20" t="s">
        <v>62</v>
      </c>
      <c r="G122" s="18"/>
      <c r="H122" s="20"/>
      <c r="I122" s="20"/>
      <c r="J122" s="20"/>
      <c r="K122" s="3"/>
    </row>
    <row r="123" spans="1:11" s="7" customFormat="1">
      <c r="A123" s="3"/>
      <c r="B123" s="20"/>
      <c r="C123" s="22"/>
      <c r="D123" s="18" t="str">
        <f>$B$90&amp;Commodities!E66</f>
        <v>EXPLNB</v>
      </c>
      <c r="E123" s="18" t="str">
        <f>"Export technology - "&amp;Commodities!F66</f>
        <v>Export technology - Bio Naphtha (Petroleoum)</v>
      </c>
      <c r="F123" s="20" t="s">
        <v>62</v>
      </c>
      <c r="G123" s="18"/>
      <c r="H123" s="20"/>
      <c r="I123" s="20"/>
      <c r="J123" s="20"/>
      <c r="K123" s="3"/>
    </row>
    <row r="124" spans="1:11" s="7" customFormat="1">
      <c r="A124" s="3"/>
      <c r="B124" s="20"/>
      <c r="C124" s="22"/>
      <c r="D124" s="18" t="str">
        <f>$B$90&amp;Commodities!E67</f>
        <v>EXPGLY</v>
      </c>
      <c r="E124" s="18" t="str">
        <f>"Export technology - "&amp;Commodities!F67</f>
        <v>Export technology - Glycerol</v>
      </c>
      <c r="F124" s="20" t="s">
        <v>62</v>
      </c>
      <c r="G124" s="18"/>
      <c r="H124" s="20"/>
      <c r="I124" s="20"/>
      <c r="J124" s="20"/>
      <c r="K124" s="3"/>
    </row>
    <row r="125" spans="1:11" s="7" customFormat="1">
      <c r="A125" s="3"/>
      <c r="B125" s="20"/>
      <c r="C125" s="22"/>
      <c r="D125" s="18" t="str">
        <f>$B$90&amp;Commodities!E68</f>
        <v>EXPRPC</v>
      </c>
      <c r="E125" s="18" t="str">
        <f>"Export technology - "&amp;Commodities!F68</f>
        <v>Export technology - Rape Cake</v>
      </c>
      <c r="F125" s="20" t="s">
        <v>62</v>
      </c>
      <c r="G125" s="18"/>
      <c r="H125" s="20"/>
      <c r="I125" s="20"/>
      <c r="J125" s="20"/>
      <c r="K125" s="3"/>
    </row>
    <row r="126" spans="1:11" s="7" customFormat="1">
      <c r="A126" s="3"/>
      <c r="B126" s="20"/>
      <c r="C126" s="22"/>
      <c r="D126" s="18" t="str">
        <f>$B$90&amp;Commodities!E69</f>
        <v>EXPSGP</v>
      </c>
      <c r="E126" s="18" t="str">
        <f>"Export technology - "&amp;Commodities!F69</f>
        <v>Export technology - Sugar Beet Pulp</v>
      </c>
      <c r="F126" s="20" t="s">
        <v>62</v>
      </c>
      <c r="G126" s="18"/>
      <c r="H126" s="20"/>
      <c r="I126" s="20"/>
      <c r="J126" s="20"/>
      <c r="K126" s="3"/>
    </row>
    <row r="127" spans="1:11" s="7" customFormat="1">
      <c r="A127" s="3"/>
      <c r="B127" s="20"/>
      <c r="C127" s="22"/>
      <c r="D127" s="18" t="str">
        <f>$B$90&amp;Commodities!E65</f>
        <v>EXPOTH</v>
      </c>
      <c r="E127" s="18" t="str">
        <f>"Export technology - "&amp;Commodities!F65</f>
        <v>Export technology - Other non energy related commodities</v>
      </c>
      <c r="F127" s="20" t="s">
        <v>62</v>
      </c>
      <c r="G127" s="18"/>
      <c r="H127" s="20"/>
      <c r="I127" s="20"/>
      <c r="J127" s="20"/>
      <c r="K127" s="3"/>
    </row>
    <row r="128" spans="1:11" s="7" customFormat="1">
      <c r="A128" s="3"/>
      <c r="B128" s="20"/>
      <c r="C128" s="22"/>
      <c r="D128" s="398" t="s">
        <v>2164</v>
      </c>
      <c r="E128" s="398" t="s">
        <v>2168</v>
      </c>
      <c r="F128" s="20" t="s">
        <v>62</v>
      </c>
      <c r="G128" s="18"/>
      <c r="H128" s="20" t="s">
        <v>1672</v>
      </c>
      <c r="I128" s="20"/>
      <c r="J128" s="20"/>
      <c r="K128" s="3"/>
    </row>
    <row r="129" spans="1:11" s="7" customFormat="1">
      <c r="A129" s="3"/>
      <c r="B129" s="20"/>
      <c r="C129" s="22"/>
      <c r="D129" s="398" t="s">
        <v>2167</v>
      </c>
      <c r="E129" s="398" t="s">
        <v>2169</v>
      </c>
      <c r="F129" s="20" t="s">
        <v>62</v>
      </c>
      <c r="G129" s="18"/>
      <c r="H129" s="20" t="s">
        <v>1672</v>
      </c>
      <c r="I129" s="20"/>
      <c r="J129" s="20"/>
      <c r="K129" s="3"/>
    </row>
    <row r="130" spans="1:11" s="7" customFormat="1">
      <c r="A130" s="3"/>
      <c r="B130" s="20"/>
      <c r="C130" s="22"/>
      <c r="D130" s="398" t="s">
        <v>2151</v>
      </c>
      <c r="E130" s="398" t="s">
        <v>2137</v>
      </c>
      <c r="F130" s="20" t="s">
        <v>62</v>
      </c>
      <c r="G130" s="18"/>
      <c r="H130" s="20" t="s">
        <v>1672</v>
      </c>
      <c r="I130" s="20"/>
      <c r="J130" s="20"/>
      <c r="K130" s="3"/>
    </row>
    <row r="131" spans="1:11" s="7" customFormat="1">
      <c r="A131" s="3"/>
      <c r="B131" s="20"/>
      <c r="C131" s="22"/>
      <c r="D131" s="398" t="s">
        <v>2152</v>
      </c>
      <c r="E131" s="398" t="s">
        <v>2138</v>
      </c>
      <c r="F131" s="20" t="s">
        <v>62</v>
      </c>
      <c r="G131" s="18"/>
      <c r="H131" s="20" t="s">
        <v>1672</v>
      </c>
      <c r="I131" s="20"/>
      <c r="J131" s="20"/>
      <c r="K131" s="3"/>
    </row>
    <row r="132" spans="1:11" s="7" customFormat="1">
      <c r="A132" s="3"/>
      <c r="B132" s="20"/>
      <c r="C132" s="22"/>
      <c r="D132" s="398" t="s">
        <v>2153</v>
      </c>
      <c r="E132" s="398" t="s">
        <v>2139</v>
      </c>
      <c r="F132" s="20" t="s">
        <v>62</v>
      </c>
      <c r="G132" s="18"/>
      <c r="H132" s="20" t="s">
        <v>1672</v>
      </c>
      <c r="I132" s="20"/>
      <c r="J132" s="20"/>
      <c r="K132" s="3"/>
    </row>
    <row r="133" spans="1:11" s="7" customFormat="1">
      <c r="A133" s="3"/>
      <c r="B133" s="20"/>
      <c r="C133" s="22"/>
      <c r="D133" s="398" t="s">
        <v>2154</v>
      </c>
      <c r="E133" s="398" t="s">
        <v>2140</v>
      </c>
      <c r="F133" s="20" t="s">
        <v>62</v>
      </c>
      <c r="G133" s="18"/>
      <c r="H133" s="20" t="s">
        <v>1672</v>
      </c>
      <c r="I133" s="20"/>
      <c r="J133" s="20"/>
      <c r="K133" s="3"/>
    </row>
    <row r="134" spans="1:11" s="7" customFormat="1">
      <c r="A134" s="3"/>
      <c r="B134" s="20"/>
      <c r="C134" s="22"/>
      <c r="D134" s="398" t="s">
        <v>2155</v>
      </c>
      <c r="E134" s="398" t="s">
        <v>2141</v>
      </c>
      <c r="F134" s="20" t="s">
        <v>62</v>
      </c>
      <c r="G134" s="18"/>
      <c r="H134" s="20" t="s">
        <v>1672</v>
      </c>
      <c r="I134" s="20"/>
      <c r="J134" s="20"/>
      <c r="K134" s="3"/>
    </row>
    <row r="135" spans="1:11" s="7" customFormat="1">
      <c r="A135" s="3"/>
      <c r="B135" s="20"/>
      <c r="C135" s="22"/>
      <c r="D135" s="398" t="s">
        <v>2156</v>
      </c>
      <c r="E135" s="398" t="s">
        <v>2165</v>
      </c>
      <c r="F135" s="20" t="s">
        <v>62</v>
      </c>
      <c r="G135" s="18"/>
      <c r="H135" s="20" t="s">
        <v>1672</v>
      </c>
      <c r="I135" s="20"/>
      <c r="J135" s="20"/>
      <c r="K135" s="3"/>
    </row>
    <row r="136" spans="1:11" s="7" customFormat="1">
      <c r="A136" s="3"/>
      <c r="B136" s="20"/>
      <c r="C136" s="22"/>
      <c r="D136" s="398" t="s">
        <v>2157</v>
      </c>
      <c r="E136" s="398" t="s">
        <v>2142</v>
      </c>
      <c r="F136" s="20" t="s">
        <v>62</v>
      </c>
      <c r="G136" s="18"/>
      <c r="H136" s="20" t="s">
        <v>1672</v>
      </c>
      <c r="I136" s="20"/>
      <c r="J136" s="20"/>
      <c r="K136" s="3"/>
    </row>
    <row r="137" spans="1:11" s="7" customFormat="1">
      <c r="A137" s="3"/>
      <c r="B137" s="20"/>
      <c r="C137" s="22"/>
      <c r="D137" s="398" t="s">
        <v>2158</v>
      </c>
      <c r="E137" s="398" t="s">
        <v>2141</v>
      </c>
      <c r="F137" s="20" t="s">
        <v>62</v>
      </c>
      <c r="G137" s="18"/>
      <c r="H137" s="20" t="s">
        <v>1672</v>
      </c>
      <c r="I137" s="20"/>
      <c r="J137" s="20"/>
      <c r="K137" s="3"/>
    </row>
    <row r="138" spans="1:11" s="7" customFormat="1">
      <c r="A138" s="3"/>
      <c r="B138" s="20"/>
      <c r="C138" s="22"/>
      <c r="D138" s="398" t="s">
        <v>2162</v>
      </c>
      <c r="E138" s="398" t="s">
        <v>2174</v>
      </c>
      <c r="F138" s="20" t="s">
        <v>62</v>
      </c>
      <c r="G138" s="18"/>
      <c r="H138" s="20" t="s">
        <v>1672</v>
      </c>
      <c r="I138" s="20"/>
      <c r="J138" s="20"/>
      <c r="K138" s="3"/>
    </row>
    <row r="139" spans="1:11" s="7" customFormat="1">
      <c r="A139" s="3"/>
      <c r="B139" s="20"/>
      <c r="C139" s="22"/>
      <c r="D139" s="398" t="s">
        <v>2163</v>
      </c>
      <c r="E139" s="398" t="s">
        <v>2175</v>
      </c>
      <c r="F139" s="20" t="s">
        <v>62</v>
      </c>
      <c r="G139" s="18"/>
      <c r="H139" s="20" t="s">
        <v>1672</v>
      </c>
      <c r="I139" s="20"/>
      <c r="J139" s="20"/>
      <c r="K139" s="3"/>
    </row>
    <row r="140" spans="1:11" s="7" customFormat="1">
      <c r="A140" s="3"/>
      <c r="B140" s="20"/>
      <c r="C140" s="22"/>
      <c r="D140" s="398" t="s">
        <v>2170</v>
      </c>
      <c r="E140" s="398" t="s">
        <v>2169</v>
      </c>
      <c r="F140" s="20" t="s">
        <v>62</v>
      </c>
      <c r="G140" s="18"/>
      <c r="H140" s="20" t="s">
        <v>1672</v>
      </c>
    </row>
    <row r="141" spans="1:11" s="7" customFormat="1">
      <c r="A141" s="3"/>
      <c r="B141" s="20"/>
      <c r="C141" s="22"/>
      <c r="D141" s="398" t="s">
        <v>2156</v>
      </c>
      <c r="E141" s="398" t="s">
        <v>2176</v>
      </c>
      <c r="F141" s="20" t="s">
        <v>62</v>
      </c>
      <c r="G141" s="18"/>
      <c r="H141" s="20" t="s">
        <v>1672</v>
      </c>
      <c r="I141" s="20"/>
      <c r="J141" s="20"/>
      <c r="K141" s="3"/>
    </row>
    <row r="142" spans="1:11" s="7" customFormat="1">
      <c r="A142" s="3"/>
      <c r="B142" s="20"/>
      <c r="C142" s="22"/>
      <c r="D142" s="398" t="s">
        <v>2173</v>
      </c>
      <c r="E142" s="398" t="s">
        <v>2177</v>
      </c>
      <c r="F142" s="20" t="s">
        <v>62</v>
      </c>
      <c r="G142" s="18"/>
      <c r="H142" s="20" t="s">
        <v>1672</v>
      </c>
      <c r="I142" s="20"/>
      <c r="J142" s="20"/>
      <c r="K142" s="3"/>
    </row>
    <row r="143" spans="1:11" s="1262" customFormat="1">
      <c r="B143" s="1266" t="s">
        <v>143</v>
      </c>
      <c r="C143" s="1264"/>
      <c r="D143" s="1267" t="str">
        <f>"FT-"&amp;Commodities!E81</f>
        <v>FT-SUPELC</v>
      </c>
      <c r="E143" s="1267" t="str">
        <f>"FT technology - "&amp;Commodities!F81</f>
        <v>FT technology - Supply electricity</v>
      </c>
      <c r="F143" s="1266" t="s">
        <v>62</v>
      </c>
      <c r="G143" s="1265"/>
      <c r="H143" s="1268" t="s">
        <v>1672</v>
      </c>
      <c r="I143" s="1263"/>
      <c r="J143" s="1263"/>
    </row>
    <row r="144" spans="1:11" s="7" customFormat="1">
      <c r="A144" s="3"/>
      <c r="B144" s="20"/>
      <c r="C144" s="22"/>
      <c r="D144" s="484" t="str">
        <f>"FT-"&amp;Commodities!E82</f>
        <v>FT-SUPHETC</v>
      </c>
      <c r="E144" s="484" t="str">
        <f>"FT technology - "&amp;Commodities!F82</f>
        <v>FT technology - Supply Decentral district heating</v>
      </c>
      <c r="F144" s="398" t="s">
        <v>62</v>
      </c>
      <c r="G144" s="18"/>
      <c r="H144" s="481" t="s">
        <v>1672</v>
      </c>
      <c r="I144" s="20"/>
      <c r="J144" s="20"/>
      <c r="K144" s="3"/>
    </row>
    <row r="145" spans="1:11" s="7" customFormat="1">
      <c r="A145" s="3"/>
      <c r="B145" s="522"/>
      <c r="C145" s="551"/>
      <c r="D145" s="525" t="str">
        <f>"FT-"&amp;Commodities!E83</f>
        <v>FT-SUPHETD</v>
      </c>
      <c r="E145" s="525" t="str">
        <f>"FT technology - "&amp;Commodities!F83</f>
        <v>FT technology - Supply Central district heating</v>
      </c>
      <c r="F145" s="521" t="s">
        <v>62</v>
      </c>
      <c r="G145" s="544"/>
      <c r="H145" s="481" t="s">
        <v>1672</v>
      </c>
      <c r="I145" s="522"/>
      <c r="J145" s="20"/>
      <c r="K145" s="3"/>
    </row>
    <row r="146" spans="1:11" s="7" customFormat="1">
      <c r="A146" s="3"/>
      <c r="B146" s="398"/>
      <c r="C146" s="22"/>
      <c r="D146" s="484" t="str">
        <f>"FT-"&amp;Commodities!E84</f>
        <v>FT-SUPCOA</v>
      </c>
      <c r="E146" s="484" t="str">
        <f>"FT technology - "&amp;Commodities!F84</f>
        <v>FT technology - Supply Coal</v>
      </c>
      <c r="F146" s="398" t="s">
        <v>62</v>
      </c>
      <c r="G146" s="18"/>
      <c r="H146" s="20"/>
      <c r="I146" s="20"/>
      <c r="J146" s="20"/>
      <c r="K146" s="3"/>
    </row>
    <row r="147" spans="1:11" s="7" customFormat="1">
      <c r="A147" s="3"/>
      <c r="B147" s="20"/>
      <c r="C147" s="22"/>
      <c r="D147" s="484" t="str">
        <f>"FT-"&amp;Commodities!E85</f>
        <v>FT-SUPNGA</v>
      </c>
      <c r="E147" s="484" t="str">
        <f>"FT technology - "&amp;Commodities!F85</f>
        <v>FT technology - Supply Natural Gas</v>
      </c>
      <c r="F147" s="398" t="s">
        <v>62</v>
      </c>
      <c r="G147" s="18"/>
      <c r="H147" s="20"/>
      <c r="I147" s="20"/>
      <c r="J147" s="20"/>
      <c r="K147" s="3"/>
    </row>
    <row r="148" spans="1:11" s="7" customFormat="1">
      <c r="A148" s="3"/>
      <c r="B148" s="20"/>
      <c r="C148" s="22"/>
      <c r="D148" s="484" t="str">
        <f>"FT-"&amp;Commodities!E86</f>
        <v>FT-SUPCRD</v>
      </c>
      <c r="E148" s="484" t="str">
        <f>"FT technology - "&amp;Commodities!F86</f>
        <v>FT technology - Supply Crude Oil</v>
      </c>
      <c r="F148" s="398" t="s">
        <v>62</v>
      </c>
      <c r="G148" s="18"/>
      <c r="H148" s="20"/>
      <c r="I148" s="20"/>
      <c r="J148" s="20"/>
      <c r="K148" s="3"/>
    </row>
    <row r="149" spans="1:11" s="7" customFormat="1">
      <c r="A149" s="3"/>
      <c r="B149" s="20"/>
      <c r="C149" s="22"/>
      <c r="D149" s="484" t="str">
        <f>"FT-"&amp;Commodities!E87</f>
        <v>FT-SUPLPG</v>
      </c>
      <c r="E149" s="484" t="str">
        <f>"FT technology - "&amp;Commodities!F87</f>
        <v>FT technology - Supply Liquid petrol gas</v>
      </c>
      <c r="F149" s="398" t="s">
        <v>62</v>
      </c>
      <c r="G149" s="18"/>
      <c r="H149" s="20"/>
      <c r="I149" s="20"/>
      <c r="J149" s="20"/>
      <c r="K149" s="3"/>
    </row>
    <row r="150" spans="1:11" s="7" customFormat="1">
      <c r="A150" s="3"/>
      <c r="B150" s="20"/>
      <c r="C150" s="22"/>
      <c r="D150" s="484" t="str">
        <f>"FT-"&amp;Commodities!E88</f>
        <v>FT-SUPLVN</v>
      </c>
      <c r="E150" s="484" t="str">
        <f>"FT technology - "&amp;Commodities!F88</f>
        <v>FT technology - Supply Naphtha (Petroleoum)</v>
      </c>
      <c r="F150" s="398" t="s">
        <v>62</v>
      </c>
      <c r="G150" s="18"/>
      <c r="H150" s="20"/>
      <c r="I150" s="20"/>
      <c r="J150" s="20"/>
      <c r="K150" s="3"/>
    </row>
    <row r="151" spans="1:11" s="7" customFormat="1">
      <c r="A151" s="3"/>
      <c r="B151" s="20"/>
      <c r="C151" s="22"/>
      <c r="D151" s="484" t="str">
        <f>"FT-"&amp;Commodities!E89</f>
        <v>FT-SUPGSL</v>
      </c>
      <c r="E151" s="484" t="str">
        <f>"FT technology - "&amp;Commodities!F89</f>
        <v>FT technology - Supply Gasoline</v>
      </c>
      <c r="F151" s="398" t="s">
        <v>62</v>
      </c>
      <c r="G151" s="18"/>
      <c r="H151" s="20"/>
      <c r="I151" s="20"/>
      <c r="J151" s="20"/>
      <c r="K151" s="3"/>
    </row>
    <row r="152" spans="1:11" s="7" customFormat="1">
      <c r="A152" s="3"/>
      <c r="B152" s="20"/>
      <c r="C152" s="22"/>
      <c r="D152" s="484" t="str">
        <f>"FT-"&amp;Commodities!E90</f>
        <v>FT-SUPKER</v>
      </c>
      <c r="E152" s="484" t="str">
        <f>"FT technology - "&amp;Commodities!F90</f>
        <v>FT technology - Supply Kerosene</v>
      </c>
      <c r="F152" s="398" t="s">
        <v>62</v>
      </c>
      <c r="G152" s="18"/>
      <c r="H152" s="20"/>
      <c r="I152" s="20"/>
      <c r="J152" s="20"/>
      <c r="K152" s="3"/>
    </row>
    <row r="153" spans="1:11" s="7" customFormat="1">
      <c r="A153" s="3"/>
      <c r="B153" s="20"/>
      <c r="C153" s="22"/>
      <c r="D153" s="484" t="str">
        <f>"FT-"&amp;Commodities!E91</f>
        <v>FT-SUPDSL</v>
      </c>
      <c r="E153" s="484" t="str">
        <f>"FT technology - "&amp;Commodities!F91</f>
        <v>FT technology - Supply Diesel</v>
      </c>
      <c r="F153" s="398" t="s">
        <v>62</v>
      </c>
      <c r="G153" s="18"/>
      <c r="H153" s="20"/>
      <c r="I153" s="20"/>
      <c r="J153" s="20"/>
      <c r="K153" s="3"/>
    </row>
    <row r="154" spans="1:11" s="7" customFormat="1">
      <c r="A154" s="3"/>
      <c r="B154" s="20"/>
      <c r="C154" s="22"/>
      <c r="D154" s="484" t="str">
        <f>"FT-"&amp;Commodities!E92</f>
        <v>FT-SUPHFO</v>
      </c>
      <c r="E154" s="484" t="str">
        <f>"FT technology - "&amp;Commodities!F92</f>
        <v>FT technology - Supply Heavy Fuel Oil</v>
      </c>
      <c r="F154" s="398" t="s">
        <v>62</v>
      </c>
      <c r="G154" s="18"/>
      <c r="H154" s="20"/>
      <c r="I154" s="20"/>
      <c r="J154" s="20"/>
      <c r="K154" s="3"/>
    </row>
    <row r="155" spans="1:11">
      <c r="D155" s="484" t="str">
        <f>"FT-"&amp;Commodities!E93</f>
        <v>FT-SUPMGO</v>
      </c>
      <c r="E155" s="484" t="str">
        <f>"FT technology - "&amp;Commodities!F93</f>
        <v>FT technology - Supply Marine Gas Oil</v>
      </c>
      <c r="F155" s="398" t="s">
        <v>62</v>
      </c>
      <c r="G155" s="18"/>
      <c r="H155" s="15"/>
      <c r="I155" s="15"/>
      <c r="J155" s="15"/>
    </row>
    <row r="156" spans="1:11">
      <c r="D156" s="484" t="str">
        <f>"FT-"&amp;Commodities!E94</f>
        <v>FT-SUPAGSL</v>
      </c>
      <c r="E156" s="484" t="str">
        <f>"FT technology - "&amp;Commodities!F94</f>
        <v>FT technology - Supply Aviation gasoline</v>
      </c>
      <c r="F156" s="398" t="s">
        <v>62</v>
      </c>
      <c r="G156" s="18"/>
      <c r="H156" s="15"/>
      <c r="I156" s="15"/>
      <c r="J156" s="15"/>
    </row>
    <row r="157" spans="1:11">
      <c r="D157" s="484" t="str">
        <f>"FT-"&amp;Commodities!E95</f>
        <v>FT-SUPWST</v>
      </c>
      <c r="E157" s="484" t="str">
        <f>"FT technology - "&amp;Commodities!F95</f>
        <v>FT technology - Supply Waste</v>
      </c>
      <c r="F157" s="398" t="s">
        <v>62</v>
      </c>
      <c r="G157" s="18"/>
      <c r="H157" s="15"/>
      <c r="I157" s="15"/>
      <c r="J157" s="15"/>
    </row>
    <row r="158" spans="1:11">
      <c r="D158" s="484" t="str">
        <f>"FT-"&amp;Commodities!E96</f>
        <v>FT-SUPSTR</v>
      </c>
      <c r="E158" s="484" t="str">
        <f>"FT technology - "&amp;Commodities!F96</f>
        <v>FT technology - Supply Straw</v>
      </c>
      <c r="F158" s="398" t="s">
        <v>62</v>
      </c>
      <c r="G158" s="18"/>
      <c r="H158" s="15"/>
      <c r="I158" s="15"/>
      <c r="J158" s="15"/>
    </row>
    <row r="159" spans="1:11">
      <c r="D159" s="484" t="str">
        <f>"FT-"&amp;Commodities!E97</f>
        <v>FT-SUPGRS</v>
      </c>
      <c r="E159" s="484" t="str">
        <f>"FT technology - "&amp;Commodities!F97</f>
        <v>FT technology - Supply Grass</v>
      </c>
      <c r="F159" s="398" t="s">
        <v>62</v>
      </c>
      <c r="G159" s="18"/>
      <c r="H159" s="15"/>
      <c r="I159" s="15"/>
      <c r="J159" s="15"/>
    </row>
    <row r="160" spans="1:11">
      <c r="D160" s="484" t="str">
        <f>"FT-"&amp;Commodities!E98</f>
        <v>FT-SUPWPE</v>
      </c>
      <c r="E160" s="484" t="str">
        <f>"FT technology - "&amp;Commodities!F98</f>
        <v>FT technology - Supply Wood pellets</v>
      </c>
      <c r="F160" s="398" t="s">
        <v>62</v>
      </c>
      <c r="G160" s="18"/>
      <c r="H160" s="15"/>
      <c r="I160" s="15"/>
      <c r="J160" s="15"/>
    </row>
    <row r="161" spans="1:11">
      <c r="D161" s="484" t="str">
        <f>"FT-"&amp;Commodities!E99</f>
        <v>FT-SUPWCH</v>
      </c>
      <c r="E161" s="484" t="str">
        <f>"FT technology - "&amp;Commodities!F99</f>
        <v>FT technology - Supply Wood chips and wood waste</v>
      </c>
      <c r="F161" s="398" t="s">
        <v>62</v>
      </c>
      <c r="G161" s="18"/>
      <c r="H161" s="15"/>
      <c r="I161" s="15"/>
      <c r="J161" s="15"/>
    </row>
    <row r="162" spans="1:11">
      <c r="D162" s="484" t="str">
        <f>"FT-"&amp;Commodities!E100</f>
        <v>FT-SUPFIW</v>
      </c>
      <c r="E162" s="484" t="str">
        <f>"FT technology - "&amp;Commodities!F100</f>
        <v>FT technology - Supply Firewood</v>
      </c>
      <c r="F162" s="398" t="s">
        <v>62</v>
      </c>
      <c r="G162" s="18"/>
      <c r="H162" s="15"/>
      <c r="I162" s="15"/>
      <c r="J162" s="15"/>
    </row>
    <row r="163" spans="1:11">
      <c r="D163" s="484" t="str">
        <f>"FT-"&amp;Commodities!E101</f>
        <v>FT-SUPCRN</v>
      </c>
      <c r="E163" s="484" t="str">
        <f>"FT technology - "&amp;Commodities!F101</f>
        <v>FT technology - Supply Corn</v>
      </c>
      <c r="F163" s="398" t="s">
        <v>62</v>
      </c>
      <c r="G163" s="18"/>
      <c r="H163" s="15"/>
      <c r="I163" s="15"/>
      <c r="J163" s="15"/>
    </row>
    <row r="164" spans="1:11">
      <c r="D164" s="484" t="str">
        <f>"FT-"&amp;Commodities!E102</f>
        <v>FT-SUPRPS</v>
      </c>
      <c r="E164" s="484" t="str">
        <f>"FT technology - "&amp;Commodities!F102</f>
        <v>FT technology - Supply Rapeseed</v>
      </c>
      <c r="F164" s="398" t="s">
        <v>62</v>
      </c>
      <c r="G164" s="18"/>
      <c r="H164" s="15"/>
      <c r="I164" s="15"/>
      <c r="J164" s="15"/>
    </row>
    <row r="165" spans="1:11" s="404" customFormat="1">
      <c r="D165" s="484" t="str">
        <f>"FT-"&amp;Commodities!E103</f>
        <v>FT-SUPSGB</v>
      </c>
      <c r="E165" s="484" t="str">
        <f>"FT technology - "&amp;Commodities!F103</f>
        <v>FT technology - Supply Sugar Beet</v>
      </c>
      <c r="F165" s="398" t="s">
        <v>62</v>
      </c>
      <c r="G165" s="18"/>
      <c r="H165" s="481"/>
      <c r="I165" s="481"/>
      <c r="J165" s="481"/>
      <c r="K165" s="1"/>
    </row>
    <row r="166" spans="1:11">
      <c r="D166" s="484" t="str">
        <f>"FT-"&amp;Commodities!E104</f>
        <v>FT-SUPDLI</v>
      </c>
      <c r="E166" s="484" t="str">
        <f>"FT technology - "&amp;Commodities!F104</f>
        <v>FT technology - Supply Deep Litter</v>
      </c>
      <c r="F166" s="398" t="s">
        <v>62</v>
      </c>
      <c r="G166" s="18"/>
      <c r="H166" s="481"/>
      <c r="I166" s="481"/>
      <c r="J166" s="481"/>
      <c r="K166" s="1"/>
    </row>
    <row r="167" spans="1:11">
      <c r="D167" s="484" t="str">
        <f>"FT-"&amp;Commodities!E105</f>
        <v>FT-SUPMNR</v>
      </c>
      <c r="E167" s="484" t="str">
        <f>"FT technology - "&amp;Commodities!F105</f>
        <v>FT technology - Supply Manure (Gylle)</v>
      </c>
      <c r="F167" s="398" t="s">
        <v>62</v>
      </c>
      <c r="G167" s="18"/>
      <c r="H167" s="481"/>
      <c r="I167" s="481"/>
      <c r="J167" s="481"/>
      <c r="K167" s="1"/>
    </row>
    <row r="168" spans="1:11" s="484" customFormat="1">
      <c r="D168" s="484" t="str">
        <f>"FT-"&amp;Commodities!E106</f>
        <v>FT-SUPBGA</v>
      </c>
      <c r="E168" s="484" t="str">
        <f>"FT technology - "&amp;Commodities!F106</f>
        <v>FT technology - Supply Biogas</v>
      </c>
      <c r="F168" s="398" t="s">
        <v>62</v>
      </c>
      <c r="G168" s="398"/>
      <c r="H168" s="481"/>
      <c r="I168" s="481"/>
      <c r="J168" s="481"/>
      <c r="K168" s="1"/>
    </row>
    <row r="169" spans="1:11">
      <c r="D169" s="484" t="str">
        <f>"FT-"&amp;Commodities!E107</f>
        <v>FT-SUPHFB</v>
      </c>
      <c r="E169" s="484" t="str">
        <f>"FT technology - "&amp;Commodities!F107</f>
        <v>FT technology - Supply Heavy Fuel Bio Oil</v>
      </c>
      <c r="F169" s="398" t="s">
        <v>62</v>
      </c>
      <c r="G169" s="18"/>
      <c r="H169" s="481"/>
      <c r="I169" s="481"/>
      <c r="J169" s="481"/>
      <c r="K169" s="1"/>
    </row>
    <row r="170" spans="1:11" s="1" customFormat="1">
      <c r="D170" s="484" t="str">
        <f>"FT-"&amp;Commodities!E108</f>
        <v>FT-SUPDDGS</v>
      </c>
      <c r="E170" s="484" t="str">
        <f>"FT technology - "&amp;Commodities!F108</f>
        <v>FT technology - Supply Ethanol</v>
      </c>
      <c r="F170" s="398" t="s">
        <v>62</v>
      </c>
      <c r="G170" s="18"/>
      <c r="H170" s="481"/>
      <c r="I170" s="481"/>
      <c r="J170" s="481"/>
    </row>
    <row r="171" spans="1:11" s="1" customFormat="1">
      <c r="D171" s="484" t="str">
        <f>"FT-"&amp;Commodities!E109</f>
        <v>FT-SUPH2</v>
      </c>
      <c r="E171" s="484" t="str">
        <f>"FT technology - "&amp;Commodities!F109</f>
        <v>FT technology - Supply Hydrogen</v>
      </c>
      <c r="F171" s="398" t="s">
        <v>62</v>
      </c>
      <c r="G171" s="18"/>
      <c r="H171" s="481"/>
      <c r="I171" s="481"/>
      <c r="J171" s="481"/>
    </row>
    <row r="172" spans="1:11" s="1" customFormat="1">
      <c r="A172" s="3"/>
      <c r="D172" s="484" t="str">
        <f>"FT-"&amp;Commodities!E110</f>
        <v>FT-SUPH2G</v>
      </c>
      <c r="E172" s="484" t="str">
        <f>"FT technology - "&amp;Commodities!F110</f>
        <v>FT technology - Supply Hydrogen Gas</v>
      </c>
      <c r="F172" s="398" t="s">
        <v>62</v>
      </c>
      <c r="G172" s="18"/>
      <c r="H172" s="481"/>
      <c r="I172" s="481"/>
      <c r="J172" s="481"/>
    </row>
    <row r="173" spans="1:11" s="1" customFormat="1">
      <c r="A173" s="3"/>
      <c r="D173" s="484" t="str">
        <f>"FT-"&amp;Commodities!E111</f>
        <v>FT-SUPAMM</v>
      </c>
      <c r="E173" s="484" t="str">
        <f>"FT technology - "&amp;Commodities!F111</f>
        <v>FT technology - Supply Ammonia (Liquid)</v>
      </c>
      <c r="F173" s="398" t="s">
        <v>62</v>
      </c>
      <c r="G173" s="18"/>
      <c r="H173" s="481"/>
      <c r="I173" s="481"/>
      <c r="J173" s="481"/>
    </row>
    <row r="174" spans="1:11" s="1" customFormat="1">
      <c r="A174" s="3"/>
      <c r="D174" s="484" t="str">
        <f>"FT-"&amp;Commodities!E112</f>
        <v>FT-SUPDME</v>
      </c>
      <c r="E174" s="484" t="str">
        <f>"FT technology - "&amp;Commodities!F112</f>
        <v>FT technology - Supply Dimethyl ether</v>
      </c>
      <c r="F174" s="398" t="s">
        <v>62</v>
      </c>
      <c r="G174" s="18"/>
      <c r="H174" s="481"/>
      <c r="I174" s="481"/>
      <c r="J174" s="481"/>
    </row>
    <row r="175" spans="1:11" s="1" customFormat="1">
      <c r="A175" s="3"/>
      <c r="D175" s="484" t="str">
        <f>"FT-"&amp;Commodities!E113</f>
        <v>FT-SUPKRB</v>
      </c>
      <c r="E175" s="484" t="str">
        <f>"FT technology - "&amp;Commodities!F113</f>
        <v>FT technology - Supply Bio Kerosene</v>
      </c>
      <c r="F175" s="398" t="s">
        <v>62</v>
      </c>
      <c r="G175" s="18"/>
      <c r="H175" s="481"/>
      <c r="I175" s="481"/>
      <c r="J175" s="481"/>
    </row>
    <row r="176" spans="1:11" s="1" customFormat="1">
      <c r="A176" s="3"/>
      <c r="D176" s="484" t="str">
        <f>"FT-"&amp;Commodities!E114</f>
        <v>FT-SUPSNG</v>
      </c>
      <c r="E176" s="484" t="str">
        <f>"FT technology - "&amp;Commodities!F114</f>
        <v>FT technology - Supply Bio Synt. Nat. Gas</v>
      </c>
      <c r="F176" s="398" t="s">
        <v>62</v>
      </c>
      <c r="G176" s="18"/>
      <c r="H176" s="481"/>
      <c r="I176" s="481"/>
      <c r="J176" s="481"/>
    </row>
    <row r="177" spans="2:11">
      <c r="D177" s="484" t="str">
        <f>"FT-"&amp;Commodities!E115</f>
        <v>FT-SUPDSB</v>
      </c>
      <c r="E177" s="484" t="str">
        <f>"FT technology - "&amp;Commodities!F115</f>
        <v>FT technology - Supply Biodiesel</v>
      </c>
      <c r="F177" s="398" t="s">
        <v>62</v>
      </c>
      <c r="G177" s="18"/>
      <c r="H177" s="481"/>
      <c r="I177" s="481"/>
      <c r="J177" s="481"/>
      <c r="K177" s="1"/>
    </row>
    <row r="178" spans="2:11">
      <c r="D178" s="484" t="str">
        <f>"FT-"&amp;Commodities!E116</f>
        <v>FT-SUPGSB</v>
      </c>
      <c r="E178" s="484" t="str">
        <f>"FT technology - "&amp;Commodities!F116</f>
        <v>FT technology - Supply Bioethanol</v>
      </c>
      <c r="F178" s="398" t="s">
        <v>62</v>
      </c>
      <c r="G178" s="18"/>
      <c r="H178" s="481"/>
      <c r="I178" s="481"/>
      <c r="J178" s="481"/>
      <c r="K178" s="1"/>
    </row>
    <row r="179" spans="2:11">
      <c r="D179" s="484" t="str">
        <f>"FT-"&amp;Commodities!E117</f>
        <v>FT-SUPMOB</v>
      </c>
      <c r="E179" s="484" t="str">
        <f>"FT technology - "&amp;Commodities!F117</f>
        <v>FT technology - Supply Bio Methanol</v>
      </c>
      <c r="F179" s="398" t="s">
        <v>62</v>
      </c>
      <c r="G179" s="18"/>
      <c r="H179" s="481"/>
      <c r="I179" s="481"/>
      <c r="J179" s="481"/>
      <c r="K179" s="1"/>
    </row>
    <row r="180" spans="2:11">
      <c r="D180" s="588" t="s">
        <v>737</v>
      </c>
      <c r="E180" s="484" t="str">
        <f>"FT technology - "&amp;Commodities!F57</f>
        <v>FT technology - Mining Natural Gas</v>
      </c>
      <c r="F180" s="398" t="s">
        <v>62</v>
      </c>
      <c r="G180" s="18"/>
      <c r="H180" s="19"/>
      <c r="I180" s="19"/>
      <c r="J180" s="19"/>
    </row>
    <row r="181" spans="2:11">
      <c r="B181" s="1048"/>
      <c r="C181" s="1048"/>
      <c r="D181" s="1049" t="s">
        <v>738</v>
      </c>
      <c r="E181" s="1048" t="str">
        <f>"FT technology - "&amp;Commodities!F58</f>
        <v>FT technology - Mining Crude Oil</v>
      </c>
      <c r="F181" s="1050" t="s">
        <v>62</v>
      </c>
      <c r="G181" s="1051"/>
      <c r="H181" s="1052"/>
      <c r="I181" s="1052"/>
      <c r="J181" s="19"/>
    </row>
    <row r="182" spans="2:11" s="602" customFormat="1">
      <c r="B182" s="1"/>
      <c r="C182" s="1"/>
      <c r="D182" s="588" t="s">
        <v>1624</v>
      </c>
      <c r="E182" s="602" t="str">
        <f>E178 &amp;" 2020"</f>
        <v>FT technology - Supply Bioethanol 2020</v>
      </c>
      <c r="F182" s="398" t="s">
        <v>62</v>
      </c>
      <c r="G182" s="18"/>
      <c r="H182" s="481"/>
      <c r="I182" s="481"/>
      <c r="J182" s="481"/>
    </row>
    <row r="183" spans="2:11" s="602" customFormat="1">
      <c r="B183" s="1"/>
      <c r="C183" s="1"/>
      <c r="D183" s="1049" t="s">
        <v>1625</v>
      </c>
      <c r="E183" s="602" t="str">
        <f>E179 &amp;" 2020"</f>
        <v>FT technology - Supply Bio Methanol 2020</v>
      </c>
      <c r="F183" s="1050" t="s">
        <v>62</v>
      </c>
      <c r="G183" s="18"/>
      <c r="H183" s="481"/>
      <c r="I183" s="481"/>
      <c r="J183" s="481"/>
    </row>
    <row r="184" spans="2:11" s="602" customFormat="1">
      <c r="B184" s="1"/>
      <c r="C184" s="1"/>
      <c r="D184" s="588" t="s">
        <v>1634</v>
      </c>
      <c r="E184" s="602" t="str">
        <f>E180 &amp;" Electric"</f>
        <v>FT technology - Mining Natural Gas Electric</v>
      </c>
      <c r="F184" s="398" t="s">
        <v>62</v>
      </c>
      <c r="G184" s="18"/>
      <c r="H184" s="481"/>
      <c r="I184" s="481"/>
      <c r="J184" s="481"/>
    </row>
    <row r="185" spans="2:11" s="602" customFormat="1">
      <c r="B185" s="1"/>
      <c r="C185" s="1"/>
      <c r="D185" s="1049" t="s">
        <v>1635</v>
      </c>
      <c r="E185" s="602" t="str">
        <f>E181 &amp;" Electric"</f>
        <v>FT technology - Mining Crude Oil Electric</v>
      </c>
      <c r="F185" s="1050" t="s">
        <v>62</v>
      </c>
      <c r="G185" s="18"/>
      <c r="H185" s="481"/>
      <c r="I185" s="481"/>
      <c r="J185" s="481"/>
    </row>
    <row r="186" spans="2:11" s="602" customFormat="1">
      <c r="B186" s="1048"/>
      <c r="C186" s="1049" t="str">
        <f>Refineries!C8</f>
        <v>DE1</v>
      </c>
      <c r="D186" s="1049" t="str">
        <f>Refineries!B8</f>
        <v>SREFDE1</v>
      </c>
      <c r="E186" s="1049" t="str">
        <f>Refineries!D8</f>
        <v>Refinery Azerbaijan 1</v>
      </c>
      <c r="F186" s="1050" t="s">
        <v>62</v>
      </c>
      <c r="G186" s="1050" t="s">
        <v>1609</v>
      </c>
      <c r="H186" s="1048"/>
      <c r="I186" s="481"/>
      <c r="J186" s="481"/>
    </row>
    <row r="187" spans="2:11" s="602" customFormat="1">
      <c r="B187" s="1" t="s">
        <v>143</v>
      </c>
      <c r="C187" s="1"/>
      <c r="D187" s="402" t="str">
        <f>Distribution!B7</f>
        <v>FT-GRDELCHIGH</v>
      </c>
      <c r="E187" s="402" t="str">
        <f>Distribution!C7</f>
        <v>Power transmission line high voltage</v>
      </c>
      <c r="F187" s="398" t="s">
        <v>62</v>
      </c>
      <c r="G187" s="398" t="s">
        <v>1609</v>
      </c>
      <c r="H187" s="481" t="s">
        <v>1672</v>
      </c>
      <c r="I187" s="481"/>
      <c r="J187" s="481"/>
    </row>
    <row r="188" spans="2:11">
      <c r="D188" s="402" t="str">
        <f>Distribution!B8</f>
        <v>FT-GRDELCMID</v>
      </c>
      <c r="E188" s="402" t="str">
        <f>Distribution!C8</f>
        <v>Power transmission line medium voltage</v>
      </c>
      <c r="F188" s="398" t="s">
        <v>62</v>
      </c>
      <c r="G188" s="398" t="s">
        <v>1609</v>
      </c>
      <c r="H188" s="481" t="s">
        <v>1672</v>
      </c>
      <c r="I188" s="19"/>
      <c r="J188" s="19"/>
    </row>
    <row r="189" spans="2:11">
      <c r="D189" s="402" t="str">
        <f>Distribution!B9</f>
        <v>FT-GRDELCLOW</v>
      </c>
      <c r="E189" s="402" t="str">
        <f>Distribution!C9</f>
        <v>Power transmission line low voltage</v>
      </c>
      <c r="F189" s="398" t="s">
        <v>62</v>
      </c>
      <c r="G189" s="398" t="s">
        <v>1609</v>
      </c>
      <c r="H189" s="481" t="s">
        <v>1672</v>
      </c>
      <c r="I189" s="481"/>
      <c r="J189" s="481"/>
      <c r="K189" s="1"/>
    </row>
    <row r="190" spans="2:11" s="602" customFormat="1">
      <c r="D190" s="402" t="str">
        <f>Distribution!B10</f>
        <v>FT-GRDNGAT</v>
      </c>
      <c r="E190" s="402" t="str">
        <f>Distribution!C10</f>
        <v>Gas distribution grid transmission lines</v>
      </c>
      <c r="F190" s="398" t="s">
        <v>62</v>
      </c>
      <c r="G190" s="398" t="s">
        <v>1609</v>
      </c>
      <c r="H190" s="481"/>
      <c r="I190" s="481"/>
      <c r="J190" s="481"/>
      <c r="K190" s="1"/>
    </row>
    <row r="191" spans="2:11">
      <c r="D191" s="402" t="str">
        <f>Distribution!B11</f>
        <v>FT-GRDNGAD</v>
      </c>
      <c r="E191" s="402" t="str">
        <f>Distribution!C11</f>
        <v>Gas distribution grid distribution lines</v>
      </c>
      <c r="F191" s="398" t="s">
        <v>62</v>
      </c>
      <c r="G191" s="398" t="s">
        <v>1609</v>
      </c>
      <c r="H191" s="481"/>
      <c r="I191" s="481"/>
      <c r="J191" s="481"/>
      <c r="K191" s="1"/>
    </row>
    <row r="192" spans="2:11">
      <c r="D192" s="402" t="str">
        <f>Distribution!B12</f>
        <v>FT-GRDHETUPE</v>
      </c>
      <c r="E192" s="402" t="str">
        <f>Distribution!C12</f>
        <v>District heating distribution grid Urban lines existing</v>
      </c>
      <c r="F192" s="398" t="s">
        <v>62</v>
      </c>
      <c r="G192" s="398" t="s">
        <v>1609</v>
      </c>
      <c r="H192" s="481" t="s">
        <v>1672</v>
      </c>
      <c r="I192" s="481"/>
      <c r="J192" s="481"/>
      <c r="K192" s="1"/>
    </row>
    <row r="193" spans="1:11">
      <c r="D193" s="402" t="str">
        <f>Distribution!B13</f>
        <v>FT-GRDHETSPE</v>
      </c>
      <c r="E193" s="402" t="str">
        <f>Distribution!C13</f>
        <v>District heating distribution grid Suburban lines existing</v>
      </c>
      <c r="F193" s="398" t="s">
        <v>62</v>
      </c>
      <c r="G193" s="398" t="s">
        <v>1609</v>
      </c>
      <c r="H193" s="481" t="s">
        <v>1672</v>
      </c>
      <c r="I193" s="481"/>
      <c r="J193" s="481"/>
      <c r="K193" s="1"/>
    </row>
    <row r="194" spans="1:11">
      <c r="D194" s="402" t="str">
        <f>Distribution!B14</f>
        <v>FT-GRDHETRPE</v>
      </c>
      <c r="E194" s="402" t="str">
        <f>Distribution!C14</f>
        <v>District heating distribution grid Rural lines existing</v>
      </c>
      <c r="F194" s="398" t="s">
        <v>62</v>
      </c>
      <c r="G194" s="398" t="s">
        <v>1609</v>
      </c>
      <c r="H194" s="481" t="s">
        <v>1672</v>
      </c>
      <c r="I194" s="481"/>
      <c r="J194" s="481"/>
      <c r="K194" s="1"/>
    </row>
    <row r="195" spans="1:11">
      <c r="F195" s="1"/>
      <c r="G195" s="18"/>
      <c r="H195" s="481"/>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s="7" customFormat="1">
      <c r="A199" s="3"/>
      <c r="B199" s="20"/>
      <c r="C199" s="22"/>
      <c r="D199" s="398"/>
      <c r="E199" s="398"/>
      <c r="F199" s="20"/>
      <c r="G199" s="18"/>
      <c r="H199" s="20"/>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c r="I209" s="398"/>
      <c r="J209" s="398"/>
      <c r="K209" s="20"/>
      <c r="L209" s="18"/>
      <c r="M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20"/>
      <c r="J213" s="20"/>
      <c r="K213" s="3"/>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c r="F223" s="1"/>
      <c r="G223" s="1"/>
      <c r="H223" s="1"/>
      <c r="I223" s="1"/>
      <c r="J223" s="1"/>
      <c r="K223" s="1"/>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3:Q67"/>
  <sheetViews>
    <sheetView tabSelected="1" topLeftCell="C1" workbookViewId="0">
      <selection activeCell="K18" sqref="K18"/>
    </sheetView>
  </sheetViews>
  <sheetFormatPr defaultColWidth="8.81640625" defaultRowHeight="12.5"/>
  <cols>
    <col min="2" max="2" width="17.1796875" customWidth="1"/>
    <col min="3" max="3" width="36.6328125" customWidth="1"/>
    <col min="9" max="9" width="6.81640625" bestFit="1" customWidth="1"/>
  </cols>
  <sheetData>
    <row r="3" spans="2:17" ht="13">
      <c r="B3" s="9"/>
      <c r="C3" s="102"/>
      <c r="D3" s="102"/>
      <c r="E3" s="10" t="s">
        <v>7</v>
      </c>
      <c r="G3" s="102"/>
      <c r="H3" s="602"/>
      <c r="I3" s="602"/>
      <c r="J3" s="602"/>
    </row>
    <row r="4" spans="2:17" ht="26">
      <c r="B4" s="11" t="s">
        <v>1</v>
      </c>
      <c r="C4" s="11" t="s">
        <v>21</v>
      </c>
      <c r="D4" s="11" t="s">
        <v>81</v>
      </c>
      <c r="E4" s="103" t="s">
        <v>13</v>
      </c>
      <c r="F4" s="54" t="s">
        <v>82</v>
      </c>
      <c r="G4" s="11" t="s">
        <v>1655</v>
      </c>
      <c r="H4" s="11" t="s">
        <v>1787</v>
      </c>
      <c r="I4" s="11" t="s">
        <v>1788</v>
      </c>
      <c r="J4" s="1228" t="s">
        <v>63</v>
      </c>
      <c r="L4" s="1377" t="s">
        <v>2294</v>
      </c>
      <c r="M4" s="602"/>
      <c r="N4" s="602"/>
      <c r="O4" s="602"/>
      <c r="P4" s="602"/>
      <c r="Q4" s="602"/>
    </row>
    <row r="5" spans="2:17" ht="15" thickBot="1">
      <c r="B5" s="104" t="s">
        <v>214</v>
      </c>
      <c r="C5" s="105"/>
      <c r="D5" s="105"/>
      <c r="E5" s="106"/>
      <c r="F5" s="107"/>
      <c r="G5" s="105"/>
      <c r="H5" s="105"/>
      <c r="I5" s="105"/>
      <c r="J5" s="105"/>
      <c r="L5" s="1378" t="s">
        <v>2293</v>
      </c>
      <c r="M5" s="1379" t="s">
        <v>1894</v>
      </c>
      <c r="N5" s="1379" t="s">
        <v>2295</v>
      </c>
      <c r="O5" s="602" t="s">
        <v>2296</v>
      </c>
      <c r="P5" s="602" t="s">
        <v>2297</v>
      </c>
      <c r="Q5" s="602" t="s">
        <v>2298</v>
      </c>
    </row>
    <row r="6" spans="2:17" ht="13.5" thickBot="1">
      <c r="B6" s="108" t="s">
        <v>22</v>
      </c>
      <c r="C6" s="109"/>
      <c r="D6" s="109"/>
      <c r="E6" s="109"/>
      <c r="F6" s="110"/>
      <c r="G6" s="109"/>
      <c r="H6" s="109"/>
      <c r="I6" s="109"/>
      <c r="J6" s="109"/>
      <c r="L6" s="1379" t="s">
        <v>1894</v>
      </c>
      <c r="M6" s="249"/>
      <c r="N6" s="249">
        <v>1</v>
      </c>
      <c r="O6" s="602">
        <v>1</v>
      </c>
      <c r="P6" s="602">
        <v>1</v>
      </c>
      <c r="Q6" s="602">
        <v>1</v>
      </c>
    </row>
    <row r="7" spans="2:17">
      <c r="B7" s="524" t="s">
        <v>2161</v>
      </c>
      <c r="C7" s="602" t="str">
        <f>Processes!E56</f>
        <v xml:space="preserve">Import technology - Electricity to DE2 North </v>
      </c>
      <c r="D7" s="602"/>
      <c r="E7" s="602" t="s">
        <v>215</v>
      </c>
      <c r="F7" s="602">
        <v>1</v>
      </c>
      <c r="G7" s="602">
        <v>50</v>
      </c>
      <c r="H7" s="602">
        <v>0.95</v>
      </c>
      <c r="I7" s="1139">
        <f t="shared" ref="I7:I36" si="0">3.6*8760/1000000</f>
        <v>3.1536000000000002E-2</v>
      </c>
      <c r="J7" s="1296">
        <v>16</v>
      </c>
      <c r="L7" s="1379" t="s">
        <v>2295</v>
      </c>
      <c r="M7" s="249">
        <v>1</v>
      </c>
      <c r="N7" s="249"/>
      <c r="O7" s="602"/>
      <c r="P7" s="602"/>
      <c r="Q7" s="602"/>
    </row>
    <row r="8" spans="2:17">
      <c r="B8" s="524" t="s">
        <v>2166</v>
      </c>
      <c r="C8" s="602" t="str">
        <f>Processes!E57</f>
        <v xml:space="preserve">Import technology - Electricity to DE2 North </v>
      </c>
      <c r="D8" s="602"/>
      <c r="E8" s="602" t="s">
        <v>215</v>
      </c>
      <c r="F8" s="602">
        <v>1</v>
      </c>
      <c r="G8" s="602">
        <v>50</v>
      </c>
      <c r="H8" s="602">
        <v>0.95</v>
      </c>
      <c r="I8" s="1139">
        <f t="shared" si="0"/>
        <v>3.1536000000000002E-2</v>
      </c>
      <c r="J8" s="1296">
        <v>16</v>
      </c>
      <c r="L8" s="602" t="s">
        <v>2296</v>
      </c>
      <c r="M8" s="602">
        <v>1</v>
      </c>
      <c r="N8" s="602"/>
      <c r="O8" s="602"/>
      <c r="P8" s="602"/>
      <c r="Q8" s="602"/>
    </row>
    <row r="9" spans="2:17">
      <c r="B9" s="524" t="s">
        <v>2143</v>
      </c>
      <c r="C9" s="602" t="str">
        <f>Processes!E58</f>
        <v>Import technology - Electricity to DE3 East</v>
      </c>
      <c r="D9" s="602"/>
      <c r="E9" s="602" t="s">
        <v>215</v>
      </c>
      <c r="F9" s="602">
        <v>1</v>
      </c>
      <c r="G9" s="602">
        <v>50</v>
      </c>
      <c r="H9" s="602">
        <v>0.95</v>
      </c>
      <c r="I9" s="1139">
        <f t="shared" si="0"/>
        <v>3.1536000000000002E-2</v>
      </c>
      <c r="J9" s="1296">
        <v>16</v>
      </c>
      <c r="L9" s="602" t="s">
        <v>2297</v>
      </c>
      <c r="M9" s="602">
        <v>1</v>
      </c>
      <c r="N9" s="602"/>
      <c r="O9" s="602"/>
      <c r="P9" s="602"/>
      <c r="Q9" s="602"/>
    </row>
    <row r="10" spans="2:17">
      <c r="B10" s="524" t="s">
        <v>2144</v>
      </c>
      <c r="C10" s="602" t="str">
        <f>Processes!E59</f>
        <v>Import technology - Electricity to DE4 South</v>
      </c>
      <c r="D10" s="602"/>
      <c r="E10" s="602" t="s">
        <v>215</v>
      </c>
      <c r="F10" s="602">
        <v>1</v>
      </c>
      <c r="G10" s="602">
        <v>50</v>
      </c>
      <c r="H10" s="602">
        <v>0.95</v>
      </c>
      <c r="I10" s="1139">
        <f t="shared" si="0"/>
        <v>3.1536000000000002E-2</v>
      </c>
      <c r="J10" s="1296">
        <v>16</v>
      </c>
      <c r="L10" s="602" t="s">
        <v>2298</v>
      </c>
      <c r="M10" s="602">
        <v>1</v>
      </c>
      <c r="N10" s="602"/>
      <c r="O10" s="602"/>
      <c r="P10" s="602"/>
      <c r="Q10" s="602"/>
    </row>
    <row r="11" spans="2:17">
      <c r="B11" s="524" t="s">
        <v>2145</v>
      </c>
      <c r="C11" s="602" t="str">
        <f>Processes!E60</f>
        <v>Import technology - Electricity to DE4 South</v>
      </c>
      <c r="D11" s="602"/>
      <c r="E11" s="602" t="s">
        <v>215</v>
      </c>
      <c r="F11" s="602">
        <v>1</v>
      </c>
      <c r="G11" s="602">
        <v>50</v>
      </c>
      <c r="H11" s="602">
        <v>0.95</v>
      </c>
      <c r="I11" s="1139">
        <f t="shared" si="0"/>
        <v>3.1536000000000002E-2</v>
      </c>
      <c r="J11" s="1296">
        <v>16</v>
      </c>
    </row>
    <row r="12" spans="2:17">
      <c r="B12" s="524" t="s">
        <v>2146</v>
      </c>
      <c r="C12" s="602" t="str">
        <f>Processes!E61</f>
        <v>Import technology - Electricity to DE4 South</v>
      </c>
      <c r="D12" s="602"/>
      <c r="E12" s="602" t="s">
        <v>215</v>
      </c>
      <c r="F12" s="602">
        <v>1</v>
      </c>
      <c r="G12" s="602">
        <v>50</v>
      </c>
      <c r="H12" s="602">
        <v>0.95</v>
      </c>
      <c r="I12" s="1139">
        <f t="shared" si="0"/>
        <v>3.1536000000000002E-2</v>
      </c>
      <c r="J12" s="1296">
        <v>16</v>
      </c>
      <c r="L12" t="s">
        <v>2299</v>
      </c>
    </row>
    <row r="13" spans="2:17">
      <c r="B13" s="524" t="s">
        <v>2147</v>
      </c>
      <c r="C13" s="602" t="str">
        <f>Processes!E62</f>
        <v>Import technology - Electricity to DE4 South</v>
      </c>
      <c r="D13" s="602"/>
      <c r="E13" s="602" t="s">
        <v>215</v>
      </c>
      <c r="F13" s="602">
        <v>1</v>
      </c>
      <c r="G13" s="602">
        <v>50</v>
      </c>
      <c r="H13" s="602">
        <v>0.95</v>
      </c>
      <c r="I13" s="1139">
        <f t="shared" si="0"/>
        <v>3.1536000000000002E-2</v>
      </c>
      <c r="J13" s="1296">
        <v>16</v>
      </c>
    </row>
    <row r="14" spans="2:17">
      <c r="B14" s="524" t="s">
        <v>2148</v>
      </c>
      <c r="C14" s="602" t="str">
        <f>Processes!E63</f>
        <v>Import technology - Electricity to DE5 East</v>
      </c>
      <c r="D14" s="602"/>
      <c r="E14" s="602" t="s">
        <v>215</v>
      </c>
      <c r="F14" s="602">
        <v>1</v>
      </c>
      <c r="G14" s="602">
        <v>50</v>
      </c>
      <c r="H14" s="602">
        <v>0.95</v>
      </c>
      <c r="I14" s="1139">
        <f t="shared" si="0"/>
        <v>3.1536000000000002E-2</v>
      </c>
      <c r="J14" s="1296">
        <v>16</v>
      </c>
    </row>
    <row r="15" spans="2:17">
      <c r="B15" s="524" t="s">
        <v>2149</v>
      </c>
      <c r="C15" s="602" t="str">
        <f>Processes!E64</f>
        <v>Import technology - Electricity to DE5 East</v>
      </c>
      <c r="D15" s="602"/>
      <c r="E15" s="602" t="s">
        <v>215</v>
      </c>
      <c r="F15" s="602">
        <v>1</v>
      </c>
      <c r="G15" s="602">
        <v>50</v>
      </c>
      <c r="H15" s="602">
        <v>0.95</v>
      </c>
      <c r="I15" s="1139">
        <f t="shared" si="0"/>
        <v>3.1536000000000002E-2</v>
      </c>
      <c r="J15" s="1296">
        <v>16</v>
      </c>
    </row>
    <row r="16" spans="2:17">
      <c r="B16" s="524" t="s">
        <v>2150</v>
      </c>
      <c r="C16" s="602" t="str">
        <f>Processes!E65</f>
        <v>Import technology - Electricity to DE5 East</v>
      </c>
      <c r="D16" s="602"/>
      <c r="E16" s="602" t="s">
        <v>215</v>
      </c>
      <c r="F16" s="602">
        <v>1</v>
      </c>
      <c r="G16" s="602">
        <v>50</v>
      </c>
      <c r="H16" s="602">
        <v>0.95</v>
      </c>
      <c r="I16" s="1139">
        <f t="shared" si="0"/>
        <v>3.1536000000000002E-2</v>
      </c>
      <c r="J16" s="1296">
        <v>16</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1296">
        <v>16</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1296">
        <v>16</v>
      </c>
    </row>
    <row r="19" spans="2:10" s="602" customFormat="1">
      <c r="B19" s="1297" t="s">
        <v>2171</v>
      </c>
      <c r="C19" s="602" t="str">
        <f>Processes!E68</f>
        <v>Import technology - Electricity to DE5 East</v>
      </c>
      <c r="E19" s="602" t="s">
        <v>215</v>
      </c>
      <c r="F19" s="602">
        <v>1</v>
      </c>
      <c r="G19" s="602">
        <v>50</v>
      </c>
      <c r="H19" s="602">
        <v>0.95</v>
      </c>
      <c r="I19" s="1139">
        <f t="shared" si="0"/>
        <v>3.1536000000000002E-2</v>
      </c>
      <c r="J19" s="1296">
        <v>16</v>
      </c>
    </row>
    <row r="20" spans="2:10" s="602" customFormat="1">
      <c r="B20" s="1297" t="s">
        <v>2172</v>
      </c>
      <c r="C20" s="602" t="str">
        <f>Processes!E69</f>
        <v>Import technology - Electricity to DE5 East</v>
      </c>
      <c r="E20" s="602" t="s">
        <v>215</v>
      </c>
      <c r="F20" s="602">
        <v>1</v>
      </c>
      <c r="G20" s="602">
        <v>50</v>
      </c>
      <c r="H20" s="602">
        <v>0.95</v>
      </c>
      <c r="I20" s="1139">
        <f t="shared" si="0"/>
        <v>3.1536000000000002E-2</v>
      </c>
      <c r="J20" s="1296">
        <v>16</v>
      </c>
    </row>
    <row r="21" spans="2:10">
      <c r="B21" s="602" t="str">
        <f>Processes!D128</f>
        <v>EXPELC-DK1DE2</v>
      </c>
      <c r="C21" s="602" t="str">
        <f>Processes!E128</f>
        <v>Export technology - Electricity to Denmark1</v>
      </c>
      <c r="D21" s="602" t="s">
        <v>215</v>
      </c>
      <c r="E21" s="602"/>
      <c r="F21" s="602">
        <v>1</v>
      </c>
      <c r="G21" s="602">
        <v>50</v>
      </c>
      <c r="H21" s="602">
        <v>0.95</v>
      </c>
      <c r="I21" s="1139">
        <f t="shared" si="0"/>
        <v>3.1536000000000002E-2</v>
      </c>
      <c r="J21" s="602">
        <v>15</v>
      </c>
    </row>
    <row r="22" spans="2:10">
      <c r="B22" s="602" t="str">
        <f>Processes!D129</f>
        <v>EXPELC-SE4DE2</v>
      </c>
      <c r="C22" s="602" t="str">
        <f>Processes!E129</f>
        <v>Export technology - Electricity to Sweden4</v>
      </c>
      <c r="D22" s="602" t="s">
        <v>215</v>
      </c>
      <c r="E22" s="602"/>
      <c r="F22" s="602">
        <v>1</v>
      </c>
      <c r="G22" s="602">
        <v>50</v>
      </c>
      <c r="H22" s="602">
        <v>0.95</v>
      </c>
      <c r="I22" s="1139">
        <f t="shared" si="0"/>
        <v>3.1536000000000002E-2</v>
      </c>
      <c r="J22" s="602">
        <v>15</v>
      </c>
    </row>
    <row r="23" spans="2:10">
      <c r="B23" s="602" t="str">
        <f>Processes!D130</f>
        <v>EXPELC-NLDE3</v>
      </c>
      <c r="C23" s="602" t="str">
        <f>Processes!E130</f>
        <v>Export technology - Electricity to Holland</v>
      </c>
      <c r="D23" s="602" t="s">
        <v>215</v>
      </c>
      <c r="E23" s="602"/>
      <c r="F23" s="602">
        <v>1</v>
      </c>
      <c r="G23" s="602">
        <v>50</v>
      </c>
      <c r="H23" s="602">
        <v>0.95</v>
      </c>
      <c r="I23" s="1139">
        <f t="shared" si="0"/>
        <v>3.1536000000000002E-2</v>
      </c>
      <c r="J23" s="602">
        <v>15</v>
      </c>
    </row>
    <row r="24" spans="2:10">
      <c r="B24" s="602" t="str">
        <f>Processes!D131</f>
        <v>EXPELC-FRDE4</v>
      </c>
      <c r="C24" s="602" t="str">
        <f>Processes!E131</f>
        <v>Export technology - Electricity to France</v>
      </c>
      <c r="D24" s="602" t="s">
        <v>215</v>
      </c>
      <c r="E24" s="602"/>
      <c r="F24" s="602">
        <v>1</v>
      </c>
      <c r="G24" s="602">
        <v>50</v>
      </c>
      <c r="H24" s="602">
        <v>0.95</v>
      </c>
      <c r="I24" s="1139">
        <f t="shared" si="0"/>
        <v>3.1536000000000002E-2</v>
      </c>
      <c r="J24" s="602">
        <v>15</v>
      </c>
    </row>
    <row r="25" spans="2:10">
      <c r="B25" s="602" t="str">
        <f>Processes!D132</f>
        <v>EXPELC-CHDE4</v>
      </c>
      <c r="C25" s="602" t="str">
        <f>Processes!E132</f>
        <v>Export technology - Electricity to Switzerland</v>
      </c>
      <c r="D25" s="602" t="s">
        <v>215</v>
      </c>
      <c r="E25" s="602"/>
      <c r="F25" s="602">
        <v>1</v>
      </c>
      <c r="G25" s="602">
        <v>50</v>
      </c>
      <c r="H25" s="602">
        <v>0.95</v>
      </c>
      <c r="I25" s="1139">
        <f t="shared" si="0"/>
        <v>3.1536000000000002E-2</v>
      </c>
      <c r="J25" s="602">
        <v>15</v>
      </c>
    </row>
    <row r="26" spans="2:10">
      <c r="B26" s="602" t="str">
        <f>Processes!D133</f>
        <v>EXPELC-ATDE4</v>
      </c>
      <c r="C26" s="602" t="str">
        <f>Processes!E133</f>
        <v>Export technology - Electricity to Austria</v>
      </c>
      <c r="D26" s="602" t="s">
        <v>215</v>
      </c>
      <c r="E26" s="602"/>
      <c r="F26" s="602">
        <v>1</v>
      </c>
      <c r="G26" s="602">
        <v>50</v>
      </c>
      <c r="H26" s="602">
        <v>0.95</v>
      </c>
      <c r="I26" s="1139">
        <f t="shared" si="0"/>
        <v>3.1536000000000002E-2</v>
      </c>
      <c r="J26" s="602">
        <v>15</v>
      </c>
    </row>
    <row r="27" spans="2:10">
      <c r="B27" s="602" t="str">
        <f>Processes!D134</f>
        <v>EXPELC-CZDE4</v>
      </c>
      <c r="C27" s="602" t="str">
        <f>Processes!E134</f>
        <v>Export technology - Electricity to Czech</v>
      </c>
      <c r="D27" s="602" t="s">
        <v>215</v>
      </c>
      <c r="E27" s="602"/>
      <c r="F27" s="602">
        <v>1</v>
      </c>
      <c r="G27" s="602">
        <v>50</v>
      </c>
      <c r="H27" s="602">
        <v>0.95</v>
      </c>
      <c r="I27" s="1139">
        <f t="shared" si="0"/>
        <v>3.1536000000000002E-2</v>
      </c>
      <c r="J27" s="602">
        <v>15</v>
      </c>
    </row>
    <row r="28" spans="2:10">
      <c r="B28" s="602" t="str">
        <f>Processes!D135</f>
        <v>EXPELC-DK2DE5</v>
      </c>
      <c r="C28" s="602" t="str">
        <f>Processes!E135</f>
        <v>Export technology - Electricity to Denmark2</v>
      </c>
      <c r="D28" s="602" t="s">
        <v>215</v>
      </c>
      <c r="E28" s="602"/>
      <c r="F28" s="602">
        <v>1</v>
      </c>
      <c r="G28" s="602">
        <v>50</v>
      </c>
      <c r="H28" s="602">
        <v>0.95</v>
      </c>
      <c r="I28" s="1139">
        <f t="shared" si="0"/>
        <v>3.1536000000000002E-2</v>
      </c>
      <c r="J28" s="602">
        <v>15</v>
      </c>
    </row>
    <row r="29" spans="2:10">
      <c r="B29" s="602" t="str">
        <f>Processes!D136</f>
        <v>EXPELC-PLDE5</v>
      </c>
      <c r="C29" s="602" t="str">
        <f>Processes!E136</f>
        <v>Export technology - Electricity to Poland</v>
      </c>
      <c r="D29" s="602" t="s">
        <v>215</v>
      </c>
      <c r="E29" s="602"/>
      <c r="F29" s="602">
        <v>1</v>
      </c>
      <c r="G29" s="602">
        <v>50</v>
      </c>
      <c r="H29" s="602">
        <v>0.95</v>
      </c>
      <c r="I29" s="1139">
        <f t="shared" si="0"/>
        <v>3.1536000000000002E-2</v>
      </c>
      <c r="J29" s="602">
        <v>15</v>
      </c>
    </row>
    <row r="30" spans="2:10">
      <c r="B30" s="602" t="str">
        <f>Processes!D137</f>
        <v>EXPELC-CZDE5</v>
      </c>
      <c r="C30" s="602" t="str">
        <f>Processes!E137</f>
        <v>Export technology - Electricity to Czech</v>
      </c>
      <c r="D30" s="602" t="s">
        <v>215</v>
      </c>
      <c r="E30" s="602"/>
      <c r="F30" s="602">
        <v>1</v>
      </c>
      <c r="G30" s="602">
        <v>50</v>
      </c>
      <c r="H30" s="602">
        <v>0.95</v>
      </c>
      <c r="I30" s="1139">
        <f t="shared" si="0"/>
        <v>3.1536000000000002E-2</v>
      </c>
      <c r="J30" s="602">
        <v>15</v>
      </c>
    </row>
    <row r="31" spans="2:10">
      <c r="B31" s="602" t="str">
        <f>Processes!D138</f>
        <v>EXPELC-BEDE3</v>
      </c>
      <c r="C31" s="602" t="str">
        <f>Processes!E138</f>
        <v>Export technology - Electricity to Belgium</v>
      </c>
      <c r="D31" s="602" t="s">
        <v>215</v>
      </c>
      <c r="E31" s="602"/>
      <c r="F31" s="602">
        <v>1</v>
      </c>
      <c r="G31" s="602">
        <v>50</v>
      </c>
      <c r="H31" s="602">
        <v>0.95</v>
      </c>
      <c r="I31" s="1139">
        <f t="shared" si="0"/>
        <v>3.1536000000000002E-2</v>
      </c>
      <c r="J31" s="602">
        <v>15</v>
      </c>
    </row>
    <row r="32" spans="2:10">
      <c r="B32" s="602" t="str">
        <f>Processes!D139</f>
        <v>EXPELC-NODE2</v>
      </c>
      <c r="C32" s="602" t="str">
        <f>Processes!E139</f>
        <v>Export technology - Electricity to Norway</v>
      </c>
      <c r="D32" s="602" t="s">
        <v>215</v>
      </c>
      <c r="E32" s="602"/>
      <c r="F32" s="602">
        <v>1</v>
      </c>
      <c r="G32" s="602">
        <v>50</v>
      </c>
      <c r="H32" s="602">
        <v>0.95</v>
      </c>
      <c r="I32" s="1139">
        <f t="shared" si="0"/>
        <v>3.1536000000000002E-2</v>
      </c>
      <c r="J32" s="602">
        <v>15</v>
      </c>
    </row>
    <row r="33" spans="2:10">
      <c r="B33" s="602" t="str">
        <f>Processes!D140</f>
        <v>EXPELC-SE4DE5</v>
      </c>
      <c r="C33" s="602" t="str">
        <f>Processes!E140</f>
        <v>Export technology - Electricity to Sweden4</v>
      </c>
      <c r="D33" s="602" t="s">
        <v>215</v>
      </c>
      <c r="E33" s="602"/>
      <c r="F33" s="602">
        <v>1</v>
      </c>
      <c r="G33" s="602">
        <v>50</v>
      </c>
      <c r="H33" s="602">
        <v>0.95</v>
      </c>
      <c r="I33" s="1139">
        <f t="shared" si="0"/>
        <v>3.1536000000000002E-2</v>
      </c>
      <c r="J33" s="602">
        <v>15</v>
      </c>
    </row>
    <row r="34" spans="2:10">
      <c r="B34" s="602" t="str">
        <f>Processes!D141</f>
        <v>EXPELC-DK2DE5</v>
      </c>
      <c r="C34" s="602" t="str">
        <f>Processes!E141</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Processes!D142</f>
        <v>EXPELC-UKDE3</v>
      </c>
      <c r="C35" s="602" t="str">
        <f>Processes!E142</f>
        <v>Export technology - Electricity to United Kingdom</v>
      </c>
      <c r="D35" s="602" t="s">
        <v>215</v>
      </c>
      <c r="E35" s="602"/>
      <c r="F35" s="602">
        <v>1</v>
      </c>
      <c r="G35" s="602">
        <v>50</v>
      </c>
      <c r="H35" s="602">
        <v>0.95</v>
      </c>
      <c r="I35" s="1139">
        <f t="shared" si="0"/>
        <v>3.1536000000000002E-2</v>
      </c>
      <c r="J35" s="602">
        <v>15</v>
      </c>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3:AT16"/>
  <sheetViews>
    <sheetView workbookViewId="0">
      <selection activeCell="L17" sqref="L17"/>
    </sheetView>
  </sheetViews>
  <sheetFormatPr defaultColWidth="8.81640625" defaultRowHeight="12.5"/>
  <cols>
    <col min="1" max="1" width="8.81640625" style="606"/>
    <col min="2" max="2" width="15.81640625" style="606" bestFit="1" customWidth="1"/>
    <col min="3" max="3" width="30.1796875" style="606" bestFit="1" customWidth="1"/>
    <col min="4" max="5" width="8.81640625" style="606"/>
    <col min="6" max="6" width="8.453125" style="606" bestFit="1" customWidth="1"/>
    <col min="7" max="7" width="9.81640625" style="606" customWidth="1"/>
    <col min="8" max="8" width="14.7265625" style="606" customWidth="1"/>
    <col min="9" max="9" width="6.81640625" style="606" customWidth="1"/>
    <col min="10" max="10" width="12.90625" style="606" customWidth="1"/>
    <col min="11" max="11" width="13.08984375" style="606" customWidth="1"/>
    <col min="12" max="12" width="12.54296875" style="606" customWidth="1"/>
    <col min="13" max="16" width="6.81640625" style="606" customWidth="1"/>
    <col min="17" max="17" width="13.36328125" style="606" customWidth="1"/>
    <col min="18" max="21" width="6.81640625" style="606" customWidth="1"/>
    <col min="22" max="22" width="11.7265625" style="606" customWidth="1"/>
    <col min="23" max="23" width="8.81640625" style="606"/>
    <col min="24" max="24" width="12.453125" style="606" bestFit="1" customWidth="1"/>
    <col min="25" max="25" width="9.453125" style="606" bestFit="1" customWidth="1"/>
    <col min="26" max="26" width="17.453125" style="606" customWidth="1"/>
    <col min="27" max="28" width="19.453125" style="606" bestFit="1" customWidth="1"/>
    <col min="29" max="29" width="19.453125" style="606" customWidth="1"/>
    <col min="30" max="30" width="8.81640625" style="606"/>
    <col min="31" max="31" width="9.6328125" style="606" customWidth="1"/>
    <col min="32" max="32" width="11.1796875" style="606" customWidth="1"/>
    <col min="33" max="33" width="8.81640625" style="606"/>
    <col min="34" max="34" width="9.81640625" style="606" bestFit="1" customWidth="1"/>
    <col min="35" max="16384" width="8.81640625" style="606"/>
  </cols>
  <sheetData>
    <row r="3" spans="2:46" ht="13">
      <c r="C3" s="1294"/>
      <c r="D3" s="1294"/>
      <c r="F3" s="609" t="s">
        <v>7</v>
      </c>
    </row>
    <row r="4" spans="2:46" ht="39">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24.5"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3.5"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ROUNDUP(AH7/Y7/X7,0)</f>
        <v>7046620441</v>
      </c>
      <c r="I7" s="647">
        <f>H7*0.1</f>
        <v>704662044.10000002</v>
      </c>
      <c r="J7" s="647">
        <f>H7</f>
        <v>7046620441</v>
      </c>
      <c r="K7" s="647">
        <f t="shared" ref="K7:L11" si="0">H7</f>
        <v>7046620441</v>
      </c>
      <c r="L7" s="647">
        <f t="shared" si="0"/>
        <v>704662044.10000002</v>
      </c>
      <c r="M7" s="647">
        <f t="shared" ref="M7:M14" si="1">H7</f>
        <v>7046620441</v>
      </c>
      <c r="N7" s="647">
        <f>M7*0.1</f>
        <v>704662044.10000002</v>
      </c>
      <c r="O7" s="647">
        <f>M7</f>
        <v>7046620441</v>
      </c>
      <c r="P7" s="647">
        <f t="shared" ref="P7:Q11" si="2">M7</f>
        <v>7046620441</v>
      </c>
      <c r="Q7" s="647">
        <f t="shared" si="2"/>
        <v>704662044.10000002</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H14" si="4">ROUNDUP(AH8/Y8/X8,0)</f>
        <v>7046620441</v>
      </c>
      <c r="I8" s="647">
        <f>H8*0.1</f>
        <v>704662044.10000002</v>
      </c>
      <c r="J8" s="647">
        <f>H8</f>
        <v>7046620441</v>
      </c>
      <c r="K8" s="647">
        <f t="shared" si="0"/>
        <v>7046620441</v>
      </c>
      <c r="L8" s="647">
        <f t="shared" si="0"/>
        <v>704662044.10000002</v>
      </c>
      <c r="M8" s="647">
        <f t="shared" si="1"/>
        <v>7046620441</v>
      </c>
      <c r="N8" s="647">
        <f>M8*0.1</f>
        <v>704662044.10000002</v>
      </c>
      <c r="O8" s="647">
        <f>M8</f>
        <v>7046620441</v>
      </c>
      <c r="P8" s="647">
        <f t="shared" si="2"/>
        <v>7046620441</v>
      </c>
      <c r="Q8" s="647">
        <f t="shared" si="2"/>
        <v>704662044.10000002</v>
      </c>
      <c r="R8" s="647">
        <v>0</v>
      </c>
      <c r="S8" s="647">
        <f>R8*0.1</f>
        <v>0</v>
      </c>
      <c r="T8" s="647">
        <f>R8</f>
        <v>0</v>
      </c>
      <c r="U8" s="647">
        <f t="shared" si="3"/>
        <v>0</v>
      </c>
      <c r="V8" s="647">
        <f t="shared" si="3"/>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si="4"/>
        <v>6675745681</v>
      </c>
      <c r="I9" s="647">
        <f>H9*0.1</f>
        <v>667574568.10000002</v>
      </c>
      <c r="J9" s="647">
        <f>H9</f>
        <v>6675745681</v>
      </c>
      <c r="K9" s="647">
        <f t="shared" si="0"/>
        <v>6675745681</v>
      </c>
      <c r="L9" s="647">
        <f t="shared" si="0"/>
        <v>667574568.10000002</v>
      </c>
      <c r="M9" s="647">
        <f t="shared" si="1"/>
        <v>6675745681</v>
      </c>
      <c r="N9" s="647">
        <f>M9*0.1</f>
        <v>667574568.10000002</v>
      </c>
      <c r="O9" s="647">
        <f>M9</f>
        <v>6675745681</v>
      </c>
      <c r="P9" s="647">
        <f t="shared" si="2"/>
        <v>6675745681</v>
      </c>
      <c r="Q9" s="647">
        <f t="shared" si="2"/>
        <v>667574568.10000002</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si="4"/>
        <v>15854895992</v>
      </c>
      <c r="I10" s="647">
        <f>H10*0.1</f>
        <v>1585489599.2</v>
      </c>
      <c r="J10" s="647">
        <f>H10</f>
        <v>15854895992</v>
      </c>
      <c r="K10" s="647">
        <f t="shared" si="0"/>
        <v>15854895992</v>
      </c>
      <c r="L10" s="647">
        <f t="shared" si="0"/>
        <v>1585489599.2</v>
      </c>
      <c r="M10" s="647">
        <f t="shared" si="1"/>
        <v>15854895992</v>
      </c>
      <c r="N10" s="647">
        <f>M10*0.1</f>
        <v>1585489599.2</v>
      </c>
      <c r="O10" s="647">
        <f>M10</f>
        <v>15854895992</v>
      </c>
      <c r="P10" s="647">
        <f t="shared" si="2"/>
        <v>15854895992</v>
      </c>
      <c r="Q10" s="647">
        <f t="shared" si="2"/>
        <v>1585489599.2</v>
      </c>
      <c r="R10" s="647">
        <v>0</v>
      </c>
      <c r="S10" s="647">
        <f>R10*0.1</f>
        <v>0</v>
      </c>
      <c r="T10" s="647">
        <f>R10</f>
        <v>0</v>
      </c>
      <c r="U10" s="647">
        <f t="shared" si="3"/>
        <v>0</v>
      </c>
      <c r="V10" s="647">
        <f t="shared" si="3"/>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si="4"/>
        <v>6675745681</v>
      </c>
      <c r="I11" s="647">
        <f>H11*0.1</f>
        <v>667574568.10000002</v>
      </c>
      <c r="J11" s="647">
        <f>H11</f>
        <v>6675745681</v>
      </c>
      <c r="K11" s="647">
        <f t="shared" si="0"/>
        <v>6675745681</v>
      </c>
      <c r="L11" s="647">
        <f t="shared" si="0"/>
        <v>667574568.10000002</v>
      </c>
      <c r="M11" s="647">
        <f t="shared" si="1"/>
        <v>6675745681</v>
      </c>
      <c r="N11" s="647">
        <f>M11*0.1</f>
        <v>667574568.10000002</v>
      </c>
      <c r="O11" s="647">
        <f>M11</f>
        <v>6675745681</v>
      </c>
      <c r="P11" s="647">
        <f t="shared" si="2"/>
        <v>6675745681</v>
      </c>
      <c r="Q11" s="647">
        <f t="shared" si="2"/>
        <v>667574568.10000002</v>
      </c>
      <c r="R11" s="647">
        <v>0</v>
      </c>
      <c r="S11" s="647">
        <f>R11*0.1</f>
        <v>0</v>
      </c>
      <c r="T11" s="647">
        <f>R11</f>
        <v>0</v>
      </c>
      <c r="U11" s="647">
        <f t="shared" si="3"/>
        <v>0</v>
      </c>
      <c r="V11" s="647">
        <f t="shared" si="3"/>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ROUNDUP($AH12/$Y12/$X12,0)</f>
        <v>15854895992</v>
      </c>
      <c r="I12" s="647">
        <f t="shared" ref="I12:L12" si="5">ROUNDUP($AH12/$Y12/$X12,0)</f>
        <v>15854895992</v>
      </c>
      <c r="J12" s="647">
        <f t="shared" si="5"/>
        <v>15854895992</v>
      </c>
      <c r="K12" s="647">
        <f t="shared" si="5"/>
        <v>15854895992</v>
      </c>
      <c r="L12" s="647">
        <f t="shared" si="5"/>
        <v>15854895992</v>
      </c>
      <c r="M12" s="647">
        <f t="shared" si="1"/>
        <v>15854895992</v>
      </c>
      <c r="N12" s="647">
        <f t="shared" ref="N12:N14" si="6">I12</f>
        <v>15854895992</v>
      </c>
      <c r="O12" s="647">
        <f t="shared" ref="O12:O14" si="7">J12</f>
        <v>15854895992</v>
      </c>
      <c r="P12" s="647">
        <f t="shared" ref="P12:P14" si="8">K12</f>
        <v>15854895992</v>
      </c>
      <c r="Q12" s="647">
        <f t="shared" ref="Q12:Q14" si="9">L12</f>
        <v>15854895992</v>
      </c>
      <c r="R12" s="647">
        <f>M12*3/8</f>
        <v>5945585997</v>
      </c>
      <c r="S12" s="647">
        <f t="shared" ref="S12:V14" si="10">N12*3/8</f>
        <v>5945585997</v>
      </c>
      <c r="T12" s="647">
        <f t="shared" si="10"/>
        <v>5945585997</v>
      </c>
      <c r="U12" s="647">
        <f t="shared" si="10"/>
        <v>5945585997</v>
      </c>
      <c r="V12" s="647">
        <f t="shared" si="10"/>
        <v>5945585997</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ref="H13:L14" si="11">ROUNDUP($AH13/$Y13/$X13,0)</f>
        <v>15854895992</v>
      </c>
      <c r="I13" s="647">
        <f t="shared" si="11"/>
        <v>15854895992</v>
      </c>
      <c r="J13" s="647">
        <f t="shared" si="11"/>
        <v>15854895992</v>
      </c>
      <c r="K13" s="647">
        <f t="shared" si="11"/>
        <v>15854895992</v>
      </c>
      <c r="L13" s="647">
        <f t="shared" si="11"/>
        <v>15854895992</v>
      </c>
      <c r="M13" s="647">
        <f t="shared" si="1"/>
        <v>15854895992</v>
      </c>
      <c r="N13" s="647">
        <f t="shared" si="6"/>
        <v>15854895992</v>
      </c>
      <c r="O13" s="647">
        <f t="shared" si="7"/>
        <v>15854895992</v>
      </c>
      <c r="P13" s="647">
        <f t="shared" si="8"/>
        <v>15854895992</v>
      </c>
      <c r="Q13" s="647">
        <f t="shared" si="9"/>
        <v>15854895992</v>
      </c>
      <c r="R13" s="647">
        <f t="shared" ref="R13:R14" si="12">M13*3/8</f>
        <v>5945585997</v>
      </c>
      <c r="S13" s="647">
        <f t="shared" si="10"/>
        <v>5945585997</v>
      </c>
      <c r="T13" s="647">
        <f t="shared" si="10"/>
        <v>5945585997</v>
      </c>
      <c r="U13" s="647">
        <f t="shared" si="10"/>
        <v>5945585997</v>
      </c>
      <c r="V13" s="647">
        <f t="shared" si="10"/>
        <v>5945585997</v>
      </c>
      <c r="W13" s="606">
        <v>80</v>
      </c>
      <c r="X13" s="608">
        <v>0.2</v>
      </c>
      <c r="Y13" s="758">
        <v>3.1536000000000002E-2</v>
      </c>
      <c r="Z13" s="628"/>
      <c r="AA13" s="808">
        <v>0.41666666666666663</v>
      </c>
      <c r="AB13" s="808"/>
      <c r="AC13" s="808"/>
      <c r="AD13" s="808"/>
      <c r="AE13" s="647">
        <v>0</v>
      </c>
      <c r="AF13" s="647">
        <v>5</v>
      </c>
      <c r="AH13" s="606">
        <v>100000000</v>
      </c>
      <c r="AI13" s="606">
        <v>0.81</v>
      </c>
      <c r="AP13" s="606" t="s">
        <v>1667</v>
      </c>
    </row>
    <row r="14" spans="2:46">
      <c r="B14" s="606" t="s">
        <v>1864</v>
      </c>
      <c r="C14" s="606" t="s">
        <v>1782</v>
      </c>
      <c r="D14" s="606" t="s">
        <v>1784</v>
      </c>
      <c r="E14" s="606" t="s">
        <v>1651</v>
      </c>
      <c r="F14" s="606" t="s">
        <v>1684</v>
      </c>
      <c r="G14" s="628">
        <f>AI14</f>
        <v>0.8</v>
      </c>
      <c r="H14" s="647">
        <f t="shared" si="11"/>
        <v>15854895992</v>
      </c>
      <c r="I14" s="647">
        <f t="shared" si="11"/>
        <v>15854895992</v>
      </c>
      <c r="J14" s="647">
        <f t="shared" si="11"/>
        <v>15854895992</v>
      </c>
      <c r="K14" s="647">
        <f t="shared" si="11"/>
        <v>15854895992</v>
      </c>
      <c r="L14" s="647">
        <f t="shared" si="11"/>
        <v>15854895992</v>
      </c>
      <c r="M14" s="647">
        <f t="shared" si="1"/>
        <v>15854895992</v>
      </c>
      <c r="N14" s="647">
        <f t="shared" si="6"/>
        <v>15854895992</v>
      </c>
      <c r="O14" s="647">
        <f t="shared" si="7"/>
        <v>15854895992</v>
      </c>
      <c r="P14" s="647">
        <f t="shared" si="8"/>
        <v>15854895992</v>
      </c>
      <c r="Q14" s="647">
        <f t="shared" si="9"/>
        <v>15854895992</v>
      </c>
      <c r="R14" s="647">
        <f t="shared" si="12"/>
        <v>5945585997</v>
      </c>
      <c r="S14" s="647">
        <f t="shared" si="10"/>
        <v>5945585997</v>
      </c>
      <c r="T14" s="647">
        <f t="shared" si="10"/>
        <v>5945585997</v>
      </c>
      <c r="U14" s="647">
        <f t="shared" si="10"/>
        <v>5945585997</v>
      </c>
      <c r="V14" s="647">
        <f t="shared" si="10"/>
        <v>5945585997</v>
      </c>
      <c r="W14" s="606">
        <v>80</v>
      </c>
      <c r="X14" s="608">
        <v>0.2</v>
      </c>
      <c r="Y14" s="758">
        <v>3.1536000000000002E-2</v>
      </c>
      <c r="Z14" s="628"/>
      <c r="AA14" s="808">
        <v>0.41666666666666663</v>
      </c>
      <c r="AB14" s="808"/>
      <c r="AE14" s="647">
        <v>0</v>
      </c>
      <c r="AF14" s="647">
        <v>5</v>
      </c>
      <c r="AH14" s="606">
        <v>100000000</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AE16" s="647"/>
      <c r="AF16" s="64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tabColor rgb="FF92D050"/>
  </sheetPr>
  <dimension ref="A1:DO2071"/>
  <sheetViews>
    <sheetView zoomScale="70" zoomScaleNormal="70" workbookViewId="0">
      <pane xSplit="2" ySplit="6" topLeftCell="AU7" activePane="bottomRight" state="frozen"/>
      <selection pane="topRight" activeCell="C1" sqref="C1"/>
      <selection pane="bottomLeft" activeCell="A6" sqref="A6"/>
      <selection pane="bottomRight" activeCell="BA17" sqref="BA17"/>
    </sheetView>
  </sheetViews>
  <sheetFormatPr defaultColWidth="8.453125" defaultRowHeight="12.5"/>
  <cols>
    <col min="1" max="1" width="3.453125" style="484" customWidth="1"/>
    <col min="2" max="2" width="14.1796875" style="484" customWidth="1"/>
    <col min="3" max="3" width="42.453125" style="484" customWidth="1"/>
    <col min="4" max="4" width="37.1796875" style="484" bestFit="1" customWidth="1"/>
    <col min="5" max="5" width="22.453125" style="482" customWidth="1"/>
    <col min="6" max="6" width="13" style="485" customWidth="1"/>
    <col min="7" max="47" width="13" style="484" customWidth="1"/>
    <col min="48" max="48" width="10" style="484" bestFit="1" customWidth="1"/>
    <col min="49" max="49" width="12.81640625" style="484" bestFit="1" customWidth="1"/>
    <col min="50" max="51" width="17.453125" style="484" bestFit="1" customWidth="1"/>
    <col min="52" max="52" width="14.453125" style="484" bestFit="1" customWidth="1"/>
    <col min="53" max="53" width="12.81640625" style="484" bestFit="1" customWidth="1"/>
    <col min="54" max="55" width="17.453125" style="484" bestFit="1" customWidth="1"/>
    <col min="56" max="56" width="14.453125" style="602" bestFit="1" customWidth="1"/>
    <col min="57" max="57" width="12.81640625" style="602" bestFit="1" customWidth="1"/>
    <col min="58" max="58" width="17.453125" style="602" bestFit="1" customWidth="1"/>
    <col min="59" max="59" width="17.453125" style="602" customWidth="1"/>
    <col min="60" max="60" width="14.453125" style="602" bestFit="1" customWidth="1"/>
    <col min="61" max="61" width="12.81640625" style="602" bestFit="1" customWidth="1"/>
    <col min="62" max="63" width="17.453125" style="602" bestFit="1" customWidth="1"/>
    <col min="64" max="64" width="14.453125" style="602" bestFit="1" customWidth="1"/>
    <col min="65" max="65" width="12.81640625" style="602" bestFit="1" customWidth="1"/>
    <col min="66" max="67" width="17.453125" style="602" bestFit="1" customWidth="1"/>
    <col min="68" max="68" width="14.453125" style="602" bestFit="1" customWidth="1"/>
    <col min="69" max="69" width="12" style="602" customWidth="1"/>
    <col min="70" max="84" width="8.453125" style="602"/>
    <col min="85" max="85" width="8.453125" style="484"/>
    <col min="86" max="86" width="8.453125" style="484" customWidth="1"/>
    <col min="87" max="16384" width="8.453125" style="484"/>
  </cols>
  <sheetData>
    <row r="1" spans="2:110" ht="13">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ht="13">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ht="13">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c r="AW4" s="484">
        <v>2010</v>
      </c>
      <c r="AX4" s="484">
        <v>2015</v>
      </c>
      <c r="AY4" s="484">
        <v>2019</v>
      </c>
    </row>
    <row r="5" spans="2:110" ht="2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c r="CY5" s="1166"/>
      <c r="CZ5" s="1166"/>
      <c r="DA5" s="1166"/>
      <c r="DB5" s="1166"/>
      <c r="DC5" s="1166"/>
      <c r="DD5" s="1166"/>
      <c r="DE5" s="1166"/>
      <c r="DF5" s="1166"/>
    </row>
    <row r="6" spans="2:110" ht="13"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7"/>
      <c r="BS6" s="1167"/>
      <c r="BT6" s="1167"/>
      <c r="BU6" s="1167"/>
      <c r="BV6" s="1167"/>
      <c r="BW6" s="1167"/>
      <c r="BX6" s="1167"/>
      <c r="BY6" s="1167"/>
      <c r="BZ6" s="1167"/>
      <c r="CA6" s="1167"/>
      <c r="CB6" s="1167"/>
      <c r="CC6" s="1167"/>
      <c r="CD6" s="1167"/>
      <c r="CE6" s="1167"/>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5">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4.5">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4.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4.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4.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4.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4.5">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ht="14.5">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f>IFERROR(INDEX(ENG_Balance!$A$7:$V$83,MATCH(RIGHT($B14,3),ENG_Balance!$A$7:$A$100,0),MATCH(LEFT($B14,3)&amp;2010,ENG_Balance!$A$7:$V$7,0))/1000,0)</f>
        <v>3299.2740950000002</v>
      </c>
      <c r="AX14" s="483">
        <f>IFERROR(INDEX(ENG_Balance!$A$7:$V$83,MATCH(RIGHT($B14,3),ENG_Balance!$A$7:$A$100,0),MATCH(LEFT($B14,3)&amp;2015,ENG_Balance!$A$7:$V$7,0))/1000,0)</f>
        <v>3597.2344969999999</v>
      </c>
      <c r="AY14" s="483">
        <f>IFERROR(INDEX(ENG_Balance!$A$7:$V$83,MATCH(RIGHT($B14,3),ENG_Balance!$A$7:$A$100,0),MATCH(LEFT($B14,3)&amp;2020,ENG_Balance!$A$7:$V$7,0))/1000,0)</f>
        <v>3168.238441</v>
      </c>
      <c r="AZ14" s="1318">
        <f>AZ16</f>
        <v>5</v>
      </c>
      <c r="BA14" s="602">
        <v>0</v>
      </c>
      <c r="BB14" s="602">
        <v>0</v>
      </c>
      <c r="BC14" s="602">
        <v>0</v>
      </c>
      <c r="BD14" s="602">
        <v>5</v>
      </c>
      <c r="BE14" s="602">
        <v>0</v>
      </c>
      <c r="BF14" s="602">
        <v>0</v>
      </c>
      <c r="BG14" s="602">
        <v>0</v>
      </c>
      <c r="BH14" s="602">
        <v>5</v>
      </c>
      <c r="BI14" s="602">
        <v>0</v>
      </c>
      <c r="BJ14" s="602">
        <v>0</v>
      </c>
      <c r="BK14" s="602">
        <v>0</v>
      </c>
      <c r="BL14" s="602">
        <v>5</v>
      </c>
      <c r="BM14" s="602">
        <v>0</v>
      </c>
      <c r="BN14" s="602">
        <v>0</v>
      </c>
      <c r="BO14" s="602">
        <v>0</v>
      </c>
      <c r="BP14" s="602">
        <v>5</v>
      </c>
      <c r="BQ14" s="603"/>
      <c r="BR14" s="603"/>
      <c r="BS14" s="603"/>
      <c r="BT14" s="603"/>
      <c r="BU14" s="603"/>
      <c r="BV14" s="603"/>
      <c r="BW14" s="603"/>
      <c r="BX14" s="603"/>
      <c r="BY14" s="603"/>
      <c r="BZ14" s="603"/>
      <c r="CA14" s="603"/>
      <c r="CB14" s="603"/>
      <c r="CC14" s="603"/>
      <c r="CD14" s="603"/>
      <c r="CE14" s="603"/>
      <c r="CF14" s="603"/>
      <c r="CG14" s="518"/>
      <c r="CH14" s="518"/>
    </row>
    <row r="15" spans="2:110" ht="14.5">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v>0</v>
      </c>
      <c r="BB15" s="602">
        <v>0</v>
      </c>
      <c r="BC15" s="602">
        <v>0</v>
      </c>
      <c r="BD15" s="602">
        <v>5</v>
      </c>
      <c r="BE15" s="602">
        <v>0</v>
      </c>
      <c r="BF15" s="602">
        <v>0</v>
      </c>
      <c r="BG15" s="602">
        <v>0</v>
      </c>
      <c r="BH15" s="602">
        <v>5</v>
      </c>
      <c r="BI15" s="602">
        <v>0</v>
      </c>
      <c r="BJ15" s="602">
        <v>0</v>
      </c>
      <c r="BK15" s="602">
        <v>0</v>
      </c>
      <c r="BL15" s="602">
        <v>5</v>
      </c>
      <c r="BM15" s="602">
        <v>0</v>
      </c>
      <c r="BN15" s="602">
        <v>0</v>
      </c>
      <c r="BO15" s="602">
        <v>0</v>
      </c>
      <c r="BP15" s="602">
        <v>5</v>
      </c>
      <c r="BQ15" s="603"/>
      <c r="BR15" s="603"/>
      <c r="BS15" s="603"/>
      <c r="BT15" s="603"/>
      <c r="BU15" s="603"/>
      <c r="BV15" s="603"/>
      <c r="BW15" s="603"/>
      <c r="BX15" s="603"/>
      <c r="BY15" s="603"/>
      <c r="BZ15" s="603"/>
      <c r="CA15" s="603"/>
      <c r="CB15" s="603"/>
      <c r="CC15" s="603"/>
      <c r="CD15" s="603"/>
      <c r="CE15" s="603"/>
      <c r="CF15" s="603"/>
      <c r="CG15" s="518"/>
      <c r="CH15" s="518"/>
    </row>
    <row r="16" spans="2:110" ht="14.5">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483">
        <f>IFERROR(INDEX(ENG_Balance!$A$7:$V$83,MATCH(RIGHT($B16,3),ENG_Balance!$A$7:$A$100,0),MATCH(LEFT($B16,3)&amp;2010,ENG_Balance!$A$7:$V$7,0))/1000,0)</f>
        <v>41.473931</v>
      </c>
      <c r="AX16" s="483">
        <f>IFERROR(INDEX(ENG_Balance!$A$7:$V$83,MATCH(RIGHT($B16,3),ENG_Balance!$A$7:$A$100,0),MATCH(LEFT($B16,3)&amp;2015,ENG_Balance!$A$7:$V$7,0))/1000,0)</f>
        <v>33.207911999999993</v>
      </c>
      <c r="AY16" s="483">
        <f>IFERROR(INDEX(ENG_Balance!$A$7:$V$83,MATCH(RIGHT($B16,3),ENG_Balance!$A$7:$A$100,0),MATCH(LEFT($B16,3)&amp;2020,ENG_Balance!$A$7:$V$7,0))/1000,0)</f>
        <v>52.722576000000004</v>
      </c>
      <c r="AZ16" s="598">
        <v>5</v>
      </c>
      <c r="BA16" s="602"/>
      <c r="BB16" s="602"/>
      <c r="BC16" s="602"/>
      <c r="BQ16" s="603"/>
      <c r="BR16" s="603"/>
      <c r="BS16" s="603"/>
      <c r="BT16" s="603"/>
      <c r="BU16" s="603"/>
      <c r="BV16" s="603"/>
      <c r="BW16" s="603"/>
      <c r="BX16" s="603"/>
      <c r="BY16" s="603"/>
      <c r="BZ16" s="603"/>
      <c r="CA16" s="603"/>
      <c r="CB16" s="603"/>
      <c r="CC16" s="603"/>
      <c r="CD16" s="603"/>
      <c r="CE16" s="603"/>
      <c r="CF16" s="603"/>
      <c r="CG16" s="518"/>
      <c r="CH16" s="518"/>
    </row>
    <row r="17" spans="2:90" ht="14.5">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4.5">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4.5">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s="1" customFormat="1" ht="14.5">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2"/>
      <c r="BJ20" s="602"/>
      <c r="BK20" s="602"/>
      <c r="BL20" s="602"/>
      <c r="BM20" s="602"/>
      <c r="BN20" s="602"/>
      <c r="BO20" s="602"/>
      <c r="BP20" s="602"/>
      <c r="BQ20" s="603"/>
      <c r="BR20" s="603"/>
      <c r="BS20" s="603"/>
      <c r="BT20" s="603"/>
      <c r="BU20" s="603"/>
      <c r="BV20" s="603"/>
      <c r="BW20" s="603"/>
      <c r="BX20" s="603"/>
      <c r="BY20" s="603"/>
      <c r="BZ20" s="603"/>
      <c r="CA20" s="603"/>
      <c r="CB20" s="603"/>
      <c r="CC20" s="603"/>
      <c r="CD20" s="603"/>
      <c r="CE20" s="603"/>
      <c r="CF20" s="603"/>
      <c r="CG20" s="518"/>
      <c r="CH20" s="518"/>
    </row>
    <row r="21" spans="2:90" s="1" customFormat="1" ht="14.5">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2"/>
      <c r="BJ21" s="602"/>
      <c r="BK21" s="602"/>
      <c r="BL21" s="602"/>
      <c r="BM21" s="602"/>
      <c r="BN21" s="602"/>
      <c r="BO21" s="602"/>
      <c r="BP21" s="602"/>
      <c r="BQ21" s="603"/>
      <c r="BR21" s="603"/>
      <c r="BS21" s="603"/>
      <c r="BT21" s="603"/>
      <c r="BU21" s="603"/>
      <c r="BV21" s="603"/>
      <c r="BW21" s="603"/>
      <c r="BX21" s="603"/>
      <c r="BY21" s="603"/>
      <c r="BZ21" s="603"/>
      <c r="CA21" s="603"/>
      <c r="CB21" s="603"/>
      <c r="CC21" s="603"/>
      <c r="CD21" s="603"/>
      <c r="CE21" s="603"/>
      <c r="CF21" s="603"/>
      <c r="CJ21" s="523"/>
      <c r="CK21" s="523"/>
      <c r="CL21" s="523"/>
    </row>
    <row r="22" spans="2:90" ht="14.5">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CG22" s="518"/>
      <c r="CH22" s="518"/>
    </row>
    <row r="23" spans="2:90" ht="14.5">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CG23" s="518"/>
      <c r="CH23" s="518"/>
    </row>
    <row r="24" spans="2:90" ht="14.5">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603"/>
      <c r="BZ24" s="603"/>
      <c r="CA24" s="603"/>
      <c r="CB24" s="603"/>
      <c r="CC24" s="603"/>
      <c r="CD24" s="603"/>
      <c r="CE24" s="603"/>
      <c r="CF24" s="603"/>
      <c r="CG24" s="518"/>
      <c r="CH24" s="518"/>
    </row>
    <row r="25" spans="2:90" ht="14.5">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603"/>
      <c r="BZ25" s="603"/>
      <c r="CA25" s="603"/>
      <c r="CB25" s="603"/>
      <c r="CC25" s="603"/>
      <c r="CD25" s="603"/>
      <c r="CE25" s="603"/>
      <c r="CF25" s="603"/>
      <c r="CG25" s="518"/>
      <c r="CH25" s="518"/>
    </row>
    <row r="26" spans="2:90" ht="14.5">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4.5">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4.5">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4.5">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4.5">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4.5">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4.5">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4.5">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4.5">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4.5">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4.5">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s="7" customFormat="1" ht="14.5">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c r="DH37" s="484"/>
      <c r="DI37" s="484"/>
      <c r="DJ37" s="484"/>
      <c r="DK37" s="484"/>
      <c r="DL37" s="484"/>
      <c r="DM37" s="484"/>
      <c r="DN37" s="484"/>
      <c r="DO37" s="484"/>
    </row>
    <row r="38" spans="2:119" s="7" customFormat="1" ht="14.5">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c r="DH38" s="484"/>
      <c r="DI38" s="484"/>
      <c r="DJ38" s="484"/>
      <c r="DK38" s="484"/>
      <c r="DL38" s="484"/>
      <c r="DM38" s="484"/>
      <c r="DN38" s="484"/>
      <c r="DO38" s="484"/>
    </row>
    <row r="39" spans="2:119" s="7" customFormat="1" ht="14.5">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row>
    <row r="40" spans="2:119" s="7" customFormat="1" ht="14.5">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row>
    <row r="41" spans="2:119" s="7" customFormat="1" ht="14.5">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4.5">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ht="14.5">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ht="14.5">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4.5">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4.5">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9" ht="14.5">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9" ht="14.5">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5">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5">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5">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5">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5">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5">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5">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5">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5">
      <c r="B57" s="8" t="str">
        <f>Processes!D71</f>
        <v>MINWST</v>
      </c>
      <c r="C57" s="8" t="str">
        <f>Processes!E71</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5">
      <c r="B58" s="8" t="str">
        <f>Processes!D72</f>
        <v>MINSTR</v>
      </c>
      <c r="C58" s="8" t="str">
        <f>Processes!E72</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5">
      <c r="B59" s="8" t="str">
        <f>Processes!D73</f>
        <v>MINGRS</v>
      </c>
      <c r="C59" s="8" t="str">
        <f>Processes!E73</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5">
      <c r="B60" s="8" t="str">
        <f>Processes!D74</f>
        <v>MINWPE</v>
      </c>
      <c r="C60" s="8" t="str">
        <f>Processes!E74</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5">
      <c r="B61" s="8" t="str">
        <f>Processes!D75</f>
        <v>MINWCH</v>
      </c>
      <c r="C61" s="8" t="str">
        <f>Processes!E75</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5">
      <c r="B62" s="8" t="str">
        <f>Processes!D76</f>
        <v>MINFIW</v>
      </c>
      <c r="C62" s="8" t="str">
        <f>Processes!E76</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5">
      <c r="B63" s="8" t="str">
        <f>Processes!D77</f>
        <v>MINCRN</v>
      </c>
      <c r="C63" s="8" t="str">
        <f>Processes!E77</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c r="AX63" s="602"/>
    </row>
    <row r="64" spans="1:55" ht="14.5">
      <c r="B64" s="8" t="str">
        <f>Processes!D78</f>
        <v>MINRPS</v>
      </c>
      <c r="C64" s="8" t="str">
        <f>Processes!E78</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9" ht="14.5">
      <c r="B65" s="8" t="str">
        <f>Processes!D79</f>
        <v>MINSGB</v>
      </c>
      <c r="C65" s="8" t="str">
        <f>Processes!E79</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c r="AX65" s="602"/>
    </row>
    <row r="66" spans="2:119" ht="14.5">
      <c r="B66" s="8" t="str">
        <f>Processes!D80</f>
        <v>MINDLI</v>
      </c>
      <c r="C66" s="8" t="str">
        <f>Processes!E80</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c r="AX66" s="602"/>
    </row>
    <row r="67" spans="2:119" ht="14.5">
      <c r="B67" s="8" t="str">
        <f>Processes!D81</f>
        <v>MINMNR</v>
      </c>
      <c r="C67" s="8" t="str">
        <f>Processes!E81</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9" ht="14.5">
      <c r="B68" s="8" t="str">
        <f>Processes!D82</f>
        <v>MINNGA</v>
      </c>
      <c r="C68" s="8" t="str">
        <f>Processes!E82</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f>IFERROR(INDEX(ENG_Balance!$A$7:$V$83,MATCH(RIGHT($B68,3),ENG_Balance!$A$7:$A$100,0),MATCH(LEFT($B68,3)&amp;2010,ENG_Balance!$A$7:$V$7,0))/1000,0)</f>
        <v>465.28708500000005</v>
      </c>
      <c r="AX68" s="483">
        <f>IFERROR(INDEX(ENG_Balance!$A$7:$V$83,MATCH(RIGHT($B68,3),ENG_Balance!$A$7:$A$100,0),MATCH(LEFT($B68,3)&amp;2015,ENG_Balance!$A$7:$V$7,0))/1000,0)</f>
        <v>265.24159200000003</v>
      </c>
      <c r="AY68" s="483">
        <f>IFERROR(INDEX(ENG_Balance!$A$7:$V$83,MATCH(RIGHT($B68,3),ENG_Balance!$A$7:$A$100,0),MATCH(LEFT($B68,3)&amp;2020,ENG_Balance!$A$7:$V$7,0))/1000,0)</f>
        <v>183.11385099999998</v>
      </c>
      <c r="AZ68" s="484">
        <v>5</v>
      </c>
      <c r="BA68" s="602">
        <v>0</v>
      </c>
      <c r="BB68" s="602">
        <v>0</v>
      </c>
      <c r="BC68" s="602">
        <v>0</v>
      </c>
      <c r="BD68" s="602">
        <v>5</v>
      </c>
      <c r="BE68" s="602">
        <v>0</v>
      </c>
      <c r="BF68" s="602">
        <v>0</v>
      </c>
      <c r="BG68" s="602">
        <v>0</v>
      </c>
      <c r="BH68" s="602">
        <v>5</v>
      </c>
      <c r="BI68" s="602">
        <v>0</v>
      </c>
      <c r="BJ68" s="602">
        <v>0</v>
      </c>
      <c r="BK68" s="602">
        <v>0</v>
      </c>
      <c r="BL68" s="602">
        <v>5</v>
      </c>
      <c r="BM68" s="602">
        <v>0</v>
      </c>
      <c r="BN68" s="602">
        <v>0</v>
      </c>
      <c r="BO68" s="602">
        <v>0</v>
      </c>
      <c r="BP68" s="602">
        <v>5</v>
      </c>
      <c r="CA68" s="483"/>
      <c r="CB68" s="483"/>
      <c r="CC68" s="483"/>
      <c r="CD68" s="483"/>
      <c r="CE68" s="483"/>
      <c r="CF68" s="483"/>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c r="DH68" s="602"/>
      <c r="DI68" s="602"/>
      <c r="DJ68" s="602"/>
      <c r="DK68" s="602"/>
      <c r="DL68" s="602"/>
      <c r="DM68" s="602"/>
      <c r="DN68" s="602"/>
      <c r="DO68" s="602"/>
    </row>
    <row r="69" spans="2:119" ht="14.5">
      <c r="B69" s="8" t="str">
        <f>Processes!D83</f>
        <v>MINCRD</v>
      </c>
      <c r="C69" s="8" t="str">
        <f>Processes!E83</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f>IFERROR(INDEX(ENG_Balance!$A$7:$V$83,MATCH(RIGHT($B69,3),ENG_Balance!$A$7:$A$100,0),MATCH(LEFT($B69,3)&amp;2010,ENG_Balance!$A$7:$V$7,0))/1000,0)</f>
        <v>105.66743</v>
      </c>
      <c r="AX69" s="483">
        <f>IFERROR(INDEX(ENG_Balance!$A$7:$V$83,MATCH(RIGHT($B69,3),ENG_Balance!$A$7:$A$100,0),MATCH(LEFT($B69,3)&amp;2015,ENG_Balance!$A$7:$V$7,0))/1000,0)</f>
        <v>102.60707000000001</v>
      </c>
      <c r="AY69" s="483">
        <f>IFERROR(INDEX(ENG_Balance!$A$7:$V$83,MATCH(RIGHT($B69,3),ENG_Balance!$A$7:$A$100,0),MATCH(LEFT($B69,3)&amp;2020,ENG_Balance!$A$7:$V$7,0))/1000,0)</f>
        <v>81.907134999999997</v>
      </c>
      <c r="AZ69" s="484">
        <v>5</v>
      </c>
      <c r="BA69" s="602">
        <v>0</v>
      </c>
      <c r="BB69" s="602">
        <v>0</v>
      </c>
      <c r="BC69" s="602">
        <v>0</v>
      </c>
      <c r="BD69" s="602">
        <v>5</v>
      </c>
      <c r="BE69" s="602">
        <v>0</v>
      </c>
      <c r="BF69" s="602">
        <v>0</v>
      </c>
      <c r="BG69" s="602">
        <v>0</v>
      </c>
      <c r="BH69" s="602">
        <v>5</v>
      </c>
      <c r="BI69" s="602">
        <v>0</v>
      </c>
      <c r="BJ69" s="602">
        <v>0</v>
      </c>
      <c r="BK69" s="602">
        <v>0</v>
      </c>
      <c r="BL69" s="602">
        <v>5</v>
      </c>
      <c r="BM69" s="602">
        <v>0</v>
      </c>
      <c r="BN69" s="602">
        <v>0</v>
      </c>
      <c r="BO69" s="602">
        <v>0</v>
      </c>
      <c r="BP69" s="602">
        <v>5</v>
      </c>
      <c r="CA69" s="483"/>
      <c r="CB69" s="483"/>
      <c r="CC69" s="483"/>
      <c r="CD69" s="483"/>
      <c r="CE69" s="483"/>
      <c r="CF69" s="483"/>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c r="DH69" s="602"/>
      <c r="DI69" s="602"/>
      <c r="DJ69" s="602"/>
      <c r="DK69" s="602"/>
      <c r="DL69" s="602"/>
      <c r="DM69" s="602"/>
      <c r="DN69" s="602"/>
      <c r="DO69" s="602"/>
    </row>
    <row r="70" spans="2:119" ht="14.5">
      <c r="B70" s="8" t="str">
        <f>Processes!D84</f>
        <v>MINWIN</v>
      </c>
      <c r="C70" s="8" t="str">
        <f>Processes!E84</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9" ht="14.5">
      <c r="B71" s="8" t="str">
        <f>Processes!D85</f>
        <v>MINHYD</v>
      </c>
      <c r="C71" s="8" t="str">
        <f>Processes!E85</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9" ht="14.5">
      <c r="B72" s="8" t="str">
        <f>Processes!D86</f>
        <v>MINSOL</v>
      </c>
      <c r="C72" s="8" t="str">
        <f>Processes!E86</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9" ht="14.5">
      <c r="B73" s="8" t="str">
        <f>Processes!D87</f>
        <v>MINGEO</v>
      </c>
      <c r="C73" s="8" t="str">
        <f>Processes!E87</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9" ht="14.5">
      <c r="B74" s="8" t="str">
        <f>Processes!D88</f>
        <v>MINWAV</v>
      </c>
      <c r="C74" s="8" t="str">
        <f>Processes!E88</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9" ht="14.5">
      <c r="B75" s="560" t="str">
        <f>Processes!D89</f>
        <v>MINMOV</v>
      </c>
      <c r="C75" s="560" t="str">
        <f>Processes!E89</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9" ht="14.5">
      <c r="B76" s="8" t="str">
        <f>Processes!D90</f>
        <v>EXPCOA</v>
      </c>
      <c r="C76" s="8" t="str">
        <f>Processes!E90</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119" ht="14.5">
      <c r="B77" s="8" t="str">
        <f>Processes!D91</f>
        <v>EXPNGA</v>
      </c>
      <c r="C77" s="8" t="str">
        <f>Processes!E91</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c r="AX77" s="483"/>
      <c r="AY77" s="483"/>
      <c r="AZ77" s="602">
        <v>4</v>
      </c>
      <c r="BA77" s="602">
        <v>0</v>
      </c>
      <c r="BB77" s="602">
        <v>0</v>
      </c>
      <c r="BC77" s="602">
        <v>0</v>
      </c>
      <c r="BD77" s="602">
        <v>4</v>
      </c>
      <c r="BE77" s="602">
        <v>0</v>
      </c>
      <c r="BF77" s="602">
        <v>0</v>
      </c>
      <c r="BG77" s="602">
        <v>0</v>
      </c>
      <c r="BH77" s="602">
        <v>4</v>
      </c>
      <c r="BI77" s="602">
        <v>0</v>
      </c>
      <c r="BJ77" s="602">
        <v>0</v>
      </c>
      <c r="BK77" s="602">
        <v>0</v>
      </c>
      <c r="BL77" s="602">
        <v>4</v>
      </c>
      <c r="BM77" s="602">
        <v>0</v>
      </c>
      <c r="BN77" s="602">
        <v>0</v>
      </c>
      <c r="BO77" s="602">
        <v>0</v>
      </c>
      <c r="BP77" s="602">
        <v>4</v>
      </c>
    </row>
    <row r="78" spans="2:119" ht="14.5">
      <c r="B78" s="8" t="str">
        <f>Processes!D92</f>
        <v>EXPCRD</v>
      </c>
      <c r="C78" s="8" t="str">
        <f>Processes!E92</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IFERROR(INDEX(ENG_Balance!$A$7:$V$83,MATCH(RIGHT($B78,3),ENG_Balance!$A$7:$A$100,0),MATCH(LEFT($B78,3)&amp;2010,ENG_Balance!$A$7:$V$7,0))/1000,0)</f>
        <v>30.00853</v>
      </c>
      <c r="AX78" s="483">
        <f>IFERROR(INDEX(ENG_Balance!$A$7:$V$83,MATCH(RIGHT($B78,3),ENG_Balance!$A$7:$A$100,0),MATCH(LEFT($B78,3)&amp;2015,ENG_Balance!$A$7:$V$7,0))/1000,0)</f>
        <v>14.154165000000001</v>
      </c>
      <c r="AY78" s="483">
        <f>IFERROR(INDEX(ENG_Balance!$A$7:$V$83,MATCH(RIGHT($B78,3),ENG_Balance!$A$7:$A$100,0),MATCH(LEFT($B78,3)&amp;2020,ENG_Balance!$A$7:$V$7,0))/1000,0)</f>
        <v>4.5055299999999994</v>
      </c>
      <c r="AZ78" s="602">
        <v>4</v>
      </c>
      <c r="BA78" s="602">
        <v>0</v>
      </c>
      <c r="BB78" s="602">
        <v>0</v>
      </c>
      <c r="BC78" s="602">
        <v>0</v>
      </c>
      <c r="BD78" s="602">
        <v>4</v>
      </c>
      <c r="BE78" s="602">
        <v>0</v>
      </c>
      <c r="BF78" s="602">
        <v>0</v>
      </c>
      <c r="BG78" s="602">
        <v>0</v>
      </c>
      <c r="BH78" s="602">
        <v>4</v>
      </c>
      <c r="BI78" s="602">
        <v>0</v>
      </c>
      <c r="BJ78" s="602">
        <v>0</v>
      </c>
      <c r="BK78" s="602">
        <v>0</v>
      </c>
      <c r="BL78" s="602">
        <v>4</v>
      </c>
      <c r="BM78" s="602">
        <v>0</v>
      </c>
      <c r="BN78" s="602">
        <v>0</v>
      </c>
      <c r="BO78" s="602">
        <v>0</v>
      </c>
      <c r="BP78" s="602">
        <v>4</v>
      </c>
      <c r="CA78" s="603"/>
      <c r="CB78" s="603"/>
      <c r="CC78" s="603"/>
      <c r="CD78" s="603"/>
      <c r="CE78" s="603"/>
      <c r="CF78" s="603"/>
    </row>
    <row r="79" spans="2:119" ht="14.5">
      <c r="B79" s="8" t="str">
        <f>Processes!D93</f>
        <v>EXPLPG</v>
      </c>
      <c r="C79" s="8" t="str">
        <f>Processes!E93</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CA79" s="603"/>
      <c r="CB79" s="603"/>
      <c r="CC79" s="603"/>
      <c r="CD79" s="603"/>
      <c r="CE79" s="603"/>
      <c r="CF79" s="603"/>
    </row>
    <row r="80" spans="2:119" ht="14.5">
      <c r="B80" s="8" t="str">
        <f>Processes!D94</f>
        <v>EXPLVN</v>
      </c>
      <c r="C80" s="8" t="str">
        <f>Processes!E94</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CA80" s="603"/>
      <c r="CB80" s="603"/>
      <c r="CC80" s="603"/>
      <c r="CD80" s="603"/>
      <c r="CE80" s="603"/>
      <c r="CF80" s="603"/>
    </row>
    <row r="81" spans="2:84" ht="14.5">
      <c r="B81" s="8" t="str">
        <f>Processes!D95</f>
        <v>EXPGSL</v>
      </c>
      <c r="C81" s="8" t="str">
        <f>Processes!E95</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IFERROR(INDEX(ENG_Balance!$A$7:$V$83,MATCH(RIGHT($B81,3),ENG_Balance!$A$7:$A$100,0),MATCH(LEFT($B81,3)&amp;2010,ENG_Balance!$A$7:$V$7,0))/1000,0)</f>
        <v>211.92378099999999</v>
      </c>
      <c r="AX81" s="483">
        <f>IFERROR(INDEX(ENG_Balance!$A$7:$V$83,MATCH(RIGHT($B81,3),ENG_Balance!$A$7:$A$100,0),MATCH(LEFT($B81,3)&amp;2015,ENG_Balance!$A$7:$V$7,0))/1000,0)</f>
        <v>186.92430100000001</v>
      </c>
      <c r="AY81" s="483">
        <f>IFERROR(INDEX(ENG_Balance!$A$7:$V$83,MATCH(RIGHT($B81,3),ENG_Balance!$A$7:$A$100,0),MATCH(LEFT($B81,3)&amp;2020,ENG_Balance!$A$7:$V$7,0))/1000,0)</f>
        <v>203.58301500000002</v>
      </c>
      <c r="AZ81" s="602">
        <v>4</v>
      </c>
      <c r="BA81" s="602">
        <v>0</v>
      </c>
      <c r="BB81" s="602">
        <v>0</v>
      </c>
      <c r="BC81" s="602">
        <v>0</v>
      </c>
      <c r="BD81" s="602">
        <v>4</v>
      </c>
      <c r="BE81" s="602">
        <v>0</v>
      </c>
      <c r="BF81" s="602">
        <v>0</v>
      </c>
      <c r="BG81" s="602">
        <v>0</v>
      </c>
      <c r="BH81" s="602">
        <v>4</v>
      </c>
      <c r="BI81" s="602">
        <v>0</v>
      </c>
      <c r="BJ81" s="602">
        <v>0</v>
      </c>
      <c r="BK81" s="602">
        <v>0</v>
      </c>
      <c r="BL81" s="602">
        <v>4</v>
      </c>
      <c r="BM81" s="602">
        <v>0</v>
      </c>
      <c r="BN81" s="602">
        <v>0</v>
      </c>
      <c r="BO81" s="602">
        <v>0</v>
      </c>
      <c r="BP81" s="602">
        <v>4</v>
      </c>
      <c r="CA81" s="603"/>
      <c r="CB81" s="603"/>
      <c r="CC81" s="603"/>
      <c r="CD81" s="603"/>
      <c r="CE81" s="603"/>
      <c r="CF81" s="603"/>
    </row>
    <row r="82" spans="2:84" ht="14.5">
      <c r="B82" s="8" t="str">
        <f>Processes!D96</f>
        <v>EXPKER</v>
      </c>
      <c r="C82" s="8" t="str">
        <f>Processes!E96</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IFERROR(INDEX(ENG_Balance!$A$7:$V$83,MATCH(RIGHT($B82,3),ENG_Balance!$A$7:$A$100,0),MATCH(LEFT($B82,3)&amp;2010,ENG_Balance!$A$7:$V$7,0))/1000,0)</f>
        <v>29.446400000000001</v>
      </c>
      <c r="AX82" s="483">
        <f>IFERROR(INDEX(ENG_Balance!$A$7:$V$83,MATCH(RIGHT($B82,3),ENG_Balance!$A$7:$A$100,0),MATCH(LEFT($B82,3)&amp;2015,ENG_Balance!$A$7:$V$7,0))/1000,0)</f>
        <v>52.087600000000002</v>
      </c>
      <c r="AY82" s="483">
        <f>IFERROR(INDEX(ENG_Balance!$A$7:$V$83,MATCH(RIGHT($B82,3),ENG_Balance!$A$7:$A$100,0),MATCH(LEFT($B82,3)&amp;2020,ENG_Balance!$A$7:$V$7,0))/1000,0)</f>
        <v>59.877199999999995</v>
      </c>
      <c r="AZ82" s="602">
        <v>4</v>
      </c>
      <c r="BA82" s="602">
        <v>0</v>
      </c>
      <c r="BB82" s="602">
        <v>0</v>
      </c>
      <c r="BC82" s="602">
        <v>0</v>
      </c>
      <c r="BD82" s="602">
        <v>4</v>
      </c>
      <c r="BE82" s="602">
        <v>0</v>
      </c>
      <c r="BF82" s="602">
        <v>0</v>
      </c>
      <c r="BG82" s="602">
        <v>0</v>
      </c>
      <c r="BH82" s="602">
        <v>4</v>
      </c>
      <c r="BI82" s="602">
        <v>0</v>
      </c>
      <c r="BJ82" s="602">
        <v>0</v>
      </c>
      <c r="BK82" s="602">
        <v>0</v>
      </c>
      <c r="BL82" s="602">
        <v>4</v>
      </c>
      <c r="BM82" s="602">
        <v>0</v>
      </c>
      <c r="BN82" s="602">
        <v>0</v>
      </c>
      <c r="BO82" s="602">
        <v>0</v>
      </c>
      <c r="BP82" s="602">
        <v>4</v>
      </c>
      <c r="CA82" s="603"/>
      <c r="CB82" s="603"/>
      <c r="CC82" s="603"/>
      <c r="CD82" s="603"/>
      <c r="CE82" s="603"/>
      <c r="CF82" s="603"/>
    </row>
    <row r="83" spans="2:84" ht="14.5">
      <c r="B83" s="8" t="str">
        <f>Processes!D97</f>
        <v>EXPDSL</v>
      </c>
      <c r="C83" s="8" t="str">
        <f>Processes!E97</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IFERROR(INDEX(ENG_Balance!$A$7:$V$83,MATCH(RIGHT($B83,3),ENG_Balance!$A$7:$A$100,0),MATCH(LEFT($B83,3)&amp;2010,ENG_Balance!$A$7:$V$7,0))/1000,0)</f>
        <v>285.85228000000001</v>
      </c>
      <c r="AX83" s="483">
        <f>IFERROR(INDEX(ENG_Balance!$A$7:$V$83,MATCH(RIGHT($B83,3),ENG_Balance!$A$7:$A$100,0),MATCH(LEFT($B83,3)&amp;2015,ENG_Balance!$A$7:$V$7,0))/1000,0)</f>
        <v>354.45710600000001</v>
      </c>
      <c r="AY83" s="483">
        <f>IFERROR(INDEX(ENG_Balance!$A$7:$V$83,MATCH(RIGHT($B83,3),ENG_Balance!$A$7:$A$100,0),MATCH(LEFT($B83,3)&amp;2020,ENG_Balance!$A$7:$V$7,0))/1000,0)</f>
        <v>311.17782299999999</v>
      </c>
      <c r="AZ83" s="602">
        <v>4</v>
      </c>
      <c r="BA83" s="602">
        <v>0</v>
      </c>
      <c r="BB83" s="602">
        <v>0</v>
      </c>
      <c r="BC83" s="602">
        <v>0</v>
      </c>
      <c r="BD83" s="602">
        <v>4</v>
      </c>
      <c r="BE83" s="602">
        <v>0</v>
      </c>
      <c r="BF83" s="602">
        <v>0</v>
      </c>
      <c r="BG83" s="602">
        <v>0</v>
      </c>
      <c r="BH83" s="602">
        <v>4</v>
      </c>
      <c r="BI83" s="602">
        <v>0</v>
      </c>
      <c r="BJ83" s="602">
        <v>0</v>
      </c>
      <c r="BK83" s="602">
        <v>0</v>
      </c>
      <c r="BL83" s="602">
        <v>4</v>
      </c>
      <c r="BM83" s="602">
        <v>0</v>
      </c>
      <c r="BN83" s="602">
        <v>0</v>
      </c>
      <c r="BO83" s="602">
        <v>0</v>
      </c>
      <c r="BP83" s="602">
        <v>4</v>
      </c>
      <c r="CA83" s="603"/>
      <c r="CB83" s="603"/>
      <c r="CC83" s="603"/>
      <c r="CD83" s="603"/>
      <c r="CE83" s="603"/>
      <c r="CF83" s="603"/>
    </row>
    <row r="84" spans="2:84" ht="14.5">
      <c r="B84" s="8" t="str">
        <f>Processes!D98</f>
        <v>EXPHFO</v>
      </c>
      <c r="C84" s="8" t="str">
        <f>Processes!E98</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483"/>
      <c r="AX84" s="483"/>
      <c r="AY84" s="483"/>
      <c r="AZ84" s="602"/>
      <c r="BA84" s="602"/>
      <c r="BB84" s="602"/>
      <c r="BC84" s="602"/>
      <c r="CA84" s="603"/>
      <c r="CB84" s="603"/>
      <c r="CC84" s="603"/>
      <c r="CD84" s="603"/>
      <c r="CE84" s="603"/>
      <c r="CF84" s="603"/>
    </row>
    <row r="85" spans="2:84" ht="14.5">
      <c r="B85" s="8" t="str">
        <f>Processes!D99</f>
        <v>EXPMGO</v>
      </c>
      <c r="C85" s="8" t="str">
        <f>Processes!E99</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IFERROR(INDEX(ENG_Balance!$A$7:$V$83,MATCH(RIGHT($B85,3),ENG_Balance!$A$7:$A$100,0),MATCH(LEFT($B85,3)&amp;2010,ENG_Balance!$A$7:$V$7,0))/1000,0)</f>
        <v>70.81074000000001</v>
      </c>
      <c r="AX85" s="483">
        <f>IFERROR(INDEX(ENG_Balance!$A$7:$V$83,MATCH(RIGHT($B85,3),ENG_Balance!$A$7:$A$100,0),MATCH(LEFT($B85,3)&amp;2015,ENG_Balance!$A$7:$V$7,0))/1000,0)</f>
        <v>123.58999</v>
      </c>
      <c r="AY85" s="483">
        <f>IFERROR(INDEX(ENG_Balance!$A$7:$V$83,MATCH(RIGHT($B85,3),ENG_Balance!$A$7:$A$100,0),MATCH(LEFT($B85,3)&amp;2020,ENG_Balance!$A$7:$V$7,0))/1000,0)</f>
        <v>110.37844800000001</v>
      </c>
      <c r="AZ85" s="602">
        <v>4</v>
      </c>
      <c r="BA85" s="602">
        <v>0</v>
      </c>
      <c r="BB85" s="602">
        <v>0</v>
      </c>
      <c r="BC85" s="602">
        <v>0</v>
      </c>
      <c r="BD85" s="602">
        <v>4</v>
      </c>
      <c r="BE85" s="602">
        <v>0</v>
      </c>
      <c r="BF85" s="602">
        <v>0</v>
      </c>
      <c r="BG85" s="602">
        <v>0</v>
      </c>
      <c r="BH85" s="602">
        <v>4</v>
      </c>
      <c r="BI85" s="602">
        <v>0</v>
      </c>
      <c r="BJ85" s="602">
        <v>0</v>
      </c>
      <c r="BK85" s="602">
        <v>0</v>
      </c>
      <c r="BL85" s="602">
        <v>4</v>
      </c>
      <c r="BM85" s="602">
        <v>0</v>
      </c>
      <c r="BN85" s="602">
        <v>0</v>
      </c>
      <c r="BO85" s="602">
        <v>0</v>
      </c>
      <c r="BP85" s="602">
        <v>4</v>
      </c>
    </row>
    <row r="86" spans="2:84" ht="14.5">
      <c r="B86" s="8" t="str">
        <f>Processes!D100</f>
        <v>EXPAGSL</v>
      </c>
      <c r="C86" s="8" t="str">
        <f>Processes!E100</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84" ht="14.5">
      <c r="B87" s="8" t="str">
        <f>Processes!D101</f>
        <v>EXPBGA</v>
      </c>
      <c r="C87" s="8" t="str">
        <f>Processes!E101</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84" ht="14.5">
      <c r="B88" s="8" t="str">
        <f>Processes!D102</f>
        <v>EXPHFB</v>
      </c>
      <c r="C88" s="8" t="str">
        <f>Processes!E102</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84" ht="14.5">
      <c r="B89" s="8" t="str">
        <f>Processes!D103</f>
        <v>EXPDDGS</v>
      </c>
      <c r="C89" s="8" t="str">
        <f>Processes!E103</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84" ht="14.5">
      <c r="B90" s="8" t="str">
        <f>Processes!D104</f>
        <v>EXPH2</v>
      </c>
      <c r="C90" s="8" t="str">
        <f>Processes!E104</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c r="BI90" s="602">
        <v>0</v>
      </c>
      <c r="BJ90" s="602">
        <v>0</v>
      </c>
      <c r="BK90" s="602">
        <v>0</v>
      </c>
      <c r="BL90" s="602">
        <v>4</v>
      </c>
      <c r="BM90" s="602">
        <v>0</v>
      </c>
      <c r="BN90" s="602">
        <v>0</v>
      </c>
      <c r="BO90" s="602">
        <v>0</v>
      </c>
      <c r="BP90" s="602">
        <v>4</v>
      </c>
    </row>
    <row r="91" spans="2:84" ht="14.5">
      <c r="B91" s="8" t="str">
        <f>Processes!D105</f>
        <v>EXPH2G</v>
      </c>
      <c r="C91" s="8" t="str">
        <f>Processes!E105</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c r="BI91" s="602">
        <v>0</v>
      </c>
      <c r="BJ91" s="602">
        <v>0</v>
      </c>
      <c r="BK91" s="602">
        <v>0</v>
      </c>
      <c r="BL91" s="602">
        <v>4</v>
      </c>
      <c r="BM91" s="602">
        <v>0</v>
      </c>
      <c r="BN91" s="602">
        <v>0</v>
      </c>
      <c r="BO91" s="602">
        <v>0</v>
      </c>
      <c r="BP91" s="602">
        <v>4</v>
      </c>
    </row>
    <row r="92" spans="2:84" ht="14.5">
      <c r="B92" s="8" t="str">
        <f>Processes!D106</f>
        <v>EXPAMM</v>
      </c>
      <c r="C92" s="8" t="str">
        <f>Processes!E106</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4.5">
      <c r="B93" s="8" t="str">
        <f>Processes!D107</f>
        <v>EXPDME</v>
      </c>
      <c r="C93" s="8" t="str">
        <f>Processes!E107</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4.5">
      <c r="B94" s="8" t="str">
        <f>Processes!D108</f>
        <v>EXPKRB1</v>
      </c>
      <c r="C94" s="8" t="str">
        <f>Processes!E108</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4.5">
      <c r="B95" s="8" t="str">
        <f>Processes!D109</f>
        <v>EXPKRB2</v>
      </c>
      <c r="C95" s="8" t="str">
        <f>Processes!E109</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4.5">
      <c r="B96" s="8" t="str">
        <f>Processes!D110</f>
        <v>EXPKRE</v>
      </c>
      <c r="C96" s="8" t="str">
        <f>Processes!E110</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4.5">
      <c r="B97" s="8" t="str">
        <f>Processes!D111</f>
        <v>EXPSNG1</v>
      </c>
      <c r="C97" s="8" t="str">
        <f>Processes!E111</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4.5">
      <c r="B98" s="8" t="str">
        <f>Processes!D112</f>
        <v>EXPSNG2</v>
      </c>
      <c r="C98" s="8" t="str">
        <f>Processes!E112</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4.5">
      <c r="B99" s="8" t="str">
        <f>Processes!D113</f>
        <v>EXPSNE</v>
      </c>
      <c r="C99" s="8" t="str">
        <f>Processes!E113</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4.5">
      <c r="B100" s="8" t="str">
        <f>Processes!D114</f>
        <v>EXPDSB1</v>
      </c>
      <c r="C100" s="8" t="str">
        <f>Processes!E114</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4.5">
      <c r="B101" s="8" t="str">
        <f>Processes!D115</f>
        <v>EXPDSB2</v>
      </c>
      <c r="C101" s="8" t="str">
        <f>Processes!E115</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4.5">
      <c r="B102" s="8" t="str">
        <f>Processes!D116</f>
        <v>EXPDSE</v>
      </c>
      <c r="C102" s="8" t="str">
        <f>Processes!E116</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4.5">
      <c r="B103" s="8" t="str">
        <f>Processes!D117</f>
        <v>EXPGSB1</v>
      </c>
      <c r="C103" s="8" t="str">
        <f>Processes!E117</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4.5">
      <c r="B104" s="8" t="str">
        <f>Processes!D118</f>
        <v>EXPGSB2</v>
      </c>
      <c r="C104" s="8" t="str">
        <f>Processes!E118</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4.5">
      <c r="B105" s="8" t="str">
        <f>Processes!D119</f>
        <v>EXPGSE</v>
      </c>
      <c r="C105" s="8" t="str">
        <f>Processes!E119</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4.5">
      <c r="B106" s="8" t="str">
        <f>Processes!D120</f>
        <v>EXPMOB1</v>
      </c>
      <c r="C106" s="8" t="str">
        <f>Processes!E120</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4.5">
      <c r="B107" s="8" t="str">
        <f>Processes!D121</f>
        <v>EXPMOB2</v>
      </c>
      <c r="C107" s="8" t="str">
        <f>Processes!E121</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4.5">
      <c r="B108" s="8" t="str">
        <f>Processes!D122</f>
        <v>EXPMOE</v>
      </c>
      <c r="C108" s="8" t="str">
        <f>Processes!E122</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4.5">
      <c r="B109" s="8" t="str">
        <f>Processes!D123</f>
        <v>EXPLNB</v>
      </c>
      <c r="C109" s="8" t="str">
        <f>Processes!E123</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4.5">
      <c r="B110" s="8" t="str">
        <f>Processes!D124</f>
        <v>EXPGLY</v>
      </c>
      <c r="C110" s="8" t="str">
        <f>Processes!E124</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4.5">
      <c r="B111" s="8" t="str">
        <f>Processes!D125</f>
        <v>EXPRPC</v>
      </c>
      <c r="C111" s="8" t="str">
        <f>Processes!E125</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4.5">
      <c r="B112" s="8" t="str">
        <f>Processes!D126</f>
        <v>EXPSGP</v>
      </c>
      <c r="C112" s="8" t="str">
        <f>Processes!E126</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s="602" customFormat="1" ht="14.5">
      <c r="B113" s="8" t="str">
        <f>Processes!D127</f>
        <v>EXPOTH</v>
      </c>
      <c r="C113" s="8" t="str">
        <f>Processes!E127</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ht="14.5">
      <c r="B114" s="8"/>
      <c r="C114" s="8"/>
      <c r="D114" s="216"/>
      <c r="F114" s="100"/>
      <c r="G114" s="483"/>
      <c r="H114" s="483"/>
      <c r="I114" s="483"/>
      <c r="J114" s="483"/>
      <c r="K114" s="483"/>
      <c r="L114" s="483"/>
      <c r="M114" s="483"/>
      <c r="N114" s="483"/>
      <c r="O114" s="483"/>
      <c r="P114" s="483"/>
      <c r="Q114" s="483"/>
      <c r="R114" s="483"/>
      <c r="S114" s="483"/>
      <c r="T114" s="483"/>
      <c r="U114" s="483"/>
    </row>
    <row r="115" spans="2:68" ht="14.5">
      <c r="B115" s="8"/>
      <c r="C115" s="8"/>
      <c r="D115" s="216"/>
      <c r="F115" s="100"/>
      <c r="G115" s="483"/>
      <c r="H115" s="483"/>
      <c r="I115" s="483"/>
      <c r="J115" s="483"/>
      <c r="K115" s="483"/>
      <c r="L115" s="483"/>
      <c r="M115" s="483"/>
      <c r="N115" s="483"/>
      <c r="O115" s="483"/>
      <c r="P115" s="483"/>
      <c r="Q115" s="483"/>
      <c r="R115" s="483"/>
      <c r="S115" s="483"/>
      <c r="T115" s="483"/>
      <c r="U115" s="483"/>
    </row>
    <row r="116" spans="2:68" ht="14.5">
      <c r="B116" s="8"/>
      <c r="C116" s="8"/>
      <c r="D116" s="216"/>
      <c r="F116" s="100"/>
      <c r="G116" s="483"/>
      <c r="H116" s="483"/>
      <c r="I116" s="483"/>
      <c r="J116" s="483"/>
      <c r="K116" s="483"/>
      <c r="L116" s="483"/>
      <c r="M116" s="483"/>
      <c r="N116" s="483"/>
      <c r="O116" s="483"/>
      <c r="P116" s="483"/>
      <c r="Q116" s="483"/>
      <c r="R116" s="483"/>
      <c r="S116" s="483"/>
      <c r="T116" s="483"/>
      <c r="U116" s="483"/>
    </row>
    <row r="117" spans="2:68">
      <c r="B117" s="8"/>
      <c r="C117" s="1324" t="s">
        <v>838</v>
      </c>
      <c r="D117" s="1324"/>
      <c r="E117" s="1324"/>
      <c r="F117" s="1324"/>
      <c r="G117" s="1324"/>
      <c r="H117" s="1324"/>
      <c r="I117" s="1324"/>
      <c r="J117" s="1324"/>
      <c r="K117" s="1324"/>
      <c r="L117" s="1324"/>
    </row>
    <row r="118" spans="2:68">
      <c r="B118" s="8"/>
      <c r="C118" s="1324"/>
      <c r="D118" s="1324"/>
      <c r="E118" s="1324"/>
      <c r="F118" s="1324"/>
      <c r="G118" s="1324"/>
      <c r="H118" s="1324"/>
      <c r="I118" s="1324"/>
      <c r="J118" s="1324"/>
      <c r="K118" s="1324"/>
      <c r="L118" s="1324"/>
    </row>
    <row r="119" spans="2:68" s="602" customFormat="1" ht="20">
      <c r="B119" s="8"/>
      <c r="C119" s="1076"/>
      <c r="D119" s="1076"/>
      <c r="E119" s="1076"/>
      <c r="F119" s="1076"/>
      <c r="G119" s="1076"/>
      <c r="H119" s="1076"/>
      <c r="I119" s="1076"/>
      <c r="J119" s="1076"/>
      <c r="K119" s="1076"/>
      <c r="L119" s="1076"/>
    </row>
    <row r="120" spans="2:68">
      <c r="B120" s="8"/>
      <c r="C120" s="8"/>
      <c r="D120" s="216"/>
      <c r="E120" s="397"/>
      <c r="F120" s="100"/>
    </row>
    <row r="121" spans="2:68" ht="13">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8">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8">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8">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8">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8">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8">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8">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5"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7.5"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[23]BiomassCost!G30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[23]BiomassCost!G33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[23]BiomassCost!G31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[23]BiomassCost!$G$43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[23]BiomassCost!$G$43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7.5"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5">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5">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5">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5">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5">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5">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5">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5">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5">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5">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5">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5">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5">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5">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5">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5">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5">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5">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5">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5">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5">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5">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5">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5">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ht="13">
      <c r="B255" s="602"/>
      <c r="C255" s="1319" t="s">
        <v>827</v>
      </c>
      <c r="D255" s="1321" t="s">
        <v>828</v>
      </c>
      <c r="E255" s="1322"/>
      <c r="F255" s="1322"/>
      <c r="G255" s="1322"/>
      <c r="H255" s="1322"/>
      <c r="I255" s="1322"/>
      <c r="J255" s="1322"/>
      <c r="K255" s="1322"/>
      <c r="L255" s="1322"/>
      <c r="M255" s="1322"/>
      <c r="N255" s="1323"/>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320"/>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1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ht="1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ht="1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ht="1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ht="1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ht="1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ht="1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ht="1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ht="1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ht="1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ht="1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ht="1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ht="1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ht="1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ht="1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ht="1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ht="1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ht="1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ht="1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ht="1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ht="1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ht="1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5"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5"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ht="1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ht="1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ht="1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ht="1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ht="1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ht="1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ht="1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ht="1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ht="1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ht="1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ht="1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ht="1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ht="1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ht="1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ht="1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ht="1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ht="1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ht="1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ht="1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ht="1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5"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5"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5"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5"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5"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5"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5"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5"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5"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5"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5"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Ark2">
    <tabColor rgb="FF92D050"/>
  </sheetPr>
  <dimension ref="A3:AS64"/>
  <sheetViews>
    <sheetView workbookViewId="0">
      <selection activeCell="F8" sqref="F8"/>
    </sheetView>
  </sheetViews>
  <sheetFormatPr defaultColWidth="8.453125" defaultRowHeight="14.5"/>
  <cols>
    <col min="1" max="1" width="1.453125" style="393" customWidth="1"/>
    <col min="2" max="2" width="8.453125" style="393" bestFit="1" customWidth="1"/>
    <col min="3" max="5" width="13.453125" style="393" bestFit="1" customWidth="1"/>
    <col min="6" max="6" width="8" style="393" bestFit="1" customWidth="1"/>
    <col min="7" max="7" width="6.453125" style="393" bestFit="1" customWidth="1"/>
    <col min="8" max="46" width="8" style="393" bestFit="1" customWidth="1"/>
    <col min="47" max="256" width="9.1796875" style="393"/>
    <col min="257" max="257" width="10.1796875" style="393" bestFit="1" customWidth="1"/>
    <col min="258" max="258" width="8.453125" style="393" bestFit="1" customWidth="1"/>
    <col min="259" max="259" width="13.453125" style="393" bestFit="1" customWidth="1"/>
    <col min="260" max="260" width="5.1796875" style="393" bestFit="1" customWidth="1"/>
    <col min="261" max="262" width="10.453125" style="393" customWidth="1"/>
    <col min="263" max="302" width="9.453125" style="393" bestFit="1" customWidth="1"/>
    <col min="303" max="512" width="9.1796875" style="393"/>
    <col min="513" max="513" width="10.1796875" style="393" bestFit="1" customWidth="1"/>
    <col min="514" max="514" width="8.453125" style="393" bestFit="1" customWidth="1"/>
    <col min="515" max="515" width="13.453125" style="393" bestFit="1" customWidth="1"/>
    <col min="516" max="516" width="5.1796875" style="393" bestFit="1" customWidth="1"/>
    <col min="517" max="518" width="10.453125" style="393" customWidth="1"/>
    <col min="519" max="558" width="9.453125" style="393" bestFit="1" customWidth="1"/>
    <col min="559" max="768" width="9.1796875" style="393"/>
    <col min="769" max="769" width="10.1796875" style="393" bestFit="1" customWidth="1"/>
    <col min="770" max="770" width="8.453125" style="393" bestFit="1" customWidth="1"/>
    <col min="771" max="771" width="13.453125" style="393" bestFit="1" customWidth="1"/>
    <col min="772" max="772" width="5.1796875" style="393" bestFit="1" customWidth="1"/>
    <col min="773" max="774" width="10.453125" style="393" customWidth="1"/>
    <col min="775" max="814" width="9.453125" style="393" bestFit="1" customWidth="1"/>
    <col min="815" max="1024" width="9.1796875" style="393"/>
    <col min="1025" max="1025" width="10.1796875" style="393" bestFit="1" customWidth="1"/>
    <col min="1026" max="1026" width="8.453125" style="393" bestFit="1" customWidth="1"/>
    <col min="1027" max="1027" width="13.453125" style="393" bestFit="1" customWidth="1"/>
    <col min="1028" max="1028" width="5.1796875" style="393" bestFit="1" customWidth="1"/>
    <col min="1029" max="1030" width="10.453125" style="393" customWidth="1"/>
    <col min="1031" max="1070" width="9.453125" style="393" bestFit="1" customWidth="1"/>
    <col min="1071" max="1280" width="9.1796875" style="393"/>
    <col min="1281" max="1281" width="10.1796875" style="393" bestFit="1" customWidth="1"/>
    <col min="1282" max="1282" width="8.453125" style="393" bestFit="1" customWidth="1"/>
    <col min="1283" max="1283" width="13.453125" style="393" bestFit="1" customWidth="1"/>
    <col min="1284" max="1284" width="5.1796875" style="393" bestFit="1" customWidth="1"/>
    <col min="1285" max="1286" width="10.453125" style="393" customWidth="1"/>
    <col min="1287" max="1326" width="9.453125" style="393" bestFit="1" customWidth="1"/>
    <col min="1327" max="1536" width="9.1796875" style="393"/>
    <col min="1537" max="1537" width="10.1796875" style="393" bestFit="1" customWidth="1"/>
    <col min="1538" max="1538" width="8.453125" style="393" bestFit="1" customWidth="1"/>
    <col min="1539" max="1539" width="13.453125" style="393" bestFit="1" customWidth="1"/>
    <col min="1540" max="1540" width="5.1796875" style="393" bestFit="1" customWidth="1"/>
    <col min="1541" max="1542" width="10.453125" style="393" customWidth="1"/>
    <col min="1543" max="1582" width="9.453125" style="393" bestFit="1" customWidth="1"/>
    <col min="1583" max="1792" width="9.1796875" style="393"/>
    <col min="1793" max="1793" width="10.1796875" style="393" bestFit="1" customWidth="1"/>
    <col min="1794" max="1794" width="8.453125" style="393" bestFit="1" customWidth="1"/>
    <col min="1795" max="1795" width="13.453125" style="393" bestFit="1" customWidth="1"/>
    <col min="1796" max="1796" width="5.1796875" style="393" bestFit="1" customWidth="1"/>
    <col min="1797" max="1798" width="10.453125" style="393" customWidth="1"/>
    <col min="1799" max="1838" width="9.453125" style="393" bestFit="1" customWidth="1"/>
    <col min="1839" max="2048" width="9.1796875" style="393"/>
    <col min="2049" max="2049" width="10.1796875" style="393" bestFit="1" customWidth="1"/>
    <col min="2050" max="2050" width="8.453125" style="393" bestFit="1" customWidth="1"/>
    <col min="2051" max="2051" width="13.453125" style="393" bestFit="1" customWidth="1"/>
    <col min="2052" max="2052" width="5.1796875" style="393" bestFit="1" customWidth="1"/>
    <col min="2053" max="2054" width="10.453125" style="393" customWidth="1"/>
    <col min="2055" max="2094" width="9.453125" style="393" bestFit="1" customWidth="1"/>
    <col min="2095" max="2304" width="9.1796875" style="393"/>
    <col min="2305" max="2305" width="10.1796875" style="393" bestFit="1" customWidth="1"/>
    <col min="2306" max="2306" width="8.453125" style="393" bestFit="1" customWidth="1"/>
    <col min="2307" max="2307" width="13.453125" style="393" bestFit="1" customWidth="1"/>
    <col min="2308" max="2308" width="5.1796875" style="393" bestFit="1" customWidth="1"/>
    <col min="2309" max="2310" width="10.453125" style="393" customWidth="1"/>
    <col min="2311" max="2350" width="9.453125" style="393" bestFit="1" customWidth="1"/>
    <col min="2351" max="2560" width="9.1796875" style="393"/>
    <col min="2561" max="2561" width="10.1796875" style="393" bestFit="1" customWidth="1"/>
    <col min="2562" max="2562" width="8.453125" style="393" bestFit="1" customWidth="1"/>
    <col min="2563" max="2563" width="13.453125" style="393" bestFit="1" customWidth="1"/>
    <col min="2564" max="2564" width="5.1796875" style="393" bestFit="1" customWidth="1"/>
    <col min="2565" max="2566" width="10.453125" style="393" customWidth="1"/>
    <col min="2567" max="2606" width="9.453125" style="393" bestFit="1" customWidth="1"/>
    <col min="2607" max="2816" width="9.1796875" style="393"/>
    <col min="2817" max="2817" width="10.1796875" style="393" bestFit="1" customWidth="1"/>
    <col min="2818" max="2818" width="8.453125" style="393" bestFit="1" customWidth="1"/>
    <col min="2819" max="2819" width="13.453125" style="393" bestFit="1" customWidth="1"/>
    <col min="2820" max="2820" width="5.1796875" style="393" bestFit="1" customWidth="1"/>
    <col min="2821" max="2822" width="10.453125" style="393" customWidth="1"/>
    <col min="2823" max="2862" width="9.453125" style="393" bestFit="1" customWidth="1"/>
    <col min="2863" max="3072" width="9.1796875" style="393"/>
    <col min="3073" max="3073" width="10.1796875" style="393" bestFit="1" customWidth="1"/>
    <col min="3074" max="3074" width="8.453125" style="393" bestFit="1" customWidth="1"/>
    <col min="3075" max="3075" width="13.453125" style="393" bestFit="1" customWidth="1"/>
    <col min="3076" max="3076" width="5.1796875" style="393" bestFit="1" customWidth="1"/>
    <col min="3077" max="3078" width="10.453125" style="393" customWidth="1"/>
    <col min="3079" max="3118" width="9.453125" style="393" bestFit="1" customWidth="1"/>
    <col min="3119" max="3328" width="9.1796875" style="393"/>
    <col min="3329" max="3329" width="10.1796875" style="393" bestFit="1" customWidth="1"/>
    <col min="3330" max="3330" width="8.453125" style="393" bestFit="1" customWidth="1"/>
    <col min="3331" max="3331" width="13.453125" style="393" bestFit="1" customWidth="1"/>
    <col min="3332" max="3332" width="5.1796875" style="393" bestFit="1" customWidth="1"/>
    <col min="3333" max="3334" width="10.453125" style="393" customWidth="1"/>
    <col min="3335" max="3374" width="9.453125" style="393" bestFit="1" customWidth="1"/>
    <col min="3375" max="3584" width="9.1796875" style="393"/>
    <col min="3585" max="3585" width="10.1796875" style="393" bestFit="1" customWidth="1"/>
    <col min="3586" max="3586" width="8.453125" style="393" bestFit="1" customWidth="1"/>
    <col min="3587" max="3587" width="13.453125" style="393" bestFit="1" customWidth="1"/>
    <col min="3588" max="3588" width="5.1796875" style="393" bestFit="1" customWidth="1"/>
    <col min="3589" max="3590" width="10.453125" style="393" customWidth="1"/>
    <col min="3591" max="3630" width="9.453125" style="393" bestFit="1" customWidth="1"/>
    <col min="3631" max="3840" width="9.1796875" style="393"/>
    <col min="3841" max="3841" width="10.1796875" style="393" bestFit="1" customWidth="1"/>
    <col min="3842" max="3842" width="8.453125" style="393" bestFit="1" customWidth="1"/>
    <col min="3843" max="3843" width="13.453125" style="393" bestFit="1" customWidth="1"/>
    <col min="3844" max="3844" width="5.1796875" style="393" bestFit="1" customWidth="1"/>
    <col min="3845" max="3846" width="10.453125" style="393" customWidth="1"/>
    <col min="3847" max="3886" width="9.453125" style="393" bestFit="1" customWidth="1"/>
    <col min="3887" max="4096" width="9.1796875" style="393"/>
    <col min="4097" max="4097" width="10.1796875" style="393" bestFit="1" customWidth="1"/>
    <col min="4098" max="4098" width="8.453125" style="393" bestFit="1" customWidth="1"/>
    <col min="4099" max="4099" width="13.453125" style="393" bestFit="1" customWidth="1"/>
    <col min="4100" max="4100" width="5.1796875" style="393" bestFit="1" customWidth="1"/>
    <col min="4101" max="4102" width="10.453125" style="393" customWidth="1"/>
    <col min="4103" max="4142" width="9.453125" style="393" bestFit="1" customWidth="1"/>
    <col min="4143" max="4352" width="9.1796875" style="393"/>
    <col min="4353" max="4353" width="10.1796875" style="393" bestFit="1" customWidth="1"/>
    <col min="4354" max="4354" width="8.453125" style="393" bestFit="1" customWidth="1"/>
    <col min="4355" max="4355" width="13.453125" style="393" bestFit="1" customWidth="1"/>
    <col min="4356" max="4356" width="5.1796875" style="393" bestFit="1" customWidth="1"/>
    <col min="4357" max="4358" width="10.453125" style="393" customWidth="1"/>
    <col min="4359" max="4398" width="9.453125" style="393" bestFit="1" customWidth="1"/>
    <col min="4399" max="4608" width="9.1796875" style="393"/>
    <col min="4609" max="4609" width="10.1796875" style="393" bestFit="1" customWidth="1"/>
    <col min="4610" max="4610" width="8.453125" style="393" bestFit="1" customWidth="1"/>
    <col min="4611" max="4611" width="13.453125" style="393" bestFit="1" customWidth="1"/>
    <col min="4612" max="4612" width="5.1796875" style="393" bestFit="1" customWidth="1"/>
    <col min="4613" max="4614" width="10.453125" style="393" customWidth="1"/>
    <col min="4615" max="4654" width="9.453125" style="393" bestFit="1" customWidth="1"/>
    <col min="4655" max="4864" width="9.1796875" style="393"/>
    <col min="4865" max="4865" width="10.1796875" style="393" bestFit="1" customWidth="1"/>
    <col min="4866" max="4866" width="8.453125" style="393" bestFit="1" customWidth="1"/>
    <col min="4867" max="4867" width="13.453125" style="393" bestFit="1" customWidth="1"/>
    <col min="4868" max="4868" width="5.1796875" style="393" bestFit="1" customWidth="1"/>
    <col min="4869" max="4870" width="10.453125" style="393" customWidth="1"/>
    <col min="4871" max="4910" width="9.453125" style="393" bestFit="1" customWidth="1"/>
    <col min="4911" max="5120" width="9.1796875" style="393"/>
    <col min="5121" max="5121" width="10.1796875" style="393" bestFit="1" customWidth="1"/>
    <col min="5122" max="5122" width="8.453125" style="393" bestFit="1" customWidth="1"/>
    <col min="5123" max="5123" width="13.453125" style="393" bestFit="1" customWidth="1"/>
    <col min="5124" max="5124" width="5.1796875" style="393" bestFit="1" customWidth="1"/>
    <col min="5125" max="5126" width="10.453125" style="393" customWidth="1"/>
    <col min="5127" max="5166" width="9.453125" style="393" bestFit="1" customWidth="1"/>
    <col min="5167" max="5376" width="9.1796875" style="393"/>
    <col min="5377" max="5377" width="10.1796875" style="393" bestFit="1" customWidth="1"/>
    <col min="5378" max="5378" width="8.453125" style="393" bestFit="1" customWidth="1"/>
    <col min="5379" max="5379" width="13.453125" style="393" bestFit="1" customWidth="1"/>
    <col min="5380" max="5380" width="5.1796875" style="393" bestFit="1" customWidth="1"/>
    <col min="5381" max="5382" width="10.453125" style="393" customWidth="1"/>
    <col min="5383" max="5422" width="9.453125" style="393" bestFit="1" customWidth="1"/>
    <col min="5423" max="5632" width="9.1796875" style="393"/>
    <col min="5633" max="5633" width="10.1796875" style="393" bestFit="1" customWidth="1"/>
    <col min="5634" max="5634" width="8.453125" style="393" bestFit="1" customWidth="1"/>
    <col min="5635" max="5635" width="13.453125" style="393" bestFit="1" customWidth="1"/>
    <col min="5636" max="5636" width="5.1796875" style="393" bestFit="1" customWidth="1"/>
    <col min="5637" max="5638" width="10.453125" style="393" customWidth="1"/>
    <col min="5639" max="5678" width="9.453125" style="393" bestFit="1" customWidth="1"/>
    <col min="5679" max="5888" width="9.1796875" style="393"/>
    <col min="5889" max="5889" width="10.1796875" style="393" bestFit="1" customWidth="1"/>
    <col min="5890" max="5890" width="8.453125" style="393" bestFit="1" customWidth="1"/>
    <col min="5891" max="5891" width="13.453125" style="393" bestFit="1" customWidth="1"/>
    <col min="5892" max="5892" width="5.1796875" style="393" bestFit="1" customWidth="1"/>
    <col min="5893" max="5894" width="10.453125" style="393" customWidth="1"/>
    <col min="5895" max="5934" width="9.453125" style="393" bestFit="1" customWidth="1"/>
    <col min="5935" max="6144" width="9.1796875" style="393"/>
    <col min="6145" max="6145" width="10.1796875" style="393" bestFit="1" customWidth="1"/>
    <col min="6146" max="6146" width="8.453125" style="393" bestFit="1" customWidth="1"/>
    <col min="6147" max="6147" width="13.453125" style="393" bestFit="1" customWidth="1"/>
    <col min="6148" max="6148" width="5.1796875" style="393" bestFit="1" customWidth="1"/>
    <col min="6149" max="6150" width="10.453125" style="393" customWidth="1"/>
    <col min="6151" max="6190" width="9.453125" style="393" bestFit="1" customWidth="1"/>
    <col min="6191" max="6400" width="9.1796875" style="393"/>
    <col min="6401" max="6401" width="10.1796875" style="393" bestFit="1" customWidth="1"/>
    <col min="6402" max="6402" width="8.453125" style="393" bestFit="1" customWidth="1"/>
    <col min="6403" max="6403" width="13.453125" style="393" bestFit="1" customWidth="1"/>
    <col min="6404" max="6404" width="5.1796875" style="393" bestFit="1" customWidth="1"/>
    <col min="6405" max="6406" width="10.453125" style="393" customWidth="1"/>
    <col min="6407" max="6446" width="9.453125" style="393" bestFit="1" customWidth="1"/>
    <col min="6447" max="6656" width="9.1796875" style="393"/>
    <col min="6657" max="6657" width="10.1796875" style="393" bestFit="1" customWidth="1"/>
    <col min="6658" max="6658" width="8.453125" style="393" bestFit="1" customWidth="1"/>
    <col min="6659" max="6659" width="13.453125" style="393" bestFit="1" customWidth="1"/>
    <col min="6660" max="6660" width="5.1796875" style="393" bestFit="1" customWidth="1"/>
    <col min="6661" max="6662" width="10.453125" style="393" customWidth="1"/>
    <col min="6663" max="6702" width="9.453125" style="393" bestFit="1" customWidth="1"/>
    <col min="6703" max="6912" width="9.1796875" style="393"/>
    <col min="6913" max="6913" width="10.1796875" style="393" bestFit="1" customWidth="1"/>
    <col min="6914" max="6914" width="8.453125" style="393" bestFit="1" customWidth="1"/>
    <col min="6915" max="6915" width="13.453125" style="393" bestFit="1" customWidth="1"/>
    <col min="6916" max="6916" width="5.1796875" style="393" bestFit="1" customWidth="1"/>
    <col min="6917" max="6918" width="10.453125" style="393" customWidth="1"/>
    <col min="6919" max="6958" width="9.453125" style="393" bestFit="1" customWidth="1"/>
    <col min="6959" max="7168" width="9.1796875" style="393"/>
    <col min="7169" max="7169" width="10.1796875" style="393" bestFit="1" customWidth="1"/>
    <col min="7170" max="7170" width="8.453125" style="393" bestFit="1" customWidth="1"/>
    <col min="7171" max="7171" width="13.453125" style="393" bestFit="1" customWidth="1"/>
    <col min="7172" max="7172" width="5.1796875" style="393" bestFit="1" customWidth="1"/>
    <col min="7173" max="7174" width="10.453125" style="393" customWidth="1"/>
    <col min="7175" max="7214" width="9.453125" style="393" bestFit="1" customWidth="1"/>
    <col min="7215" max="7424" width="9.1796875" style="393"/>
    <col min="7425" max="7425" width="10.1796875" style="393" bestFit="1" customWidth="1"/>
    <col min="7426" max="7426" width="8.453125" style="393" bestFit="1" customWidth="1"/>
    <col min="7427" max="7427" width="13.453125" style="393" bestFit="1" customWidth="1"/>
    <col min="7428" max="7428" width="5.1796875" style="393" bestFit="1" customWidth="1"/>
    <col min="7429" max="7430" width="10.453125" style="393" customWidth="1"/>
    <col min="7431" max="7470" width="9.453125" style="393" bestFit="1" customWidth="1"/>
    <col min="7471" max="7680" width="9.1796875" style="393"/>
    <col min="7681" max="7681" width="10.1796875" style="393" bestFit="1" customWidth="1"/>
    <col min="7682" max="7682" width="8.453125" style="393" bestFit="1" customWidth="1"/>
    <col min="7683" max="7683" width="13.453125" style="393" bestFit="1" customWidth="1"/>
    <col min="7684" max="7684" width="5.1796875" style="393" bestFit="1" customWidth="1"/>
    <col min="7685" max="7686" width="10.453125" style="393" customWidth="1"/>
    <col min="7687" max="7726" width="9.453125" style="393" bestFit="1" customWidth="1"/>
    <col min="7727" max="7936" width="9.1796875" style="393"/>
    <col min="7937" max="7937" width="10.1796875" style="393" bestFit="1" customWidth="1"/>
    <col min="7938" max="7938" width="8.453125" style="393" bestFit="1" customWidth="1"/>
    <col min="7939" max="7939" width="13.453125" style="393" bestFit="1" customWidth="1"/>
    <col min="7940" max="7940" width="5.1796875" style="393" bestFit="1" customWidth="1"/>
    <col min="7941" max="7942" width="10.453125" style="393" customWidth="1"/>
    <col min="7943" max="7982" width="9.453125" style="393" bestFit="1" customWidth="1"/>
    <col min="7983" max="8192" width="9.1796875" style="393"/>
    <col min="8193" max="8193" width="10.1796875" style="393" bestFit="1" customWidth="1"/>
    <col min="8194" max="8194" width="8.453125" style="393" bestFit="1" customWidth="1"/>
    <col min="8195" max="8195" width="13.453125" style="393" bestFit="1" customWidth="1"/>
    <col min="8196" max="8196" width="5.1796875" style="393" bestFit="1" customWidth="1"/>
    <col min="8197" max="8198" width="10.453125" style="393" customWidth="1"/>
    <col min="8199" max="8238" width="9.453125" style="393" bestFit="1" customWidth="1"/>
    <col min="8239" max="8448" width="9.1796875" style="393"/>
    <col min="8449" max="8449" width="10.1796875" style="393" bestFit="1" customWidth="1"/>
    <col min="8450" max="8450" width="8.453125" style="393" bestFit="1" customWidth="1"/>
    <col min="8451" max="8451" width="13.453125" style="393" bestFit="1" customWidth="1"/>
    <col min="8452" max="8452" width="5.1796875" style="393" bestFit="1" customWidth="1"/>
    <col min="8453" max="8454" width="10.453125" style="393" customWidth="1"/>
    <col min="8455" max="8494" width="9.453125" style="393" bestFit="1" customWidth="1"/>
    <col min="8495" max="8704" width="9.1796875" style="393"/>
    <col min="8705" max="8705" width="10.1796875" style="393" bestFit="1" customWidth="1"/>
    <col min="8706" max="8706" width="8.453125" style="393" bestFit="1" customWidth="1"/>
    <col min="8707" max="8707" width="13.453125" style="393" bestFit="1" customWidth="1"/>
    <col min="8708" max="8708" width="5.1796875" style="393" bestFit="1" customWidth="1"/>
    <col min="8709" max="8710" width="10.453125" style="393" customWidth="1"/>
    <col min="8711" max="8750" width="9.453125" style="393" bestFit="1" customWidth="1"/>
    <col min="8751" max="8960" width="9.1796875" style="393"/>
    <col min="8961" max="8961" width="10.1796875" style="393" bestFit="1" customWidth="1"/>
    <col min="8962" max="8962" width="8.453125" style="393" bestFit="1" customWidth="1"/>
    <col min="8963" max="8963" width="13.453125" style="393" bestFit="1" customWidth="1"/>
    <col min="8964" max="8964" width="5.1796875" style="393" bestFit="1" customWidth="1"/>
    <col min="8965" max="8966" width="10.453125" style="393" customWidth="1"/>
    <col min="8967" max="9006" width="9.453125" style="393" bestFit="1" customWidth="1"/>
    <col min="9007" max="9216" width="9.1796875" style="393"/>
    <col min="9217" max="9217" width="10.1796875" style="393" bestFit="1" customWidth="1"/>
    <col min="9218" max="9218" width="8.453125" style="393" bestFit="1" customWidth="1"/>
    <col min="9219" max="9219" width="13.453125" style="393" bestFit="1" customWidth="1"/>
    <col min="9220" max="9220" width="5.1796875" style="393" bestFit="1" customWidth="1"/>
    <col min="9221" max="9222" width="10.453125" style="393" customWidth="1"/>
    <col min="9223" max="9262" width="9.453125" style="393" bestFit="1" customWidth="1"/>
    <col min="9263" max="9472" width="9.1796875" style="393"/>
    <col min="9473" max="9473" width="10.1796875" style="393" bestFit="1" customWidth="1"/>
    <col min="9474" max="9474" width="8.453125" style="393" bestFit="1" customWidth="1"/>
    <col min="9475" max="9475" width="13.453125" style="393" bestFit="1" customWidth="1"/>
    <col min="9476" max="9476" width="5.1796875" style="393" bestFit="1" customWidth="1"/>
    <col min="9477" max="9478" width="10.453125" style="393" customWidth="1"/>
    <col min="9479" max="9518" width="9.453125" style="393" bestFit="1" customWidth="1"/>
    <col min="9519" max="9728" width="9.1796875" style="393"/>
    <col min="9729" max="9729" width="10.1796875" style="393" bestFit="1" customWidth="1"/>
    <col min="9730" max="9730" width="8.453125" style="393" bestFit="1" customWidth="1"/>
    <col min="9731" max="9731" width="13.453125" style="393" bestFit="1" customWidth="1"/>
    <col min="9732" max="9732" width="5.1796875" style="393" bestFit="1" customWidth="1"/>
    <col min="9733" max="9734" width="10.453125" style="393" customWidth="1"/>
    <col min="9735" max="9774" width="9.453125" style="393" bestFit="1" customWidth="1"/>
    <col min="9775" max="9984" width="9.1796875" style="393"/>
    <col min="9985" max="9985" width="10.1796875" style="393" bestFit="1" customWidth="1"/>
    <col min="9986" max="9986" width="8.453125" style="393" bestFit="1" customWidth="1"/>
    <col min="9987" max="9987" width="13.453125" style="393" bestFit="1" customWidth="1"/>
    <col min="9988" max="9988" width="5.1796875" style="393" bestFit="1" customWidth="1"/>
    <col min="9989" max="9990" width="10.453125" style="393" customWidth="1"/>
    <col min="9991" max="10030" width="9.453125" style="393" bestFit="1" customWidth="1"/>
    <col min="10031" max="10240" width="9.1796875" style="393"/>
    <col min="10241" max="10241" width="10.1796875" style="393" bestFit="1" customWidth="1"/>
    <col min="10242" max="10242" width="8.453125" style="393" bestFit="1" customWidth="1"/>
    <col min="10243" max="10243" width="13.453125" style="393" bestFit="1" customWidth="1"/>
    <col min="10244" max="10244" width="5.1796875" style="393" bestFit="1" customWidth="1"/>
    <col min="10245" max="10246" width="10.453125" style="393" customWidth="1"/>
    <col min="10247" max="10286" width="9.453125" style="393" bestFit="1" customWidth="1"/>
    <col min="10287" max="10496" width="9.1796875" style="393"/>
    <col min="10497" max="10497" width="10.1796875" style="393" bestFit="1" customWidth="1"/>
    <col min="10498" max="10498" width="8.453125" style="393" bestFit="1" customWidth="1"/>
    <col min="10499" max="10499" width="13.453125" style="393" bestFit="1" customWidth="1"/>
    <col min="10500" max="10500" width="5.1796875" style="393" bestFit="1" customWidth="1"/>
    <col min="10501" max="10502" width="10.453125" style="393" customWidth="1"/>
    <col min="10503" max="10542" width="9.453125" style="393" bestFit="1" customWidth="1"/>
    <col min="10543" max="10752" width="9.1796875" style="393"/>
    <col min="10753" max="10753" width="10.1796875" style="393" bestFit="1" customWidth="1"/>
    <col min="10754" max="10754" width="8.453125" style="393" bestFit="1" customWidth="1"/>
    <col min="10755" max="10755" width="13.453125" style="393" bestFit="1" customWidth="1"/>
    <col min="10756" max="10756" width="5.1796875" style="393" bestFit="1" customWidth="1"/>
    <col min="10757" max="10758" width="10.453125" style="393" customWidth="1"/>
    <col min="10759" max="10798" width="9.453125" style="393" bestFit="1" customWidth="1"/>
    <col min="10799" max="11008" width="9.1796875" style="393"/>
    <col min="11009" max="11009" width="10.1796875" style="393" bestFit="1" customWidth="1"/>
    <col min="11010" max="11010" width="8.453125" style="393" bestFit="1" customWidth="1"/>
    <col min="11011" max="11011" width="13.453125" style="393" bestFit="1" customWidth="1"/>
    <col min="11012" max="11012" width="5.1796875" style="393" bestFit="1" customWidth="1"/>
    <col min="11013" max="11014" width="10.453125" style="393" customWidth="1"/>
    <col min="11015" max="11054" width="9.453125" style="393" bestFit="1" customWidth="1"/>
    <col min="11055" max="11264" width="9.1796875" style="393"/>
    <col min="11265" max="11265" width="10.1796875" style="393" bestFit="1" customWidth="1"/>
    <col min="11266" max="11266" width="8.453125" style="393" bestFit="1" customWidth="1"/>
    <col min="11267" max="11267" width="13.453125" style="393" bestFit="1" customWidth="1"/>
    <col min="11268" max="11268" width="5.1796875" style="393" bestFit="1" customWidth="1"/>
    <col min="11269" max="11270" width="10.453125" style="393" customWidth="1"/>
    <col min="11271" max="11310" width="9.453125" style="393" bestFit="1" customWidth="1"/>
    <col min="11311" max="11520" width="9.1796875" style="393"/>
    <col min="11521" max="11521" width="10.1796875" style="393" bestFit="1" customWidth="1"/>
    <col min="11522" max="11522" width="8.453125" style="393" bestFit="1" customWidth="1"/>
    <col min="11523" max="11523" width="13.453125" style="393" bestFit="1" customWidth="1"/>
    <col min="11524" max="11524" width="5.1796875" style="393" bestFit="1" customWidth="1"/>
    <col min="11525" max="11526" width="10.453125" style="393" customWidth="1"/>
    <col min="11527" max="11566" width="9.453125" style="393" bestFit="1" customWidth="1"/>
    <col min="11567" max="11776" width="9.1796875" style="393"/>
    <col min="11777" max="11777" width="10.1796875" style="393" bestFit="1" customWidth="1"/>
    <col min="11778" max="11778" width="8.453125" style="393" bestFit="1" customWidth="1"/>
    <col min="11779" max="11779" width="13.453125" style="393" bestFit="1" customWidth="1"/>
    <col min="11780" max="11780" width="5.1796875" style="393" bestFit="1" customWidth="1"/>
    <col min="11781" max="11782" width="10.453125" style="393" customWidth="1"/>
    <col min="11783" max="11822" width="9.453125" style="393" bestFit="1" customWidth="1"/>
    <col min="11823" max="12032" width="9.1796875" style="393"/>
    <col min="12033" max="12033" width="10.1796875" style="393" bestFit="1" customWidth="1"/>
    <col min="12034" max="12034" width="8.453125" style="393" bestFit="1" customWidth="1"/>
    <col min="12035" max="12035" width="13.453125" style="393" bestFit="1" customWidth="1"/>
    <col min="12036" max="12036" width="5.1796875" style="393" bestFit="1" customWidth="1"/>
    <col min="12037" max="12038" width="10.453125" style="393" customWidth="1"/>
    <col min="12039" max="12078" width="9.453125" style="393" bestFit="1" customWidth="1"/>
    <col min="12079" max="12288" width="9.1796875" style="393"/>
    <col min="12289" max="12289" width="10.1796875" style="393" bestFit="1" customWidth="1"/>
    <col min="12290" max="12290" width="8.453125" style="393" bestFit="1" customWidth="1"/>
    <col min="12291" max="12291" width="13.453125" style="393" bestFit="1" customWidth="1"/>
    <col min="12292" max="12292" width="5.1796875" style="393" bestFit="1" customWidth="1"/>
    <col min="12293" max="12294" width="10.453125" style="393" customWidth="1"/>
    <col min="12295" max="12334" width="9.453125" style="393" bestFit="1" customWidth="1"/>
    <col min="12335" max="12544" width="9.1796875" style="393"/>
    <col min="12545" max="12545" width="10.1796875" style="393" bestFit="1" customWidth="1"/>
    <col min="12546" max="12546" width="8.453125" style="393" bestFit="1" customWidth="1"/>
    <col min="12547" max="12547" width="13.453125" style="393" bestFit="1" customWidth="1"/>
    <col min="12548" max="12548" width="5.1796875" style="393" bestFit="1" customWidth="1"/>
    <col min="12549" max="12550" width="10.453125" style="393" customWidth="1"/>
    <col min="12551" max="12590" width="9.453125" style="393" bestFit="1" customWidth="1"/>
    <col min="12591" max="12800" width="9.1796875" style="393"/>
    <col min="12801" max="12801" width="10.1796875" style="393" bestFit="1" customWidth="1"/>
    <col min="12802" max="12802" width="8.453125" style="393" bestFit="1" customWidth="1"/>
    <col min="12803" max="12803" width="13.453125" style="393" bestFit="1" customWidth="1"/>
    <col min="12804" max="12804" width="5.1796875" style="393" bestFit="1" customWidth="1"/>
    <col min="12805" max="12806" width="10.453125" style="393" customWidth="1"/>
    <col min="12807" max="12846" width="9.453125" style="393" bestFit="1" customWidth="1"/>
    <col min="12847" max="13056" width="9.1796875" style="393"/>
    <col min="13057" max="13057" width="10.1796875" style="393" bestFit="1" customWidth="1"/>
    <col min="13058" max="13058" width="8.453125" style="393" bestFit="1" customWidth="1"/>
    <col min="13059" max="13059" width="13.453125" style="393" bestFit="1" customWidth="1"/>
    <col min="13060" max="13060" width="5.1796875" style="393" bestFit="1" customWidth="1"/>
    <col min="13061" max="13062" width="10.453125" style="393" customWidth="1"/>
    <col min="13063" max="13102" width="9.453125" style="393" bestFit="1" customWidth="1"/>
    <col min="13103" max="13312" width="9.1796875" style="393"/>
    <col min="13313" max="13313" width="10.1796875" style="393" bestFit="1" customWidth="1"/>
    <col min="13314" max="13314" width="8.453125" style="393" bestFit="1" customWidth="1"/>
    <col min="13315" max="13315" width="13.453125" style="393" bestFit="1" customWidth="1"/>
    <col min="13316" max="13316" width="5.1796875" style="393" bestFit="1" customWidth="1"/>
    <col min="13317" max="13318" width="10.453125" style="393" customWidth="1"/>
    <col min="13319" max="13358" width="9.453125" style="393" bestFit="1" customWidth="1"/>
    <col min="13359" max="13568" width="9.1796875" style="393"/>
    <col min="13569" max="13569" width="10.1796875" style="393" bestFit="1" customWidth="1"/>
    <col min="13570" max="13570" width="8.453125" style="393" bestFit="1" customWidth="1"/>
    <col min="13571" max="13571" width="13.453125" style="393" bestFit="1" customWidth="1"/>
    <col min="13572" max="13572" width="5.1796875" style="393" bestFit="1" customWidth="1"/>
    <col min="13573" max="13574" width="10.453125" style="393" customWidth="1"/>
    <col min="13575" max="13614" width="9.453125" style="393" bestFit="1" customWidth="1"/>
    <col min="13615" max="13824" width="9.1796875" style="393"/>
    <col min="13825" max="13825" width="10.1796875" style="393" bestFit="1" customWidth="1"/>
    <col min="13826" max="13826" width="8.453125" style="393" bestFit="1" customWidth="1"/>
    <col min="13827" max="13827" width="13.453125" style="393" bestFit="1" customWidth="1"/>
    <col min="13828" max="13828" width="5.1796875" style="393" bestFit="1" customWidth="1"/>
    <col min="13829" max="13830" width="10.453125" style="393" customWidth="1"/>
    <col min="13831" max="13870" width="9.453125" style="393" bestFit="1" customWidth="1"/>
    <col min="13871" max="14080" width="9.1796875" style="393"/>
    <col min="14081" max="14081" width="10.1796875" style="393" bestFit="1" customWidth="1"/>
    <col min="14082" max="14082" width="8.453125" style="393" bestFit="1" customWidth="1"/>
    <col min="14083" max="14083" width="13.453125" style="393" bestFit="1" customWidth="1"/>
    <col min="14084" max="14084" width="5.1796875" style="393" bestFit="1" customWidth="1"/>
    <col min="14085" max="14086" width="10.453125" style="393" customWidth="1"/>
    <col min="14087" max="14126" width="9.453125" style="393" bestFit="1" customWidth="1"/>
    <col min="14127" max="14336" width="9.1796875" style="393"/>
    <col min="14337" max="14337" width="10.1796875" style="393" bestFit="1" customWidth="1"/>
    <col min="14338" max="14338" width="8.453125" style="393" bestFit="1" customWidth="1"/>
    <col min="14339" max="14339" width="13.453125" style="393" bestFit="1" customWidth="1"/>
    <col min="14340" max="14340" width="5.1796875" style="393" bestFit="1" customWidth="1"/>
    <col min="14341" max="14342" width="10.453125" style="393" customWidth="1"/>
    <col min="14343" max="14382" width="9.453125" style="393" bestFit="1" customWidth="1"/>
    <col min="14383" max="14592" width="9.1796875" style="393"/>
    <col min="14593" max="14593" width="10.1796875" style="393" bestFit="1" customWidth="1"/>
    <col min="14594" max="14594" width="8.453125" style="393" bestFit="1" customWidth="1"/>
    <col min="14595" max="14595" width="13.453125" style="393" bestFit="1" customWidth="1"/>
    <col min="14596" max="14596" width="5.1796875" style="393" bestFit="1" customWidth="1"/>
    <col min="14597" max="14598" width="10.453125" style="393" customWidth="1"/>
    <col min="14599" max="14638" width="9.453125" style="393" bestFit="1" customWidth="1"/>
    <col min="14639" max="14848" width="9.1796875" style="393"/>
    <col min="14849" max="14849" width="10.1796875" style="393" bestFit="1" customWidth="1"/>
    <col min="14850" max="14850" width="8.453125" style="393" bestFit="1" customWidth="1"/>
    <col min="14851" max="14851" width="13.453125" style="393" bestFit="1" customWidth="1"/>
    <col min="14852" max="14852" width="5.1796875" style="393" bestFit="1" customWidth="1"/>
    <col min="14853" max="14854" width="10.453125" style="393" customWidth="1"/>
    <col min="14855" max="14894" width="9.453125" style="393" bestFit="1" customWidth="1"/>
    <col min="14895" max="15104" width="9.1796875" style="393"/>
    <col min="15105" max="15105" width="10.1796875" style="393" bestFit="1" customWidth="1"/>
    <col min="15106" max="15106" width="8.453125" style="393" bestFit="1" customWidth="1"/>
    <col min="15107" max="15107" width="13.453125" style="393" bestFit="1" customWidth="1"/>
    <col min="15108" max="15108" width="5.1796875" style="393" bestFit="1" customWidth="1"/>
    <col min="15109" max="15110" width="10.453125" style="393" customWidth="1"/>
    <col min="15111" max="15150" width="9.453125" style="393" bestFit="1" customWidth="1"/>
    <col min="15151" max="15360" width="9.1796875" style="393"/>
    <col min="15361" max="15361" width="10.1796875" style="393" bestFit="1" customWidth="1"/>
    <col min="15362" max="15362" width="8.453125" style="393" bestFit="1" customWidth="1"/>
    <col min="15363" max="15363" width="13.453125" style="393" bestFit="1" customWidth="1"/>
    <col min="15364" max="15364" width="5.1796875" style="393" bestFit="1" customWidth="1"/>
    <col min="15365" max="15366" width="10.453125" style="393" customWidth="1"/>
    <col min="15367" max="15406" width="9.453125" style="393" bestFit="1" customWidth="1"/>
    <col min="15407" max="15616" width="9.1796875" style="393"/>
    <col min="15617" max="15617" width="10.1796875" style="393" bestFit="1" customWidth="1"/>
    <col min="15618" max="15618" width="8.453125" style="393" bestFit="1" customWidth="1"/>
    <col min="15619" max="15619" width="13.453125" style="393" bestFit="1" customWidth="1"/>
    <col min="15620" max="15620" width="5.1796875" style="393" bestFit="1" customWidth="1"/>
    <col min="15621" max="15622" width="10.453125" style="393" customWidth="1"/>
    <col min="15623" max="15662" width="9.453125" style="393" bestFit="1" customWidth="1"/>
    <col min="15663" max="15872" width="9.1796875" style="393"/>
    <col min="15873" max="15873" width="10.1796875" style="393" bestFit="1" customWidth="1"/>
    <col min="15874" max="15874" width="8.453125" style="393" bestFit="1" customWidth="1"/>
    <col min="15875" max="15875" width="13.453125" style="393" bestFit="1" customWidth="1"/>
    <col min="15876" max="15876" width="5.1796875" style="393" bestFit="1" customWidth="1"/>
    <col min="15877" max="15878" width="10.453125" style="393" customWidth="1"/>
    <col min="15879" max="15918" width="9.453125" style="393" bestFit="1" customWidth="1"/>
    <col min="15919" max="16128" width="9.1796875" style="393"/>
    <col min="16129" max="16129" width="10.1796875" style="393" bestFit="1" customWidth="1"/>
    <col min="16130" max="16130" width="8.453125" style="393" bestFit="1" customWidth="1"/>
    <col min="16131" max="16131" width="13.453125" style="393" bestFit="1" customWidth="1"/>
    <col min="16132" max="16132" width="5.1796875" style="393" bestFit="1" customWidth="1"/>
    <col min="16133" max="16134" width="10.453125" style="393" customWidth="1"/>
    <col min="16135" max="16174" width="9.453125" style="393" bestFit="1" customWidth="1"/>
    <col min="16175" max="16384" width="9.17968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2.5">
      <c r="C37" s="566" t="s">
        <v>851</v>
      </c>
      <c r="D37" s="567"/>
      <c r="E37" s="567"/>
    </row>
    <row r="38" spans="3:5">
      <c r="C38" s="482"/>
      <c r="D38" s="485"/>
      <c r="E38" s="485"/>
    </row>
    <row r="39" spans="3:5" ht="24.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1:AW107"/>
  <sheetViews>
    <sheetView topLeftCell="I1" zoomScale="80" zoomScaleNormal="80" workbookViewId="0">
      <selection activeCell="J19" sqref="J19"/>
    </sheetView>
  </sheetViews>
  <sheetFormatPr defaultColWidth="9.1796875" defaultRowHeight="12.5"/>
  <cols>
    <col min="1" max="1" width="2" style="606" bestFit="1" customWidth="1"/>
    <col min="2" max="2" width="9.453125" style="606" bestFit="1" customWidth="1"/>
    <col min="3" max="3" width="18.1796875" style="606" customWidth="1"/>
    <col min="4" max="4" width="17.453125" style="606" bestFit="1" customWidth="1"/>
    <col min="5" max="5" width="14" style="606" bestFit="1" customWidth="1"/>
    <col min="6" max="6" width="16.453125" style="606" bestFit="1" customWidth="1"/>
    <col min="7" max="7" width="14.453125" style="606" bestFit="1" customWidth="1"/>
    <col min="8" max="9" width="11.453125" style="606" customWidth="1"/>
    <col min="10" max="10" width="10.453125" style="606" customWidth="1"/>
    <col min="11" max="11" width="10.1796875" style="606" customWidth="1"/>
    <col min="12" max="12" width="10" style="606" customWidth="1"/>
    <col min="13" max="13" width="10.453125" style="606" customWidth="1"/>
    <col min="14" max="14" width="11.453125" style="606" customWidth="1"/>
    <col min="15" max="15" width="8.1796875" style="606" customWidth="1"/>
    <col min="16" max="16" width="8.453125" style="606" customWidth="1"/>
    <col min="17" max="18" width="8.453125" style="606" bestFit="1" customWidth="1"/>
    <col min="19" max="20" width="10.453125" style="606" customWidth="1"/>
    <col min="21" max="21" width="10" style="606" customWidth="1"/>
    <col min="22" max="22" width="10.453125" style="606" customWidth="1"/>
    <col min="23" max="23" width="11.453125" style="606" customWidth="1"/>
    <col min="24" max="24" width="10.1796875" style="606" customWidth="1"/>
    <col min="25" max="28" width="10" style="606" customWidth="1"/>
    <col min="29" max="29" width="12" style="606" customWidth="1"/>
    <col min="30" max="30" width="8.453125" style="606" customWidth="1"/>
    <col min="31" max="31" width="17.453125" style="606" customWidth="1"/>
    <col min="32" max="32" width="10" style="606" customWidth="1"/>
    <col min="33" max="34" width="13.453125" style="606" customWidth="1"/>
    <col min="35" max="35" width="5.453125" style="606" customWidth="1"/>
    <col min="36" max="36" width="6.1796875" style="606" customWidth="1"/>
    <col min="37" max="37" width="16.1796875" style="606" customWidth="1"/>
    <col min="38" max="38" width="16.453125" style="606" customWidth="1"/>
    <col min="39" max="40" width="7.453125" style="606" customWidth="1"/>
    <col min="41" max="41" width="3.453125" style="606" customWidth="1"/>
    <col min="42" max="42" width="17.453125" style="606" customWidth="1"/>
    <col min="43" max="43" width="9.1796875" style="606"/>
    <col min="44" max="45" width="13.453125" style="606" customWidth="1"/>
    <col min="46" max="16384" width="9.179687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5">
      <c r="H5" s="609" t="s">
        <v>1885</v>
      </c>
      <c r="Z5" s="1057"/>
      <c r="AA5" s="1057"/>
      <c r="AB5" s="1057"/>
      <c r="AC5" s="1058"/>
      <c r="AD5" s="1058"/>
      <c r="AG5" s="608"/>
      <c r="AH5" s="608"/>
    </row>
    <row r="6" spans="2:34" ht="39">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t="e">
        <f>IF([24]Refineries!M48&gt;0,[24]Refineries!M48/SUM([24]Refineries!M$48:M$55)*1.01,0)</f>
        <v>#REF!</v>
      </c>
      <c r="J9" s="619" t="e">
        <f>IF([24]Refineries!N48&gt;0,[24]Refineries!N48/SUM([24]Refineries!N$48:N$55)*1.01,0)</f>
        <v>#REF!</v>
      </c>
      <c r="K9" s="619" t="e">
        <f>IF([24]Refineries!O48&gt;0,[24]Refineries!O48/SUM([24]Refineries!O$48:O$55)*1.01,0)</f>
        <v>#REF!</v>
      </c>
      <c r="L9" s="619" t="e">
        <f>IF([24]Refineries!P48&gt;0,[24]Refineries!P48/SUM([24]Refineries!P$48:P$55)*1.01,0)</f>
        <v>#REF!</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t="e">
        <f>IF([24]Refineries!M49&gt;0,[24]Refineries!M49/SUM([24]Refineries!M$48:M$55)*1.01,0)</f>
        <v>#REF!</v>
      </c>
      <c r="J10" s="619" t="e">
        <f>IF([24]Refineries!N49&gt;0,[24]Refineries!N49/SUM([24]Refineries!N$48:N$55)*1.01,0)</f>
        <v>#REF!</v>
      </c>
      <c r="K10" s="619" t="e">
        <f>IF([24]Refineries!O49&gt;0,[24]Refineries!O49/SUM([24]Refineries!O$48:O$55)*1.01,0)</f>
        <v>#REF!</v>
      </c>
      <c r="L10" s="619" t="e">
        <f>IF([24]Refineries!P49&gt;0,[24]Refineries!P49/SUM([24]Refineries!P$48:P$55)*1.01,0)</f>
        <v>#REF!</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t="e">
        <f>IF([24]Refineries!M50&gt;0,[24]Refineries!M50/SUM([24]Refineries!M$48:M$55)*1.01,0)</f>
        <v>#REF!</v>
      </c>
      <c r="J11" s="619" t="e">
        <f>IF([24]Refineries!N50&gt;0,[24]Refineries!N50/SUM([24]Refineries!N$48:N$55)*1.01,0)</f>
        <v>#REF!</v>
      </c>
      <c r="K11" s="619" t="e">
        <f>IF([24]Refineries!O50&gt;0,[24]Refineries!O50/SUM([24]Refineries!O$48:O$55)*1.01,0)</f>
        <v>#REF!</v>
      </c>
      <c r="L11" s="619" t="e">
        <f>IF([24]Refineries!P50&gt;0,[24]Refineries!P50/SUM([24]Refineries!P$48:P$55)*1.01,0)</f>
        <v>#REF!</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t="e">
        <f>IF([24]Refineries!M51&gt;0,[24]Refineries!M51/SUM([24]Refineries!M$48:M$55)*1.01,0)</f>
        <v>#REF!</v>
      </c>
      <c r="J12" s="619" t="e">
        <f>IF([24]Refineries!N51&gt;0,[24]Refineries!N51/SUM([24]Refineries!N$48:N$55)*1.01,0)</f>
        <v>#REF!</v>
      </c>
      <c r="K12" s="619" t="e">
        <f>IF([24]Refineries!O51&gt;0,[24]Refineries!O51/SUM([24]Refineries!O$48:O$55)*1.01,0)</f>
        <v>#REF!</v>
      </c>
      <c r="L12" s="619" t="e">
        <f>IF([24]Refineries!P51&gt;0,[24]Refineries!P51/SUM([24]Refineries!P$48:P$55)*1.01,0)</f>
        <v>#REF!</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t="e">
        <f>IF([24]Refineries!M52&gt;0,[24]Refineries!M52/SUM([24]Refineries!M$48:M$55)*1.01,0)</f>
        <v>#REF!</v>
      </c>
      <c r="J13" s="619" t="e">
        <f>IF([24]Refineries!N52&gt;0,[24]Refineries!N52/SUM([24]Refineries!N$48:N$55)*1.01,0)</f>
        <v>#REF!</v>
      </c>
      <c r="K13" s="619" t="e">
        <f>IF([24]Refineries!O52&gt;0,[24]Refineries!O52/SUM([24]Refineries!O$48:O$55)*1.01,0)</f>
        <v>#REF!</v>
      </c>
      <c r="L13" s="619" t="e">
        <f>IF([24]Refineries!P52&gt;0,[24]Refineries!P52/SUM([24]Refineries!P$48:P$55)*1.01,0)</f>
        <v>#REF!</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t="e">
        <f>IF([24]Refineries!M53&gt;0,[24]Refineries!M53/SUM([24]Refineries!M$48:M$55)*1.01,0)</f>
        <v>#REF!</v>
      </c>
      <c r="J14" s="619" t="e">
        <f>IF([24]Refineries!N53&gt;0,[24]Refineries!N53/SUM([24]Refineries!N$48:N$55)*1.01,0)</f>
        <v>#REF!</v>
      </c>
      <c r="K14" s="619" t="e">
        <f>IF([24]Refineries!O53&gt;0,[24]Refineries!O53/SUM([24]Refineries!O$48:O$55)*1.01,0)</f>
        <v>#REF!</v>
      </c>
      <c r="L14" s="619" t="e">
        <f>IF([24]Refineries!P53&gt;0,[24]Refineries!P53/SUM([24]Refineries!P$48:P$55)*1.01,0)</f>
        <v>#REF!</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t="e">
        <f>IF([24]Refineries!M54&gt;0,[24]Refineries!M54/SUM([24]Refineries!M$48:M$55)*1.01,0)</f>
        <v>#REF!</v>
      </c>
      <c r="J15" s="619" t="e">
        <f>IF([24]Refineries!N54&gt;0,[24]Refineries!N54/SUM([24]Refineries!N$48:N$55)*1.01,0)</f>
        <v>#REF!</v>
      </c>
      <c r="K15" s="619" t="e">
        <f>IF([24]Refineries!O54&gt;0,[24]Refineries!O54/SUM([24]Refineries!O$48:O$55)*1.01,0)</f>
        <v>#REF!</v>
      </c>
      <c r="L15" s="619" t="e">
        <f>IF([24]Refineries!P54&gt;0,[24]Refineries!P54/SUM([24]Refineries!P$48:P$55)*1.01,0)</f>
        <v>#REF!</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t="e">
        <f>IF([24]Refineries!M55&gt;0,[24]Refineries!M55/SUM([24]Refineries!M$48:M$55)*1.01,0)</f>
        <v>#REF!</v>
      </c>
      <c r="J16" s="619" t="e">
        <f>IF([24]Refineries!N55&gt;0,[24]Refineries!N55/SUM([24]Refineries!N$48:N$55)*1.01,0)</f>
        <v>#REF!</v>
      </c>
      <c r="K16" s="619" t="e">
        <f>IF([24]Refineries!O55&gt;0,[24]Refineries!O55/SUM([24]Refineries!O$48:O$55)*1.01,0)</f>
        <v>#REF!</v>
      </c>
      <c r="L16" s="619" t="e">
        <f>IF([24]Refineries!P55&gt;0,[24]Refineries!P55/SUM([24]Refineries!P$48:P$55)*1.01,0)</f>
        <v>#REF!</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t="e">
        <f>IF(-[24]Refineries!M47/SUM([24]Refineries!M48:M56)-S8&lt;0,0,-[24]Refineries!M47/SUM([24]Refineries!M48:M56)-S8)+0.06</f>
        <v>#REF!</v>
      </c>
      <c r="O17" s="1069" t="e">
        <f>IF(-[24]Refineries!N47/SUM([24]Refineries!N48:N56)-T8&lt;0,0,-[24]Refineries!N47/SUM([24]Refineries!N48:N56)-T8)+0.06</f>
        <v>#REF!</v>
      </c>
      <c r="P17" s="1069" t="e">
        <f>IF(-[24]Refineries!O47/SUM([24]Refineries!O48:O56)-U8&lt;0,0,-[24]Refineries!O47/SUM([24]Refineries!O48:O56)-U8)+0.06</f>
        <v>#REF!</v>
      </c>
      <c r="Q17" s="1069" t="e">
        <f>IF(-[24]Refineries!P47/SUM([24]Refineries!P48:P56)-V8&lt;0,0,-[24]Refineries!P47/SUM([24]Refineries!P48:P56)-V8)+0.06</f>
        <v>#REF!</v>
      </c>
      <c r="R17" s="1069" t="e">
        <f>AVERAGE(N17:Q17)</f>
        <v>#REF!</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t="e">
        <f>IF([24]Refineries!M$52&lt;0,[24]Refineries!M$52/[24]Refineries!M$47,0)</f>
        <v>#REF!</v>
      </c>
      <c r="O20" s="620" t="e">
        <f>IF([24]Refineries!N$52&lt;0,[24]Refineries!N$52/[24]Refineries!N$47,0)</f>
        <v>#REF!</v>
      </c>
      <c r="P20" s="620" t="e">
        <f>IF([24]Refineries!O$52&lt;0,[24]Refineries!O$52/[24]Refineries!O$47,0)</f>
        <v>#REF!</v>
      </c>
      <c r="Q20" s="620" t="e">
        <f>IF([24]Refineries!P$52&lt;0,[24]Refineries!P$52/[24]Refineries!P$47,0)</f>
        <v>#REF!</v>
      </c>
      <c r="R20" s="1069" t="e">
        <f>AVERAGE(N20:Q20)</f>
        <v>#REF!</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ht="13">
      <c r="G28" s="609" t="s">
        <v>1595</v>
      </c>
      <c r="AR28" s="1325" t="s">
        <v>1895</v>
      </c>
      <c r="AS28" s="1325"/>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Processes!D188</f>
        <v>FT-GRDELCMID</v>
      </c>
      <c r="C31" s="618" t="str">
        <f>Processes!E188</f>
        <v>Power transmission line medium voltage</v>
      </c>
      <c r="D31" s="618"/>
      <c r="E31" s="606" t="str">
        <f>[11]Commodities!$D$19</f>
        <v>CRD</v>
      </c>
      <c r="H31" s="619"/>
      <c r="I31" s="619"/>
      <c r="J31" s="619"/>
      <c r="K31" s="619"/>
      <c r="L31" s="619"/>
      <c r="M31" s="619"/>
      <c r="N31" s="619"/>
      <c r="O31" s="619"/>
      <c r="P31" s="619"/>
      <c r="Q31" s="619"/>
      <c r="R31" s="606">
        <v>1</v>
      </c>
      <c r="S31" s="606">
        <v>1</v>
      </c>
      <c r="T31" s="606">
        <v>1</v>
      </c>
      <c r="U31" s="606">
        <v>1</v>
      </c>
      <c r="V31" s="606">
        <v>1</v>
      </c>
      <c r="W31" s="621">
        <f>'Eurostat_EB-2010'!$W$31*'[11]MIN-IMP-EXP'!$P$4*$AV$31</f>
        <v>456.40500000000009</v>
      </c>
      <c r="X31" s="621">
        <f>'Eurostat_EB-2011'!$W$31*'[11]MIN-IMP-EXP'!$P$4*$AV$31</f>
        <v>507.79499999999996</v>
      </c>
      <c r="Y31" s="621">
        <f>'Eurostat_EB-2012'!$W$31*'[11]MIN-IMP-EXP'!$P$4*$AV$31</f>
        <v>487.49549999999999</v>
      </c>
      <c r="Z31" s="621">
        <f>'Eurostat_EB-2013'!$W$31*'[11]MIN-IMP-EXP'!$P$4*$AV$31</f>
        <v>519.43200000000002</v>
      </c>
      <c r="AA31" s="621">
        <f>'Eurostat_EB-2014'!$W$31*'[11]MIN-IMP-EXP'!$P$4*$AV$31</f>
        <v>466.27949999999998</v>
      </c>
      <c r="AB31" s="621">
        <f>'Eurostat_EB-2010'!$W$31*'[11]MIN-IMP-EXP'!$P$4*$AW$31</f>
        <v>152.13500000000002</v>
      </c>
      <c r="AC31" s="621">
        <f>'Eurostat_EB-2011'!$W$31*'[11]MIN-IMP-EXP'!$P$4*$AW$31</f>
        <v>169.26499999999999</v>
      </c>
      <c r="AD31" s="621">
        <f>'Eurostat_EB-2012'!$W$31*'[11]MIN-IMP-EXP'!$P$4*$AW$31</f>
        <v>162.49850000000001</v>
      </c>
      <c r="AE31" s="621">
        <f>'Eurostat_EB-2013'!$W$31*'[11]MIN-IMP-EXP'!$P$4*$AW$31</f>
        <v>173.14400000000001</v>
      </c>
      <c r="AF31" s="621">
        <f>'Eurostat_EB-2014'!$W$31*'[11]MIN-IMP-EXP'!$P$4*$AW$31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'[11]MIN-IMP-EXP'!AD30</f>
        <v>0.75</v>
      </c>
      <c r="AW31" s="602">
        <f>'[11]MIN-IMP-EXP'!AE30</f>
        <v>0.25</v>
      </c>
    </row>
    <row r="32" spans="2:49">
      <c r="C32" s="618"/>
      <c r="E32" s="625"/>
      <c r="F32" s="606" t="str">
        <f>[11]Commodities!D20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[11]Commodities!D21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[11]Commodities!D22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[11]Commodities!D23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[11]Commodities!D24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[11]Commodities!D25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[11]Commodities!$D$34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[11]Commodities!$D$35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 thickBot="1"/>
    <row r="53" spans="3:7" ht="13">
      <c r="C53" s="637"/>
      <c r="D53" s="638" t="s">
        <v>596</v>
      </c>
      <c r="E53" s="638" t="s">
        <v>597</v>
      </c>
      <c r="F53" s="638" t="s">
        <v>598</v>
      </c>
      <c r="G53" s="639" t="s">
        <v>599</v>
      </c>
    </row>
    <row r="54" spans="3:7">
      <c r="C54" s="640"/>
      <c r="D54" s="606" t="s">
        <v>602</v>
      </c>
      <c r="E54" s="606" t="s">
        <v>602</v>
      </c>
      <c r="F54" s="606" t="s">
        <v>602</v>
      </c>
      <c r="G54" s="641" t="s">
        <v>602</v>
      </c>
    </row>
    <row r="55" spans="3:7" ht="13">
      <c r="C55" s="642" t="s">
        <v>75</v>
      </c>
      <c r="D55" s="621">
        <v>4.0999999999999996</v>
      </c>
      <c r="E55" s="621">
        <v>7.8</v>
      </c>
      <c r="F55" s="621">
        <v>-8</v>
      </c>
      <c r="G55" s="643">
        <f>SUM(D55:F55)</f>
        <v>3.8999999999999986</v>
      </c>
    </row>
    <row r="56" spans="3:7" ht="13">
      <c r="C56" s="642" t="s">
        <v>100</v>
      </c>
      <c r="D56" s="621">
        <v>4.0999999999999996</v>
      </c>
      <c r="E56" s="621">
        <v>7.8</v>
      </c>
      <c r="F56" s="621">
        <v>-8</v>
      </c>
      <c r="G56" s="643">
        <f>SUM(D56:F56)</f>
        <v>3.8999999999999986</v>
      </c>
    </row>
    <row r="57" spans="3:7" ht="13">
      <c r="C57" s="642" t="s">
        <v>76</v>
      </c>
      <c r="D57" s="621">
        <v>4.0999999999999996</v>
      </c>
      <c r="E57" s="621">
        <v>7.8</v>
      </c>
      <c r="F57" s="621">
        <v>5.7</v>
      </c>
      <c r="G57" s="643">
        <f>SUM(D57:F57)</f>
        <v>17.599999999999998</v>
      </c>
    </row>
    <row r="58" spans="3:7" ht="13">
      <c r="C58" s="642" t="s">
        <v>79</v>
      </c>
      <c r="D58" s="621">
        <v>4.0999999999999996</v>
      </c>
      <c r="E58" s="621">
        <v>7.8</v>
      </c>
      <c r="F58" s="621">
        <v>1.8</v>
      </c>
      <c r="G58" s="643">
        <f>SUM(D58:F58)</f>
        <v>13.7</v>
      </c>
    </row>
    <row r="59" spans="3:7" ht="13">
      <c r="C59" s="642" t="s">
        <v>45</v>
      </c>
      <c r="D59" s="621">
        <v>4.0999999999999996</v>
      </c>
      <c r="E59" s="621">
        <v>7.8</v>
      </c>
      <c r="F59" s="621">
        <v>4.5999999999999996</v>
      </c>
      <c r="G59" s="643">
        <f t="shared" ref="G59:G60" si="3">SUM(D59:F59)</f>
        <v>16.5</v>
      </c>
    </row>
    <row r="60" spans="3:7" ht="13.5"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92D050"/>
  </sheetPr>
  <dimension ref="A1:P29"/>
  <sheetViews>
    <sheetView workbookViewId="0">
      <selection activeCell="F11" sqref="F11:F12"/>
    </sheetView>
  </sheetViews>
  <sheetFormatPr defaultColWidth="8.453125" defaultRowHeight="12.5"/>
  <cols>
    <col min="5" max="5" width="8.453125" style="602"/>
  </cols>
  <sheetData>
    <row r="1" spans="1:16" ht="13">
      <c r="A1" s="508"/>
      <c r="B1" s="508"/>
      <c r="C1" s="508"/>
      <c r="D1" s="508"/>
      <c r="E1" s="508"/>
      <c r="F1" s="508"/>
      <c r="G1" s="508"/>
      <c r="H1" s="508"/>
      <c r="I1" s="508"/>
      <c r="J1" s="508"/>
    </row>
    <row r="2" spans="1:16" ht="13">
      <c r="A2" s="508"/>
      <c r="B2" s="509" t="s">
        <v>713</v>
      </c>
      <c r="C2" s="508"/>
      <c r="D2" s="508"/>
      <c r="E2" s="508"/>
      <c r="F2" s="508"/>
      <c r="G2" s="508"/>
      <c r="H2" s="508"/>
      <c r="I2" s="508"/>
      <c r="J2" s="508"/>
    </row>
    <row r="3" spans="1:16" ht="13">
      <c r="A3" s="508"/>
      <c r="B3" s="508"/>
      <c r="C3" s="508"/>
      <c r="D3" s="508"/>
      <c r="E3" s="508"/>
      <c r="F3" s="508"/>
      <c r="G3" s="508"/>
      <c r="H3" s="508"/>
      <c r="I3" s="508"/>
      <c r="J3" s="508"/>
    </row>
    <row r="4" spans="1:16" ht="13">
      <c r="A4" s="508"/>
      <c r="B4" s="510" t="s">
        <v>714</v>
      </c>
      <c r="C4" s="508"/>
      <c r="D4" s="508"/>
      <c r="E4" s="508"/>
      <c r="F4" s="508"/>
      <c r="G4" s="508"/>
      <c r="H4" s="508"/>
      <c r="I4" s="508"/>
      <c r="J4" s="508"/>
    </row>
    <row r="5" spans="1:16" ht="13">
      <c r="A5" s="508"/>
      <c r="B5" s="509" t="s">
        <v>715</v>
      </c>
      <c r="C5" s="508"/>
      <c r="D5" s="508"/>
      <c r="E5" s="508"/>
      <c r="F5" s="508"/>
      <c r="G5" s="508"/>
      <c r="H5" s="508"/>
      <c r="I5" s="508"/>
      <c r="J5" s="508"/>
    </row>
    <row r="6" spans="1:16" ht="13">
      <c r="A6" s="508"/>
      <c r="B6" s="509"/>
      <c r="C6" s="508"/>
      <c r="D6" s="508"/>
      <c r="E6" s="508"/>
      <c r="F6" s="508"/>
      <c r="G6" s="508"/>
      <c r="H6" s="508"/>
      <c r="I6" s="508"/>
      <c r="J6" s="508"/>
    </row>
    <row r="7" spans="1:16" ht="13">
      <c r="A7" s="508"/>
      <c r="B7" s="508"/>
      <c r="C7" s="508"/>
      <c r="D7" s="511" t="s">
        <v>716</v>
      </c>
      <c r="E7" s="511"/>
      <c r="F7" s="511" t="s">
        <v>49</v>
      </c>
      <c r="G7" s="511" t="s">
        <v>51</v>
      </c>
      <c r="H7" s="511" t="s">
        <v>50</v>
      </c>
      <c r="I7" s="511" t="s">
        <v>75</v>
      </c>
      <c r="J7" s="515" t="s">
        <v>56</v>
      </c>
      <c r="K7" s="538" t="s">
        <v>742</v>
      </c>
      <c r="L7" s="538" t="s">
        <v>743</v>
      </c>
    </row>
    <row r="8" spans="1:16" ht="13.5" thickBot="1">
      <c r="A8" s="508"/>
      <c r="B8" s="512" t="s">
        <v>717</v>
      </c>
      <c r="C8" s="513"/>
      <c r="D8" s="513" t="s">
        <v>380</v>
      </c>
      <c r="E8" s="1126"/>
      <c r="F8" s="513" t="s">
        <v>380</v>
      </c>
      <c r="G8" s="513" t="s">
        <v>380</v>
      </c>
      <c r="H8" s="513" t="s">
        <v>380</v>
      </c>
      <c r="I8" s="513" t="s">
        <v>380</v>
      </c>
      <c r="J8" s="516" t="s">
        <v>380</v>
      </c>
      <c r="K8" s="534" t="s">
        <v>380</v>
      </c>
      <c r="L8" s="534" t="s">
        <v>380</v>
      </c>
    </row>
    <row r="9" spans="1:16" ht="13">
      <c r="A9" s="508"/>
      <c r="B9" s="508"/>
      <c r="C9" s="508"/>
      <c r="D9" s="508"/>
      <c r="E9" s="508"/>
      <c r="F9" s="508"/>
      <c r="G9" s="508"/>
      <c r="H9" s="508"/>
      <c r="I9" s="508"/>
      <c r="J9" s="517"/>
      <c r="K9" s="518"/>
      <c r="L9" s="518"/>
    </row>
    <row r="10" spans="1:16" ht="13">
      <c r="A10" s="508"/>
      <c r="B10" s="508"/>
      <c r="C10" s="514" t="s">
        <v>728</v>
      </c>
      <c r="D10" s="508"/>
      <c r="E10" s="508"/>
      <c r="F10" s="508"/>
      <c r="G10" s="508"/>
      <c r="H10" s="508"/>
      <c r="I10" s="508"/>
      <c r="J10" s="517"/>
      <c r="K10" s="518"/>
      <c r="L10" s="518"/>
      <c r="M10" s="484"/>
      <c r="N10" s="484"/>
    </row>
    <row r="11" spans="1:16" ht="2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
      <c r="A12" s="508"/>
      <c r="B12" s="508"/>
      <c r="C12" s="508" t="s">
        <v>213</v>
      </c>
      <c r="D12" s="532">
        <v>56.95</v>
      </c>
      <c r="E12" s="532">
        <f>H12</f>
        <v>79.28</v>
      </c>
      <c r="F12" s="532">
        <v>94.6</v>
      </c>
      <c r="G12" s="532">
        <v>74</v>
      </c>
      <c r="H12" s="532">
        <v>79.28</v>
      </c>
      <c r="I12" s="533">
        <v>63.1</v>
      </c>
      <c r="J12" s="484"/>
      <c r="K12" s="518"/>
      <c r="L12" s="518"/>
      <c r="M12" s="484"/>
      <c r="N12" s="484"/>
    </row>
    <row r="13" spans="1:16" ht="13">
      <c r="A13" s="508"/>
      <c r="B13" s="508"/>
      <c r="C13" s="508" t="s">
        <v>718</v>
      </c>
      <c r="D13" s="508"/>
      <c r="E13" s="508"/>
      <c r="F13" s="508"/>
      <c r="G13" s="508"/>
      <c r="H13" s="508"/>
      <c r="I13" s="508"/>
      <c r="J13" s="532">
        <v>0</v>
      </c>
      <c r="K13" s="518"/>
      <c r="L13" s="518"/>
      <c r="M13" s="484"/>
      <c r="N13" s="484"/>
    </row>
    <row r="14" spans="1:16" ht="13">
      <c r="A14" s="508"/>
      <c r="B14" s="508"/>
      <c r="C14" s="537" t="s">
        <v>741</v>
      </c>
      <c r="K14">
        <v>0</v>
      </c>
      <c r="L14">
        <v>0</v>
      </c>
      <c r="M14" s="484"/>
      <c r="N14" s="484" t="s">
        <v>1613</v>
      </c>
      <c r="P14" t="s">
        <v>1612</v>
      </c>
    </row>
    <row r="15" spans="1:16" ht="13">
      <c r="A15" s="508"/>
      <c r="B15" s="508"/>
      <c r="C15" s="508"/>
      <c r="D15" s="508"/>
      <c r="E15" s="508"/>
      <c r="F15" s="508"/>
      <c r="G15" s="508"/>
      <c r="H15" s="508"/>
      <c r="I15" s="508"/>
      <c r="J15" s="508"/>
      <c r="K15" s="518"/>
      <c r="L15" s="518"/>
      <c r="M15" s="484"/>
      <c r="N15" s="484"/>
    </row>
    <row r="16" spans="1:16" ht="14.5">
      <c r="A16" s="508"/>
      <c r="B16" s="508"/>
      <c r="D16" s="508"/>
      <c r="E16" s="508"/>
      <c r="F16" s="508"/>
      <c r="G16" s="508"/>
      <c r="H16" s="508"/>
      <c r="I16" s="508"/>
      <c r="J16" s="508"/>
      <c r="K16" s="536"/>
      <c r="L16" s="536"/>
    </row>
    <row r="17" spans="1:13" ht="14.5">
      <c r="A17" s="508"/>
      <c r="B17" s="508"/>
      <c r="C17" s="508"/>
      <c r="K17" s="536"/>
      <c r="L17" s="536">
        <v>55</v>
      </c>
      <c r="M17" t="s">
        <v>1610</v>
      </c>
    </row>
    <row r="18" spans="1:13" ht="13">
      <c r="A18" s="508"/>
      <c r="B18" s="508"/>
      <c r="C18" s="508"/>
      <c r="L18">
        <v>42</v>
      </c>
      <c r="M18" t="s">
        <v>1611</v>
      </c>
    </row>
    <row r="19" spans="1:13" ht="13">
      <c r="A19" s="508"/>
      <c r="B19" s="508"/>
      <c r="C19" s="508"/>
    </row>
    <row r="20" spans="1:13" ht="13">
      <c r="A20" s="508"/>
      <c r="B20" s="508"/>
      <c r="C20" s="508"/>
    </row>
    <row r="21" spans="1:13" ht="13">
      <c r="A21" s="508"/>
      <c r="B21" s="508"/>
      <c r="C21" s="508"/>
    </row>
    <row r="22" spans="1:13" ht="13">
      <c r="A22" s="508"/>
      <c r="B22" s="508"/>
      <c r="C22" s="508"/>
    </row>
    <row r="23" spans="1:13" ht="13">
      <c r="A23" s="508"/>
      <c r="B23" s="508"/>
      <c r="C23" s="508"/>
    </row>
    <row r="24" spans="1:13" ht="13">
      <c r="A24" s="508"/>
      <c r="B24" s="508"/>
      <c r="C24" s="508"/>
    </row>
    <row r="25" spans="1:13" ht="13">
      <c r="A25" s="508"/>
      <c r="B25" s="508"/>
      <c r="C25" s="508"/>
    </row>
    <row r="26" spans="1:13" ht="13">
      <c r="A26" s="508"/>
      <c r="B26" s="508"/>
      <c r="C26" s="508"/>
    </row>
    <row r="27" spans="1:13" ht="13">
      <c r="A27" s="508"/>
    </row>
    <row r="28" spans="1:13" ht="13">
      <c r="A28" s="508"/>
    </row>
    <row r="29" spans="1:13" ht="13">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9">
    <tabColor theme="9" tint="0.39997558519241921"/>
  </sheetPr>
  <dimension ref="A1:AV177"/>
  <sheetViews>
    <sheetView topLeftCell="A16" zoomScale="85" zoomScaleNormal="85" workbookViewId="0">
      <selection activeCell="F23" sqref="F23"/>
    </sheetView>
  </sheetViews>
  <sheetFormatPr defaultColWidth="3.81640625" defaultRowHeight="14.5"/>
  <cols>
    <col min="1" max="1" width="26" style="1239" customWidth="1"/>
    <col min="2" max="2" width="3.81640625" style="1239"/>
    <col min="3" max="24" width="6" style="1239" customWidth="1"/>
    <col min="25" max="33" width="5.1796875" style="1239" customWidth="1"/>
    <col min="34" max="16384" width="3.8164062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5">
      <c r="A162" s="1241"/>
      <c r="B162" s="1241"/>
      <c r="C162" s="1241"/>
      <c r="D162" s="1241"/>
      <c r="E162" s="1241"/>
      <c r="F162" s="1241"/>
      <c r="G162" s="1241"/>
      <c r="H162" s="1241"/>
      <c r="I162" s="1241"/>
      <c r="J162" s="1241"/>
      <c r="K162" s="1241"/>
    </row>
    <row r="163" spans="1:11" s="1240" customFormat="1" ht="15.5">
      <c r="A163" s="1241"/>
      <c r="B163" s="1241"/>
      <c r="C163" s="1243"/>
      <c r="D163" s="1241"/>
      <c r="E163" s="1241"/>
      <c r="F163" s="1241"/>
      <c r="G163" s="1241"/>
      <c r="H163" s="1241"/>
      <c r="I163" s="1243"/>
      <c r="J163" s="1241"/>
    </row>
    <row r="164" spans="1:11" s="1240" customFormat="1" ht="15.5">
      <c r="A164" s="1241"/>
      <c r="B164" s="1241"/>
      <c r="C164" s="1241"/>
      <c r="D164" s="1241"/>
      <c r="E164" s="1241"/>
      <c r="F164" s="1241"/>
      <c r="G164" s="1241"/>
      <c r="H164" s="1241"/>
      <c r="I164" s="1241"/>
      <c r="J164" s="1241"/>
    </row>
    <row r="165" spans="1:11" s="1240" customFormat="1" ht="15.5">
      <c r="A165" s="1241"/>
      <c r="B165" s="1241"/>
      <c r="C165" s="1241"/>
      <c r="D165" s="1241"/>
      <c r="E165" s="1241"/>
      <c r="F165" s="1241"/>
      <c r="G165" s="1243"/>
      <c r="H165" s="1241"/>
      <c r="I165" s="1243"/>
      <c r="J165" s="1241"/>
    </row>
    <row r="166" spans="1:11" s="1240" customFormat="1" ht="15.5">
      <c r="A166" s="1241"/>
      <c r="B166" s="1241"/>
      <c r="C166" s="1241"/>
      <c r="D166" s="1241"/>
      <c r="E166" s="1241"/>
      <c r="F166" s="1241"/>
      <c r="G166" s="1241"/>
      <c r="H166" s="1241"/>
      <c r="I166" s="1241"/>
      <c r="J166" s="1243"/>
    </row>
    <row r="167" spans="1:11" s="1240" customFormat="1" ht="15.5">
      <c r="A167" s="1241"/>
      <c r="B167" s="1241"/>
      <c r="C167" s="1241"/>
      <c r="D167" s="1241"/>
      <c r="E167" s="1241"/>
      <c r="F167" s="1241"/>
      <c r="G167" s="1241"/>
      <c r="H167" s="1241"/>
      <c r="I167" s="1241"/>
      <c r="J167" s="1243"/>
    </row>
    <row r="168" spans="1:11" s="1240" customFormat="1" ht="15.5">
      <c r="A168" s="1241"/>
      <c r="B168" s="1241"/>
      <c r="C168" s="1241"/>
      <c r="D168" s="1241"/>
      <c r="E168" s="1241"/>
      <c r="F168" s="1241"/>
      <c r="G168" s="1241"/>
      <c r="H168" s="1241"/>
      <c r="I168" s="1241"/>
      <c r="J168" s="1243"/>
    </row>
    <row r="169" spans="1:11" s="1240" customFormat="1" ht="15.5">
      <c r="A169" s="1241"/>
      <c r="B169" s="1241"/>
      <c r="C169" s="1241"/>
      <c r="D169" s="1241"/>
      <c r="E169" s="1241"/>
      <c r="F169" s="1241"/>
      <c r="G169" s="1241"/>
      <c r="H169" s="1241"/>
      <c r="I169" s="1241"/>
      <c r="J169" s="1243"/>
    </row>
    <row r="170" spans="1:11" s="1240" customFormat="1" ht="15.5">
      <c r="A170" s="1241"/>
      <c r="B170" s="1241"/>
      <c r="C170" s="1241"/>
      <c r="D170" s="1241"/>
      <c r="E170" s="1241"/>
      <c r="F170" s="1241"/>
      <c r="G170" s="1241"/>
      <c r="H170" s="1241"/>
      <c r="I170" s="1241"/>
      <c r="J170" s="1241"/>
    </row>
    <row r="171" spans="1:11" s="1240" customFormat="1" ht="15.5">
      <c r="A171" s="1241"/>
      <c r="B171" s="1241"/>
      <c r="C171" s="1241"/>
      <c r="D171" s="1241"/>
      <c r="E171" s="1241"/>
      <c r="F171" s="1241"/>
      <c r="G171" s="1241"/>
      <c r="H171" s="1243"/>
      <c r="I171" s="1241"/>
      <c r="J171" s="1241"/>
    </row>
    <row r="172" spans="1:11" s="1240" customFormat="1" ht="15.5">
      <c r="A172" s="1241"/>
      <c r="B172" s="1241"/>
      <c r="C172" s="1241"/>
      <c r="D172" s="1241"/>
      <c r="E172" s="1241"/>
      <c r="F172" s="1241"/>
      <c r="G172" s="1241"/>
      <c r="H172" s="1243"/>
      <c r="I172" s="1241"/>
      <c r="J172" s="1241"/>
    </row>
    <row r="173" spans="1:11" s="1240" customFormat="1" ht="15.5">
      <c r="A173" s="1241"/>
      <c r="B173" s="1241"/>
      <c r="C173" s="1241"/>
      <c r="D173" s="1241"/>
      <c r="E173" s="1241"/>
      <c r="F173" s="1241"/>
      <c r="G173" s="1241"/>
      <c r="H173" s="1243"/>
      <c r="I173" s="1241"/>
      <c r="J173" s="1241"/>
    </row>
    <row r="174" spans="1:11" s="1240" customFormat="1" ht="15.5">
      <c r="A174" s="1241"/>
      <c r="B174" s="1241"/>
      <c r="C174" s="1241"/>
      <c r="D174" s="1241"/>
      <c r="E174" s="1241"/>
      <c r="F174" s="1241"/>
      <c r="G174" s="1243"/>
      <c r="H174" s="1241"/>
      <c r="I174" s="1243"/>
      <c r="J174" s="1241"/>
    </row>
    <row r="175" spans="1:11" s="1240" customFormat="1" ht="15.5">
      <c r="A175" s="1241"/>
      <c r="B175" s="1241"/>
      <c r="C175" s="1241"/>
      <c r="D175" s="1241"/>
      <c r="E175" s="1241"/>
      <c r="F175" s="1241"/>
      <c r="G175" s="1241"/>
      <c r="H175" s="1243"/>
      <c r="I175" s="1241"/>
      <c r="J175" s="1243"/>
    </row>
    <row r="176" spans="1:11" s="1240" customFormat="1" ht="15.5">
      <c r="A176" s="1241"/>
      <c r="B176" s="1241"/>
      <c r="C176" s="1241"/>
      <c r="D176" s="1241"/>
      <c r="E176" s="1241"/>
      <c r="F176" s="1241"/>
      <c r="G176" s="1241"/>
      <c r="H176" s="1241"/>
      <c r="I176" s="1243"/>
      <c r="J176" s="1241"/>
    </row>
    <row r="177" spans="1:11" s="1240" customFormat="1" ht="15.5">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xr:uid="{00000000-0004-0000-0A00-000000000000}"/>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92D050"/>
  </sheetPr>
  <dimension ref="B2:W72"/>
  <sheetViews>
    <sheetView topLeftCell="A73" zoomScale="115" zoomScaleNormal="115" workbookViewId="0">
      <selection activeCell="C52" sqref="C52"/>
    </sheetView>
  </sheetViews>
  <sheetFormatPr defaultColWidth="8.453125" defaultRowHeight="12.5"/>
  <cols>
    <col min="2" max="2" width="12.453125" bestFit="1" customWidth="1"/>
    <col min="5" max="5" width="8.453125" style="602"/>
    <col min="6" max="6" width="13.453125" customWidth="1"/>
    <col min="10" max="11" width="8.453125" style="602"/>
    <col min="17" max="17" width="11.453125" customWidth="1"/>
    <col min="18" max="18" width="19.1796875" customWidth="1"/>
  </cols>
  <sheetData>
    <row r="2" spans="2:11" ht="13">
      <c r="B2" s="9"/>
      <c r="C2" s="102"/>
      <c r="D2" s="102"/>
      <c r="E2" s="102"/>
      <c r="F2" s="10" t="s">
        <v>7</v>
      </c>
      <c r="G2" s="102"/>
    </row>
    <row r="3" spans="2:11" ht="26">
      <c r="B3" s="11" t="s">
        <v>1</v>
      </c>
      <c r="C3" s="11" t="s">
        <v>21</v>
      </c>
      <c r="D3" s="11" t="s">
        <v>81</v>
      </c>
      <c r="E3" s="1059" t="s">
        <v>80</v>
      </c>
      <c r="F3" s="103" t="s">
        <v>13</v>
      </c>
      <c r="G3" s="54" t="s">
        <v>82</v>
      </c>
      <c r="H3" s="1059" t="s">
        <v>92</v>
      </c>
      <c r="I3" s="1120" t="s">
        <v>1627</v>
      </c>
      <c r="J3" s="1121"/>
      <c r="K3" s="1121"/>
    </row>
    <row r="4" spans="2:11" ht="13" thickBot="1">
      <c r="B4" s="104" t="s">
        <v>214</v>
      </c>
      <c r="C4" s="105"/>
      <c r="D4" s="105"/>
      <c r="E4" s="105"/>
      <c r="F4" s="106"/>
      <c r="G4" s="107"/>
    </row>
    <row r="5" spans="2:11" ht="13.5" thickBot="1">
      <c r="B5" s="108" t="s">
        <v>22</v>
      </c>
      <c r="C5" s="109"/>
      <c r="D5" s="109"/>
      <c r="E5" s="109"/>
      <c r="F5" s="109"/>
      <c r="G5" s="110"/>
    </row>
    <row r="6" spans="2:11">
      <c r="B6" t="str">
        <f>Processes!D143</f>
        <v>FT-SUPELC</v>
      </c>
      <c r="D6" s="588" t="s">
        <v>1656</v>
      </c>
      <c r="E6" s="23"/>
      <c r="F6" s="23" t="str">
        <f>Commodities!E81</f>
        <v>SUPELC</v>
      </c>
      <c r="G6" s="111">
        <v>1</v>
      </c>
    </row>
    <row r="7" spans="2:11">
      <c r="B7" s="484" t="str">
        <f>Processes!D144</f>
        <v>FT-SUPHETC</v>
      </c>
      <c r="D7" s="588" t="s">
        <v>1650</v>
      </c>
      <c r="E7" s="23"/>
      <c r="F7" s="23" t="str">
        <f>Commodities!E82</f>
        <v>SUPHETC</v>
      </c>
      <c r="G7" s="112">
        <v>1</v>
      </c>
    </row>
    <row r="8" spans="2:11">
      <c r="B8" s="525" t="str">
        <f>Processes!D145</f>
        <v>FT-SUPHETD</v>
      </c>
      <c r="C8" s="525"/>
      <c r="D8" s="1138" t="s">
        <v>1651</v>
      </c>
      <c r="E8" s="587"/>
      <c r="F8" s="587" t="str">
        <f>Commodities!E83</f>
        <v>SUPHETD</v>
      </c>
      <c r="G8" s="590">
        <v>1</v>
      </c>
    </row>
    <row r="9" spans="2:11">
      <c r="B9" s="484" t="str">
        <f>Processes!D146</f>
        <v>FT-SUPCOA</v>
      </c>
      <c r="C9" s="484"/>
      <c r="D9" s="484" t="str">
        <f>IF(LEN(F9)=6,RIGHT(F9,3),RIGHT(F9,4))</f>
        <v>COA</v>
      </c>
      <c r="F9" s="23" t="str">
        <f>Commodities!E84</f>
        <v>SUPCOA</v>
      </c>
      <c r="G9" s="484">
        <v>1</v>
      </c>
    </row>
    <row r="10" spans="2:11">
      <c r="B10" s="484" t="str">
        <f>Processes!D147</f>
        <v>FT-SUPNGA</v>
      </c>
      <c r="C10" s="484"/>
      <c r="D10" s="484" t="s">
        <v>1665</v>
      </c>
      <c r="F10" s="23" t="str">
        <f>Commodities!E85</f>
        <v>SUPNGA</v>
      </c>
      <c r="G10" s="484">
        <v>1</v>
      </c>
    </row>
    <row r="11" spans="2:11">
      <c r="B11" s="484" t="str">
        <f>Processes!D148</f>
        <v>FT-SUPCRD</v>
      </c>
      <c r="D11" s="484" t="str">
        <f t="shared" ref="D11:D37" si="0">IF(LEN(F11)=6,RIGHT(F11,3),RIGHT(F11,4))</f>
        <v>CRD</v>
      </c>
      <c r="F11" s="23" t="str">
        <f>Commodities!E86</f>
        <v>SUPCRD</v>
      </c>
      <c r="G11">
        <v>1</v>
      </c>
    </row>
    <row r="12" spans="2:11">
      <c r="B12" s="484" t="str">
        <f>Processes!D149</f>
        <v>FT-SUPLPG</v>
      </c>
      <c r="C12" s="484"/>
      <c r="D12" s="484" t="str">
        <f t="shared" si="0"/>
        <v>LPG</v>
      </c>
      <c r="F12" s="23" t="str">
        <f>Commodities!E87</f>
        <v>SUPLPG</v>
      </c>
      <c r="G12" s="484">
        <v>1</v>
      </c>
    </row>
    <row r="13" spans="2:11">
      <c r="B13" s="484" t="str">
        <f>Processes!D150</f>
        <v>FT-SUPLVN</v>
      </c>
      <c r="C13" s="484"/>
      <c r="D13" s="484" t="str">
        <f t="shared" si="0"/>
        <v>LVN</v>
      </c>
      <c r="F13" s="23" t="str">
        <f>Commodities!E88</f>
        <v>SUPLVN</v>
      </c>
      <c r="G13" s="484">
        <v>1</v>
      </c>
    </row>
    <row r="14" spans="2:11">
      <c r="B14" s="484" t="str">
        <f>Processes!D151</f>
        <v>FT-SUPGSL</v>
      </c>
      <c r="C14" s="484"/>
      <c r="D14" s="484" t="str">
        <f t="shared" si="0"/>
        <v>GSL</v>
      </c>
      <c r="F14" s="23" t="str">
        <f>Commodities!E89</f>
        <v>SUPGSL</v>
      </c>
      <c r="G14" s="484">
        <v>1</v>
      </c>
    </row>
    <row r="15" spans="2:11">
      <c r="B15" s="484" t="str">
        <f>Processes!D152</f>
        <v>FT-SUPKER</v>
      </c>
      <c r="C15" s="484"/>
      <c r="D15" s="484" t="str">
        <f t="shared" si="0"/>
        <v>KER</v>
      </c>
      <c r="F15" s="23" t="str">
        <f>Commodities!E90</f>
        <v>SUPKER</v>
      </c>
      <c r="G15" s="484">
        <v>1</v>
      </c>
    </row>
    <row r="16" spans="2:11">
      <c r="B16" s="484" t="str">
        <f>Processes!D153</f>
        <v>FT-SUPDSL</v>
      </c>
      <c r="C16" s="484"/>
      <c r="D16" s="484" t="str">
        <f t="shared" si="0"/>
        <v>DSL</v>
      </c>
      <c r="F16" s="23" t="str">
        <f>Commodities!E91</f>
        <v>SUPDSL</v>
      </c>
      <c r="G16" s="484">
        <v>1</v>
      </c>
    </row>
    <row r="17" spans="2:7">
      <c r="B17" s="484" t="str">
        <f>Processes!D154</f>
        <v>FT-SUPHFO</v>
      </c>
      <c r="C17" s="484"/>
      <c r="D17" s="484" t="str">
        <f t="shared" si="0"/>
        <v>HFO</v>
      </c>
      <c r="F17" s="23" t="str">
        <f>Commodities!E92</f>
        <v>SUPHFO</v>
      </c>
      <c r="G17" s="484">
        <v>1</v>
      </c>
    </row>
    <row r="18" spans="2:7">
      <c r="B18" s="484" t="str">
        <f>Processes!D155</f>
        <v>FT-SUPMGO</v>
      </c>
      <c r="C18" s="484"/>
      <c r="D18" s="484" t="str">
        <f t="shared" si="0"/>
        <v>MGO</v>
      </c>
      <c r="F18" s="23" t="str">
        <f>Commodities!E93</f>
        <v>SUPMGO</v>
      </c>
      <c r="G18" s="484">
        <v>1</v>
      </c>
    </row>
    <row r="19" spans="2:7">
      <c r="B19" s="484" t="str">
        <f>Processes!D156</f>
        <v>FT-SUPAGSL</v>
      </c>
      <c r="C19" s="484"/>
      <c r="D19" s="484" t="str">
        <f t="shared" si="0"/>
        <v>AGSL</v>
      </c>
      <c r="F19" s="23" t="str">
        <f>Commodities!E94</f>
        <v>SUPAGSL</v>
      </c>
      <c r="G19" s="484">
        <v>1</v>
      </c>
    </row>
    <row r="20" spans="2:7">
      <c r="B20" s="484" t="str">
        <f>Processes!D157</f>
        <v>FT-SUPWST</v>
      </c>
      <c r="C20" s="484"/>
      <c r="D20" s="484" t="str">
        <f t="shared" si="0"/>
        <v>WST</v>
      </c>
      <c r="F20" s="23" t="str">
        <f>Commodities!E95</f>
        <v>SUPWST</v>
      </c>
      <c r="G20" s="484">
        <v>1</v>
      </c>
    </row>
    <row r="21" spans="2:7">
      <c r="B21" s="484" t="str">
        <f>Processes!D158</f>
        <v>FT-SUPSTR</v>
      </c>
      <c r="C21" s="484"/>
      <c r="D21" s="484" t="str">
        <f t="shared" si="0"/>
        <v>STR</v>
      </c>
      <c r="F21" s="23" t="str">
        <f>Commodities!E96</f>
        <v>SUPSTR</v>
      </c>
      <c r="G21" s="484">
        <v>1</v>
      </c>
    </row>
    <row r="22" spans="2:7">
      <c r="B22" s="484" t="str">
        <f>Processes!D159</f>
        <v>FT-SUPGRS</v>
      </c>
      <c r="C22" s="484"/>
      <c r="D22" s="484" t="str">
        <f t="shared" si="0"/>
        <v>GRS</v>
      </c>
      <c r="F22" s="23" t="str">
        <f>Commodities!E97</f>
        <v>SUPGRS</v>
      </c>
      <c r="G22" s="484">
        <v>1</v>
      </c>
    </row>
    <row r="23" spans="2:7">
      <c r="B23" s="484" t="str">
        <f>Processes!D160</f>
        <v>FT-SUPWPE</v>
      </c>
      <c r="C23" s="484"/>
      <c r="D23" s="484" t="str">
        <f t="shared" si="0"/>
        <v>WPE</v>
      </c>
      <c r="F23" s="23" t="str">
        <f>Commodities!E98</f>
        <v>SUPWPE</v>
      </c>
      <c r="G23" s="484">
        <v>1</v>
      </c>
    </row>
    <row r="24" spans="2:7">
      <c r="B24" s="484" t="str">
        <f>Processes!D161</f>
        <v>FT-SUPWCH</v>
      </c>
      <c r="C24" s="484"/>
      <c r="D24" s="484" t="str">
        <f t="shared" si="0"/>
        <v>WCH</v>
      </c>
      <c r="F24" s="23" t="str">
        <f>Commodities!E99</f>
        <v>SUPWCH</v>
      </c>
      <c r="G24" s="484">
        <v>1</v>
      </c>
    </row>
    <row r="25" spans="2:7">
      <c r="B25" s="484" t="str">
        <f>Processes!D162</f>
        <v>FT-SUPFIW</v>
      </c>
      <c r="C25" s="484"/>
      <c r="D25" s="484" t="str">
        <f t="shared" si="0"/>
        <v>FIW</v>
      </c>
      <c r="F25" s="23" t="str">
        <f>Commodities!E100</f>
        <v>SUPFIW</v>
      </c>
      <c r="G25" s="484">
        <v>1</v>
      </c>
    </row>
    <row r="26" spans="2:7">
      <c r="B26" s="484" t="str">
        <f>Processes!D163</f>
        <v>FT-SUPCRN</v>
      </c>
      <c r="C26" s="484"/>
      <c r="D26" s="484" t="str">
        <f t="shared" si="0"/>
        <v>CRN</v>
      </c>
      <c r="F26" s="23" t="str">
        <f>Commodities!E101</f>
        <v>SUPCRN</v>
      </c>
      <c r="G26" s="484">
        <v>1</v>
      </c>
    </row>
    <row r="27" spans="2:7">
      <c r="B27" s="484" t="str">
        <f>Processes!D164</f>
        <v>FT-SUPRPS</v>
      </c>
      <c r="C27" s="484"/>
      <c r="D27" s="484" t="str">
        <f t="shared" si="0"/>
        <v>RPS</v>
      </c>
      <c r="F27" s="23" t="str">
        <f>Commodities!E102</f>
        <v>SUPRPS</v>
      </c>
      <c r="G27" s="484">
        <v>1</v>
      </c>
    </row>
    <row r="28" spans="2:7">
      <c r="B28" s="484" t="str">
        <f>Processes!D165</f>
        <v>FT-SUPSGB</v>
      </c>
      <c r="C28" s="484"/>
      <c r="D28" s="484" t="str">
        <f t="shared" si="0"/>
        <v>SGB</v>
      </c>
      <c r="F28" s="23" t="str">
        <f>Commodities!E103</f>
        <v>SUPSGB</v>
      </c>
      <c r="G28" s="484">
        <v>1</v>
      </c>
    </row>
    <row r="29" spans="2:7">
      <c r="B29" s="484" t="str">
        <f>Processes!D166</f>
        <v>FT-SUPDLI</v>
      </c>
      <c r="C29" s="484"/>
      <c r="D29" s="484" t="str">
        <f t="shared" si="0"/>
        <v>DLI</v>
      </c>
      <c r="F29" s="23" t="str">
        <f>Commodities!E104</f>
        <v>SUPDLI</v>
      </c>
      <c r="G29" s="484">
        <v>1</v>
      </c>
    </row>
    <row r="30" spans="2:7">
      <c r="B30" s="484" t="str">
        <f>Processes!D167</f>
        <v>FT-SUPMNR</v>
      </c>
      <c r="C30" s="484"/>
      <c r="D30" s="484" t="str">
        <f t="shared" si="0"/>
        <v>MNR</v>
      </c>
      <c r="F30" s="23" t="str">
        <f>Commodities!E105</f>
        <v>SUPMNR</v>
      </c>
      <c r="G30" s="484">
        <v>1</v>
      </c>
    </row>
    <row r="31" spans="2:7">
      <c r="B31" s="484" t="str">
        <f>Processes!D168</f>
        <v>FT-SUPBGA</v>
      </c>
      <c r="C31" s="484"/>
      <c r="D31" s="484" t="str">
        <f t="shared" si="0"/>
        <v>BGA</v>
      </c>
      <c r="F31" s="23" t="str">
        <f>Commodities!E106</f>
        <v>SUPBGA</v>
      </c>
      <c r="G31" s="484">
        <v>1</v>
      </c>
    </row>
    <row r="32" spans="2:7">
      <c r="B32" s="484" t="str">
        <f>Processes!D169</f>
        <v>FT-SUPHFB</v>
      </c>
      <c r="C32" s="484"/>
      <c r="D32" s="484" t="str">
        <f t="shared" si="0"/>
        <v>HFB</v>
      </c>
      <c r="F32" s="23" t="str">
        <f>Commodities!E107</f>
        <v>SUPHFB</v>
      </c>
      <c r="G32" s="484">
        <v>1</v>
      </c>
    </row>
    <row r="33" spans="2:7">
      <c r="B33" s="484" t="str">
        <f>Processes!D170</f>
        <v>FT-SUPDDGS</v>
      </c>
      <c r="C33" s="484"/>
      <c r="D33" s="484" t="str">
        <f t="shared" si="0"/>
        <v>DDGS</v>
      </c>
      <c r="F33" s="23" t="str">
        <f>Commodities!E108</f>
        <v>SUPDDGS</v>
      </c>
      <c r="G33" s="484">
        <v>1</v>
      </c>
    </row>
    <row r="34" spans="2:7">
      <c r="B34" s="484" t="str">
        <f>Processes!D171</f>
        <v>FT-SUPH2</v>
      </c>
      <c r="C34" s="484"/>
      <c r="D34" s="589" t="s">
        <v>755</v>
      </c>
      <c r="E34" s="589"/>
      <c r="F34" s="23" t="str">
        <f>Commodities!E109</f>
        <v>SUPH2</v>
      </c>
      <c r="G34" s="484">
        <v>1</v>
      </c>
    </row>
    <row r="35" spans="2:7">
      <c r="B35" s="484" t="str">
        <f>Processes!D172</f>
        <v>FT-SUPH2G</v>
      </c>
      <c r="C35" s="484"/>
      <c r="D35" s="484" t="str">
        <f t="shared" si="0"/>
        <v>H2G</v>
      </c>
      <c r="F35" s="23" t="str">
        <f>Commodities!E110</f>
        <v>SUPH2G</v>
      </c>
      <c r="G35" s="484">
        <v>1</v>
      </c>
    </row>
    <row r="36" spans="2:7">
      <c r="B36" s="484" t="str">
        <f>Processes!D173</f>
        <v>FT-SUPAMM</v>
      </c>
      <c r="C36" s="484"/>
      <c r="D36" s="484" t="str">
        <f t="shared" si="0"/>
        <v>AMM</v>
      </c>
      <c r="F36" s="23" t="str">
        <f>Commodities!E111</f>
        <v>SUPAMM</v>
      </c>
      <c r="G36" s="484">
        <v>1</v>
      </c>
    </row>
    <row r="37" spans="2:7">
      <c r="B37" s="484" t="str">
        <f>Processes!D174</f>
        <v>FT-SUPDME</v>
      </c>
      <c r="C37" s="484"/>
      <c r="D37" s="484" t="str">
        <f t="shared" si="0"/>
        <v>DME</v>
      </c>
      <c r="F37" s="23" t="str">
        <f>Commodities!E112</f>
        <v>SUPDME</v>
      </c>
      <c r="G37" s="484">
        <v>1</v>
      </c>
    </row>
    <row r="38" spans="2:7">
      <c r="B38" s="484" t="str">
        <f>Processes!D175</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Processes!D176</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Processes!D177</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Processes!D178</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Processes!D179</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Processes!D180</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5">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Processes!D181</f>
        <v>FT-MINCRD</v>
      </c>
      <c r="C57" s="557"/>
      <c r="D57" s="557" t="s">
        <v>735</v>
      </c>
      <c r="E57" s="557"/>
      <c r="F57" s="557" t="s">
        <v>93</v>
      </c>
      <c r="G57" s="557">
        <v>1</v>
      </c>
      <c r="H57" s="557"/>
      <c r="I57" s="557"/>
      <c r="J57" s="557"/>
    </row>
    <row r="58" spans="2:23" ht="29.5"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5">
      <c r="B59" s="557"/>
      <c r="C59" s="557"/>
      <c r="D59" s="557"/>
      <c r="E59" s="557" t="s">
        <v>1590</v>
      </c>
      <c r="F59" s="557"/>
      <c r="G59" s="557"/>
      <c r="H59" s="1209"/>
      <c r="I59" s="557"/>
      <c r="J59" s="557"/>
      <c r="O59" s="1326" t="s">
        <v>1641</v>
      </c>
      <c r="P59" s="1326"/>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Processes!D182</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Processes!D183</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Processes!D184</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Processes!D185</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DD22D-FB9D-4D4C-962B-F533D7CFCD5A}">
  <dimension ref="A1:U87"/>
  <sheetViews>
    <sheetView workbookViewId="0">
      <pane xSplit="2" ySplit="10" topLeftCell="S21" activePane="bottomRight" state="frozen"/>
      <selection pane="topRight"/>
      <selection pane="bottomLeft"/>
      <selection pane="bottomRight" activeCell="B34" sqref="B34"/>
    </sheetView>
  </sheetViews>
  <sheetFormatPr defaultColWidth="8.81640625" defaultRowHeight="11.25" customHeight="1"/>
  <cols>
    <col min="1" max="1" width="20.1796875" style="1298" customWidth="1"/>
    <col min="2" max="2" width="44.6328125" style="1298" customWidth="1"/>
    <col min="3" max="3" width="18" style="1298" customWidth="1"/>
    <col min="4" max="4" width="15.1796875" style="1298" customWidth="1"/>
    <col min="5" max="5" width="8.36328125" style="1298" customWidth="1"/>
    <col min="6" max="6" width="13.1796875" style="1298" customWidth="1"/>
    <col min="7" max="7" width="7.1796875" style="1298" customWidth="1"/>
    <col min="8" max="8" width="13.6328125" style="1298" customWidth="1"/>
    <col min="9" max="9" width="7.6328125" style="1298" customWidth="1"/>
    <col min="10" max="10" width="13.6328125" style="1298" customWidth="1"/>
    <col min="11" max="11" width="6.6328125" style="1298" customWidth="1"/>
    <col min="12" max="12" width="15.6328125" style="1298" customWidth="1"/>
    <col min="13" max="13" width="7.6328125" style="1298" customWidth="1"/>
    <col min="14" max="14" width="15" style="1298" customWidth="1"/>
    <col min="15" max="15" width="10" style="1298" customWidth="1"/>
    <col min="16" max="16" width="13.6328125" style="1298" customWidth="1"/>
    <col min="17" max="17" width="8" style="1298" customWidth="1"/>
    <col min="18" max="18" width="14.453125" style="1298" customWidth="1"/>
    <col min="19" max="19" width="7.1796875" style="1298" customWidth="1"/>
    <col min="20" max="20" width="18.36328125" style="1298" customWidth="1"/>
    <col min="21" max="21" width="7.36328125" style="1298" customWidth="1"/>
    <col min="22" max="16384" width="8.81640625" style="1298"/>
  </cols>
  <sheetData>
    <row r="1" spans="1:21" ht="14.5">
      <c r="A1" s="1299" t="s">
        <v>2283</v>
      </c>
    </row>
    <row r="2" spans="1:21" ht="14.5">
      <c r="A2" s="1299" t="s">
        <v>2262</v>
      </c>
      <c r="B2" s="1300" t="s">
        <v>2282</v>
      </c>
    </row>
    <row r="3" spans="1:21" ht="14.5">
      <c r="A3" s="1299" t="s">
        <v>2261</v>
      </c>
      <c r="B3" s="1299" t="s">
        <v>2260</v>
      </c>
    </row>
    <row r="5" spans="1:21" ht="14.5">
      <c r="A5" s="1300" t="s">
        <v>2259</v>
      </c>
      <c r="C5" s="1299" t="s">
        <v>2258</v>
      </c>
    </row>
    <row r="6" spans="1:21" ht="14.5">
      <c r="A6" s="1300" t="s">
        <v>2257</v>
      </c>
      <c r="C6" s="1299" t="s">
        <v>2256</v>
      </c>
    </row>
    <row r="7" spans="1:21" ht="11.25" customHeight="1">
      <c r="D7" s="1298" t="s">
        <v>2284</v>
      </c>
      <c r="F7" s="1298" t="s">
        <v>2286</v>
      </c>
      <c r="H7" s="1298" t="s">
        <v>2285</v>
      </c>
      <c r="J7" s="1317" t="s">
        <v>2287</v>
      </c>
      <c r="K7" s="1317"/>
      <c r="L7" s="1317" t="s">
        <v>2288</v>
      </c>
      <c r="M7" s="1317"/>
      <c r="N7" s="1317" t="s">
        <v>2289</v>
      </c>
      <c r="P7" s="1317" t="s">
        <v>2290</v>
      </c>
      <c r="Q7" s="1317"/>
      <c r="R7" s="1317" t="s">
        <v>2291</v>
      </c>
      <c r="S7" s="1317"/>
      <c r="T7" s="1317" t="s">
        <v>2292</v>
      </c>
    </row>
    <row r="8" spans="1:21" ht="14.5">
      <c r="B8" s="1327" t="s">
        <v>2255</v>
      </c>
      <c r="C8" s="1329"/>
      <c r="D8" s="1327" t="s">
        <v>958</v>
      </c>
      <c r="E8" s="1328"/>
      <c r="F8" s="1328"/>
      <c r="G8" s="1328"/>
      <c r="H8" s="1328"/>
      <c r="I8" s="1329"/>
      <c r="J8" s="1327" t="s">
        <v>953</v>
      </c>
      <c r="K8" s="1328"/>
      <c r="L8" s="1328"/>
      <c r="M8" s="1328"/>
      <c r="N8" s="1328"/>
      <c r="O8" s="1329"/>
      <c r="P8" s="1327" t="s">
        <v>2281</v>
      </c>
      <c r="Q8" s="1328"/>
      <c r="R8" s="1328"/>
      <c r="S8" s="1328"/>
      <c r="T8" s="1328"/>
      <c r="U8" s="1329"/>
    </row>
    <row r="9" spans="1:21" ht="14.5">
      <c r="B9" s="1327" t="s">
        <v>2254</v>
      </c>
      <c r="C9" s="1329"/>
      <c r="D9" s="1327" t="s">
        <v>927</v>
      </c>
      <c r="E9" s="1329"/>
      <c r="F9" s="1327" t="s">
        <v>164</v>
      </c>
      <c r="G9" s="1329"/>
      <c r="H9" s="1327" t="s">
        <v>170</v>
      </c>
      <c r="I9" s="1329"/>
      <c r="J9" s="1327" t="s">
        <v>927</v>
      </c>
      <c r="K9" s="1329"/>
      <c r="L9" s="1327" t="s">
        <v>164</v>
      </c>
      <c r="M9" s="1329"/>
      <c r="N9" s="1327" t="s">
        <v>170</v>
      </c>
      <c r="O9" s="1329"/>
      <c r="P9" s="1327" t="s">
        <v>927</v>
      </c>
      <c r="Q9" s="1329"/>
      <c r="R9" s="1327" t="s">
        <v>164</v>
      </c>
      <c r="S9" s="1329"/>
      <c r="T9" s="1327" t="s">
        <v>170</v>
      </c>
      <c r="U9" s="1329"/>
    </row>
    <row r="10" spans="1:21" ht="14.5">
      <c r="A10" s="1317"/>
      <c r="B10" s="1309" t="s">
        <v>2253</v>
      </c>
      <c r="C10" s="1309" t="s">
        <v>2252</v>
      </c>
      <c r="D10" s="1308" t="s">
        <v>1674</v>
      </c>
      <c r="E10" s="1308" t="s">
        <v>1674</v>
      </c>
      <c r="F10" s="1308" t="s">
        <v>1674</v>
      </c>
      <c r="G10" s="1308" t="s">
        <v>1674</v>
      </c>
      <c r="H10" s="1308" t="s">
        <v>1674</v>
      </c>
      <c r="I10" s="1308" t="s">
        <v>1674</v>
      </c>
      <c r="J10" s="1308" t="s">
        <v>1674</v>
      </c>
      <c r="K10" s="1308" t="s">
        <v>1674</v>
      </c>
      <c r="L10" s="1308" t="s">
        <v>1674</v>
      </c>
      <c r="M10" s="1308" t="s">
        <v>1674</v>
      </c>
      <c r="N10" s="1308" t="s">
        <v>1674</v>
      </c>
      <c r="O10" s="1308" t="s">
        <v>1674</v>
      </c>
      <c r="P10" s="1308" t="s">
        <v>1674</v>
      </c>
      <c r="Q10" s="1308" t="s">
        <v>1674</v>
      </c>
      <c r="R10" s="1308" t="s">
        <v>1674</v>
      </c>
      <c r="S10" s="1308" t="s">
        <v>1674</v>
      </c>
      <c r="T10" s="1308" t="s">
        <v>1674</v>
      </c>
      <c r="U10" s="1308" t="s">
        <v>1674</v>
      </c>
    </row>
    <row r="11" spans="1:21" ht="14.5">
      <c r="A11" s="1317"/>
      <c r="B11" s="1303" t="s">
        <v>2210</v>
      </c>
      <c r="C11" s="1303" t="s">
        <v>1640</v>
      </c>
      <c r="D11" s="1305">
        <v>5512813.8710000003</v>
      </c>
      <c r="E11" s="1304" t="s">
        <v>1674</v>
      </c>
      <c r="F11" s="1305">
        <v>10385903.103</v>
      </c>
      <c r="G11" s="1304" t="s">
        <v>1674</v>
      </c>
      <c r="H11" s="1307">
        <v>1820308.48</v>
      </c>
      <c r="I11" s="1304" t="s">
        <v>1674</v>
      </c>
      <c r="J11" s="1305">
        <v>5046999.4239999996</v>
      </c>
      <c r="K11" s="1304" t="s">
        <v>1674</v>
      </c>
      <c r="L11" s="1305">
        <v>10870505.774</v>
      </c>
      <c r="M11" s="1304" t="s">
        <v>1674</v>
      </c>
      <c r="N11" s="1305">
        <v>2532781.2039999999</v>
      </c>
      <c r="O11" s="1304" t="s">
        <v>1674</v>
      </c>
      <c r="P11" s="1305">
        <v>4407692.4029999999</v>
      </c>
      <c r="Q11" s="1304" t="s">
        <v>1674</v>
      </c>
      <c r="R11" s="1305">
        <v>10040343.889</v>
      </c>
      <c r="S11" s="1304" t="s">
        <v>1674</v>
      </c>
      <c r="T11" s="1305">
        <v>1350865.841</v>
      </c>
      <c r="U11" s="1304" t="s">
        <v>1674</v>
      </c>
    </row>
    <row r="12" spans="1:21" ht="14.5">
      <c r="A12" s="1317"/>
      <c r="B12" s="1303" t="s">
        <v>2210</v>
      </c>
      <c r="C12" s="1303" t="s">
        <v>2251</v>
      </c>
      <c r="D12" s="1302">
        <v>1921985.1780000001</v>
      </c>
      <c r="E12" s="1301" t="s">
        <v>1674</v>
      </c>
      <c r="F12" s="1306">
        <v>1364347.8</v>
      </c>
      <c r="G12" s="1301" t="s">
        <v>1674</v>
      </c>
      <c r="H12" s="1302">
        <v>39667.622000000003</v>
      </c>
      <c r="I12" s="1301" t="s">
        <v>1674</v>
      </c>
      <c r="J12" s="1302">
        <v>1800486.7290000001</v>
      </c>
      <c r="K12" s="1301" t="s">
        <v>1674</v>
      </c>
      <c r="L12" s="1306">
        <v>1569032.96</v>
      </c>
      <c r="M12" s="1301" t="s">
        <v>1674</v>
      </c>
      <c r="N12" s="1306">
        <v>58781.79</v>
      </c>
      <c r="O12" s="1301" t="s">
        <v>1674</v>
      </c>
      <c r="P12" s="1302">
        <v>1189899.973</v>
      </c>
      <c r="Q12" s="1301" t="s">
        <v>1674</v>
      </c>
      <c r="R12" s="1302">
        <v>1179756.6240000001</v>
      </c>
      <c r="S12" s="1301" t="s">
        <v>1674</v>
      </c>
      <c r="T12" s="1302">
        <v>62836.529000000002</v>
      </c>
      <c r="U12" s="1301" t="s">
        <v>1674</v>
      </c>
    </row>
    <row r="13" spans="1:21" ht="14.5">
      <c r="A13" s="1317"/>
      <c r="B13" s="1303" t="s">
        <v>2210</v>
      </c>
      <c r="C13" s="1303" t="s">
        <v>1346</v>
      </c>
      <c r="D13" s="1307">
        <v>58698.66</v>
      </c>
      <c r="E13" s="1304" t="s">
        <v>1674</v>
      </c>
      <c r="F13" s="1307">
        <v>33936.07</v>
      </c>
      <c r="G13" s="1304" t="s">
        <v>1674</v>
      </c>
      <c r="H13" s="1307">
        <v>6471.5</v>
      </c>
      <c r="I13" s="1304" t="s">
        <v>1674</v>
      </c>
      <c r="J13" s="1307">
        <v>49391.1</v>
      </c>
      <c r="K13" s="1304" t="s">
        <v>1674</v>
      </c>
      <c r="L13" s="1307">
        <v>57736.800000000003</v>
      </c>
      <c r="M13" s="1304" t="s">
        <v>1674</v>
      </c>
      <c r="N13" s="1307">
        <v>3682.8</v>
      </c>
      <c r="O13" s="1304" t="s">
        <v>1674</v>
      </c>
      <c r="P13" s="1307">
        <v>0</v>
      </c>
      <c r="Q13" s="1304" t="s">
        <v>1674</v>
      </c>
      <c r="R13" s="1305">
        <v>27319.514999999999</v>
      </c>
      <c r="S13" s="1304" t="s">
        <v>1674</v>
      </c>
      <c r="T13" s="1305">
        <v>2158.002</v>
      </c>
      <c r="U13" s="1304" t="s">
        <v>1674</v>
      </c>
    </row>
    <row r="14" spans="1:21" ht="14.5">
      <c r="A14" s="1317"/>
      <c r="B14" s="1303" t="s">
        <v>2210</v>
      </c>
      <c r="C14" s="1303" t="s">
        <v>1345</v>
      </c>
      <c r="D14" s="1306">
        <v>236205</v>
      </c>
      <c r="E14" s="1301" t="s">
        <v>1674</v>
      </c>
      <c r="F14" s="1306">
        <v>225997</v>
      </c>
      <c r="G14" s="1301" t="s">
        <v>1674</v>
      </c>
      <c r="H14" s="1306">
        <v>174</v>
      </c>
      <c r="I14" s="1301" t="s">
        <v>1674</v>
      </c>
      <c r="J14" s="1306">
        <v>111447</v>
      </c>
      <c r="K14" s="1301" t="s">
        <v>1674</v>
      </c>
      <c r="L14" s="1306">
        <v>227505</v>
      </c>
      <c r="M14" s="1301" t="s">
        <v>1674</v>
      </c>
      <c r="N14" s="1306">
        <v>0</v>
      </c>
      <c r="O14" s="1301" t="s">
        <v>1674</v>
      </c>
      <c r="P14" s="1306">
        <v>0</v>
      </c>
      <c r="Q14" s="1301" t="s">
        <v>1674</v>
      </c>
      <c r="R14" s="1302">
        <v>326278.27500000002</v>
      </c>
      <c r="S14" s="1301" t="s">
        <v>1674</v>
      </c>
      <c r="T14" s="1306">
        <v>352.35</v>
      </c>
      <c r="U14" s="1301" t="s">
        <v>1674</v>
      </c>
    </row>
    <row r="15" spans="1:21" ht="14.5">
      <c r="A15" s="1317"/>
      <c r="B15" s="1303" t="s">
        <v>2210</v>
      </c>
      <c r="C15" s="1303" t="s">
        <v>1344</v>
      </c>
      <c r="D15" s="1305">
        <v>92290.338000000003</v>
      </c>
      <c r="E15" s="1304" t="s">
        <v>1674</v>
      </c>
      <c r="F15" s="1307">
        <v>967969.79</v>
      </c>
      <c r="G15" s="1304" t="s">
        <v>1674</v>
      </c>
      <c r="H15" s="1305">
        <v>954.59199999999998</v>
      </c>
      <c r="I15" s="1304" t="s">
        <v>1674</v>
      </c>
      <c r="J15" s="1305">
        <v>31721.679</v>
      </c>
      <c r="K15" s="1304" t="s">
        <v>1674</v>
      </c>
      <c r="L15" s="1305">
        <v>1194620.7779999999</v>
      </c>
      <c r="M15" s="1304" t="s">
        <v>1674</v>
      </c>
      <c r="N15" s="1307">
        <v>1633.5</v>
      </c>
      <c r="O15" s="1304" t="s">
        <v>1674</v>
      </c>
      <c r="P15" s="1307">
        <v>0</v>
      </c>
      <c r="Q15" s="1304" t="s">
        <v>1674</v>
      </c>
      <c r="R15" s="1305">
        <v>768530.94799999997</v>
      </c>
      <c r="S15" s="1304" t="s">
        <v>1674</v>
      </c>
      <c r="T15" s="1305">
        <v>10144.268</v>
      </c>
      <c r="U15" s="1304" t="s">
        <v>1674</v>
      </c>
    </row>
    <row r="16" spans="1:21" ht="14.5">
      <c r="A16" s="1317"/>
      <c r="B16" s="1303" t="s">
        <v>2210</v>
      </c>
      <c r="C16" s="1303" t="s">
        <v>1343</v>
      </c>
      <c r="D16" s="1306">
        <v>0</v>
      </c>
      <c r="E16" s="1301" t="s">
        <v>1674</v>
      </c>
      <c r="F16" s="1306">
        <v>0</v>
      </c>
      <c r="G16" s="1301" t="s">
        <v>1674</v>
      </c>
      <c r="H16" s="1306">
        <v>0</v>
      </c>
      <c r="I16" s="1301" t="s">
        <v>1674</v>
      </c>
      <c r="J16" s="1306">
        <v>0</v>
      </c>
      <c r="K16" s="1301" t="s">
        <v>1674</v>
      </c>
      <c r="L16" s="1306">
        <v>0</v>
      </c>
      <c r="M16" s="1301" t="s">
        <v>1674</v>
      </c>
      <c r="N16" s="1306">
        <v>0</v>
      </c>
      <c r="O16" s="1301" t="s">
        <v>1674</v>
      </c>
      <c r="P16" s="1306">
        <v>0</v>
      </c>
      <c r="Q16" s="1301" t="s">
        <v>1674</v>
      </c>
      <c r="R16" s="1306">
        <v>0</v>
      </c>
      <c r="S16" s="1301" t="s">
        <v>1674</v>
      </c>
      <c r="T16" s="1306">
        <v>0</v>
      </c>
      <c r="U16" s="1301" t="s">
        <v>1674</v>
      </c>
    </row>
    <row r="17" spans="1:21" ht="14.5">
      <c r="A17" s="1317"/>
      <c r="B17" s="1303" t="s">
        <v>2210</v>
      </c>
      <c r="C17" s="1303" t="s">
        <v>2250</v>
      </c>
      <c r="D17" s="1307">
        <v>1534791.18</v>
      </c>
      <c r="E17" s="1304" t="s">
        <v>1674</v>
      </c>
      <c r="F17" s="1307">
        <v>0</v>
      </c>
      <c r="G17" s="1304" t="s">
        <v>1674</v>
      </c>
      <c r="H17" s="1307">
        <v>0</v>
      </c>
      <c r="I17" s="1304" t="s">
        <v>1674</v>
      </c>
      <c r="J17" s="1307">
        <v>1607926.95</v>
      </c>
      <c r="K17" s="1304" t="s">
        <v>1674</v>
      </c>
      <c r="L17" s="1307">
        <v>373.76</v>
      </c>
      <c r="M17" s="1304" t="s">
        <v>1674</v>
      </c>
      <c r="N17" s="1305">
        <v>9700.2819999999992</v>
      </c>
      <c r="O17" s="1304" t="s">
        <v>1674</v>
      </c>
      <c r="P17" s="1305">
        <v>1189899.973</v>
      </c>
      <c r="Q17" s="1304" t="s">
        <v>1674</v>
      </c>
      <c r="R17" s="1305">
        <v>432.745</v>
      </c>
      <c r="S17" s="1304" t="s">
        <v>1674</v>
      </c>
      <c r="T17" s="1307">
        <v>0</v>
      </c>
      <c r="U17" s="1304" t="s">
        <v>1674</v>
      </c>
    </row>
    <row r="18" spans="1:21" ht="14.5">
      <c r="A18" s="1317"/>
      <c r="B18" s="1303" t="s">
        <v>2210</v>
      </c>
      <c r="C18" s="1303" t="s">
        <v>1340</v>
      </c>
      <c r="D18" s="1301" t="s">
        <v>937</v>
      </c>
      <c r="E18" s="1301" t="s">
        <v>2205</v>
      </c>
      <c r="F18" s="1306">
        <v>123481.5</v>
      </c>
      <c r="G18" s="1301" t="s">
        <v>1674</v>
      </c>
      <c r="H18" s="1306">
        <v>5414.85</v>
      </c>
      <c r="I18" s="1301" t="s">
        <v>1674</v>
      </c>
      <c r="J18" s="1301" t="s">
        <v>937</v>
      </c>
      <c r="K18" s="1301" t="s">
        <v>2205</v>
      </c>
      <c r="L18" s="1306">
        <v>82884.45</v>
      </c>
      <c r="M18" s="1301" t="s">
        <v>1674</v>
      </c>
      <c r="N18" s="1306">
        <v>9970.2000000000007</v>
      </c>
      <c r="O18" s="1301" t="s">
        <v>1674</v>
      </c>
      <c r="P18" s="1301" t="s">
        <v>937</v>
      </c>
      <c r="Q18" s="1301" t="s">
        <v>2205</v>
      </c>
      <c r="R18" s="1302">
        <v>54525.248</v>
      </c>
      <c r="S18" s="1301" t="s">
        <v>1674</v>
      </c>
      <c r="T18" s="1306">
        <v>21794.37</v>
      </c>
      <c r="U18" s="1301" t="s">
        <v>1674</v>
      </c>
    </row>
    <row r="19" spans="1:21" ht="14.5">
      <c r="A19" s="1317"/>
      <c r="B19" s="1303" t="s">
        <v>2210</v>
      </c>
      <c r="C19" s="1303" t="s">
        <v>1339</v>
      </c>
      <c r="D19" s="1304" t="s">
        <v>937</v>
      </c>
      <c r="E19" s="1304" t="s">
        <v>2205</v>
      </c>
      <c r="F19" s="1307">
        <v>0</v>
      </c>
      <c r="G19" s="1304" t="s">
        <v>1674</v>
      </c>
      <c r="H19" s="1307">
        <v>0</v>
      </c>
      <c r="I19" s="1304" t="s">
        <v>1674</v>
      </c>
      <c r="J19" s="1304" t="s">
        <v>937</v>
      </c>
      <c r="K19" s="1304" t="s">
        <v>2205</v>
      </c>
      <c r="L19" s="1307">
        <v>0</v>
      </c>
      <c r="M19" s="1304" t="s">
        <v>1674</v>
      </c>
      <c r="N19" s="1307">
        <v>0</v>
      </c>
      <c r="O19" s="1304" t="s">
        <v>1674</v>
      </c>
      <c r="P19" s="1304" t="s">
        <v>937</v>
      </c>
      <c r="Q19" s="1304" t="s">
        <v>2205</v>
      </c>
      <c r="R19" s="1307">
        <v>0</v>
      </c>
      <c r="S19" s="1304" t="s">
        <v>1674</v>
      </c>
      <c r="T19" s="1307">
        <v>0</v>
      </c>
      <c r="U19" s="1304" t="s">
        <v>1674</v>
      </c>
    </row>
    <row r="20" spans="1:21" ht="14.5">
      <c r="A20" s="1317"/>
      <c r="B20" s="1303" t="s">
        <v>2210</v>
      </c>
      <c r="C20" s="1303" t="s">
        <v>2249</v>
      </c>
      <c r="D20" s="1301" t="s">
        <v>937</v>
      </c>
      <c r="E20" s="1301" t="s">
        <v>2205</v>
      </c>
      <c r="F20" s="1306">
        <v>10833</v>
      </c>
      <c r="G20" s="1301" t="s">
        <v>1674</v>
      </c>
      <c r="H20" s="1306">
        <v>31.4</v>
      </c>
      <c r="I20" s="1301" t="s">
        <v>1674</v>
      </c>
      <c r="J20" s="1301" t="s">
        <v>937</v>
      </c>
      <c r="K20" s="1301" t="s">
        <v>2205</v>
      </c>
      <c r="L20" s="1306">
        <v>4867</v>
      </c>
      <c r="M20" s="1301" t="s">
        <v>1674</v>
      </c>
      <c r="N20" s="1306">
        <v>31.4</v>
      </c>
      <c r="O20" s="1301" t="s">
        <v>1674</v>
      </c>
      <c r="P20" s="1301" t="s">
        <v>937</v>
      </c>
      <c r="Q20" s="1301" t="s">
        <v>2205</v>
      </c>
      <c r="R20" s="1302">
        <v>2280.0169999999998</v>
      </c>
      <c r="S20" s="1301" t="s">
        <v>1674</v>
      </c>
      <c r="T20" s="1302">
        <v>12.590999999999999</v>
      </c>
      <c r="U20" s="1301" t="s">
        <v>1674</v>
      </c>
    </row>
    <row r="21" spans="1:21" ht="14.5">
      <c r="A21" s="1317"/>
      <c r="B21" s="1303" t="s">
        <v>2210</v>
      </c>
      <c r="C21" s="1303" t="s">
        <v>2248</v>
      </c>
      <c r="D21" s="1304" t="s">
        <v>937</v>
      </c>
      <c r="E21" s="1304" t="s">
        <v>2205</v>
      </c>
      <c r="F21" s="1307">
        <v>2130.44</v>
      </c>
      <c r="G21" s="1304" t="s">
        <v>1674</v>
      </c>
      <c r="H21" s="1307">
        <v>26621.279999999999</v>
      </c>
      <c r="I21" s="1304" t="s">
        <v>1674</v>
      </c>
      <c r="J21" s="1304" t="s">
        <v>937</v>
      </c>
      <c r="K21" s="1304" t="s">
        <v>2205</v>
      </c>
      <c r="L21" s="1305">
        <v>1045.172</v>
      </c>
      <c r="M21" s="1304" t="s">
        <v>1674</v>
      </c>
      <c r="N21" s="1305">
        <v>33763.608</v>
      </c>
      <c r="O21" s="1304" t="s">
        <v>1674</v>
      </c>
      <c r="P21" s="1304" t="s">
        <v>937</v>
      </c>
      <c r="Q21" s="1304" t="s">
        <v>2205</v>
      </c>
      <c r="R21" s="1305">
        <v>389.87599999999998</v>
      </c>
      <c r="S21" s="1304" t="s">
        <v>1674</v>
      </c>
      <c r="T21" s="1305">
        <v>28374.948</v>
      </c>
      <c r="U21" s="1304" t="s">
        <v>1674</v>
      </c>
    </row>
    <row r="22" spans="1:21" ht="14.5">
      <c r="A22" s="1317"/>
      <c r="B22" s="1303" t="s">
        <v>2210</v>
      </c>
      <c r="C22" s="1303" t="s">
        <v>1338</v>
      </c>
      <c r="D22" s="1301" t="s">
        <v>937</v>
      </c>
      <c r="E22" s="1301" t="s">
        <v>2205</v>
      </c>
      <c r="F22" s="1306">
        <v>0</v>
      </c>
      <c r="G22" s="1301" t="s">
        <v>1674</v>
      </c>
      <c r="H22" s="1306">
        <v>0</v>
      </c>
      <c r="I22" s="1301" t="s">
        <v>1674</v>
      </c>
      <c r="J22" s="1301" t="s">
        <v>937</v>
      </c>
      <c r="K22" s="1301" t="s">
        <v>2205</v>
      </c>
      <c r="L22" s="1306">
        <v>0</v>
      </c>
      <c r="M22" s="1301" t="s">
        <v>1674</v>
      </c>
      <c r="N22" s="1306">
        <v>0</v>
      </c>
      <c r="O22" s="1301" t="s">
        <v>1674</v>
      </c>
      <c r="P22" s="1301" t="s">
        <v>937</v>
      </c>
      <c r="Q22" s="1301" t="s">
        <v>2205</v>
      </c>
      <c r="R22" s="1306">
        <v>0</v>
      </c>
      <c r="S22" s="1301" t="s">
        <v>1674</v>
      </c>
      <c r="T22" s="1306">
        <v>0</v>
      </c>
      <c r="U22" s="1301" t="s">
        <v>1674</v>
      </c>
    </row>
    <row r="23" spans="1:21" ht="14.5">
      <c r="A23" s="1317"/>
      <c r="B23" s="1303" t="s">
        <v>2210</v>
      </c>
      <c r="C23" s="1303" t="s">
        <v>2247</v>
      </c>
      <c r="D23" s="1304" t="s">
        <v>937</v>
      </c>
      <c r="E23" s="1304" t="s">
        <v>2205</v>
      </c>
      <c r="F23" s="1307">
        <v>0</v>
      </c>
      <c r="G23" s="1304" t="s">
        <v>1674</v>
      </c>
      <c r="H23" s="1307">
        <v>0</v>
      </c>
      <c r="I23" s="1304" t="s">
        <v>1674</v>
      </c>
      <c r="J23" s="1304" t="s">
        <v>937</v>
      </c>
      <c r="K23" s="1304" t="s">
        <v>2205</v>
      </c>
      <c r="L23" s="1307">
        <v>0</v>
      </c>
      <c r="M23" s="1304" t="s">
        <v>1674</v>
      </c>
      <c r="N23" s="1307">
        <v>0</v>
      </c>
      <c r="O23" s="1304" t="s">
        <v>1674</v>
      </c>
      <c r="P23" s="1304" t="s">
        <v>937</v>
      </c>
      <c r="Q23" s="1304" t="s">
        <v>2205</v>
      </c>
      <c r="R23" s="1307">
        <v>0</v>
      </c>
      <c r="S23" s="1304" t="s">
        <v>1674</v>
      </c>
      <c r="T23" s="1307">
        <v>0</v>
      </c>
      <c r="U23" s="1304" t="s">
        <v>1674</v>
      </c>
    </row>
    <row r="24" spans="1:21" ht="14.5">
      <c r="A24" s="1317"/>
      <c r="B24" s="1303" t="s">
        <v>2210</v>
      </c>
      <c r="C24" s="1303" t="s">
        <v>2246</v>
      </c>
      <c r="D24" s="1301" t="s">
        <v>937</v>
      </c>
      <c r="E24" s="1301" t="s">
        <v>2205</v>
      </c>
      <c r="F24" s="1306">
        <v>0</v>
      </c>
      <c r="G24" s="1301" t="s">
        <v>1674</v>
      </c>
      <c r="H24" s="1306">
        <v>0</v>
      </c>
      <c r="I24" s="1301" t="s">
        <v>1674</v>
      </c>
      <c r="J24" s="1301" t="s">
        <v>937</v>
      </c>
      <c r="K24" s="1301" t="s">
        <v>2205</v>
      </c>
      <c r="L24" s="1306">
        <v>0</v>
      </c>
      <c r="M24" s="1301" t="s">
        <v>1674</v>
      </c>
      <c r="N24" s="1306">
        <v>0</v>
      </c>
      <c r="O24" s="1301" t="s">
        <v>1674</v>
      </c>
      <c r="P24" s="1301" t="s">
        <v>937</v>
      </c>
      <c r="Q24" s="1301" t="s">
        <v>2205</v>
      </c>
      <c r="R24" s="1306">
        <v>0</v>
      </c>
      <c r="S24" s="1301" t="s">
        <v>1674</v>
      </c>
      <c r="T24" s="1306">
        <v>0</v>
      </c>
      <c r="U24" s="1301" t="s">
        <v>1674</v>
      </c>
    </row>
    <row r="25" spans="1:21" ht="14.5">
      <c r="A25" s="1317"/>
      <c r="B25" s="1303" t="s">
        <v>2210</v>
      </c>
      <c r="C25" s="1303" t="s">
        <v>2245</v>
      </c>
      <c r="D25" s="1304" t="s">
        <v>937</v>
      </c>
      <c r="E25" s="1304" t="s">
        <v>2205</v>
      </c>
      <c r="F25" s="1307">
        <v>0</v>
      </c>
      <c r="G25" s="1304" t="s">
        <v>1674</v>
      </c>
      <c r="H25" s="1307">
        <v>0</v>
      </c>
      <c r="I25" s="1304" t="s">
        <v>1674</v>
      </c>
      <c r="J25" s="1304" t="s">
        <v>937</v>
      </c>
      <c r="K25" s="1304" t="s">
        <v>2205</v>
      </c>
      <c r="L25" s="1307">
        <v>0</v>
      </c>
      <c r="M25" s="1304" t="s">
        <v>1674</v>
      </c>
      <c r="N25" s="1307">
        <v>0</v>
      </c>
      <c r="O25" s="1304" t="s">
        <v>1674</v>
      </c>
      <c r="P25" s="1304" t="s">
        <v>937</v>
      </c>
      <c r="Q25" s="1304" t="s">
        <v>2205</v>
      </c>
      <c r="R25" s="1307">
        <v>0</v>
      </c>
      <c r="S25" s="1304" t="s">
        <v>1674</v>
      </c>
      <c r="T25" s="1307">
        <v>0</v>
      </c>
      <c r="U25" s="1304" t="s">
        <v>1674</v>
      </c>
    </row>
    <row r="26" spans="1:21" ht="14.5">
      <c r="A26" s="1317"/>
      <c r="B26" s="1303" t="s">
        <v>2210</v>
      </c>
      <c r="C26" s="1303" t="s">
        <v>785</v>
      </c>
      <c r="D26" s="1301" t="s">
        <v>937</v>
      </c>
      <c r="E26" s="1301" t="s">
        <v>2205</v>
      </c>
      <c r="F26" s="1306">
        <v>0</v>
      </c>
      <c r="G26" s="1301" t="s">
        <v>1674</v>
      </c>
      <c r="H26" s="1306">
        <v>0</v>
      </c>
      <c r="I26" s="1301" t="s">
        <v>1674</v>
      </c>
      <c r="J26" s="1301" t="s">
        <v>937</v>
      </c>
      <c r="K26" s="1301" t="s">
        <v>2205</v>
      </c>
      <c r="L26" s="1306">
        <v>0</v>
      </c>
      <c r="M26" s="1301" t="s">
        <v>1674</v>
      </c>
      <c r="N26" s="1306">
        <v>0</v>
      </c>
      <c r="O26" s="1301" t="s">
        <v>1674</v>
      </c>
      <c r="P26" s="1301" t="s">
        <v>937</v>
      </c>
      <c r="Q26" s="1301" t="s">
        <v>2205</v>
      </c>
      <c r="R26" s="1306">
        <v>0</v>
      </c>
      <c r="S26" s="1301" t="s">
        <v>1674</v>
      </c>
      <c r="T26" s="1306">
        <v>0</v>
      </c>
      <c r="U26" s="1301" t="s">
        <v>1674</v>
      </c>
    </row>
    <row r="27" spans="1:21" ht="14.5">
      <c r="A27" s="1317"/>
      <c r="B27" s="1303" t="s">
        <v>2210</v>
      </c>
      <c r="C27" s="1303" t="s">
        <v>2244</v>
      </c>
      <c r="D27" s="1304" t="s">
        <v>937</v>
      </c>
      <c r="E27" s="1304" t="s">
        <v>2205</v>
      </c>
      <c r="F27" s="1307">
        <v>0</v>
      </c>
      <c r="G27" s="1304" t="s">
        <v>1674</v>
      </c>
      <c r="H27" s="1307">
        <v>0</v>
      </c>
      <c r="I27" s="1304" t="s">
        <v>1674</v>
      </c>
      <c r="J27" s="1304" t="s">
        <v>937</v>
      </c>
      <c r="K27" s="1304" t="s">
        <v>2205</v>
      </c>
      <c r="L27" s="1307">
        <v>0</v>
      </c>
      <c r="M27" s="1304" t="s">
        <v>1674</v>
      </c>
      <c r="N27" s="1307">
        <v>0</v>
      </c>
      <c r="O27" s="1304" t="s">
        <v>1674</v>
      </c>
      <c r="P27" s="1304" t="s">
        <v>937</v>
      </c>
      <c r="Q27" s="1304" t="s">
        <v>2205</v>
      </c>
      <c r="R27" s="1307">
        <v>0</v>
      </c>
      <c r="S27" s="1304" t="s">
        <v>1674</v>
      </c>
      <c r="T27" s="1307">
        <v>0</v>
      </c>
      <c r="U27" s="1304" t="s">
        <v>1674</v>
      </c>
    </row>
    <row r="28" spans="1:21" ht="14.5">
      <c r="A28" s="1317"/>
      <c r="B28" s="1303" t="s">
        <v>2210</v>
      </c>
      <c r="C28" s="1303" t="s">
        <v>2243</v>
      </c>
      <c r="D28" s="1306">
        <v>0</v>
      </c>
      <c r="E28" s="1301" t="s">
        <v>1674</v>
      </c>
      <c r="F28" s="1306">
        <v>0</v>
      </c>
      <c r="G28" s="1301" t="s">
        <v>1674</v>
      </c>
      <c r="H28" s="1306">
        <v>0</v>
      </c>
      <c r="I28" s="1301" t="s">
        <v>1674</v>
      </c>
      <c r="J28" s="1306">
        <v>0</v>
      </c>
      <c r="K28" s="1301" t="s">
        <v>1674</v>
      </c>
      <c r="L28" s="1306">
        <v>0</v>
      </c>
      <c r="M28" s="1301" t="s">
        <v>1674</v>
      </c>
      <c r="N28" s="1306">
        <v>0</v>
      </c>
      <c r="O28" s="1301" t="s">
        <v>1674</v>
      </c>
      <c r="P28" s="1306">
        <v>0</v>
      </c>
      <c r="Q28" s="1301" t="s">
        <v>1674</v>
      </c>
      <c r="R28" s="1306">
        <v>0</v>
      </c>
      <c r="S28" s="1301" t="s">
        <v>1674</v>
      </c>
      <c r="T28" s="1306">
        <v>0</v>
      </c>
      <c r="U28" s="1301" t="s">
        <v>1674</v>
      </c>
    </row>
    <row r="29" spans="1:21" ht="14.5">
      <c r="A29" s="1317"/>
      <c r="B29" s="1303" t="s">
        <v>2210</v>
      </c>
      <c r="C29" s="1303" t="s">
        <v>780</v>
      </c>
      <c r="D29" s="1307">
        <v>0</v>
      </c>
      <c r="E29" s="1304" t="s">
        <v>1674</v>
      </c>
      <c r="F29" s="1307">
        <v>0</v>
      </c>
      <c r="G29" s="1304" t="s">
        <v>1674</v>
      </c>
      <c r="H29" s="1307">
        <v>0</v>
      </c>
      <c r="I29" s="1304" t="s">
        <v>1674</v>
      </c>
      <c r="J29" s="1307">
        <v>0</v>
      </c>
      <c r="K29" s="1304" t="s">
        <v>1674</v>
      </c>
      <c r="L29" s="1307">
        <v>0</v>
      </c>
      <c r="M29" s="1304" t="s">
        <v>1674</v>
      </c>
      <c r="N29" s="1307">
        <v>0</v>
      </c>
      <c r="O29" s="1304" t="s">
        <v>1674</v>
      </c>
      <c r="P29" s="1307">
        <v>0</v>
      </c>
      <c r="Q29" s="1304" t="s">
        <v>1674</v>
      </c>
      <c r="R29" s="1307">
        <v>0</v>
      </c>
      <c r="S29" s="1304" t="s">
        <v>1674</v>
      </c>
      <c r="T29" s="1307">
        <v>0</v>
      </c>
      <c r="U29" s="1304" t="s">
        <v>1674</v>
      </c>
    </row>
    <row r="30" spans="1:21" ht="14.5">
      <c r="A30" s="1317"/>
      <c r="B30" s="1303" t="s">
        <v>2210</v>
      </c>
      <c r="C30" s="1303" t="s">
        <v>1336</v>
      </c>
      <c r="D30" s="1301" t="s">
        <v>937</v>
      </c>
      <c r="E30" s="1301" t="s">
        <v>2205</v>
      </c>
      <c r="F30" s="1306">
        <v>0</v>
      </c>
      <c r="G30" s="1301" t="s">
        <v>1674</v>
      </c>
      <c r="H30" s="1306">
        <v>0</v>
      </c>
      <c r="I30" s="1301" t="s">
        <v>1674</v>
      </c>
      <c r="J30" s="1301" t="s">
        <v>937</v>
      </c>
      <c r="K30" s="1301" t="s">
        <v>2205</v>
      </c>
      <c r="L30" s="1306">
        <v>0</v>
      </c>
      <c r="M30" s="1301" t="s">
        <v>1674</v>
      </c>
      <c r="N30" s="1306">
        <v>0</v>
      </c>
      <c r="O30" s="1301" t="s">
        <v>1674</v>
      </c>
      <c r="P30" s="1301" t="s">
        <v>937</v>
      </c>
      <c r="Q30" s="1301" t="s">
        <v>2205</v>
      </c>
      <c r="R30" s="1306">
        <v>0</v>
      </c>
      <c r="S30" s="1301" t="s">
        <v>1674</v>
      </c>
      <c r="T30" s="1306">
        <v>0</v>
      </c>
      <c r="U30" s="1301" t="s">
        <v>1674</v>
      </c>
    </row>
    <row r="31" spans="1:21" ht="14.5">
      <c r="A31" s="1317"/>
      <c r="B31" s="1303" t="s">
        <v>2210</v>
      </c>
      <c r="C31" s="1303" t="s">
        <v>2242</v>
      </c>
      <c r="D31" s="1307">
        <v>0</v>
      </c>
      <c r="E31" s="1304" t="s">
        <v>1674</v>
      </c>
      <c r="F31" s="1307">
        <v>0</v>
      </c>
      <c r="G31" s="1304" t="s">
        <v>1674</v>
      </c>
      <c r="H31" s="1307">
        <v>0</v>
      </c>
      <c r="I31" s="1304" t="s">
        <v>1674</v>
      </c>
      <c r="J31" s="1307">
        <v>0</v>
      </c>
      <c r="K31" s="1304" t="s">
        <v>1674</v>
      </c>
      <c r="L31" s="1307">
        <v>0</v>
      </c>
      <c r="M31" s="1304" t="s">
        <v>1674</v>
      </c>
      <c r="N31" s="1307">
        <v>0</v>
      </c>
      <c r="O31" s="1304" t="s">
        <v>1674</v>
      </c>
      <c r="P31" s="1307">
        <v>0</v>
      </c>
      <c r="Q31" s="1304" t="s">
        <v>1674</v>
      </c>
      <c r="R31" s="1307">
        <v>0</v>
      </c>
      <c r="S31" s="1304" t="s">
        <v>1674</v>
      </c>
      <c r="T31" s="1307">
        <v>0</v>
      </c>
      <c r="U31" s="1304" t="s">
        <v>1674</v>
      </c>
    </row>
    <row r="32" spans="1:21" ht="14.5">
      <c r="A32" s="1317" t="s">
        <v>41</v>
      </c>
      <c r="B32" s="1303" t="s">
        <v>2210</v>
      </c>
      <c r="C32" s="1303" t="s">
        <v>305</v>
      </c>
      <c r="D32" s="1302">
        <v>465287.08500000002</v>
      </c>
      <c r="E32" s="1301" t="s">
        <v>1674</v>
      </c>
      <c r="F32" s="1302">
        <v>3299274.0950000002</v>
      </c>
      <c r="G32" s="1301" t="s">
        <v>1674</v>
      </c>
      <c r="H32" s="1302">
        <v>718338.10600000003</v>
      </c>
      <c r="I32" s="1301" t="s">
        <v>1674</v>
      </c>
      <c r="J32" s="1302">
        <v>265241.592</v>
      </c>
      <c r="K32" s="1301" t="s">
        <v>1674</v>
      </c>
      <c r="L32" s="1302">
        <v>3597234.497</v>
      </c>
      <c r="M32" s="1301" t="s">
        <v>1674</v>
      </c>
      <c r="N32" s="1302">
        <v>1140592.2990000001</v>
      </c>
      <c r="O32" s="1301" t="s">
        <v>1674</v>
      </c>
      <c r="P32" s="1302">
        <v>183113.851</v>
      </c>
      <c r="Q32" s="1301" t="s">
        <v>1674</v>
      </c>
      <c r="R32" s="1302">
        <v>3168238.4410000001</v>
      </c>
      <c r="S32" s="1301" t="s">
        <v>1674</v>
      </c>
      <c r="T32" s="1306">
        <v>0</v>
      </c>
      <c r="U32" s="1301" t="s">
        <v>1674</v>
      </c>
    </row>
    <row r="33" spans="1:21" ht="14.5">
      <c r="A33" s="1317"/>
      <c r="B33" s="1303" t="s">
        <v>2210</v>
      </c>
      <c r="C33" s="1303" t="s">
        <v>2241</v>
      </c>
      <c r="D33" s="1305">
        <v>153731.766</v>
      </c>
      <c r="E33" s="1304" t="s">
        <v>1674</v>
      </c>
      <c r="F33" s="1305">
        <v>5476050.926</v>
      </c>
      <c r="G33" s="1304" t="s">
        <v>1674</v>
      </c>
      <c r="H33" s="1305">
        <v>778469.23199999996</v>
      </c>
      <c r="I33" s="1304" t="s">
        <v>1674</v>
      </c>
      <c r="J33" s="1307">
        <v>148206.01999999999</v>
      </c>
      <c r="K33" s="1304" t="s">
        <v>1674</v>
      </c>
      <c r="L33" s="1305">
        <v>5474954.7029999997</v>
      </c>
      <c r="M33" s="1304" t="s">
        <v>1674</v>
      </c>
      <c r="N33" s="1305">
        <v>936476.29799999995</v>
      </c>
      <c r="O33" s="1304" t="s">
        <v>1674</v>
      </c>
      <c r="P33" s="1305">
        <v>134532.44899999999</v>
      </c>
      <c r="Q33" s="1304" t="s">
        <v>1674</v>
      </c>
      <c r="R33" s="1305">
        <v>5449738.2609999999</v>
      </c>
      <c r="S33" s="1304" t="s">
        <v>1674</v>
      </c>
      <c r="T33" s="1305">
        <v>912150.33400000003</v>
      </c>
      <c r="U33" s="1304" t="s">
        <v>1674</v>
      </c>
    </row>
    <row r="34" spans="1:21" ht="14.5">
      <c r="A34" s="1317" t="s">
        <v>93</v>
      </c>
      <c r="B34" s="1303" t="s">
        <v>2210</v>
      </c>
      <c r="C34" s="1303" t="s">
        <v>142</v>
      </c>
      <c r="D34" s="1306">
        <v>105667.43</v>
      </c>
      <c r="E34" s="1301" t="s">
        <v>1674</v>
      </c>
      <c r="F34" s="1306">
        <v>3964356.34</v>
      </c>
      <c r="G34" s="1301" t="s">
        <v>1674</v>
      </c>
      <c r="H34" s="1306">
        <v>30008.53</v>
      </c>
      <c r="I34" s="1301" t="s">
        <v>1674</v>
      </c>
      <c r="J34" s="1306">
        <v>102607.07</v>
      </c>
      <c r="K34" s="1301" t="s">
        <v>1674</v>
      </c>
      <c r="L34" s="1302">
        <v>3879643.875</v>
      </c>
      <c r="M34" s="1301" t="s">
        <v>1674</v>
      </c>
      <c r="N34" s="1302">
        <v>14154.165000000001</v>
      </c>
      <c r="O34" s="1301" t="s">
        <v>1674</v>
      </c>
      <c r="P34" s="1302">
        <v>81907.134999999995</v>
      </c>
      <c r="Q34" s="1301" t="s">
        <v>1674</v>
      </c>
      <c r="R34" s="1302">
        <v>3655047.4550000001</v>
      </c>
      <c r="S34" s="1301" t="s">
        <v>1674</v>
      </c>
      <c r="T34" s="1306">
        <v>4505.53</v>
      </c>
      <c r="U34" s="1301" t="s">
        <v>1674</v>
      </c>
    </row>
    <row r="35" spans="1:21" ht="14.5">
      <c r="A35" s="1317"/>
      <c r="B35" s="1303" t="s">
        <v>2210</v>
      </c>
      <c r="C35" s="1303" t="s">
        <v>2240</v>
      </c>
      <c r="D35" s="1307">
        <v>0</v>
      </c>
      <c r="E35" s="1304" t="s">
        <v>1674</v>
      </c>
      <c r="F35" s="1307">
        <v>0</v>
      </c>
      <c r="G35" s="1304" t="s">
        <v>1674</v>
      </c>
      <c r="H35" s="1307">
        <v>0</v>
      </c>
      <c r="I35" s="1304" t="s">
        <v>1674</v>
      </c>
      <c r="J35" s="1307">
        <v>0</v>
      </c>
      <c r="K35" s="1304" t="s">
        <v>1674</v>
      </c>
      <c r="L35" s="1307">
        <v>0</v>
      </c>
      <c r="M35" s="1304" t="s">
        <v>1674</v>
      </c>
      <c r="N35" s="1307">
        <v>0</v>
      </c>
      <c r="O35" s="1304" t="s">
        <v>1674</v>
      </c>
      <c r="P35" s="1307">
        <v>0</v>
      </c>
      <c r="Q35" s="1304" t="s">
        <v>1674</v>
      </c>
      <c r="R35" s="1307">
        <v>0</v>
      </c>
      <c r="S35" s="1304" t="s">
        <v>1674</v>
      </c>
      <c r="T35" s="1307">
        <v>0</v>
      </c>
      <c r="U35" s="1304" t="s">
        <v>1674</v>
      </c>
    </row>
    <row r="36" spans="1:21" ht="14.5">
      <c r="A36" s="1317"/>
      <c r="B36" s="1303" t="s">
        <v>2210</v>
      </c>
      <c r="C36" s="1303" t="s">
        <v>1688</v>
      </c>
      <c r="D36" s="1301" t="s">
        <v>937</v>
      </c>
      <c r="E36" s="1301" t="s">
        <v>2205</v>
      </c>
      <c r="F36" s="1306">
        <v>0</v>
      </c>
      <c r="G36" s="1301" t="s">
        <v>1674</v>
      </c>
      <c r="H36" s="1306">
        <v>0</v>
      </c>
      <c r="I36" s="1301" t="s">
        <v>1674</v>
      </c>
      <c r="J36" s="1301" t="s">
        <v>937</v>
      </c>
      <c r="K36" s="1301" t="s">
        <v>2205</v>
      </c>
      <c r="L36" s="1306">
        <v>0</v>
      </c>
      <c r="M36" s="1301" t="s">
        <v>1674</v>
      </c>
      <c r="N36" s="1306">
        <v>0</v>
      </c>
      <c r="O36" s="1301" t="s">
        <v>1674</v>
      </c>
      <c r="P36" s="1301" t="s">
        <v>937</v>
      </c>
      <c r="Q36" s="1301" t="s">
        <v>2205</v>
      </c>
      <c r="R36" s="1306">
        <v>0</v>
      </c>
      <c r="S36" s="1301" t="s">
        <v>1674</v>
      </c>
      <c r="T36" s="1306">
        <v>0</v>
      </c>
      <c r="U36" s="1301" t="s">
        <v>1674</v>
      </c>
    </row>
    <row r="37" spans="1:21" ht="14.5">
      <c r="A37" s="1317"/>
      <c r="B37" s="1303" t="s">
        <v>2210</v>
      </c>
      <c r="C37" s="1303" t="s">
        <v>2239</v>
      </c>
      <c r="D37" s="1305">
        <v>48064.336000000003</v>
      </c>
      <c r="E37" s="1304" t="s">
        <v>1674</v>
      </c>
      <c r="F37" s="1307">
        <v>0</v>
      </c>
      <c r="G37" s="1304" t="s">
        <v>1674</v>
      </c>
      <c r="H37" s="1307">
        <v>0</v>
      </c>
      <c r="I37" s="1304" t="s">
        <v>1674</v>
      </c>
      <c r="J37" s="1307">
        <v>45598.95</v>
      </c>
      <c r="K37" s="1304" t="s">
        <v>1674</v>
      </c>
      <c r="L37" s="1307">
        <v>0</v>
      </c>
      <c r="M37" s="1304" t="s">
        <v>1674</v>
      </c>
      <c r="N37" s="1307">
        <v>0</v>
      </c>
      <c r="O37" s="1304" t="s">
        <v>1674</v>
      </c>
      <c r="P37" s="1305">
        <v>52625.313999999998</v>
      </c>
      <c r="Q37" s="1304" t="s">
        <v>1674</v>
      </c>
      <c r="R37" s="1307">
        <v>0</v>
      </c>
      <c r="S37" s="1304" t="s">
        <v>1674</v>
      </c>
      <c r="T37" s="1307">
        <v>0</v>
      </c>
      <c r="U37" s="1304" t="s">
        <v>1674</v>
      </c>
    </row>
    <row r="38" spans="1:21" ht="14.5">
      <c r="A38" s="1317"/>
      <c r="B38" s="1303" t="s">
        <v>2210</v>
      </c>
      <c r="C38" s="1303" t="s">
        <v>2238</v>
      </c>
      <c r="D38" s="1306">
        <v>0</v>
      </c>
      <c r="E38" s="1301" t="s">
        <v>1674</v>
      </c>
      <c r="F38" s="1306">
        <v>0</v>
      </c>
      <c r="G38" s="1301" t="s">
        <v>1674</v>
      </c>
      <c r="H38" s="1306">
        <v>0</v>
      </c>
      <c r="I38" s="1301" t="s">
        <v>1674</v>
      </c>
      <c r="J38" s="1306">
        <v>0</v>
      </c>
      <c r="K38" s="1301" t="s">
        <v>1674</v>
      </c>
      <c r="L38" s="1306">
        <v>0</v>
      </c>
      <c r="M38" s="1301" t="s">
        <v>1674</v>
      </c>
      <c r="N38" s="1306">
        <v>0</v>
      </c>
      <c r="O38" s="1301" t="s">
        <v>1674</v>
      </c>
      <c r="P38" s="1306">
        <v>0</v>
      </c>
      <c r="Q38" s="1301" t="s">
        <v>1674</v>
      </c>
      <c r="R38" s="1306">
        <v>0</v>
      </c>
      <c r="S38" s="1301" t="s">
        <v>1674</v>
      </c>
      <c r="T38" s="1306">
        <v>0</v>
      </c>
      <c r="U38" s="1301" t="s">
        <v>1674</v>
      </c>
    </row>
    <row r="39" spans="1:21" ht="14.5">
      <c r="A39" s="1317"/>
      <c r="B39" s="1303" t="s">
        <v>2210</v>
      </c>
      <c r="C39" s="1303" t="s">
        <v>98</v>
      </c>
      <c r="D39" s="1304" t="s">
        <v>937</v>
      </c>
      <c r="E39" s="1304" t="s">
        <v>2205</v>
      </c>
      <c r="F39" s="1304" t="s">
        <v>937</v>
      </c>
      <c r="G39" s="1304" t="s">
        <v>2205</v>
      </c>
      <c r="H39" s="1304" t="s">
        <v>937</v>
      </c>
      <c r="I39" s="1304" t="s">
        <v>2205</v>
      </c>
      <c r="J39" s="1304" t="s">
        <v>937</v>
      </c>
      <c r="K39" s="1304" t="s">
        <v>2205</v>
      </c>
      <c r="L39" s="1304" t="s">
        <v>937</v>
      </c>
      <c r="M39" s="1304" t="s">
        <v>2205</v>
      </c>
      <c r="N39" s="1304" t="s">
        <v>937</v>
      </c>
      <c r="O39" s="1304" t="s">
        <v>2205</v>
      </c>
      <c r="P39" s="1304" t="s">
        <v>937</v>
      </c>
      <c r="Q39" s="1304" t="s">
        <v>2205</v>
      </c>
      <c r="R39" s="1304" t="s">
        <v>937</v>
      </c>
      <c r="S39" s="1304" t="s">
        <v>2205</v>
      </c>
      <c r="T39" s="1304" t="s">
        <v>937</v>
      </c>
      <c r="U39" s="1304" t="s">
        <v>2205</v>
      </c>
    </row>
    <row r="40" spans="1:21" ht="14.5">
      <c r="A40" s="1317"/>
      <c r="B40" s="1303" t="s">
        <v>2210</v>
      </c>
      <c r="C40" s="1303" t="s">
        <v>1329</v>
      </c>
      <c r="D40" s="1301" t="s">
        <v>937</v>
      </c>
      <c r="E40" s="1301" t="s">
        <v>2205</v>
      </c>
      <c r="F40" s="1306">
        <v>0</v>
      </c>
      <c r="G40" s="1301" t="s">
        <v>1674</v>
      </c>
      <c r="H40" s="1306">
        <v>0</v>
      </c>
      <c r="I40" s="1301" t="s">
        <v>1674</v>
      </c>
      <c r="J40" s="1301" t="s">
        <v>937</v>
      </c>
      <c r="K40" s="1301" t="s">
        <v>2205</v>
      </c>
      <c r="L40" s="1306">
        <v>0</v>
      </c>
      <c r="M40" s="1301" t="s">
        <v>1674</v>
      </c>
      <c r="N40" s="1306">
        <v>0</v>
      </c>
      <c r="O40" s="1301" t="s">
        <v>1674</v>
      </c>
      <c r="P40" s="1301" t="s">
        <v>937</v>
      </c>
      <c r="Q40" s="1301" t="s">
        <v>2205</v>
      </c>
      <c r="R40" s="1306">
        <v>0</v>
      </c>
      <c r="S40" s="1301" t="s">
        <v>1674</v>
      </c>
      <c r="T40" s="1306">
        <v>0</v>
      </c>
      <c r="U40" s="1301" t="s">
        <v>1674</v>
      </c>
    </row>
    <row r="41" spans="1:21" ht="14.5">
      <c r="A41" s="1317" t="s">
        <v>75</v>
      </c>
      <c r="B41" s="1303" t="s">
        <v>2210</v>
      </c>
      <c r="C41" s="1303" t="s">
        <v>2237</v>
      </c>
      <c r="D41" s="1304" t="s">
        <v>937</v>
      </c>
      <c r="E41" s="1304" t="s">
        <v>2205</v>
      </c>
      <c r="F41" s="1305">
        <v>41473.930999999997</v>
      </c>
      <c r="G41" s="1304" t="s">
        <v>1674</v>
      </c>
      <c r="H41" s="1305">
        <v>11691.874</v>
      </c>
      <c r="I41" s="1304" t="s">
        <v>1674</v>
      </c>
      <c r="J41" s="1304" t="s">
        <v>937</v>
      </c>
      <c r="K41" s="1304" t="s">
        <v>2205</v>
      </c>
      <c r="L41" s="1305">
        <v>33207.911999999997</v>
      </c>
      <c r="M41" s="1304" t="s">
        <v>1674</v>
      </c>
      <c r="N41" s="1305">
        <v>11749.794</v>
      </c>
      <c r="O41" s="1304" t="s">
        <v>1674</v>
      </c>
      <c r="P41" s="1304" t="s">
        <v>937</v>
      </c>
      <c r="Q41" s="1304" t="s">
        <v>2205</v>
      </c>
      <c r="R41" s="1305">
        <v>52722.576000000001</v>
      </c>
      <c r="S41" s="1304" t="s">
        <v>1674</v>
      </c>
      <c r="T41" s="1305">
        <v>10854.647999999999</v>
      </c>
      <c r="U41" s="1304" t="s">
        <v>1674</v>
      </c>
    </row>
    <row r="42" spans="1:21" ht="14.5">
      <c r="A42" s="1317"/>
      <c r="B42" s="1303" t="s">
        <v>2210</v>
      </c>
      <c r="C42" s="1303" t="s">
        <v>254</v>
      </c>
      <c r="D42" s="1301" t="s">
        <v>937</v>
      </c>
      <c r="E42" s="1301" t="s">
        <v>2205</v>
      </c>
      <c r="F42" s="1306">
        <v>302544</v>
      </c>
      <c r="G42" s="1301" t="s">
        <v>1674</v>
      </c>
      <c r="H42" s="1306">
        <v>13904</v>
      </c>
      <c r="I42" s="1301" t="s">
        <v>1674</v>
      </c>
      <c r="J42" s="1301" t="s">
        <v>937</v>
      </c>
      <c r="K42" s="1301" t="s">
        <v>2205</v>
      </c>
      <c r="L42" s="1306">
        <v>303996</v>
      </c>
      <c r="M42" s="1301" t="s">
        <v>1674</v>
      </c>
      <c r="N42" s="1306">
        <v>24288</v>
      </c>
      <c r="O42" s="1301" t="s">
        <v>1674</v>
      </c>
      <c r="P42" s="1301" t="s">
        <v>937</v>
      </c>
      <c r="Q42" s="1301" t="s">
        <v>2205</v>
      </c>
      <c r="R42" s="1306">
        <v>302764</v>
      </c>
      <c r="S42" s="1301" t="s">
        <v>1674</v>
      </c>
      <c r="T42" s="1306">
        <v>21120</v>
      </c>
      <c r="U42" s="1301" t="s">
        <v>1674</v>
      </c>
    </row>
    <row r="43" spans="1:21" ht="14.5">
      <c r="A43" s="1317"/>
      <c r="B43" s="1303" t="s">
        <v>2210</v>
      </c>
      <c r="C43" s="1303" t="s">
        <v>696</v>
      </c>
      <c r="D43" s="1304" t="s">
        <v>937</v>
      </c>
      <c r="E43" s="1304" t="s">
        <v>2205</v>
      </c>
      <c r="F43" s="1307">
        <v>652.74</v>
      </c>
      <c r="G43" s="1304" t="s">
        <v>1674</v>
      </c>
      <c r="H43" s="1305">
        <v>87.031999999999996</v>
      </c>
      <c r="I43" s="1304" t="s">
        <v>1674</v>
      </c>
      <c r="J43" s="1304" t="s">
        <v>937</v>
      </c>
      <c r="K43" s="1304" t="s">
        <v>2205</v>
      </c>
      <c r="L43" s="1305">
        <v>478.67599999999999</v>
      </c>
      <c r="M43" s="1304" t="s">
        <v>1674</v>
      </c>
      <c r="N43" s="1305">
        <v>43.515999999999998</v>
      </c>
      <c r="O43" s="1304" t="s">
        <v>1674</v>
      </c>
      <c r="P43" s="1304" t="s">
        <v>937</v>
      </c>
      <c r="Q43" s="1304" t="s">
        <v>2205</v>
      </c>
      <c r="R43" s="1307">
        <v>435.16</v>
      </c>
      <c r="S43" s="1304" t="s">
        <v>1674</v>
      </c>
      <c r="T43" s="1305">
        <v>87.031999999999996</v>
      </c>
      <c r="U43" s="1304" t="s">
        <v>1674</v>
      </c>
    </row>
    <row r="44" spans="1:21" ht="14.5">
      <c r="A44" s="1317" t="s">
        <v>76</v>
      </c>
      <c r="B44" s="1303" t="s">
        <v>2210</v>
      </c>
      <c r="C44" s="1303" t="s">
        <v>2236</v>
      </c>
      <c r="D44" s="1301" t="s">
        <v>937</v>
      </c>
      <c r="E44" s="1301" t="s">
        <v>2205</v>
      </c>
      <c r="F44" s="1302">
        <v>88305.203999999998</v>
      </c>
      <c r="G44" s="1301" t="s">
        <v>1674</v>
      </c>
      <c r="H44" s="1302">
        <v>211923.78099999999</v>
      </c>
      <c r="I44" s="1301" t="s">
        <v>1674</v>
      </c>
      <c r="J44" s="1301" t="s">
        <v>937</v>
      </c>
      <c r="K44" s="1301" t="s">
        <v>2205</v>
      </c>
      <c r="L44" s="1302">
        <v>80798.990999999995</v>
      </c>
      <c r="M44" s="1301" t="s">
        <v>1674</v>
      </c>
      <c r="N44" s="1302">
        <v>186924.30100000001</v>
      </c>
      <c r="O44" s="1301" t="s">
        <v>1674</v>
      </c>
      <c r="P44" s="1301" t="s">
        <v>937</v>
      </c>
      <c r="Q44" s="1301" t="s">
        <v>2205</v>
      </c>
      <c r="R44" s="1306">
        <v>132762.34</v>
      </c>
      <c r="S44" s="1301" t="s">
        <v>1674</v>
      </c>
      <c r="T44" s="1302">
        <v>203583.01500000001</v>
      </c>
      <c r="U44" s="1301" t="s">
        <v>1674</v>
      </c>
    </row>
    <row r="45" spans="1:21" ht="14.5">
      <c r="A45" s="1317"/>
      <c r="B45" s="1303" t="s">
        <v>2210</v>
      </c>
      <c r="C45" s="1303" t="s">
        <v>2235</v>
      </c>
      <c r="D45" s="1304" t="s">
        <v>937</v>
      </c>
      <c r="E45" s="1304" t="s">
        <v>2205</v>
      </c>
      <c r="F45" s="1307">
        <v>0</v>
      </c>
      <c r="G45" s="1304" t="s">
        <v>1674</v>
      </c>
      <c r="H45" s="1307">
        <v>0</v>
      </c>
      <c r="I45" s="1304" t="s">
        <v>1674</v>
      </c>
      <c r="J45" s="1304" t="s">
        <v>937</v>
      </c>
      <c r="K45" s="1304" t="s">
        <v>2205</v>
      </c>
      <c r="L45" s="1307">
        <v>0</v>
      </c>
      <c r="M45" s="1304" t="s">
        <v>1674</v>
      </c>
      <c r="N45" s="1307">
        <v>0</v>
      </c>
      <c r="O45" s="1304" t="s">
        <v>1674</v>
      </c>
      <c r="P45" s="1304" t="s">
        <v>937</v>
      </c>
      <c r="Q45" s="1304" t="s">
        <v>2205</v>
      </c>
      <c r="R45" s="1307">
        <v>0</v>
      </c>
      <c r="S45" s="1304" t="s">
        <v>1674</v>
      </c>
      <c r="T45" s="1307">
        <v>0</v>
      </c>
      <c r="U45" s="1304" t="s">
        <v>1674</v>
      </c>
    </row>
    <row r="46" spans="1:21" ht="14.5">
      <c r="A46" s="1317" t="s">
        <v>79</v>
      </c>
      <c r="B46" s="1303" t="s">
        <v>2210</v>
      </c>
      <c r="C46" s="1303" t="s">
        <v>2234</v>
      </c>
      <c r="D46" s="1301" t="s">
        <v>937</v>
      </c>
      <c r="E46" s="1301" t="s">
        <v>2205</v>
      </c>
      <c r="F46" s="1306">
        <v>197350.8</v>
      </c>
      <c r="G46" s="1301" t="s">
        <v>1674</v>
      </c>
      <c r="H46" s="1306">
        <v>29446.400000000001</v>
      </c>
      <c r="I46" s="1301" t="s">
        <v>1674</v>
      </c>
      <c r="J46" s="1301" t="s">
        <v>937</v>
      </c>
      <c r="K46" s="1301" t="s">
        <v>2205</v>
      </c>
      <c r="L46" s="1306">
        <v>213614.8</v>
      </c>
      <c r="M46" s="1301" t="s">
        <v>1674</v>
      </c>
      <c r="N46" s="1306">
        <v>52087.6</v>
      </c>
      <c r="O46" s="1301" t="s">
        <v>1674</v>
      </c>
      <c r="P46" s="1301" t="s">
        <v>937</v>
      </c>
      <c r="Q46" s="1301" t="s">
        <v>2205</v>
      </c>
      <c r="R46" s="1306">
        <v>290483.59999999998</v>
      </c>
      <c r="S46" s="1301" t="s">
        <v>1674</v>
      </c>
      <c r="T46" s="1306">
        <v>59877.2</v>
      </c>
      <c r="U46" s="1301" t="s">
        <v>1674</v>
      </c>
    </row>
    <row r="47" spans="1:21" ht="14.5">
      <c r="A47" s="1317"/>
      <c r="B47" s="1303" t="s">
        <v>2210</v>
      </c>
      <c r="C47" s="1303" t="s">
        <v>2233</v>
      </c>
      <c r="D47" s="1304" t="s">
        <v>937</v>
      </c>
      <c r="E47" s="1304" t="s">
        <v>2205</v>
      </c>
      <c r="F47" s="1307">
        <v>898.8</v>
      </c>
      <c r="G47" s="1304" t="s">
        <v>1674</v>
      </c>
      <c r="H47" s="1307">
        <v>42.8</v>
      </c>
      <c r="I47" s="1304" t="s">
        <v>1674</v>
      </c>
      <c r="J47" s="1304" t="s">
        <v>937</v>
      </c>
      <c r="K47" s="1304" t="s">
        <v>2205</v>
      </c>
      <c r="L47" s="1307">
        <v>470.8</v>
      </c>
      <c r="M47" s="1304" t="s">
        <v>1674</v>
      </c>
      <c r="N47" s="1307">
        <v>0</v>
      </c>
      <c r="O47" s="1304" t="s">
        <v>1674</v>
      </c>
      <c r="P47" s="1304" t="s">
        <v>937</v>
      </c>
      <c r="Q47" s="1304" t="s">
        <v>2205</v>
      </c>
      <c r="R47" s="1307">
        <v>813.2</v>
      </c>
      <c r="S47" s="1304" t="s">
        <v>1674</v>
      </c>
      <c r="T47" s="1307">
        <v>0</v>
      </c>
      <c r="U47" s="1304" t="s">
        <v>1674</v>
      </c>
    </row>
    <row r="48" spans="1:21" ht="14.5">
      <c r="A48" s="1317" t="s">
        <v>45</v>
      </c>
      <c r="B48" s="1303" t="s">
        <v>2210</v>
      </c>
      <c r="C48" s="1303" t="s">
        <v>2232</v>
      </c>
      <c r="D48" s="1301" t="s">
        <v>937</v>
      </c>
      <c r="E48" s="1301" t="s">
        <v>2205</v>
      </c>
      <c r="F48" s="1302">
        <v>668947.52500000002</v>
      </c>
      <c r="G48" s="1301" t="s">
        <v>1674</v>
      </c>
      <c r="H48" s="1306">
        <v>285852.28000000003</v>
      </c>
      <c r="I48" s="1301" t="s">
        <v>1674</v>
      </c>
      <c r="J48" s="1301" t="s">
        <v>937</v>
      </c>
      <c r="K48" s="1301" t="s">
        <v>2205</v>
      </c>
      <c r="L48" s="1302">
        <v>786236.29599999997</v>
      </c>
      <c r="M48" s="1301" t="s">
        <v>1674</v>
      </c>
      <c r="N48" s="1302">
        <v>354457.10600000003</v>
      </c>
      <c r="O48" s="1301" t="s">
        <v>1674</v>
      </c>
      <c r="P48" s="1301" t="s">
        <v>937</v>
      </c>
      <c r="Q48" s="1301" t="s">
        <v>2205</v>
      </c>
      <c r="R48" s="1302">
        <v>849782.89199999999</v>
      </c>
      <c r="S48" s="1301" t="s">
        <v>1674</v>
      </c>
      <c r="T48" s="1302">
        <v>311177.82299999997</v>
      </c>
      <c r="U48" s="1301" t="s">
        <v>1674</v>
      </c>
    </row>
    <row r="49" spans="1:21" ht="14.5">
      <c r="A49" s="1317" t="s">
        <v>759</v>
      </c>
      <c r="B49" s="1303" t="s">
        <v>2210</v>
      </c>
      <c r="C49" s="1303" t="s">
        <v>99</v>
      </c>
      <c r="D49" s="1304" t="s">
        <v>937</v>
      </c>
      <c r="E49" s="1304" t="s">
        <v>2205</v>
      </c>
      <c r="F49" s="1305">
        <v>108092.292</v>
      </c>
      <c r="G49" s="1304" t="s">
        <v>1674</v>
      </c>
      <c r="H49" s="1307">
        <v>70810.740000000005</v>
      </c>
      <c r="I49" s="1304" t="s">
        <v>1674</v>
      </c>
      <c r="J49" s="1304" t="s">
        <v>937</v>
      </c>
      <c r="K49" s="1304" t="s">
        <v>2205</v>
      </c>
      <c r="L49" s="1305">
        <v>78333.404999999999</v>
      </c>
      <c r="M49" s="1304" t="s">
        <v>1674</v>
      </c>
      <c r="N49" s="1307">
        <v>123589.99</v>
      </c>
      <c r="O49" s="1304" t="s">
        <v>1674</v>
      </c>
      <c r="P49" s="1304" t="s">
        <v>937</v>
      </c>
      <c r="Q49" s="1304" t="s">
        <v>2205</v>
      </c>
      <c r="R49" s="1305">
        <v>65678.403999999995</v>
      </c>
      <c r="S49" s="1304" t="s">
        <v>1674</v>
      </c>
      <c r="T49" s="1305">
        <v>110378.448</v>
      </c>
      <c r="U49" s="1304" t="s">
        <v>1674</v>
      </c>
    </row>
    <row r="50" spans="1:21" ht="14.5">
      <c r="A50" s="1317"/>
      <c r="B50" s="1303" t="s">
        <v>2210</v>
      </c>
      <c r="C50" s="1303" t="s">
        <v>2231</v>
      </c>
      <c r="D50" s="1301" t="s">
        <v>937</v>
      </c>
      <c r="E50" s="1301" t="s">
        <v>2205</v>
      </c>
      <c r="F50" s="1306">
        <v>4233.6000000000004</v>
      </c>
      <c r="G50" s="1301" t="s">
        <v>1674</v>
      </c>
      <c r="H50" s="1306">
        <v>3888</v>
      </c>
      <c r="I50" s="1301" t="s">
        <v>1674</v>
      </c>
      <c r="J50" s="1301" t="s">
        <v>937</v>
      </c>
      <c r="K50" s="1301" t="s">
        <v>2205</v>
      </c>
      <c r="L50" s="1306">
        <v>6177.6</v>
      </c>
      <c r="M50" s="1301" t="s">
        <v>1674</v>
      </c>
      <c r="N50" s="1306">
        <v>10886.4</v>
      </c>
      <c r="O50" s="1301" t="s">
        <v>1674</v>
      </c>
      <c r="P50" s="1301" t="s">
        <v>937</v>
      </c>
      <c r="Q50" s="1301" t="s">
        <v>2205</v>
      </c>
      <c r="R50" s="1306">
        <v>12484.8</v>
      </c>
      <c r="S50" s="1301" t="s">
        <v>1674</v>
      </c>
      <c r="T50" s="1306">
        <v>16632</v>
      </c>
      <c r="U50" s="1301" t="s">
        <v>1674</v>
      </c>
    </row>
    <row r="51" spans="1:21" ht="14.5">
      <c r="A51" s="1317"/>
      <c r="B51" s="1303" t="s">
        <v>2210</v>
      </c>
      <c r="C51" s="1303" t="s">
        <v>1320</v>
      </c>
      <c r="D51" s="1304" t="s">
        <v>937</v>
      </c>
      <c r="E51" s="1304" t="s">
        <v>2205</v>
      </c>
      <c r="F51" s="1307">
        <v>37218.019999999997</v>
      </c>
      <c r="G51" s="1304" t="s">
        <v>1674</v>
      </c>
      <c r="H51" s="1305">
        <v>47087.067999999999</v>
      </c>
      <c r="I51" s="1304" t="s">
        <v>1674</v>
      </c>
      <c r="J51" s="1304" t="s">
        <v>937</v>
      </c>
      <c r="K51" s="1304" t="s">
        <v>2205</v>
      </c>
      <c r="L51" s="1305">
        <v>41148.911999999997</v>
      </c>
      <c r="M51" s="1304" t="s">
        <v>1674</v>
      </c>
      <c r="N51" s="1307">
        <v>49554.33</v>
      </c>
      <c r="O51" s="1304" t="s">
        <v>1674</v>
      </c>
      <c r="P51" s="1304" t="s">
        <v>937</v>
      </c>
      <c r="Q51" s="1304" t="s">
        <v>2205</v>
      </c>
      <c r="R51" s="1307">
        <v>42027.09</v>
      </c>
      <c r="S51" s="1304" t="s">
        <v>1674</v>
      </c>
      <c r="T51" s="1305">
        <v>64901.536</v>
      </c>
      <c r="U51" s="1304" t="s">
        <v>1674</v>
      </c>
    </row>
    <row r="52" spans="1:21" ht="14.5">
      <c r="A52" s="1317"/>
      <c r="B52" s="1303" t="s">
        <v>2210</v>
      </c>
      <c r="C52" s="1303" t="s">
        <v>2230</v>
      </c>
      <c r="D52" s="1301" t="s">
        <v>937</v>
      </c>
      <c r="E52" s="1301" t="s">
        <v>2205</v>
      </c>
      <c r="F52" s="1306">
        <v>15337.05</v>
      </c>
      <c r="G52" s="1301" t="s">
        <v>1674</v>
      </c>
      <c r="H52" s="1306">
        <v>10224.700000000001</v>
      </c>
      <c r="I52" s="1301" t="s">
        <v>1674</v>
      </c>
      <c r="J52" s="1301" t="s">
        <v>937</v>
      </c>
      <c r="K52" s="1301" t="s">
        <v>2205</v>
      </c>
      <c r="L52" s="1302">
        <v>17546.625</v>
      </c>
      <c r="M52" s="1301" t="s">
        <v>1674</v>
      </c>
      <c r="N52" s="1302">
        <v>10441.325000000001</v>
      </c>
      <c r="O52" s="1301" t="s">
        <v>1674</v>
      </c>
      <c r="P52" s="1301" t="s">
        <v>937</v>
      </c>
      <c r="Q52" s="1301" t="s">
        <v>2205</v>
      </c>
      <c r="R52" s="1306">
        <v>12044.35</v>
      </c>
      <c r="S52" s="1301" t="s">
        <v>1674</v>
      </c>
      <c r="T52" s="1306">
        <v>9791.4500000000007</v>
      </c>
      <c r="U52" s="1301" t="s">
        <v>1674</v>
      </c>
    </row>
    <row r="53" spans="1:21" ht="14.5">
      <c r="A53" s="1317"/>
      <c r="B53" s="1303" t="s">
        <v>2210</v>
      </c>
      <c r="C53" s="1303" t="s">
        <v>2229</v>
      </c>
      <c r="D53" s="1304" t="s">
        <v>937</v>
      </c>
      <c r="E53" s="1304" t="s">
        <v>2205</v>
      </c>
      <c r="F53" s="1307">
        <v>31723.09</v>
      </c>
      <c r="G53" s="1304" t="s">
        <v>1674</v>
      </c>
      <c r="H53" s="1305">
        <v>24310.565999999999</v>
      </c>
      <c r="I53" s="1304" t="s">
        <v>1674</v>
      </c>
      <c r="J53" s="1304" t="s">
        <v>937</v>
      </c>
      <c r="K53" s="1304" t="s">
        <v>2205</v>
      </c>
      <c r="L53" s="1307">
        <v>19680</v>
      </c>
      <c r="M53" s="1304" t="s">
        <v>1674</v>
      </c>
      <c r="N53" s="1307">
        <v>27168</v>
      </c>
      <c r="O53" s="1304" t="s">
        <v>1674</v>
      </c>
      <c r="P53" s="1304" t="s">
        <v>937</v>
      </c>
      <c r="Q53" s="1304" t="s">
        <v>2205</v>
      </c>
      <c r="R53" s="1307">
        <v>21504</v>
      </c>
      <c r="S53" s="1304" t="s">
        <v>1674</v>
      </c>
      <c r="T53" s="1307">
        <v>25376</v>
      </c>
      <c r="U53" s="1304" t="s">
        <v>1674</v>
      </c>
    </row>
    <row r="54" spans="1:21" ht="14.5">
      <c r="A54" s="1317"/>
      <c r="B54" s="1303" t="s">
        <v>2210</v>
      </c>
      <c r="C54" s="1303" t="s">
        <v>1319</v>
      </c>
      <c r="D54" s="1301" t="s">
        <v>937</v>
      </c>
      <c r="E54" s="1301" t="s">
        <v>2205</v>
      </c>
      <c r="F54" s="1302">
        <v>10298.904</v>
      </c>
      <c r="G54" s="1301" t="s">
        <v>1674</v>
      </c>
      <c r="H54" s="1302">
        <v>35617.042999999998</v>
      </c>
      <c r="I54" s="1301" t="s">
        <v>1674</v>
      </c>
      <c r="J54" s="1301" t="s">
        <v>937</v>
      </c>
      <c r="K54" s="1301" t="s">
        <v>2205</v>
      </c>
      <c r="L54" s="1302">
        <v>9401.6509999999998</v>
      </c>
      <c r="M54" s="1301" t="s">
        <v>1674</v>
      </c>
      <c r="N54" s="1302">
        <v>53718.146999999997</v>
      </c>
      <c r="O54" s="1301" t="s">
        <v>1674</v>
      </c>
      <c r="P54" s="1301" t="s">
        <v>937</v>
      </c>
      <c r="Q54" s="1301" t="s">
        <v>2205</v>
      </c>
      <c r="R54" s="1302">
        <v>2379.6709999999998</v>
      </c>
      <c r="S54" s="1301" t="s">
        <v>1674</v>
      </c>
      <c r="T54" s="1302">
        <v>69283.535999999993</v>
      </c>
      <c r="U54" s="1301" t="s">
        <v>1674</v>
      </c>
    </row>
    <row r="55" spans="1:21" ht="14.5">
      <c r="A55" s="1317"/>
      <c r="B55" s="1303" t="s">
        <v>2210</v>
      </c>
      <c r="C55" s="1303" t="s">
        <v>2228</v>
      </c>
      <c r="D55" s="1304" t="s">
        <v>937</v>
      </c>
      <c r="E55" s="1304" t="s">
        <v>2205</v>
      </c>
      <c r="F55" s="1307">
        <v>4618.63</v>
      </c>
      <c r="G55" s="1304" t="s">
        <v>1674</v>
      </c>
      <c r="H55" s="1305">
        <v>3574.4180000000001</v>
      </c>
      <c r="I55" s="1304" t="s">
        <v>1674</v>
      </c>
      <c r="J55" s="1304" t="s">
        <v>937</v>
      </c>
      <c r="K55" s="1304" t="s">
        <v>2205</v>
      </c>
      <c r="L55" s="1307">
        <v>4219.16</v>
      </c>
      <c r="M55" s="1304" t="s">
        <v>1674</v>
      </c>
      <c r="N55" s="1305">
        <v>17413.624</v>
      </c>
      <c r="O55" s="1304" t="s">
        <v>1674</v>
      </c>
      <c r="P55" s="1304" t="s">
        <v>937</v>
      </c>
      <c r="Q55" s="1304" t="s">
        <v>2205</v>
      </c>
      <c r="R55" s="1305">
        <v>8808.723</v>
      </c>
      <c r="S55" s="1304" t="s">
        <v>1674</v>
      </c>
      <c r="T55" s="1305">
        <v>4582.116</v>
      </c>
      <c r="U55" s="1304" t="s">
        <v>1674</v>
      </c>
    </row>
    <row r="56" spans="1:21" ht="14.5">
      <c r="A56" s="1317"/>
      <c r="B56" s="1303" t="s">
        <v>2210</v>
      </c>
      <c r="C56" s="1303" t="s">
        <v>2227</v>
      </c>
      <c r="D56" s="1302">
        <v>1292611.747</v>
      </c>
      <c r="E56" s="1301" t="s">
        <v>1674</v>
      </c>
      <c r="F56" s="1302">
        <v>91567.081999999995</v>
      </c>
      <c r="G56" s="1301" t="s">
        <v>1674</v>
      </c>
      <c r="H56" s="1306">
        <v>75066.320000000007</v>
      </c>
      <c r="I56" s="1301" t="s">
        <v>1674</v>
      </c>
      <c r="J56" s="1302">
        <v>1665439.6140000001</v>
      </c>
      <c r="K56" s="1301" t="s">
        <v>1674</v>
      </c>
      <c r="L56" s="1302">
        <v>96054.813999999998</v>
      </c>
      <c r="M56" s="1301" t="s">
        <v>1674</v>
      </c>
      <c r="N56" s="1302">
        <v>89741.816999999995</v>
      </c>
      <c r="O56" s="1301" t="s">
        <v>1674</v>
      </c>
      <c r="P56" s="1302">
        <v>1912894.9539999999</v>
      </c>
      <c r="Q56" s="1301" t="s">
        <v>1674</v>
      </c>
      <c r="R56" s="1302">
        <v>98156.963000000003</v>
      </c>
      <c r="S56" s="1301" t="s">
        <v>1674</v>
      </c>
      <c r="T56" s="1302">
        <v>113824.178</v>
      </c>
      <c r="U56" s="1301" t="s">
        <v>1674</v>
      </c>
    </row>
    <row r="57" spans="1:21" ht="14.5">
      <c r="A57" s="1317"/>
      <c r="B57" s="1303" t="s">
        <v>2210</v>
      </c>
      <c r="C57" s="1303" t="s">
        <v>52</v>
      </c>
      <c r="D57" s="1307">
        <v>75430.8</v>
      </c>
      <c r="E57" s="1304" t="s">
        <v>1674</v>
      </c>
      <c r="F57" s="1304" t="s">
        <v>937</v>
      </c>
      <c r="G57" s="1304" t="s">
        <v>2205</v>
      </c>
      <c r="H57" s="1304" t="s">
        <v>937</v>
      </c>
      <c r="I57" s="1304" t="s">
        <v>2205</v>
      </c>
      <c r="J57" s="1307">
        <v>68313.600000000006</v>
      </c>
      <c r="K57" s="1304" t="s">
        <v>1674</v>
      </c>
      <c r="L57" s="1304" t="s">
        <v>937</v>
      </c>
      <c r="M57" s="1304" t="s">
        <v>2205</v>
      </c>
      <c r="N57" s="1304" t="s">
        <v>937</v>
      </c>
      <c r="O57" s="1304" t="s">
        <v>2205</v>
      </c>
      <c r="P57" s="1307">
        <v>71031.600000000006</v>
      </c>
      <c r="Q57" s="1304" t="s">
        <v>1674</v>
      </c>
      <c r="R57" s="1304" t="s">
        <v>937</v>
      </c>
      <c r="S57" s="1304" t="s">
        <v>2205</v>
      </c>
      <c r="T57" s="1304" t="s">
        <v>937</v>
      </c>
      <c r="U57" s="1304" t="s">
        <v>2205</v>
      </c>
    </row>
    <row r="58" spans="1:21" ht="14.5">
      <c r="A58" s="1317"/>
      <c r="B58" s="1303" t="s">
        <v>2210</v>
      </c>
      <c r="C58" s="1303" t="s">
        <v>59</v>
      </c>
      <c r="D58" s="1306">
        <v>3702</v>
      </c>
      <c r="E58" s="1301" t="s">
        <v>1674</v>
      </c>
      <c r="F58" s="1306">
        <v>0</v>
      </c>
      <c r="G58" s="1301" t="s">
        <v>1674</v>
      </c>
      <c r="H58" s="1306">
        <v>0</v>
      </c>
      <c r="I58" s="1301" t="s">
        <v>1674</v>
      </c>
      <c r="J58" s="1306">
        <v>8908</v>
      </c>
      <c r="K58" s="1301" t="s">
        <v>1674</v>
      </c>
      <c r="L58" s="1306">
        <v>0</v>
      </c>
      <c r="M58" s="1301" t="s">
        <v>1674</v>
      </c>
      <c r="N58" s="1306">
        <v>0</v>
      </c>
      <c r="O58" s="1301" t="s">
        <v>1674</v>
      </c>
      <c r="P58" s="1306">
        <v>13955</v>
      </c>
      <c r="Q58" s="1301" t="s">
        <v>1674</v>
      </c>
      <c r="R58" s="1306">
        <v>0</v>
      </c>
      <c r="S58" s="1301" t="s">
        <v>1674</v>
      </c>
      <c r="T58" s="1306">
        <v>0</v>
      </c>
      <c r="U58" s="1301" t="s">
        <v>1674</v>
      </c>
    </row>
    <row r="59" spans="1:21" ht="14.5">
      <c r="A59" s="1317"/>
      <c r="B59" s="1303" t="s">
        <v>2210</v>
      </c>
      <c r="C59" s="1303" t="s">
        <v>53</v>
      </c>
      <c r="D59" s="1307">
        <v>138769.20000000001</v>
      </c>
      <c r="E59" s="1304" t="s">
        <v>1674</v>
      </c>
      <c r="F59" s="1304" t="s">
        <v>937</v>
      </c>
      <c r="G59" s="1304" t="s">
        <v>2205</v>
      </c>
      <c r="H59" s="1304" t="s">
        <v>937</v>
      </c>
      <c r="I59" s="1304" t="s">
        <v>2205</v>
      </c>
      <c r="J59" s="1307">
        <v>290246.40000000002</v>
      </c>
      <c r="K59" s="1304" t="s">
        <v>1674</v>
      </c>
      <c r="L59" s="1304" t="s">
        <v>937</v>
      </c>
      <c r="M59" s="1304" t="s">
        <v>2205</v>
      </c>
      <c r="N59" s="1304" t="s">
        <v>937</v>
      </c>
      <c r="O59" s="1304" t="s">
        <v>2205</v>
      </c>
      <c r="P59" s="1307">
        <v>453218.4</v>
      </c>
      <c r="Q59" s="1304" t="s">
        <v>1674</v>
      </c>
      <c r="R59" s="1304" t="s">
        <v>937</v>
      </c>
      <c r="S59" s="1304" t="s">
        <v>2205</v>
      </c>
      <c r="T59" s="1304" t="s">
        <v>937</v>
      </c>
      <c r="U59" s="1304" t="s">
        <v>2205</v>
      </c>
    </row>
    <row r="60" spans="1:21" ht="14.5">
      <c r="A60" s="1317"/>
      <c r="B60" s="1303" t="s">
        <v>2210</v>
      </c>
      <c r="C60" s="1303" t="s">
        <v>1307</v>
      </c>
      <c r="D60" s="1306">
        <v>20132</v>
      </c>
      <c r="E60" s="1301" t="s">
        <v>1674</v>
      </c>
      <c r="F60" s="1306">
        <v>0</v>
      </c>
      <c r="G60" s="1301" t="s">
        <v>1674</v>
      </c>
      <c r="H60" s="1306">
        <v>0</v>
      </c>
      <c r="I60" s="1301" t="s">
        <v>1674</v>
      </c>
      <c r="J60" s="1306">
        <v>27743</v>
      </c>
      <c r="K60" s="1301" t="s">
        <v>1674</v>
      </c>
      <c r="L60" s="1306">
        <v>0</v>
      </c>
      <c r="M60" s="1301" t="s">
        <v>1674</v>
      </c>
      <c r="N60" s="1306">
        <v>0</v>
      </c>
      <c r="O60" s="1301" t="s">
        <v>1674</v>
      </c>
      <c r="P60" s="1306">
        <v>30538</v>
      </c>
      <c r="Q60" s="1301" t="s">
        <v>1674</v>
      </c>
      <c r="R60" s="1306">
        <v>0</v>
      </c>
      <c r="S60" s="1301" t="s">
        <v>1674</v>
      </c>
      <c r="T60" s="1306">
        <v>0</v>
      </c>
      <c r="U60" s="1301" t="s">
        <v>1674</v>
      </c>
    </row>
    <row r="61" spans="1:21" ht="14.5">
      <c r="A61" s="1317"/>
      <c r="B61" s="1303" t="s">
        <v>2210</v>
      </c>
      <c r="C61" s="1303" t="s">
        <v>2226</v>
      </c>
      <c r="D61" s="1307">
        <v>42224.4</v>
      </c>
      <c r="E61" s="1304" t="s">
        <v>1674</v>
      </c>
      <c r="F61" s="1304" t="s">
        <v>937</v>
      </c>
      <c r="G61" s="1304" t="s">
        <v>2205</v>
      </c>
      <c r="H61" s="1304" t="s">
        <v>937</v>
      </c>
      <c r="I61" s="1304" t="s">
        <v>2205</v>
      </c>
      <c r="J61" s="1307">
        <v>139413.6</v>
      </c>
      <c r="K61" s="1304" t="s">
        <v>1674</v>
      </c>
      <c r="L61" s="1304" t="s">
        <v>937</v>
      </c>
      <c r="M61" s="1304" t="s">
        <v>2205</v>
      </c>
      <c r="N61" s="1304" t="s">
        <v>937</v>
      </c>
      <c r="O61" s="1304" t="s">
        <v>2205</v>
      </c>
      <c r="P61" s="1307">
        <v>159778.79999999999</v>
      </c>
      <c r="Q61" s="1304" t="s">
        <v>1674</v>
      </c>
      <c r="R61" s="1304" t="s">
        <v>937</v>
      </c>
      <c r="S61" s="1304" t="s">
        <v>2205</v>
      </c>
      <c r="T61" s="1304" t="s">
        <v>937</v>
      </c>
      <c r="U61" s="1304" t="s">
        <v>2205</v>
      </c>
    </row>
    <row r="62" spans="1:21" ht="14.5">
      <c r="A62" s="1317"/>
      <c r="B62" s="1303" t="s">
        <v>2210</v>
      </c>
      <c r="C62" s="1303" t="s">
        <v>2225</v>
      </c>
      <c r="D62" s="1306">
        <v>0</v>
      </c>
      <c r="E62" s="1301" t="s">
        <v>1674</v>
      </c>
      <c r="F62" s="1301" t="s">
        <v>937</v>
      </c>
      <c r="G62" s="1301" t="s">
        <v>2205</v>
      </c>
      <c r="H62" s="1301" t="s">
        <v>937</v>
      </c>
      <c r="I62" s="1301" t="s">
        <v>2205</v>
      </c>
      <c r="J62" s="1306">
        <v>0</v>
      </c>
      <c r="K62" s="1301" t="s">
        <v>1674</v>
      </c>
      <c r="L62" s="1301" t="s">
        <v>937</v>
      </c>
      <c r="M62" s="1301" t="s">
        <v>2205</v>
      </c>
      <c r="N62" s="1301" t="s">
        <v>937</v>
      </c>
      <c r="O62" s="1301" t="s">
        <v>2205</v>
      </c>
      <c r="P62" s="1306">
        <v>0</v>
      </c>
      <c r="Q62" s="1301" t="s">
        <v>1674</v>
      </c>
      <c r="R62" s="1301" t="s">
        <v>937</v>
      </c>
      <c r="S62" s="1301" t="s">
        <v>2205</v>
      </c>
      <c r="T62" s="1301" t="s">
        <v>937</v>
      </c>
      <c r="U62" s="1301" t="s">
        <v>2205</v>
      </c>
    </row>
    <row r="63" spans="1:21" ht="14.5">
      <c r="A63" s="1317"/>
      <c r="B63" s="1303" t="s">
        <v>2210</v>
      </c>
      <c r="C63" s="1303" t="s">
        <v>2224</v>
      </c>
      <c r="D63" s="1307">
        <v>21377</v>
      </c>
      <c r="E63" s="1304" t="s">
        <v>1674</v>
      </c>
      <c r="F63" s="1304" t="s">
        <v>937</v>
      </c>
      <c r="G63" s="1304" t="s">
        <v>2205</v>
      </c>
      <c r="H63" s="1304" t="s">
        <v>937</v>
      </c>
      <c r="I63" s="1304" t="s">
        <v>2205</v>
      </c>
      <c r="J63" s="1307">
        <v>37837</v>
      </c>
      <c r="K63" s="1304" t="s">
        <v>1674</v>
      </c>
      <c r="L63" s="1304" t="s">
        <v>937</v>
      </c>
      <c r="M63" s="1304" t="s">
        <v>2205</v>
      </c>
      <c r="N63" s="1304" t="s">
        <v>937</v>
      </c>
      <c r="O63" s="1304" t="s">
        <v>2205</v>
      </c>
      <c r="P63" s="1307">
        <v>52758</v>
      </c>
      <c r="Q63" s="1304" t="s">
        <v>1674</v>
      </c>
      <c r="R63" s="1304" t="s">
        <v>937</v>
      </c>
      <c r="S63" s="1304" t="s">
        <v>2205</v>
      </c>
      <c r="T63" s="1304" t="s">
        <v>937</v>
      </c>
      <c r="U63" s="1304" t="s">
        <v>2205</v>
      </c>
    </row>
    <row r="64" spans="1:21" ht="14.5">
      <c r="A64" s="1317"/>
      <c r="B64" s="1303" t="s">
        <v>2210</v>
      </c>
      <c r="C64" s="1303" t="s">
        <v>2223</v>
      </c>
      <c r="D64" s="1306">
        <v>564058</v>
      </c>
      <c r="E64" s="1301" t="s">
        <v>1674</v>
      </c>
      <c r="F64" s="1306">
        <v>35005</v>
      </c>
      <c r="G64" s="1301" t="s">
        <v>1674</v>
      </c>
      <c r="H64" s="1306">
        <v>19114</v>
      </c>
      <c r="I64" s="1301" t="s">
        <v>1674</v>
      </c>
      <c r="J64" s="1306">
        <v>517227</v>
      </c>
      <c r="K64" s="1301" t="s">
        <v>1674</v>
      </c>
      <c r="L64" s="1306">
        <v>41919</v>
      </c>
      <c r="M64" s="1301" t="s">
        <v>1674</v>
      </c>
      <c r="N64" s="1306">
        <v>23270</v>
      </c>
      <c r="O64" s="1301" t="s">
        <v>1674</v>
      </c>
      <c r="P64" s="1306">
        <v>534400</v>
      </c>
      <c r="Q64" s="1301" t="s">
        <v>1674</v>
      </c>
      <c r="R64" s="1306">
        <v>35219</v>
      </c>
      <c r="S64" s="1301" t="s">
        <v>1674</v>
      </c>
      <c r="T64" s="1306">
        <v>29361</v>
      </c>
      <c r="U64" s="1301" t="s">
        <v>1674</v>
      </c>
    </row>
    <row r="65" spans="1:21" ht="14.5">
      <c r="A65" s="1317"/>
      <c r="B65" s="1303" t="s">
        <v>2210</v>
      </c>
      <c r="C65" s="1303" t="s">
        <v>1304</v>
      </c>
      <c r="D65" s="1304" t="s">
        <v>937</v>
      </c>
      <c r="E65" s="1304" t="s">
        <v>2205</v>
      </c>
      <c r="F65" s="1307">
        <v>6944</v>
      </c>
      <c r="G65" s="1304" t="s">
        <v>1674</v>
      </c>
      <c r="H65" s="1307">
        <v>416</v>
      </c>
      <c r="I65" s="1304" t="s">
        <v>1674</v>
      </c>
      <c r="J65" s="1304" t="s">
        <v>937</v>
      </c>
      <c r="K65" s="1304" t="s">
        <v>2205</v>
      </c>
      <c r="L65" s="1307">
        <v>7360</v>
      </c>
      <c r="M65" s="1304" t="s">
        <v>1674</v>
      </c>
      <c r="N65" s="1307">
        <v>544</v>
      </c>
      <c r="O65" s="1304" t="s">
        <v>1674</v>
      </c>
      <c r="P65" s="1304" t="s">
        <v>937</v>
      </c>
      <c r="Q65" s="1304" t="s">
        <v>2205</v>
      </c>
      <c r="R65" s="1307">
        <v>6848</v>
      </c>
      <c r="S65" s="1304" t="s">
        <v>1674</v>
      </c>
      <c r="T65" s="1307">
        <v>704</v>
      </c>
      <c r="U65" s="1304" t="s">
        <v>1674</v>
      </c>
    </row>
    <row r="66" spans="1:21" ht="14.5">
      <c r="A66" s="1317"/>
      <c r="B66" s="1303" t="s">
        <v>2210</v>
      </c>
      <c r="C66" s="1303" t="s">
        <v>2222</v>
      </c>
      <c r="D66" s="1302">
        <v>16661.623</v>
      </c>
      <c r="E66" s="1301" t="s">
        <v>1674</v>
      </c>
      <c r="F66" s="1302">
        <v>17146.129000000001</v>
      </c>
      <c r="G66" s="1301" t="s">
        <v>1674</v>
      </c>
      <c r="H66" s="1302">
        <v>2530.1979999999999</v>
      </c>
      <c r="I66" s="1301" t="s">
        <v>1674</v>
      </c>
      <c r="J66" s="1302">
        <v>18260.207999999999</v>
      </c>
      <c r="K66" s="1301" t="s">
        <v>1674</v>
      </c>
      <c r="L66" s="1302">
        <v>15526.485000000001</v>
      </c>
      <c r="M66" s="1301" t="s">
        <v>1674</v>
      </c>
      <c r="N66" s="1302">
        <v>2255.9850000000001</v>
      </c>
      <c r="O66" s="1301" t="s">
        <v>1674</v>
      </c>
      <c r="P66" s="1302">
        <v>14172.894</v>
      </c>
      <c r="Q66" s="1301" t="s">
        <v>1674</v>
      </c>
      <c r="R66" s="1302">
        <v>20383.488000000001</v>
      </c>
      <c r="S66" s="1301" t="s">
        <v>1674</v>
      </c>
      <c r="T66" s="1302">
        <v>3821.904</v>
      </c>
      <c r="U66" s="1301" t="s">
        <v>1674</v>
      </c>
    </row>
    <row r="67" spans="1:21" ht="14.5">
      <c r="A67" s="1317"/>
      <c r="B67" s="1303" t="s">
        <v>2210</v>
      </c>
      <c r="C67" s="1303" t="s">
        <v>2221</v>
      </c>
      <c r="D67" s="1304" t="s">
        <v>937</v>
      </c>
      <c r="E67" s="1304" t="s">
        <v>2205</v>
      </c>
      <c r="F67" s="1305">
        <v>565.25699999999995</v>
      </c>
      <c r="G67" s="1304" t="s">
        <v>1674</v>
      </c>
      <c r="H67" s="1305">
        <v>484.50599999999997</v>
      </c>
      <c r="I67" s="1304" t="s">
        <v>1674</v>
      </c>
      <c r="J67" s="1304" t="s">
        <v>937</v>
      </c>
      <c r="K67" s="1304" t="s">
        <v>2205</v>
      </c>
      <c r="L67" s="1305">
        <v>212.328</v>
      </c>
      <c r="M67" s="1304" t="s">
        <v>1674</v>
      </c>
      <c r="N67" s="1305">
        <v>583.90200000000004</v>
      </c>
      <c r="O67" s="1304" t="s">
        <v>1674</v>
      </c>
      <c r="P67" s="1304" t="s">
        <v>937</v>
      </c>
      <c r="Q67" s="1304" t="s">
        <v>2205</v>
      </c>
      <c r="R67" s="1305">
        <v>610.44299999999998</v>
      </c>
      <c r="S67" s="1304" t="s">
        <v>1674</v>
      </c>
      <c r="T67" s="1305">
        <v>1008.558</v>
      </c>
      <c r="U67" s="1304" t="s">
        <v>1674</v>
      </c>
    </row>
    <row r="68" spans="1:21" ht="14.5">
      <c r="A68" s="1317"/>
      <c r="B68" s="1303" t="s">
        <v>2210</v>
      </c>
      <c r="C68" s="1303" t="s">
        <v>2220</v>
      </c>
      <c r="D68" s="1302">
        <v>114552.09600000001</v>
      </c>
      <c r="E68" s="1301" t="s">
        <v>1674</v>
      </c>
      <c r="F68" s="1306">
        <v>28600.880000000001</v>
      </c>
      <c r="G68" s="1301" t="s">
        <v>1674</v>
      </c>
      <c r="H68" s="1302">
        <v>46727.152000000002</v>
      </c>
      <c r="I68" s="1301" t="s">
        <v>1674</v>
      </c>
      <c r="J68" s="1306">
        <v>115780.05</v>
      </c>
      <c r="K68" s="1301" t="s">
        <v>1674</v>
      </c>
      <c r="L68" s="1306">
        <v>25032.51</v>
      </c>
      <c r="M68" s="1301" t="s">
        <v>1674</v>
      </c>
      <c r="N68" s="1306">
        <v>57120.66</v>
      </c>
      <c r="O68" s="1301" t="s">
        <v>1674</v>
      </c>
      <c r="P68" s="1302">
        <v>132957.96400000001</v>
      </c>
      <c r="Q68" s="1301" t="s">
        <v>1674</v>
      </c>
      <c r="R68" s="1306">
        <v>27831</v>
      </c>
      <c r="S68" s="1301" t="s">
        <v>1674</v>
      </c>
      <c r="T68" s="1302">
        <v>70356.767999999996</v>
      </c>
      <c r="U68" s="1301" t="s">
        <v>1674</v>
      </c>
    </row>
    <row r="69" spans="1:21" ht="14.5">
      <c r="A69" s="1317"/>
      <c r="B69" s="1303" t="s">
        <v>2210</v>
      </c>
      <c r="C69" s="1303" t="s">
        <v>2219</v>
      </c>
      <c r="D69" s="1304" t="s">
        <v>937</v>
      </c>
      <c r="E69" s="1304" t="s">
        <v>2205</v>
      </c>
      <c r="F69" s="1305">
        <v>3305.8159999999998</v>
      </c>
      <c r="G69" s="1304" t="s">
        <v>1674</v>
      </c>
      <c r="H69" s="1305">
        <v>5794.4639999999999</v>
      </c>
      <c r="I69" s="1304" t="s">
        <v>1674</v>
      </c>
      <c r="J69" s="1304" t="s">
        <v>937</v>
      </c>
      <c r="K69" s="1304" t="s">
        <v>2205</v>
      </c>
      <c r="L69" s="1307">
        <v>2927.34</v>
      </c>
      <c r="M69" s="1304" t="s">
        <v>1674</v>
      </c>
      <c r="N69" s="1307">
        <v>5967.27</v>
      </c>
      <c r="O69" s="1304" t="s">
        <v>1674</v>
      </c>
      <c r="P69" s="1304" t="s">
        <v>937</v>
      </c>
      <c r="Q69" s="1304" t="s">
        <v>2205</v>
      </c>
      <c r="R69" s="1307">
        <v>3710.8</v>
      </c>
      <c r="S69" s="1304" t="s">
        <v>1674</v>
      </c>
      <c r="T69" s="1305">
        <v>8571.9480000000003</v>
      </c>
      <c r="U69" s="1304" t="s">
        <v>1674</v>
      </c>
    </row>
    <row r="70" spans="1:21" ht="14.5">
      <c r="A70" s="1317"/>
      <c r="B70" s="1303" t="s">
        <v>2210</v>
      </c>
      <c r="C70" s="1303" t="s">
        <v>2218</v>
      </c>
      <c r="D70" s="1306">
        <v>0</v>
      </c>
      <c r="E70" s="1301" t="s">
        <v>1674</v>
      </c>
      <c r="F70" s="1306">
        <v>0</v>
      </c>
      <c r="G70" s="1301" t="s">
        <v>1674</v>
      </c>
      <c r="H70" s="1306">
        <v>0</v>
      </c>
      <c r="I70" s="1301" t="s">
        <v>1674</v>
      </c>
      <c r="J70" s="1306">
        <v>0</v>
      </c>
      <c r="K70" s="1301" t="s">
        <v>1674</v>
      </c>
      <c r="L70" s="1306">
        <v>0</v>
      </c>
      <c r="M70" s="1301" t="s">
        <v>1674</v>
      </c>
      <c r="N70" s="1306">
        <v>0</v>
      </c>
      <c r="O70" s="1301" t="s">
        <v>1674</v>
      </c>
      <c r="P70" s="1306">
        <v>0</v>
      </c>
      <c r="Q70" s="1301" t="s">
        <v>1674</v>
      </c>
      <c r="R70" s="1306">
        <v>0</v>
      </c>
      <c r="S70" s="1301" t="s">
        <v>1674</v>
      </c>
      <c r="T70" s="1306">
        <v>0</v>
      </c>
      <c r="U70" s="1301" t="s">
        <v>1674</v>
      </c>
    </row>
    <row r="71" spans="1:21" ht="14.5">
      <c r="A71" s="1317"/>
      <c r="B71" s="1303" t="s">
        <v>2210</v>
      </c>
      <c r="C71" s="1303" t="s">
        <v>2217</v>
      </c>
      <c r="D71" s="1304" t="s">
        <v>937</v>
      </c>
      <c r="E71" s="1304" t="s">
        <v>2205</v>
      </c>
      <c r="F71" s="1307">
        <v>0</v>
      </c>
      <c r="G71" s="1304" t="s">
        <v>1674</v>
      </c>
      <c r="H71" s="1307">
        <v>0</v>
      </c>
      <c r="I71" s="1304" t="s">
        <v>1674</v>
      </c>
      <c r="J71" s="1304" t="s">
        <v>937</v>
      </c>
      <c r="K71" s="1304" t="s">
        <v>2205</v>
      </c>
      <c r="L71" s="1307">
        <v>0</v>
      </c>
      <c r="M71" s="1304" t="s">
        <v>1674</v>
      </c>
      <c r="N71" s="1307">
        <v>0</v>
      </c>
      <c r="O71" s="1304" t="s">
        <v>1674</v>
      </c>
      <c r="P71" s="1304" t="s">
        <v>937</v>
      </c>
      <c r="Q71" s="1304" t="s">
        <v>2205</v>
      </c>
      <c r="R71" s="1307">
        <v>0</v>
      </c>
      <c r="S71" s="1304" t="s">
        <v>1674</v>
      </c>
      <c r="T71" s="1307">
        <v>0</v>
      </c>
      <c r="U71" s="1304" t="s">
        <v>1674</v>
      </c>
    </row>
    <row r="72" spans="1:21" ht="14.5">
      <c r="A72" s="1317"/>
      <c r="B72" s="1303" t="s">
        <v>2210</v>
      </c>
      <c r="C72" s="1303" t="s">
        <v>1298</v>
      </c>
      <c r="D72" s="1302">
        <v>15464.628000000001</v>
      </c>
      <c r="E72" s="1301" t="s">
        <v>1674</v>
      </c>
      <c r="F72" s="1306">
        <v>0</v>
      </c>
      <c r="G72" s="1301" t="s">
        <v>1674</v>
      </c>
      <c r="H72" s="1306">
        <v>0</v>
      </c>
      <c r="I72" s="1301" t="s">
        <v>1674</v>
      </c>
      <c r="J72" s="1302">
        <v>1932.7560000000001</v>
      </c>
      <c r="K72" s="1301" t="s">
        <v>1674</v>
      </c>
      <c r="L72" s="1302">
        <v>3077.1509999999998</v>
      </c>
      <c r="M72" s="1301" t="s">
        <v>1674</v>
      </c>
      <c r="N72" s="1306">
        <v>0</v>
      </c>
      <c r="O72" s="1301" t="s">
        <v>1674</v>
      </c>
      <c r="P72" s="1302">
        <v>2730.2959999999998</v>
      </c>
      <c r="Q72" s="1301" t="s">
        <v>1674</v>
      </c>
      <c r="R72" s="1302">
        <v>3554.232</v>
      </c>
      <c r="S72" s="1301" t="s">
        <v>1674</v>
      </c>
      <c r="T72" s="1306">
        <v>0</v>
      </c>
      <c r="U72" s="1301" t="s">
        <v>1674</v>
      </c>
    </row>
    <row r="73" spans="1:21" ht="14.5">
      <c r="A73" s="1317"/>
      <c r="B73" s="1303" t="s">
        <v>2210</v>
      </c>
      <c r="C73" s="1303" t="s">
        <v>2216</v>
      </c>
      <c r="D73" s="1307">
        <v>182537</v>
      </c>
      <c r="E73" s="1304" t="s">
        <v>1674</v>
      </c>
      <c r="F73" s="1307">
        <v>0</v>
      </c>
      <c r="G73" s="1304" t="s">
        <v>1674</v>
      </c>
      <c r="H73" s="1307">
        <v>0</v>
      </c>
      <c r="I73" s="1304" t="s">
        <v>1674</v>
      </c>
      <c r="J73" s="1307">
        <v>314418</v>
      </c>
      <c r="K73" s="1304" t="s">
        <v>1674</v>
      </c>
      <c r="L73" s="1307">
        <v>0</v>
      </c>
      <c r="M73" s="1304" t="s">
        <v>1674</v>
      </c>
      <c r="N73" s="1307">
        <v>0</v>
      </c>
      <c r="O73" s="1304" t="s">
        <v>1674</v>
      </c>
      <c r="P73" s="1307">
        <v>317935</v>
      </c>
      <c r="Q73" s="1304" t="s">
        <v>1674</v>
      </c>
      <c r="R73" s="1307">
        <v>0</v>
      </c>
      <c r="S73" s="1304" t="s">
        <v>1674</v>
      </c>
      <c r="T73" s="1307">
        <v>0</v>
      </c>
      <c r="U73" s="1304" t="s">
        <v>1674</v>
      </c>
    </row>
    <row r="74" spans="1:21" ht="14.5">
      <c r="A74" s="1317"/>
      <c r="B74" s="1303" t="s">
        <v>2210</v>
      </c>
      <c r="C74" s="1303" t="s">
        <v>2215</v>
      </c>
      <c r="D74" s="1306">
        <v>65840</v>
      </c>
      <c r="E74" s="1301" t="s">
        <v>1674</v>
      </c>
      <c r="F74" s="1306">
        <v>0</v>
      </c>
      <c r="G74" s="1301" t="s">
        <v>1674</v>
      </c>
      <c r="H74" s="1306">
        <v>0</v>
      </c>
      <c r="I74" s="1301" t="s">
        <v>1674</v>
      </c>
      <c r="J74" s="1306">
        <v>52659</v>
      </c>
      <c r="K74" s="1301" t="s">
        <v>1674</v>
      </c>
      <c r="L74" s="1306">
        <v>0</v>
      </c>
      <c r="M74" s="1301" t="s">
        <v>1674</v>
      </c>
      <c r="N74" s="1306">
        <v>0</v>
      </c>
      <c r="O74" s="1301" t="s">
        <v>1674</v>
      </c>
      <c r="P74" s="1306">
        <v>48440</v>
      </c>
      <c r="Q74" s="1301" t="s">
        <v>1674</v>
      </c>
      <c r="R74" s="1306">
        <v>0</v>
      </c>
      <c r="S74" s="1301" t="s">
        <v>1674</v>
      </c>
      <c r="T74" s="1306">
        <v>0</v>
      </c>
      <c r="U74" s="1301" t="s">
        <v>1674</v>
      </c>
    </row>
    <row r="75" spans="1:21" ht="14.5">
      <c r="A75" s="1317"/>
      <c r="B75" s="1303" t="s">
        <v>2210</v>
      </c>
      <c r="C75" s="1303" t="s">
        <v>2214</v>
      </c>
      <c r="D75" s="1307">
        <v>97703</v>
      </c>
      <c r="E75" s="1304" t="s">
        <v>1674</v>
      </c>
      <c r="F75" s="1307">
        <v>0</v>
      </c>
      <c r="G75" s="1304" t="s">
        <v>1674</v>
      </c>
      <c r="H75" s="1307">
        <v>0</v>
      </c>
      <c r="I75" s="1304" t="s">
        <v>1674</v>
      </c>
      <c r="J75" s="1307">
        <v>125360</v>
      </c>
      <c r="K75" s="1304" t="s">
        <v>1674</v>
      </c>
      <c r="L75" s="1307">
        <v>0</v>
      </c>
      <c r="M75" s="1304" t="s">
        <v>1674</v>
      </c>
      <c r="N75" s="1307">
        <v>0</v>
      </c>
      <c r="O75" s="1304" t="s">
        <v>1674</v>
      </c>
      <c r="P75" s="1307">
        <v>129419</v>
      </c>
      <c r="Q75" s="1304" t="s">
        <v>1674</v>
      </c>
      <c r="R75" s="1307">
        <v>0</v>
      </c>
      <c r="S75" s="1304" t="s">
        <v>1674</v>
      </c>
      <c r="T75" s="1307">
        <v>0</v>
      </c>
      <c r="U75" s="1304" t="s">
        <v>1674</v>
      </c>
    </row>
    <row r="76" spans="1:21" ht="14.5">
      <c r="A76" s="1317"/>
      <c r="B76" s="1303" t="s">
        <v>2210</v>
      </c>
      <c r="C76" s="1303" t="s">
        <v>2213</v>
      </c>
      <c r="D76" s="1306">
        <v>97703</v>
      </c>
      <c r="E76" s="1301" t="s">
        <v>1674</v>
      </c>
      <c r="F76" s="1306">
        <v>0</v>
      </c>
      <c r="G76" s="1301" t="s">
        <v>1674</v>
      </c>
      <c r="H76" s="1306">
        <v>0</v>
      </c>
      <c r="I76" s="1301" t="s">
        <v>1674</v>
      </c>
      <c r="J76" s="1306">
        <v>125360</v>
      </c>
      <c r="K76" s="1301" t="s">
        <v>1674</v>
      </c>
      <c r="L76" s="1306">
        <v>0</v>
      </c>
      <c r="M76" s="1301" t="s">
        <v>1674</v>
      </c>
      <c r="N76" s="1306">
        <v>0</v>
      </c>
      <c r="O76" s="1301" t="s">
        <v>1674</v>
      </c>
      <c r="P76" s="1306">
        <v>129419</v>
      </c>
      <c r="Q76" s="1301" t="s">
        <v>1674</v>
      </c>
      <c r="R76" s="1306">
        <v>0</v>
      </c>
      <c r="S76" s="1301" t="s">
        <v>1674</v>
      </c>
      <c r="T76" s="1306">
        <v>0</v>
      </c>
      <c r="U76" s="1301" t="s">
        <v>1674</v>
      </c>
    </row>
    <row r="77" spans="1:21" ht="14.5">
      <c r="A77" s="1317"/>
      <c r="B77" s="1303" t="s">
        <v>2210</v>
      </c>
      <c r="C77" s="1303" t="s">
        <v>2212</v>
      </c>
      <c r="D77" s="1307">
        <v>163543</v>
      </c>
      <c r="E77" s="1304" t="s">
        <v>1674</v>
      </c>
      <c r="F77" s="1307">
        <v>0</v>
      </c>
      <c r="G77" s="1304" t="s">
        <v>1674</v>
      </c>
      <c r="H77" s="1307">
        <v>0</v>
      </c>
      <c r="I77" s="1304" t="s">
        <v>1674</v>
      </c>
      <c r="J77" s="1307">
        <v>178019</v>
      </c>
      <c r="K77" s="1304" t="s">
        <v>1674</v>
      </c>
      <c r="L77" s="1307">
        <v>0</v>
      </c>
      <c r="M77" s="1304" t="s">
        <v>1674</v>
      </c>
      <c r="N77" s="1307">
        <v>0</v>
      </c>
      <c r="O77" s="1304" t="s">
        <v>1674</v>
      </c>
      <c r="P77" s="1307">
        <v>177859</v>
      </c>
      <c r="Q77" s="1304" t="s">
        <v>1674</v>
      </c>
      <c r="R77" s="1307">
        <v>0</v>
      </c>
      <c r="S77" s="1304" t="s">
        <v>1674</v>
      </c>
      <c r="T77" s="1307">
        <v>0</v>
      </c>
      <c r="U77" s="1304" t="s">
        <v>1674</v>
      </c>
    </row>
    <row r="78" spans="1:21" ht="14.5">
      <c r="A78" s="1317"/>
      <c r="B78" s="1303" t="s">
        <v>2210</v>
      </c>
      <c r="C78" s="1303" t="s">
        <v>1293</v>
      </c>
      <c r="D78" s="1302">
        <v>1515655.094</v>
      </c>
      <c r="E78" s="1301" t="s">
        <v>1674</v>
      </c>
      <c r="F78" s="1301" t="s">
        <v>937</v>
      </c>
      <c r="G78" s="1301" t="s">
        <v>2205</v>
      </c>
      <c r="H78" s="1301" t="s">
        <v>937</v>
      </c>
      <c r="I78" s="1301" t="s">
        <v>2205</v>
      </c>
      <c r="J78" s="1302">
        <v>989606.46900000004</v>
      </c>
      <c r="K78" s="1301" t="s">
        <v>1674</v>
      </c>
      <c r="L78" s="1301" t="s">
        <v>937</v>
      </c>
      <c r="M78" s="1301" t="s">
        <v>2205</v>
      </c>
      <c r="N78" s="1301" t="s">
        <v>937</v>
      </c>
      <c r="O78" s="1301" t="s">
        <v>2205</v>
      </c>
      <c r="P78" s="1302">
        <v>809392.17599999998</v>
      </c>
      <c r="Q78" s="1301" t="s">
        <v>1674</v>
      </c>
      <c r="R78" s="1301" t="s">
        <v>937</v>
      </c>
      <c r="S78" s="1301" t="s">
        <v>2205</v>
      </c>
      <c r="T78" s="1301" t="s">
        <v>937</v>
      </c>
      <c r="U78" s="1301" t="s">
        <v>2205</v>
      </c>
    </row>
    <row r="79" spans="1:21" ht="14.5">
      <c r="A79" s="1317" t="s">
        <v>215</v>
      </c>
      <c r="B79" s="1303" t="s">
        <v>2210</v>
      </c>
      <c r="C79" s="1303" t="s">
        <v>247</v>
      </c>
      <c r="D79" s="1304" t="s">
        <v>937</v>
      </c>
      <c r="E79" s="1304" t="s">
        <v>2205</v>
      </c>
      <c r="F79" s="1307">
        <v>154663.20000000001</v>
      </c>
      <c r="G79" s="1304" t="s">
        <v>1674</v>
      </c>
      <c r="H79" s="1307">
        <v>208501.2</v>
      </c>
      <c r="I79" s="1304" t="s">
        <v>1674</v>
      </c>
      <c r="J79" s="1304" t="s">
        <v>937</v>
      </c>
      <c r="K79" s="1304" t="s">
        <v>2205</v>
      </c>
      <c r="L79" s="1307">
        <v>133228.79999999999</v>
      </c>
      <c r="M79" s="1304" t="s">
        <v>1674</v>
      </c>
      <c r="N79" s="1307">
        <v>307044</v>
      </c>
      <c r="O79" s="1304" t="s">
        <v>1674</v>
      </c>
      <c r="P79" s="1304" t="s">
        <v>937</v>
      </c>
      <c r="Q79" s="1304" t="s">
        <v>2205</v>
      </c>
      <c r="R79" s="1307">
        <v>144453.6</v>
      </c>
      <c r="S79" s="1304" t="s">
        <v>1674</v>
      </c>
      <c r="T79" s="1307">
        <v>262054.8</v>
      </c>
      <c r="U79" s="1304" t="s">
        <v>1674</v>
      </c>
    </row>
    <row r="80" spans="1:21" ht="14.5">
      <c r="A80" s="1317"/>
      <c r="B80" s="1303" t="s">
        <v>2210</v>
      </c>
      <c r="C80" s="1303" t="s">
        <v>1693</v>
      </c>
      <c r="D80" s="1306">
        <v>0</v>
      </c>
      <c r="E80" s="1301" t="s">
        <v>1674</v>
      </c>
      <c r="F80" s="1306">
        <v>0</v>
      </c>
      <c r="G80" s="1301" t="s">
        <v>1674</v>
      </c>
      <c r="H80" s="1306">
        <v>266</v>
      </c>
      <c r="I80" s="1301" t="s">
        <v>1674</v>
      </c>
      <c r="J80" s="1306">
        <v>0</v>
      </c>
      <c r="K80" s="1301" t="s">
        <v>1674</v>
      </c>
      <c r="L80" s="1306">
        <v>0</v>
      </c>
      <c r="M80" s="1301" t="s">
        <v>1674</v>
      </c>
      <c r="N80" s="1306">
        <v>145</v>
      </c>
      <c r="O80" s="1301" t="s">
        <v>1674</v>
      </c>
      <c r="P80" s="1306">
        <v>0</v>
      </c>
      <c r="Q80" s="1301" t="s">
        <v>1674</v>
      </c>
      <c r="R80" s="1306">
        <v>0</v>
      </c>
      <c r="S80" s="1301" t="s">
        <v>1674</v>
      </c>
      <c r="T80" s="1306">
        <v>0</v>
      </c>
      <c r="U80" s="1301" t="s">
        <v>1674</v>
      </c>
    </row>
    <row r="81" spans="1:21" ht="14.5">
      <c r="A81" s="1317"/>
      <c r="B81" s="1303" t="s">
        <v>2210</v>
      </c>
      <c r="C81" s="1303" t="s">
        <v>2211</v>
      </c>
      <c r="D81" s="1305">
        <v>990976.34699999995</v>
      </c>
      <c r="E81" s="1304" t="s">
        <v>1674</v>
      </c>
      <c r="F81" s="1305">
        <v>99881.383000000002</v>
      </c>
      <c r="G81" s="1304" t="s">
        <v>1674</v>
      </c>
      <c r="H81" s="1305">
        <v>86296.471000000005</v>
      </c>
      <c r="I81" s="1304" t="s">
        <v>1674</v>
      </c>
      <c r="J81" s="1305">
        <v>1092978.014</v>
      </c>
      <c r="K81" s="1304" t="s">
        <v>1674</v>
      </c>
      <c r="L81" s="1305">
        <v>106426.103</v>
      </c>
      <c r="M81" s="1304" t="s">
        <v>1674</v>
      </c>
      <c r="N81" s="1305">
        <v>113664.588</v>
      </c>
      <c r="O81" s="1304" t="s">
        <v>1674</v>
      </c>
      <c r="P81" s="1305">
        <v>1131615.1540000001</v>
      </c>
      <c r="Q81" s="1304" t="s">
        <v>1674</v>
      </c>
      <c r="R81" s="1307">
        <v>110117.1</v>
      </c>
      <c r="S81" s="1304" t="s">
        <v>1674</v>
      </c>
      <c r="T81" s="1305">
        <v>135521.18799999999</v>
      </c>
      <c r="U81" s="1304" t="s">
        <v>1674</v>
      </c>
    </row>
    <row r="82" spans="1:21" ht="14.5">
      <c r="A82" s="1317"/>
      <c r="B82" s="1303" t="s">
        <v>2210</v>
      </c>
      <c r="C82" s="1303" t="s">
        <v>2209</v>
      </c>
      <c r="D82" s="1302">
        <v>2704547.0290000001</v>
      </c>
      <c r="E82" s="1301" t="s">
        <v>1674</v>
      </c>
      <c r="F82" s="1302">
        <v>10232539.171</v>
      </c>
      <c r="G82" s="1301" t="s">
        <v>1674</v>
      </c>
      <c r="H82" s="1302">
        <v>1661912.1569999999</v>
      </c>
      <c r="I82" s="1301" t="s">
        <v>1674</v>
      </c>
      <c r="J82" s="1302">
        <v>2391953.341</v>
      </c>
      <c r="K82" s="1301" t="s">
        <v>1674</v>
      </c>
      <c r="L82" s="1302">
        <v>10715410.078</v>
      </c>
      <c r="M82" s="1301" t="s">
        <v>1674</v>
      </c>
      <c r="N82" s="1302">
        <v>2306950.6749999998</v>
      </c>
      <c r="O82" s="1301" t="s">
        <v>1674</v>
      </c>
      <c r="P82" s="1302">
        <v>1685405.2720000001</v>
      </c>
      <c r="Q82" s="1301" t="s">
        <v>1674</v>
      </c>
      <c r="R82" s="1302">
        <v>9865515.5460000001</v>
      </c>
      <c r="S82" s="1301" t="s">
        <v>1674</v>
      </c>
      <c r="T82" s="1302">
        <v>1097951.3049999999</v>
      </c>
      <c r="U82" s="1301" t="s">
        <v>1674</v>
      </c>
    </row>
    <row r="84" spans="1:21" ht="14.5">
      <c r="B84" s="1300" t="s">
        <v>2208</v>
      </c>
    </row>
    <row r="85" spans="1:21" ht="14.5">
      <c r="B85" s="1300" t="s">
        <v>937</v>
      </c>
      <c r="C85" s="1299" t="s">
        <v>2207</v>
      </c>
    </row>
    <row r="86" spans="1:21" ht="14.5">
      <c r="B86" s="1300" t="s">
        <v>2206</v>
      </c>
    </row>
    <row r="87" spans="1:21" ht="14.5">
      <c r="B87" s="1300" t="s">
        <v>2205</v>
      </c>
      <c r="C87" s="1299" t="s">
        <v>2204</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03477-307D-8141-9337-2C5564CE5DC0}">
  <dimension ref="A1:C84"/>
  <sheetViews>
    <sheetView showGridLines="0" workbookViewId="0"/>
  </sheetViews>
  <sheetFormatPr defaultColWidth="8.81640625" defaultRowHeight="14.5"/>
  <cols>
    <col min="1" max="1" width="8.81640625" style="1298"/>
    <col min="2" max="5" width="79.6328125" style="1298" customWidth="1"/>
    <col min="6" max="16384" width="8.81640625" style="1298"/>
  </cols>
  <sheetData>
    <row r="1" spans="1:3">
      <c r="A1" s="1300" t="s">
        <v>2270</v>
      </c>
    </row>
    <row r="2" spans="1:3">
      <c r="B2" s="1312" t="s">
        <v>2269</v>
      </c>
      <c r="C2" s="1312" t="s">
        <v>2268</v>
      </c>
    </row>
    <row r="3" spans="1:3">
      <c r="B3" s="1311" t="s">
        <v>2267</v>
      </c>
      <c r="C3" s="1311" t="s">
        <v>2267</v>
      </c>
    </row>
    <row r="4" spans="1:3">
      <c r="B4" s="1299" t="s">
        <v>2259</v>
      </c>
      <c r="C4" s="1299" t="s">
        <v>2258</v>
      </c>
    </row>
    <row r="5" spans="1:3">
      <c r="B5" s="1310" t="s">
        <v>2266</v>
      </c>
      <c r="C5" s="1310" t="s">
        <v>927</v>
      </c>
    </row>
    <row r="6" spans="1:3">
      <c r="B6" s="1299" t="s">
        <v>2266</v>
      </c>
      <c r="C6" s="1299" t="s">
        <v>164</v>
      </c>
    </row>
    <row r="7" spans="1:3">
      <c r="B7" s="1310" t="s">
        <v>2266</v>
      </c>
      <c r="C7" s="1310" t="s">
        <v>170</v>
      </c>
    </row>
    <row r="8" spans="1:3">
      <c r="B8" s="1299" t="s">
        <v>2265</v>
      </c>
      <c r="C8" s="1299" t="s">
        <v>1640</v>
      </c>
    </row>
    <row r="9" spans="1:3">
      <c r="B9" s="1310" t="s">
        <v>2265</v>
      </c>
      <c r="C9" s="1310" t="s">
        <v>2251</v>
      </c>
    </row>
    <row r="10" spans="1:3">
      <c r="B10" s="1299" t="s">
        <v>2265</v>
      </c>
      <c r="C10" s="1299" t="s">
        <v>1346</v>
      </c>
    </row>
    <row r="11" spans="1:3">
      <c r="B11" s="1310" t="s">
        <v>2265</v>
      </c>
      <c r="C11" s="1310" t="s">
        <v>1345</v>
      </c>
    </row>
    <row r="12" spans="1:3">
      <c r="B12" s="1299" t="s">
        <v>2265</v>
      </c>
      <c r="C12" s="1299" t="s">
        <v>1344</v>
      </c>
    </row>
    <row r="13" spans="1:3">
      <c r="B13" s="1310" t="s">
        <v>2265</v>
      </c>
      <c r="C13" s="1310" t="s">
        <v>1343</v>
      </c>
    </row>
    <row r="14" spans="1:3">
      <c r="B14" s="1299" t="s">
        <v>2265</v>
      </c>
      <c r="C14" s="1299" t="s">
        <v>2250</v>
      </c>
    </row>
    <row r="15" spans="1:3">
      <c r="B15" s="1310" t="s">
        <v>2265</v>
      </c>
      <c r="C15" s="1310" t="s">
        <v>1340</v>
      </c>
    </row>
    <row r="16" spans="1:3">
      <c r="B16" s="1299" t="s">
        <v>2265</v>
      </c>
      <c r="C16" s="1299" t="s">
        <v>1339</v>
      </c>
    </row>
    <row r="17" spans="2:3">
      <c r="B17" s="1310" t="s">
        <v>2265</v>
      </c>
      <c r="C17" s="1310" t="s">
        <v>2249</v>
      </c>
    </row>
    <row r="18" spans="2:3">
      <c r="B18" s="1299" t="s">
        <v>2265</v>
      </c>
      <c r="C18" s="1299" t="s">
        <v>2248</v>
      </c>
    </row>
    <row r="19" spans="2:3">
      <c r="B19" s="1310" t="s">
        <v>2265</v>
      </c>
      <c r="C19" s="1310" t="s">
        <v>1338</v>
      </c>
    </row>
    <row r="20" spans="2:3">
      <c r="B20" s="1299" t="s">
        <v>2265</v>
      </c>
      <c r="C20" s="1299" t="s">
        <v>2247</v>
      </c>
    </row>
    <row r="21" spans="2:3">
      <c r="B21" s="1310" t="s">
        <v>2265</v>
      </c>
      <c r="C21" s="1310" t="s">
        <v>2246</v>
      </c>
    </row>
    <row r="22" spans="2:3">
      <c r="B22" s="1299" t="s">
        <v>2265</v>
      </c>
      <c r="C22" s="1299" t="s">
        <v>2245</v>
      </c>
    </row>
    <row r="23" spans="2:3">
      <c r="B23" s="1310" t="s">
        <v>2265</v>
      </c>
      <c r="C23" s="1310" t="s">
        <v>785</v>
      </c>
    </row>
    <row r="24" spans="2:3">
      <c r="B24" s="1299" t="s">
        <v>2265</v>
      </c>
      <c r="C24" s="1299" t="s">
        <v>2244</v>
      </c>
    </row>
    <row r="25" spans="2:3">
      <c r="B25" s="1310" t="s">
        <v>2265</v>
      </c>
      <c r="C25" s="1310" t="s">
        <v>2243</v>
      </c>
    </row>
    <row r="26" spans="2:3">
      <c r="B26" s="1299" t="s">
        <v>2265</v>
      </c>
      <c r="C26" s="1299" t="s">
        <v>780</v>
      </c>
    </row>
    <row r="27" spans="2:3">
      <c r="B27" s="1310" t="s">
        <v>2265</v>
      </c>
      <c r="C27" s="1310" t="s">
        <v>1336</v>
      </c>
    </row>
    <row r="28" spans="2:3">
      <c r="B28" s="1299" t="s">
        <v>2265</v>
      </c>
      <c r="C28" s="1299" t="s">
        <v>2242</v>
      </c>
    </row>
    <row r="29" spans="2:3">
      <c r="B29" s="1310" t="s">
        <v>2265</v>
      </c>
      <c r="C29" s="1310" t="s">
        <v>305</v>
      </c>
    </row>
    <row r="30" spans="2:3">
      <c r="B30" s="1299" t="s">
        <v>2265</v>
      </c>
      <c r="C30" s="1299" t="s">
        <v>2241</v>
      </c>
    </row>
    <row r="31" spans="2:3">
      <c r="B31" s="1310" t="s">
        <v>2265</v>
      </c>
      <c r="C31" s="1310" t="s">
        <v>142</v>
      </c>
    </row>
    <row r="32" spans="2:3">
      <c r="B32" s="1299" t="s">
        <v>2265</v>
      </c>
      <c r="C32" s="1299" t="s">
        <v>2240</v>
      </c>
    </row>
    <row r="33" spans="2:3">
      <c r="B33" s="1310" t="s">
        <v>2265</v>
      </c>
      <c r="C33" s="1310" t="s">
        <v>1688</v>
      </c>
    </row>
    <row r="34" spans="2:3">
      <c r="B34" s="1299" t="s">
        <v>2265</v>
      </c>
      <c r="C34" s="1299" t="s">
        <v>2239</v>
      </c>
    </row>
    <row r="35" spans="2:3">
      <c r="B35" s="1310" t="s">
        <v>2265</v>
      </c>
      <c r="C35" s="1310" t="s">
        <v>2238</v>
      </c>
    </row>
    <row r="36" spans="2:3">
      <c r="B36" s="1299" t="s">
        <v>2265</v>
      </c>
      <c r="C36" s="1299" t="s">
        <v>98</v>
      </c>
    </row>
    <row r="37" spans="2:3">
      <c r="B37" s="1310" t="s">
        <v>2265</v>
      </c>
      <c r="C37" s="1310" t="s">
        <v>1329</v>
      </c>
    </row>
    <row r="38" spans="2:3">
      <c r="B38" s="1299" t="s">
        <v>2265</v>
      </c>
      <c r="C38" s="1299" t="s">
        <v>2237</v>
      </c>
    </row>
    <row r="39" spans="2:3">
      <c r="B39" s="1310" t="s">
        <v>2265</v>
      </c>
      <c r="C39" s="1310" t="s">
        <v>254</v>
      </c>
    </row>
    <row r="40" spans="2:3">
      <c r="B40" s="1299" t="s">
        <v>2265</v>
      </c>
      <c r="C40" s="1299" t="s">
        <v>696</v>
      </c>
    </row>
    <row r="41" spans="2:3">
      <c r="B41" s="1310" t="s">
        <v>2265</v>
      </c>
      <c r="C41" s="1310" t="s">
        <v>2236</v>
      </c>
    </row>
    <row r="42" spans="2:3">
      <c r="B42" s="1299" t="s">
        <v>2265</v>
      </c>
      <c r="C42" s="1299" t="s">
        <v>2235</v>
      </c>
    </row>
    <row r="43" spans="2:3">
      <c r="B43" s="1310" t="s">
        <v>2265</v>
      </c>
      <c r="C43" s="1310" t="s">
        <v>2234</v>
      </c>
    </row>
    <row r="44" spans="2:3">
      <c r="B44" s="1299" t="s">
        <v>2265</v>
      </c>
      <c r="C44" s="1299" t="s">
        <v>2233</v>
      </c>
    </row>
    <row r="45" spans="2:3">
      <c r="B45" s="1310" t="s">
        <v>2265</v>
      </c>
      <c r="C45" s="1310" t="s">
        <v>2232</v>
      </c>
    </row>
    <row r="46" spans="2:3">
      <c r="B46" s="1299" t="s">
        <v>2265</v>
      </c>
      <c r="C46" s="1299" t="s">
        <v>99</v>
      </c>
    </row>
    <row r="47" spans="2:3">
      <c r="B47" s="1310" t="s">
        <v>2265</v>
      </c>
      <c r="C47" s="1310" t="s">
        <v>2231</v>
      </c>
    </row>
    <row r="48" spans="2:3">
      <c r="B48" s="1299" t="s">
        <v>2265</v>
      </c>
      <c r="C48" s="1299" t="s">
        <v>1320</v>
      </c>
    </row>
    <row r="49" spans="2:3">
      <c r="B49" s="1310" t="s">
        <v>2265</v>
      </c>
      <c r="C49" s="1310" t="s">
        <v>2230</v>
      </c>
    </row>
    <row r="50" spans="2:3">
      <c r="B50" s="1299" t="s">
        <v>2265</v>
      </c>
      <c r="C50" s="1299" t="s">
        <v>2229</v>
      </c>
    </row>
    <row r="51" spans="2:3">
      <c r="B51" s="1310" t="s">
        <v>2265</v>
      </c>
      <c r="C51" s="1310" t="s">
        <v>1319</v>
      </c>
    </row>
    <row r="52" spans="2:3">
      <c r="B52" s="1299" t="s">
        <v>2265</v>
      </c>
      <c r="C52" s="1299" t="s">
        <v>2228</v>
      </c>
    </row>
    <row r="53" spans="2:3">
      <c r="B53" s="1310" t="s">
        <v>2265</v>
      </c>
      <c r="C53" s="1310" t="s">
        <v>2227</v>
      </c>
    </row>
    <row r="54" spans="2:3">
      <c r="B54" s="1299" t="s">
        <v>2265</v>
      </c>
      <c r="C54" s="1299" t="s">
        <v>52</v>
      </c>
    </row>
    <row r="55" spans="2:3">
      <c r="B55" s="1310" t="s">
        <v>2265</v>
      </c>
      <c r="C55" s="1310" t="s">
        <v>59</v>
      </c>
    </row>
    <row r="56" spans="2:3">
      <c r="B56" s="1299" t="s">
        <v>2265</v>
      </c>
      <c r="C56" s="1299" t="s">
        <v>53</v>
      </c>
    </row>
    <row r="57" spans="2:3">
      <c r="B57" s="1310" t="s">
        <v>2265</v>
      </c>
      <c r="C57" s="1310" t="s">
        <v>1307</v>
      </c>
    </row>
    <row r="58" spans="2:3">
      <c r="B58" s="1299" t="s">
        <v>2265</v>
      </c>
      <c r="C58" s="1299" t="s">
        <v>2226</v>
      </c>
    </row>
    <row r="59" spans="2:3">
      <c r="B59" s="1310" t="s">
        <v>2265</v>
      </c>
      <c r="C59" s="1310" t="s">
        <v>2225</v>
      </c>
    </row>
    <row r="60" spans="2:3">
      <c r="B60" s="1299" t="s">
        <v>2265</v>
      </c>
      <c r="C60" s="1299" t="s">
        <v>2224</v>
      </c>
    </row>
    <row r="61" spans="2:3">
      <c r="B61" s="1310" t="s">
        <v>2265</v>
      </c>
      <c r="C61" s="1310" t="s">
        <v>2223</v>
      </c>
    </row>
    <row r="62" spans="2:3">
      <c r="B62" s="1299" t="s">
        <v>2265</v>
      </c>
      <c r="C62" s="1299" t="s">
        <v>1304</v>
      </c>
    </row>
    <row r="63" spans="2:3">
      <c r="B63" s="1310" t="s">
        <v>2265</v>
      </c>
      <c r="C63" s="1310" t="s">
        <v>2222</v>
      </c>
    </row>
    <row r="64" spans="2:3">
      <c r="B64" s="1299" t="s">
        <v>2265</v>
      </c>
      <c r="C64" s="1299" t="s">
        <v>2221</v>
      </c>
    </row>
    <row r="65" spans="2:3">
      <c r="B65" s="1310" t="s">
        <v>2265</v>
      </c>
      <c r="C65" s="1310" t="s">
        <v>2220</v>
      </c>
    </row>
    <row r="66" spans="2:3">
      <c r="B66" s="1299" t="s">
        <v>2265</v>
      </c>
      <c r="C66" s="1299" t="s">
        <v>2219</v>
      </c>
    </row>
    <row r="67" spans="2:3">
      <c r="B67" s="1310" t="s">
        <v>2265</v>
      </c>
      <c r="C67" s="1310" t="s">
        <v>2218</v>
      </c>
    </row>
    <row r="68" spans="2:3">
      <c r="B68" s="1299" t="s">
        <v>2265</v>
      </c>
      <c r="C68" s="1299" t="s">
        <v>2217</v>
      </c>
    </row>
    <row r="69" spans="2:3">
      <c r="B69" s="1310" t="s">
        <v>2265</v>
      </c>
      <c r="C69" s="1310" t="s">
        <v>1298</v>
      </c>
    </row>
    <row r="70" spans="2:3">
      <c r="B70" s="1299" t="s">
        <v>2265</v>
      </c>
      <c r="C70" s="1299" t="s">
        <v>2216</v>
      </c>
    </row>
    <row r="71" spans="2:3">
      <c r="B71" s="1310" t="s">
        <v>2265</v>
      </c>
      <c r="C71" s="1310" t="s">
        <v>2215</v>
      </c>
    </row>
    <row r="72" spans="2:3">
      <c r="B72" s="1299" t="s">
        <v>2265</v>
      </c>
      <c r="C72" s="1299" t="s">
        <v>2214</v>
      </c>
    </row>
    <row r="73" spans="2:3">
      <c r="B73" s="1310" t="s">
        <v>2265</v>
      </c>
      <c r="C73" s="1310" t="s">
        <v>2213</v>
      </c>
    </row>
    <row r="74" spans="2:3">
      <c r="B74" s="1299" t="s">
        <v>2265</v>
      </c>
      <c r="C74" s="1299" t="s">
        <v>2212</v>
      </c>
    </row>
    <row r="75" spans="2:3">
      <c r="B75" s="1310" t="s">
        <v>2265</v>
      </c>
      <c r="C75" s="1310" t="s">
        <v>1293</v>
      </c>
    </row>
    <row r="76" spans="2:3">
      <c r="B76" s="1299" t="s">
        <v>2265</v>
      </c>
      <c r="C76" s="1299" t="s">
        <v>247</v>
      </c>
    </row>
    <row r="77" spans="2:3">
      <c r="B77" s="1310" t="s">
        <v>2265</v>
      </c>
      <c r="C77" s="1310" t="s">
        <v>1693</v>
      </c>
    </row>
    <row r="78" spans="2:3">
      <c r="B78" s="1299" t="s">
        <v>2265</v>
      </c>
      <c r="C78" s="1299" t="s">
        <v>2211</v>
      </c>
    </row>
    <row r="79" spans="2:3">
      <c r="B79" s="1310" t="s">
        <v>2265</v>
      </c>
      <c r="C79" s="1310" t="s">
        <v>2209</v>
      </c>
    </row>
    <row r="80" spans="2:3">
      <c r="B80" s="1299" t="s">
        <v>2257</v>
      </c>
      <c r="C80" s="1299" t="s">
        <v>2256</v>
      </c>
    </row>
    <row r="81" spans="2:3">
      <c r="B81" s="1310" t="s">
        <v>2264</v>
      </c>
      <c r="C81" s="1310" t="s">
        <v>2210</v>
      </c>
    </row>
    <row r="82" spans="2:3">
      <c r="B82" s="1299" t="s">
        <v>2263</v>
      </c>
      <c r="C82" s="1299" t="s">
        <v>958</v>
      </c>
    </row>
    <row r="83" spans="2:3">
      <c r="B83" s="1310" t="s">
        <v>2263</v>
      </c>
      <c r="C83" s="1310" t="s">
        <v>953</v>
      </c>
    </row>
    <row r="84" spans="2:3">
      <c r="B84" s="1299" t="s">
        <v>2263</v>
      </c>
      <c r="C84" s="1299" t="s">
        <v>2281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04E19-E73B-C049-B40E-D2B03549E1BA}">
  <dimension ref="A6:O16"/>
  <sheetViews>
    <sheetView showGridLines="0" workbookViewId="0"/>
  </sheetViews>
  <sheetFormatPr defaultColWidth="8.81640625" defaultRowHeight="14.5"/>
  <cols>
    <col min="1" max="1" width="20" style="1298" customWidth="1"/>
    <col min="2" max="2" width="10.453125" style="1298" customWidth="1"/>
    <col min="3" max="3" width="17.1796875" style="1298" customWidth="1"/>
    <col min="4" max="4" width="17.81640625" style="1298" customWidth="1"/>
    <col min="5" max="5" width="20" style="1298" customWidth="1"/>
    <col min="6" max="16384" width="8.81640625" style="1298"/>
  </cols>
  <sheetData>
    <row r="6" spans="1:15">
      <c r="A6" s="1314" t="s">
        <v>2282</v>
      </c>
    </row>
    <row r="7" spans="1:15">
      <c r="A7" s="1316" t="s">
        <v>2280</v>
      </c>
      <c r="B7" s="1316" t="s">
        <v>2279</v>
      </c>
    </row>
    <row r="8" spans="1:15" ht="42.75" customHeight="1">
      <c r="A8" s="1315" t="s">
        <v>2278</v>
      </c>
      <c r="B8" s="1330" t="s">
        <v>1081</v>
      </c>
      <c r="C8" s="1331"/>
      <c r="D8" s="1331"/>
      <c r="E8" s="1331"/>
      <c r="F8" s="1331"/>
      <c r="G8" s="1331"/>
      <c r="H8" s="1331"/>
      <c r="I8" s="1331"/>
      <c r="J8" s="1331"/>
      <c r="K8" s="1331"/>
      <c r="L8" s="1331"/>
      <c r="M8" s="1331"/>
      <c r="N8" s="1331"/>
      <c r="O8" s="1331"/>
    </row>
    <row r="10" spans="1:15">
      <c r="A10" s="1299" t="s">
        <v>2277</v>
      </c>
      <c r="D10" s="1299" t="s">
        <v>2260</v>
      </c>
    </row>
    <row r="11" spans="1:15">
      <c r="A11" s="1299" t="s">
        <v>2276</v>
      </c>
      <c r="D11" s="1299" t="s">
        <v>2275</v>
      </c>
    </row>
    <row r="13" spans="1:15">
      <c r="B13" s="1300" t="s">
        <v>2274</v>
      </c>
    </row>
    <row r="14" spans="1:15">
      <c r="C14" s="1299" t="s">
        <v>2273</v>
      </c>
    </row>
    <row r="15" spans="1:15">
      <c r="B15" s="1314" t="s">
        <v>2272</v>
      </c>
      <c r="C15" s="1314" t="s">
        <v>2259</v>
      </c>
      <c r="D15" s="1314" t="s">
        <v>2257</v>
      </c>
    </row>
    <row r="16" spans="1:15">
      <c r="B16" s="1313" t="s">
        <v>2271</v>
      </c>
      <c r="C16" s="1299" t="s">
        <v>2258</v>
      </c>
      <c r="D16" s="1299" t="s">
        <v>2256</v>
      </c>
    </row>
  </sheetData>
  <mergeCells count="1">
    <mergeCell ref="B8:O8"/>
  </mergeCells>
  <hyperlinks>
    <hyperlink ref="A7" r:id="rId1" xr:uid="{BEFBC0B5-FC53-E149-B441-BA425CDA59E2}"/>
    <hyperlink ref="B7" r:id="rId2" xr:uid="{9AFABF05-1656-CA43-907E-30D30BC36259}"/>
    <hyperlink ref="B16" location="'Sheet 1'!A1" display="Sheet 1" xr:uid="{7032FE34-D93B-5440-A784-D6CEFE519FBA}"/>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55"/>
  <sheetViews>
    <sheetView showGridLines="0" workbookViewId="0">
      <selection activeCell="P26" sqref="P26"/>
    </sheetView>
  </sheetViews>
  <sheetFormatPr defaultColWidth="9.1796875" defaultRowHeight="14"/>
  <cols>
    <col min="1" max="1" width="5.453125" style="1168" customWidth="1"/>
    <col min="2" max="2" width="35.453125" style="1168" customWidth="1"/>
    <col min="3" max="20" width="11.453125" style="1168" customWidth="1"/>
    <col min="21" max="16384" width="9.1796875" style="1168"/>
  </cols>
  <sheetData>
    <row r="1" spans="1:20">
      <c r="P1" s="1141">
        <f>P25+P26</f>
        <v>56519.8</v>
      </c>
    </row>
    <row r="2" spans="1:20">
      <c r="B2" s="1332" t="s">
        <v>1774</v>
      </c>
      <c r="C2" s="1332"/>
      <c r="D2" s="1332"/>
      <c r="E2" s="1332"/>
      <c r="F2" s="1332"/>
      <c r="G2" s="1332"/>
      <c r="H2" s="1332"/>
      <c r="I2" s="1332"/>
      <c r="J2" s="1332"/>
      <c r="K2" s="1332"/>
      <c r="L2" s="1332"/>
      <c r="M2" s="1332"/>
      <c r="N2" s="1332"/>
      <c r="O2" s="1332"/>
      <c r="P2" s="1332"/>
      <c r="Q2" s="1332"/>
      <c r="R2" s="1332"/>
      <c r="S2" s="1332"/>
      <c r="T2" s="1332"/>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39"/>
      <c r="C4" s="1333" t="s">
        <v>1686</v>
      </c>
      <c r="D4" s="1341" t="s">
        <v>1687</v>
      </c>
      <c r="E4" s="1333" t="s">
        <v>1688</v>
      </c>
      <c r="F4" s="1333" t="s">
        <v>1689</v>
      </c>
      <c r="G4" s="1343" t="s">
        <v>1690</v>
      </c>
      <c r="H4" s="1343"/>
      <c r="I4" s="1343"/>
      <c r="J4" s="1343"/>
      <c r="K4" s="1343"/>
      <c r="L4" s="1343"/>
      <c r="M4" s="1343"/>
      <c r="N4" s="1343"/>
      <c r="O4" s="1343"/>
      <c r="P4" s="1333" t="s">
        <v>1691</v>
      </c>
      <c r="Q4" s="1335" t="s">
        <v>1692</v>
      </c>
      <c r="R4" s="1333" t="s">
        <v>1693</v>
      </c>
      <c r="S4" s="1333" t="s">
        <v>1694</v>
      </c>
      <c r="T4" s="1337" t="s">
        <v>1695</v>
      </c>
    </row>
    <row r="5" spans="1:20" s="1145" customFormat="1" ht="49.5" customHeight="1" thickBot="1">
      <c r="B5" s="1340"/>
      <c r="C5" s="1334"/>
      <c r="D5" s="1342"/>
      <c r="E5" s="1334"/>
      <c r="F5" s="1334"/>
      <c r="G5" s="1143" t="s">
        <v>1696</v>
      </c>
      <c r="H5" s="1143" t="s">
        <v>1697</v>
      </c>
      <c r="I5" s="1143" t="s">
        <v>1698</v>
      </c>
      <c r="J5" s="1143" t="s">
        <v>1699</v>
      </c>
      <c r="K5" s="1143" t="s">
        <v>1700</v>
      </c>
      <c r="L5" s="1143" t="s">
        <v>1701</v>
      </c>
      <c r="M5" s="1143" t="s">
        <v>1773</v>
      </c>
      <c r="N5" s="1143" t="s">
        <v>1703</v>
      </c>
      <c r="O5" s="1143" t="s">
        <v>1704</v>
      </c>
      <c r="P5" s="1334"/>
      <c r="Q5" s="1336"/>
      <c r="R5" s="1334"/>
      <c r="S5" s="1334"/>
      <c r="T5" s="1338"/>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5"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T55"/>
  <sheetViews>
    <sheetView showGridLines="0" topLeftCell="D1" workbookViewId="0">
      <selection activeCell="P26" sqref="P26"/>
    </sheetView>
  </sheetViews>
  <sheetFormatPr defaultColWidth="8.81640625" defaultRowHeight="14"/>
  <cols>
    <col min="1" max="1" width="5.453125" style="1140" customWidth="1"/>
    <col min="2" max="2" width="31.453125" style="1140" bestFit="1" customWidth="1"/>
    <col min="3" max="3" width="11.453125" style="1140" customWidth="1"/>
    <col min="4" max="4" width="12" style="1140" customWidth="1"/>
    <col min="5" max="20" width="11.453125" style="1140" customWidth="1"/>
    <col min="21" max="256" width="9.1796875" style="1140"/>
    <col min="257" max="257" width="5.453125" style="1140" customWidth="1"/>
    <col min="258" max="258" width="31.453125" style="1140" bestFit="1" customWidth="1"/>
    <col min="259" max="259" width="11.453125" style="1140" customWidth="1"/>
    <col min="260" max="260" width="12" style="1140" customWidth="1"/>
    <col min="261" max="276" width="11.453125" style="1140" customWidth="1"/>
    <col min="277" max="512" width="9.1796875" style="1140"/>
    <col min="513" max="513" width="5.453125" style="1140" customWidth="1"/>
    <col min="514" max="514" width="31.453125" style="1140" bestFit="1" customWidth="1"/>
    <col min="515" max="515" width="11.453125" style="1140" customWidth="1"/>
    <col min="516" max="516" width="12" style="1140" customWidth="1"/>
    <col min="517" max="532" width="11.453125" style="1140" customWidth="1"/>
    <col min="533" max="768" width="9.1796875" style="1140"/>
    <col min="769" max="769" width="5.453125" style="1140" customWidth="1"/>
    <col min="770" max="770" width="31.453125" style="1140" bestFit="1" customWidth="1"/>
    <col min="771" max="771" width="11.453125" style="1140" customWidth="1"/>
    <col min="772" max="772" width="12" style="1140" customWidth="1"/>
    <col min="773" max="788" width="11.453125" style="1140" customWidth="1"/>
    <col min="789" max="1024" width="9.1796875" style="1140"/>
    <col min="1025" max="1025" width="5.453125" style="1140" customWidth="1"/>
    <col min="1026" max="1026" width="31.453125" style="1140" bestFit="1" customWidth="1"/>
    <col min="1027" max="1027" width="11.453125" style="1140" customWidth="1"/>
    <col min="1028" max="1028" width="12" style="1140" customWidth="1"/>
    <col min="1029" max="1044" width="11.453125" style="1140" customWidth="1"/>
    <col min="1045" max="1280" width="9.1796875" style="1140"/>
    <col min="1281" max="1281" width="5.453125" style="1140" customWidth="1"/>
    <col min="1282" max="1282" width="31.453125" style="1140" bestFit="1" customWidth="1"/>
    <col min="1283" max="1283" width="11.453125" style="1140" customWidth="1"/>
    <col min="1284" max="1284" width="12" style="1140" customWidth="1"/>
    <col min="1285" max="1300" width="11.453125" style="1140" customWidth="1"/>
    <col min="1301" max="1536" width="9.1796875" style="1140"/>
    <col min="1537" max="1537" width="5.453125" style="1140" customWidth="1"/>
    <col min="1538" max="1538" width="31.453125" style="1140" bestFit="1" customWidth="1"/>
    <col min="1539" max="1539" width="11.453125" style="1140" customWidth="1"/>
    <col min="1540" max="1540" width="12" style="1140" customWidth="1"/>
    <col min="1541" max="1556" width="11.453125" style="1140" customWidth="1"/>
    <col min="1557" max="1792" width="9.1796875" style="1140"/>
    <col min="1793" max="1793" width="5.453125" style="1140" customWidth="1"/>
    <col min="1794" max="1794" width="31.453125" style="1140" bestFit="1" customWidth="1"/>
    <col min="1795" max="1795" width="11.453125" style="1140" customWidth="1"/>
    <col min="1796" max="1796" width="12" style="1140" customWidth="1"/>
    <col min="1797" max="1812" width="11.453125" style="1140" customWidth="1"/>
    <col min="1813" max="2048" width="9.1796875" style="1140"/>
    <col min="2049" max="2049" width="5.453125" style="1140" customWidth="1"/>
    <col min="2050" max="2050" width="31.453125" style="1140" bestFit="1" customWidth="1"/>
    <col min="2051" max="2051" width="11.453125" style="1140" customWidth="1"/>
    <col min="2052" max="2052" width="12" style="1140" customWidth="1"/>
    <col min="2053" max="2068" width="11.453125" style="1140" customWidth="1"/>
    <col min="2069" max="2304" width="9.1796875" style="1140"/>
    <col min="2305" max="2305" width="5.453125" style="1140" customWidth="1"/>
    <col min="2306" max="2306" width="31.453125" style="1140" bestFit="1" customWidth="1"/>
    <col min="2307" max="2307" width="11.453125" style="1140" customWidth="1"/>
    <col min="2308" max="2308" width="12" style="1140" customWidth="1"/>
    <col min="2309" max="2324" width="11.453125" style="1140" customWidth="1"/>
    <col min="2325" max="2560" width="9.1796875" style="1140"/>
    <col min="2561" max="2561" width="5.453125" style="1140" customWidth="1"/>
    <col min="2562" max="2562" width="31.453125" style="1140" bestFit="1" customWidth="1"/>
    <col min="2563" max="2563" width="11.453125" style="1140" customWidth="1"/>
    <col min="2564" max="2564" width="12" style="1140" customWidth="1"/>
    <col min="2565" max="2580" width="11.453125" style="1140" customWidth="1"/>
    <col min="2581" max="2816" width="9.1796875" style="1140"/>
    <col min="2817" max="2817" width="5.453125" style="1140" customWidth="1"/>
    <col min="2818" max="2818" width="31.453125" style="1140" bestFit="1" customWidth="1"/>
    <col min="2819" max="2819" width="11.453125" style="1140" customWidth="1"/>
    <col min="2820" max="2820" width="12" style="1140" customWidth="1"/>
    <col min="2821" max="2836" width="11.453125" style="1140" customWidth="1"/>
    <col min="2837" max="3072" width="9.1796875" style="1140"/>
    <col min="3073" max="3073" width="5.453125" style="1140" customWidth="1"/>
    <col min="3074" max="3074" width="31.453125" style="1140" bestFit="1" customWidth="1"/>
    <col min="3075" max="3075" width="11.453125" style="1140" customWidth="1"/>
    <col min="3076" max="3076" width="12" style="1140" customWidth="1"/>
    <col min="3077" max="3092" width="11.453125" style="1140" customWidth="1"/>
    <col min="3093" max="3328" width="9.1796875" style="1140"/>
    <col min="3329" max="3329" width="5.453125" style="1140" customWidth="1"/>
    <col min="3330" max="3330" width="31.453125" style="1140" bestFit="1" customWidth="1"/>
    <col min="3331" max="3331" width="11.453125" style="1140" customWidth="1"/>
    <col min="3332" max="3332" width="12" style="1140" customWidth="1"/>
    <col min="3333" max="3348" width="11.453125" style="1140" customWidth="1"/>
    <col min="3349" max="3584" width="9.1796875" style="1140"/>
    <col min="3585" max="3585" width="5.453125" style="1140" customWidth="1"/>
    <col min="3586" max="3586" width="31.453125" style="1140" bestFit="1" customWidth="1"/>
    <col min="3587" max="3587" width="11.453125" style="1140" customWidth="1"/>
    <col min="3588" max="3588" width="12" style="1140" customWidth="1"/>
    <col min="3589" max="3604" width="11.453125" style="1140" customWidth="1"/>
    <col min="3605" max="3840" width="9.1796875" style="1140"/>
    <col min="3841" max="3841" width="5.453125" style="1140" customWidth="1"/>
    <col min="3842" max="3842" width="31.453125" style="1140" bestFit="1" customWidth="1"/>
    <col min="3843" max="3843" width="11.453125" style="1140" customWidth="1"/>
    <col min="3844" max="3844" width="12" style="1140" customWidth="1"/>
    <col min="3845" max="3860" width="11.453125" style="1140" customWidth="1"/>
    <col min="3861" max="4096" width="9.1796875" style="1140"/>
    <col min="4097" max="4097" width="5.453125" style="1140" customWidth="1"/>
    <col min="4098" max="4098" width="31.453125" style="1140" bestFit="1" customWidth="1"/>
    <col min="4099" max="4099" width="11.453125" style="1140" customWidth="1"/>
    <col min="4100" max="4100" width="12" style="1140" customWidth="1"/>
    <col min="4101" max="4116" width="11.453125" style="1140" customWidth="1"/>
    <col min="4117" max="4352" width="9.1796875" style="1140"/>
    <col min="4353" max="4353" width="5.453125" style="1140" customWidth="1"/>
    <col min="4354" max="4354" width="31.453125" style="1140" bestFit="1" customWidth="1"/>
    <col min="4355" max="4355" width="11.453125" style="1140" customWidth="1"/>
    <col min="4356" max="4356" width="12" style="1140" customWidth="1"/>
    <col min="4357" max="4372" width="11.453125" style="1140" customWidth="1"/>
    <col min="4373" max="4608" width="9.1796875" style="1140"/>
    <col min="4609" max="4609" width="5.453125" style="1140" customWidth="1"/>
    <col min="4610" max="4610" width="31.453125" style="1140" bestFit="1" customWidth="1"/>
    <col min="4611" max="4611" width="11.453125" style="1140" customWidth="1"/>
    <col min="4612" max="4612" width="12" style="1140" customWidth="1"/>
    <col min="4613" max="4628" width="11.453125" style="1140" customWidth="1"/>
    <col min="4629" max="4864" width="9.1796875" style="1140"/>
    <col min="4865" max="4865" width="5.453125" style="1140" customWidth="1"/>
    <col min="4866" max="4866" width="31.453125" style="1140" bestFit="1" customWidth="1"/>
    <col min="4867" max="4867" width="11.453125" style="1140" customWidth="1"/>
    <col min="4868" max="4868" width="12" style="1140" customWidth="1"/>
    <col min="4869" max="4884" width="11.453125" style="1140" customWidth="1"/>
    <col min="4885" max="5120" width="9.1796875" style="1140"/>
    <col min="5121" max="5121" width="5.453125" style="1140" customWidth="1"/>
    <col min="5122" max="5122" width="31.453125" style="1140" bestFit="1" customWidth="1"/>
    <col min="5123" max="5123" width="11.453125" style="1140" customWidth="1"/>
    <col min="5124" max="5124" width="12" style="1140" customWidth="1"/>
    <col min="5125" max="5140" width="11.453125" style="1140" customWidth="1"/>
    <col min="5141" max="5376" width="9.1796875" style="1140"/>
    <col min="5377" max="5377" width="5.453125" style="1140" customWidth="1"/>
    <col min="5378" max="5378" width="31.453125" style="1140" bestFit="1" customWidth="1"/>
    <col min="5379" max="5379" width="11.453125" style="1140" customWidth="1"/>
    <col min="5380" max="5380" width="12" style="1140" customWidth="1"/>
    <col min="5381" max="5396" width="11.453125" style="1140" customWidth="1"/>
    <col min="5397" max="5632" width="9.1796875" style="1140"/>
    <col min="5633" max="5633" width="5.453125" style="1140" customWidth="1"/>
    <col min="5634" max="5634" width="31.453125" style="1140" bestFit="1" customWidth="1"/>
    <col min="5635" max="5635" width="11.453125" style="1140" customWidth="1"/>
    <col min="5636" max="5636" width="12" style="1140" customWidth="1"/>
    <col min="5637" max="5652" width="11.453125" style="1140" customWidth="1"/>
    <col min="5653" max="5888" width="9.1796875" style="1140"/>
    <col min="5889" max="5889" width="5.453125" style="1140" customWidth="1"/>
    <col min="5890" max="5890" width="31.453125" style="1140" bestFit="1" customWidth="1"/>
    <col min="5891" max="5891" width="11.453125" style="1140" customWidth="1"/>
    <col min="5892" max="5892" width="12" style="1140" customWidth="1"/>
    <col min="5893" max="5908" width="11.453125" style="1140" customWidth="1"/>
    <col min="5909" max="6144" width="9.1796875" style="1140"/>
    <col min="6145" max="6145" width="5.453125" style="1140" customWidth="1"/>
    <col min="6146" max="6146" width="31.453125" style="1140" bestFit="1" customWidth="1"/>
    <col min="6147" max="6147" width="11.453125" style="1140" customWidth="1"/>
    <col min="6148" max="6148" width="12" style="1140" customWidth="1"/>
    <col min="6149" max="6164" width="11.453125" style="1140" customWidth="1"/>
    <col min="6165" max="6400" width="9.1796875" style="1140"/>
    <col min="6401" max="6401" width="5.453125" style="1140" customWidth="1"/>
    <col min="6402" max="6402" width="31.453125" style="1140" bestFit="1" customWidth="1"/>
    <col min="6403" max="6403" width="11.453125" style="1140" customWidth="1"/>
    <col min="6404" max="6404" width="12" style="1140" customWidth="1"/>
    <col min="6405" max="6420" width="11.453125" style="1140" customWidth="1"/>
    <col min="6421" max="6656" width="9.1796875" style="1140"/>
    <col min="6657" max="6657" width="5.453125" style="1140" customWidth="1"/>
    <col min="6658" max="6658" width="31.453125" style="1140" bestFit="1" customWidth="1"/>
    <col min="6659" max="6659" width="11.453125" style="1140" customWidth="1"/>
    <col min="6660" max="6660" width="12" style="1140" customWidth="1"/>
    <col min="6661" max="6676" width="11.453125" style="1140" customWidth="1"/>
    <col min="6677" max="6912" width="9.1796875" style="1140"/>
    <col min="6913" max="6913" width="5.453125" style="1140" customWidth="1"/>
    <col min="6914" max="6914" width="31.453125" style="1140" bestFit="1" customWidth="1"/>
    <col min="6915" max="6915" width="11.453125" style="1140" customWidth="1"/>
    <col min="6916" max="6916" width="12" style="1140" customWidth="1"/>
    <col min="6917" max="6932" width="11.453125" style="1140" customWidth="1"/>
    <col min="6933" max="7168" width="9.1796875" style="1140"/>
    <col min="7169" max="7169" width="5.453125" style="1140" customWidth="1"/>
    <col min="7170" max="7170" width="31.453125" style="1140" bestFit="1" customWidth="1"/>
    <col min="7171" max="7171" width="11.453125" style="1140" customWidth="1"/>
    <col min="7172" max="7172" width="12" style="1140" customWidth="1"/>
    <col min="7173" max="7188" width="11.453125" style="1140" customWidth="1"/>
    <col min="7189" max="7424" width="9.1796875" style="1140"/>
    <col min="7425" max="7425" width="5.453125" style="1140" customWidth="1"/>
    <col min="7426" max="7426" width="31.453125" style="1140" bestFit="1" customWidth="1"/>
    <col min="7427" max="7427" width="11.453125" style="1140" customWidth="1"/>
    <col min="7428" max="7428" width="12" style="1140" customWidth="1"/>
    <col min="7429" max="7444" width="11.453125" style="1140" customWidth="1"/>
    <col min="7445" max="7680" width="9.1796875" style="1140"/>
    <col min="7681" max="7681" width="5.453125" style="1140" customWidth="1"/>
    <col min="7682" max="7682" width="31.453125" style="1140" bestFit="1" customWidth="1"/>
    <col min="7683" max="7683" width="11.453125" style="1140" customWidth="1"/>
    <col min="7684" max="7684" width="12" style="1140" customWidth="1"/>
    <col min="7685" max="7700" width="11.453125" style="1140" customWidth="1"/>
    <col min="7701" max="7936" width="9.1796875" style="1140"/>
    <col min="7937" max="7937" width="5.453125" style="1140" customWidth="1"/>
    <col min="7938" max="7938" width="31.453125" style="1140" bestFit="1" customWidth="1"/>
    <col min="7939" max="7939" width="11.453125" style="1140" customWidth="1"/>
    <col min="7940" max="7940" width="12" style="1140" customWidth="1"/>
    <col min="7941" max="7956" width="11.453125" style="1140" customWidth="1"/>
    <col min="7957" max="8192" width="9.1796875" style="1140"/>
    <col min="8193" max="8193" width="5.453125" style="1140" customWidth="1"/>
    <col min="8194" max="8194" width="31.453125" style="1140" bestFit="1" customWidth="1"/>
    <col min="8195" max="8195" width="11.453125" style="1140" customWidth="1"/>
    <col min="8196" max="8196" width="12" style="1140" customWidth="1"/>
    <col min="8197" max="8212" width="11.453125" style="1140" customWidth="1"/>
    <col min="8213" max="8448" width="9.1796875" style="1140"/>
    <col min="8449" max="8449" width="5.453125" style="1140" customWidth="1"/>
    <col min="8450" max="8450" width="31.453125" style="1140" bestFit="1" customWidth="1"/>
    <col min="8451" max="8451" width="11.453125" style="1140" customWidth="1"/>
    <col min="8452" max="8452" width="12" style="1140" customWidth="1"/>
    <col min="8453" max="8468" width="11.453125" style="1140" customWidth="1"/>
    <col min="8469" max="8704" width="9.1796875" style="1140"/>
    <col min="8705" max="8705" width="5.453125" style="1140" customWidth="1"/>
    <col min="8706" max="8706" width="31.453125" style="1140" bestFit="1" customWidth="1"/>
    <col min="8707" max="8707" width="11.453125" style="1140" customWidth="1"/>
    <col min="8708" max="8708" width="12" style="1140" customWidth="1"/>
    <col min="8709" max="8724" width="11.453125" style="1140" customWidth="1"/>
    <col min="8725" max="8960" width="9.1796875" style="1140"/>
    <col min="8961" max="8961" width="5.453125" style="1140" customWidth="1"/>
    <col min="8962" max="8962" width="31.453125" style="1140" bestFit="1" customWidth="1"/>
    <col min="8963" max="8963" width="11.453125" style="1140" customWidth="1"/>
    <col min="8964" max="8964" width="12" style="1140" customWidth="1"/>
    <col min="8965" max="8980" width="11.453125" style="1140" customWidth="1"/>
    <col min="8981" max="9216" width="9.1796875" style="1140"/>
    <col min="9217" max="9217" width="5.453125" style="1140" customWidth="1"/>
    <col min="9218" max="9218" width="31.453125" style="1140" bestFit="1" customWidth="1"/>
    <col min="9219" max="9219" width="11.453125" style="1140" customWidth="1"/>
    <col min="9220" max="9220" width="12" style="1140" customWidth="1"/>
    <col min="9221" max="9236" width="11.453125" style="1140" customWidth="1"/>
    <col min="9237" max="9472" width="9.1796875" style="1140"/>
    <col min="9473" max="9473" width="5.453125" style="1140" customWidth="1"/>
    <col min="9474" max="9474" width="31.453125" style="1140" bestFit="1" customWidth="1"/>
    <col min="9475" max="9475" width="11.453125" style="1140" customWidth="1"/>
    <col min="9476" max="9476" width="12" style="1140" customWidth="1"/>
    <col min="9477" max="9492" width="11.453125" style="1140" customWidth="1"/>
    <col min="9493" max="9728" width="9.1796875" style="1140"/>
    <col min="9729" max="9729" width="5.453125" style="1140" customWidth="1"/>
    <col min="9730" max="9730" width="31.453125" style="1140" bestFit="1" customWidth="1"/>
    <col min="9731" max="9731" width="11.453125" style="1140" customWidth="1"/>
    <col min="9732" max="9732" width="12" style="1140" customWidth="1"/>
    <col min="9733" max="9748" width="11.453125" style="1140" customWidth="1"/>
    <col min="9749" max="9984" width="9.1796875" style="1140"/>
    <col min="9985" max="9985" width="5.453125" style="1140" customWidth="1"/>
    <col min="9986" max="9986" width="31.453125" style="1140" bestFit="1" customWidth="1"/>
    <col min="9987" max="9987" width="11.453125" style="1140" customWidth="1"/>
    <col min="9988" max="9988" width="12" style="1140" customWidth="1"/>
    <col min="9989" max="10004" width="11.453125" style="1140" customWidth="1"/>
    <col min="10005" max="10240" width="9.1796875" style="1140"/>
    <col min="10241" max="10241" width="5.453125" style="1140" customWidth="1"/>
    <col min="10242" max="10242" width="31.453125" style="1140" bestFit="1" customWidth="1"/>
    <col min="10243" max="10243" width="11.453125" style="1140" customWidth="1"/>
    <col min="10244" max="10244" width="12" style="1140" customWidth="1"/>
    <col min="10245" max="10260" width="11.453125" style="1140" customWidth="1"/>
    <col min="10261" max="10496" width="9.1796875" style="1140"/>
    <col min="10497" max="10497" width="5.453125" style="1140" customWidth="1"/>
    <col min="10498" max="10498" width="31.453125" style="1140" bestFit="1" customWidth="1"/>
    <col min="10499" max="10499" width="11.453125" style="1140" customWidth="1"/>
    <col min="10500" max="10500" width="12" style="1140" customWidth="1"/>
    <col min="10501" max="10516" width="11.453125" style="1140" customWidth="1"/>
    <col min="10517" max="10752" width="9.1796875" style="1140"/>
    <col min="10753" max="10753" width="5.453125" style="1140" customWidth="1"/>
    <col min="10754" max="10754" width="31.453125" style="1140" bestFit="1" customWidth="1"/>
    <col min="10755" max="10755" width="11.453125" style="1140" customWidth="1"/>
    <col min="10756" max="10756" width="12" style="1140" customWidth="1"/>
    <col min="10757" max="10772" width="11.453125" style="1140" customWidth="1"/>
    <col min="10773" max="11008" width="9.1796875" style="1140"/>
    <col min="11009" max="11009" width="5.453125" style="1140" customWidth="1"/>
    <col min="11010" max="11010" width="31.453125" style="1140" bestFit="1" customWidth="1"/>
    <col min="11011" max="11011" width="11.453125" style="1140" customWidth="1"/>
    <col min="11012" max="11012" width="12" style="1140" customWidth="1"/>
    <col min="11013" max="11028" width="11.453125" style="1140" customWidth="1"/>
    <col min="11029" max="11264" width="9.1796875" style="1140"/>
    <col min="11265" max="11265" width="5.453125" style="1140" customWidth="1"/>
    <col min="11266" max="11266" width="31.453125" style="1140" bestFit="1" customWidth="1"/>
    <col min="11267" max="11267" width="11.453125" style="1140" customWidth="1"/>
    <col min="11268" max="11268" width="12" style="1140" customWidth="1"/>
    <col min="11269" max="11284" width="11.453125" style="1140" customWidth="1"/>
    <col min="11285" max="11520" width="9.1796875" style="1140"/>
    <col min="11521" max="11521" width="5.453125" style="1140" customWidth="1"/>
    <col min="11522" max="11522" width="31.453125" style="1140" bestFit="1" customWidth="1"/>
    <col min="11523" max="11523" width="11.453125" style="1140" customWidth="1"/>
    <col min="11524" max="11524" width="12" style="1140" customWidth="1"/>
    <col min="11525" max="11540" width="11.453125" style="1140" customWidth="1"/>
    <col min="11541" max="11776" width="9.1796875" style="1140"/>
    <col min="11777" max="11777" width="5.453125" style="1140" customWidth="1"/>
    <col min="11778" max="11778" width="31.453125" style="1140" bestFit="1" customWidth="1"/>
    <col min="11779" max="11779" width="11.453125" style="1140" customWidth="1"/>
    <col min="11780" max="11780" width="12" style="1140" customWidth="1"/>
    <col min="11781" max="11796" width="11.453125" style="1140" customWidth="1"/>
    <col min="11797" max="12032" width="9.1796875" style="1140"/>
    <col min="12033" max="12033" width="5.453125" style="1140" customWidth="1"/>
    <col min="12034" max="12034" width="31.453125" style="1140" bestFit="1" customWidth="1"/>
    <col min="12035" max="12035" width="11.453125" style="1140" customWidth="1"/>
    <col min="12036" max="12036" width="12" style="1140" customWidth="1"/>
    <col min="12037" max="12052" width="11.453125" style="1140" customWidth="1"/>
    <col min="12053" max="12288" width="9.1796875" style="1140"/>
    <col min="12289" max="12289" width="5.453125" style="1140" customWidth="1"/>
    <col min="12290" max="12290" width="31.453125" style="1140" bestFit="1" customWidth="1"/>
    <col min="12291" max="12291" width="11.453125" style="1140" customWidth="1"/>
    <col min="12292" max="12292" width="12" style="1140" customWidth="1"/>
    <col min="12293" max="12308" width="11.453125" style="1140" customWidth="1"/>
    <col min="12309" max="12544" width="9.1796875" style="1140"/>
    <col min="12545" max="12545" width="5.453125" style="1140" customWidth="1"/>
    <col min="12546" max="12546" width="31.453125" style="1140" bestFit="1" customWidth="1"/>
    <col min="12547" max="12547" width="11.453125" style="1140" customWidth="1"/>
    <col min="12548" max="12548" width="12" style="1140" customWidth="1"/>
    <col min="12549" max="12564" width="11.453125" style="1140" customWidth="1"/>
    <col min="12565" max="12800" width="9.1796875" style="1140"/>
    <col min="12801" max="12801" width="5.453125" style="1140" customWidth="1"/>
    <col min="12802" max="12802" width="31.453125" style="1140" bestFit="1" customWidth="1"/>
    <col min="12803" max="12803" width="11.453125" style="1140" customWidth="1"/>
    <col min="12804" max="12804" width="12" style="1140" customWidth="1"/>
    <col min="12805" max="12820" width="11.453125" style="1140" customWidth="1"/>
    <col min="12821" max="13056" width="9.1796875" style="1140"/>
    <col min="13057" max="13057" width="5.453125" style="1140" customWidth="1"/>
    <col min="13058" max="13058" width="31.453125" style="1140" bestFit="1" customWidth="1"/>
    <col min="13059" max="13059" width="11.453125" style="1140" customWidth="1"/>
    <col min="13060" max="13060" width="12" style="1140" customWidth="1"/>
    <col min="13061" max="13076" width="11.453125" style="1140" customWidth="1"/>
    <col min="13077" max="13312" width="9.1796875" style="1140"/>
    <col min="13313" max="13313" width="5.453125" style="1140" customWidth="1"/>
    <col min="13314" max="13314" width="31.453125" style="1140" bestFit="1" customWidth="1"/>
    <col min="13315" max="13315" width="11.453125" style="1140" customWidth="1"/>
    <col min="13316" max="13316" width="12" style="1140" customWidth="1"/>
    <col min="13317" max="13332" width="11.453125" style="1140" customWidth="1"/>
    <col min="13333" max="13568" width="9.1796875" style="1140"/>
    <col min="13569" max="13569" width="5.453125" style="1140" customWidth="1"/>
    <col min="13570" max="13570" width="31.453125" style="1140" bestFit="1" customWidth="1"/>
    <col min="13571" max="13571" width="11.453125" style="1140" customWidth="1"/>
    <col min="13572" max="13572" width="12" style="1140" customWidth="1"/>
    <col min="13573" max="13588" width="11.453125" style="1140" customWidth="1"/>
    <col min="13589" max="13824" width="9.1796875" style="1140"/>
    <col min="13825" max="13825" width="5.453125" style="1140" customWidth="1"/>
    <col min="13826" max="13826" width="31.453125" style="1140" bestFit="1" customWidth="1"/>
    <col min="13827" max="13827" width="11.453125" style="1140" customWidth="1"/>
    <col min="13828" max="13828" width="12" style="1140" customWidth="1"/>
    <col min="13829" max="13844" width="11.453125" style="1140" customWidth="1"/>
    <col min="13845" max="14080" width="9.1796875" style="1140"/>
    <col min="14081" max="14081" width="5.453125" style="1140" customWidth="1"/>
    <col min="14082" max="14082" width="31.453125" style="1140" bestFit="1" customWidth="1"/>
    <col min="14083" max="14083" width="11.453125" style="1140" customWidth="1"/>
    <col min="14084" max="14084" width="12" style="1140" customWidth="1"/>
    <col min="14085" max="14100" width="11.453125" style="1140" customWidth="1"/>
    <col min="14101" max="14336" width="9.1796875" style="1140"/>
    <col min="14337" max="14337" width="5.453125" style="1140" customWidth="1"/>
    <col min="14338" max="14338" width="31.453125" style="1140" bestFit="1" customWidth="1"/>
    <col min="14339" max="14339" width="11.453125" style="1140" customWidth="1"/>
    <col min="14340" max="14340" width="12" style="1140" customWidth="1"/>
    <col min="14341" max="14356" width="11.453125" style="1140" customWidth="1"/>
    <col min="14357" max="14592" width="9.1796875" style="1140"/>
    <col min="14593" max="14593" width="5.453125" style="1140" customWidth="1"/>
    <col min="14594" max="14594" width="31.453125" style="1140" bestFit="1" customWidth="1"/>
    <col min="14595" max="14595" width="11.453125" style="1140" customWidth="1"/>
    <col min="14596" max="14596" width="12" style="1140" customWidth="1"/>
    <col min="14597" max="14612" width="11.453125" style="1140" customWidth="1"/>
    <col min="14613" max="14848" width="9.1796875" style="1140"/>
    <col min="14849" max="14849" width="5.453125" style="1140" customWidth="1"/>
    <col min="14850" max="14850" width="31.453125" style="1140" bestFit="1" customWidth="1"/>
    <col min="14851" max="14851" width="11.453125" style="1140" customWidth="1"/>
    <col min="14852" max="14852" width="12" style="1140" customWidth="1"/>
    <col min="14853" max="14868" width="11.453125" style="1140" customWidth="1"/>
    <col min="14869" max="15104" width="9.1796875" style="1140"/>
    <col min="15105" max="15105" width="5.453125" style="1140" customWidth="1"/>
    <col min="15106" max="15106" width="31.453125" style="1140" bestFit="1" customWidth="1"/>
    <col min="15107" max="15107" width="11.453125" style="1140" customWidth="1"/>
    <col min="15108" max="15108" width="12" style="1140" customWidth="1"/>
    <col min="15109" max="15124" width="11.453125" style="1140" customWidth="1"/>
    <col min="15125" max="15360" width="9.1796875" style="1140"/>
    <col min="15361" max="15361" width="5.453125" style="1140" customWidth="1"/>
    <col min="15362" max="15362" width="31.453125" style="1140" bestFit="1" customWidth="1"/>
    <col min="15363" max="15363" width="11.453125" style="1140" customWidth="1"/>
    <col min="15364" max="15364" width="12" style="1140" customWidth="1"/>
    <col min="15365" max="15380" width="11.453125" style="1140" customWidth="1"/>
    <col min="15381" max="15616" width="9.1796875" style="1140"/>
    <col min="15617" max="15617" width="5.453125" style="1140" customWidth="1"/>
    <col min="15618" max="15618" width="31.453125" style="1140" bestFit="1" customWidth="1"/>
    <col min="15619" max="15619" width="11.453125" style="1140" customWidth="1"/>
    <col min="15620" max="15620" width="12" style="1140" customWidth="1"/>
    <col min="15621" max="15636" width="11.453125" style="1140" customWidth="1"/>
    <col min="15637" max="15872" width="9.1796875" style="1140"/>
    <col min="15873" max="15873" width="5.453125" style="1140" customWidth="1"/>
    <col min="15874" max="15874" width="31.453125" style="1140" bestFit="1" customWidth="1"/>
    <col min="15875" max="15875" width="11.453125" style="1140" customWidth="1"/>
    <col min="15876" max="15876" width="12" style="1140" customWidth="1"/>
    <col min="15877" max="15892" width="11.453125" style="1140" customWidth="1"/>
    <col min="15893" max="16128" width="9.1796875" style="1140"/>
    <col min="16129" max="16129" width="5.453125" style="1140" customWidth="1"/>
    <col min="16130" max="16130" width="31.453125" style="1140" bestFit="1" customWidth="1"/>
    <col min="16131" max="16131" width="11.453125" style="1140" customWidth="1"/>
    <col min="16132" max="16132" width="12" style="1140" customWidth="1"/>
    <col min="16133" max="16148" width="11.453125" style="1140" customWidth="1"/>
    <col min="16149" max="16384" width="9.1796875" style="1140"/>
  </cols>
  <sheetData>
    <row r="1" spans="1:20">
      <c r="P1" s="1141">
        <f>P25+P26</f>
        <v>62105.399999999994</v>
      </c>
    </row>
    <row r="2" spans="1:20">
      <c r="B2" s="1332" t="s">
        <v>1775</v>
      </c>
      <c r="C2" s="1332"/>
      <c r="D2" s="1332"/>
      <c r="E2" s="1332"/>
      <c r="F2" s="1332"/>
      <c r="G2" s="1332"/>
      <c r="H2" s="1332"/>
      <c r="I2" s="1332"/>
      <c r="J2" s="1332"/>
      <c r="K2" s="1332"/>
      <c r="L2" s="1332"/>
      <c r="M2" s="1332"/>
      <c r="N2" s="1332"/>
      <c r="O2" s="1332"/>
      <c r="P2" s="1332"/>
      <c r="Q2" s="1332"/>
      <c r="R2" s="1332"/>
      <c r="S2" s="1332"/>
      <c r="T2" s="1332"/>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48"/>
      <c r="C4" s="1344" t="s">
        <v>1686</v>
      </c>
      <c r="D4" s="1344" t="s">
        <v>1687</v>
      </c>
      <c r="E4" s="1344" t="s">
        <v>1688</v>
      </c>
      <c r="F4" s="1344" t="s">
        <v>1689</v>
      </c>
      <c r="G4" s="1350" t="s">
        <v>1690</v>
      </c>
      <c r="H4" s="1351"/>
      <c r="I4" s="1351"/>
      <c r="J4" s="1351"/>
      <c r="K4" s="1351"/>
      <c r="L4" s="1351"/>
      <c r="M4" s="1351"/>
      <c r="N4" s="1351"/>
      <c r="O4" s="1352"/>
      <c r="P4" s="1344" t="s">
        <v>1691</v>
      </c>
      <c r="Q4" s="1344" t="s">
        <v>1692</v>
      </c>
      <c r="R4" s="1344" t="s">
        <v>1693</v>
      </c>
      <c r="S4" s="1344" t="s">
        <v>1694</v>
      </c>
      <c r="T4" s="1346" t="s">
        <v>1695</v>
      </c>
    </row>
    <row r="5" spans="1:20" s="1196" customFormat="1" ht="50.25" customHeight="1" thickBot="1">
      <c r="B5" s="1349"/>
      <c r="C5" s="1345"/>
      <c r="D5" s="1345"/>
      <c r="E5" s="1345"/>
      <c r="F5" s="1345"/>
      <c r="G5" s="1194" t="s">
        <v>1696</v>
      </c>
      <c r="H5" s="1194" t="s">
        <v>1697</v>
      </c>
      <c r="I5" s="1194" t="s">
        <v>1698</v>
      </c>
      <c r="J5" s="1194" t="s">
        <v>1699</v>
      </c>
      <c r="K5" s="1194" t="s">
        <v>1700</v>
      </c>
      <c r="L5" s="1194" t="s">
        <v>1776</v>
      </c>
      <c r="M5" s="1195" t="s">
        <v>1702</v>
      </c>
      <c r="N5" s="1194" t="s">
        <v>1703</v>
      </c>
      <c r="O5" s="1194" t="s">
        <v>1704</v>
      </c>
      <c r="P5" s="1345"/>
      <c r="Q5" s="1345"/>
      <c r="R5" s="1345"/>
      <c r="S5" s="1345"/>
      <c r="T5" s="1347"/>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5"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B55"/>
  <sheetViews>
    <sheetView showGridLines="0" topLeftCell="A13" zoomScaleNormal="100" workbookViewId="0">
      <selection activeCell="P26" sqref="P26"/>
    </sheetView>
  </sheetViews>
  <sheetFormatPr defaultColWidth="9.1796875" defaultRowHeight="14"/>
  <cols>
    <col min="1" max="1" width="8.453125" style="1140" bestFit="1" customWidth="1"/>
    <col min="2" max="2" width="31.453125" style="1140" bestFit="1" customWidth="1"/>
    <col min="3" max="20" width="11.453125" style="1140" customWidth="1"/>
    <col min="21" max="26" width="9.1796875" style="1140"/>
    <col min="27" max="27" width="9.453125" style="1140" bestFit="1" customWidth="1"/>
    <col min="28" max="256" width="9.1796875" style="1140"/>
    <col min="257" max="257" width="8.453125" style="1140" bestFit="1" customWidth="1"/>
    <col min="258" max="258" width="31.453125" style="1140" bestFit="1" customWidth="1"/>
    <col min="259" max="276" width="11.453125" style="1140" customWidth="1"/>
    <col min="277" max="282" width="9.1796875" style="1140"/>
    <col min="283" max="283" width="9.453125" style="1140" bestFit="1" customWidth="1"/>
    <col min="284" max="512" width="9.1796875" style="1140"/>
    <col min="513" max="513" width="8.453125" style="1140" bestFit="1" customWidth="1"/>
    <col min="514" max="514" width="31.453125" style="1140" bestFit="1" customWidth="1"/>
    <col min="515" max="532" width="11.453125" style="1140" customWidth="1"/>
    <col min="533" max="538" width="9.1796875" style="1140"/>
    <col min="539" max="539" width="9.453125" style="1140" bestFit="1" customWidth="1"/>
    <col min="540" max="768" width="9.1796875" style="1140"/>
    <col min="769" max="769" width="8.453125" style="1140" bestFit="1" customWidth="1"/>
    <col min="770" max="770" width="31.453125" style="1140" bestFit="1" customWidth="1"/>
    <col min="771" max="788" width="11.453125" style="1140" customWidth="1"/>
    <col min="789" max="794" width="9.1796875" style="1140"/>
    <col min="795" max="795" width="9.453125" style="1140" bestFit="1" customWidth="1"/>
    <col min="796" max="1024" width="9.1796875" style="1140"/>
    <col min="1025" max="1025" width="8.453125" style="1140" bestFit="1" customWidth="1"/>
    <col min="1026" max="1026" width="31.453125" style="1140" bestFit="1" customWidth="1"/>
    <col min="1027" max="1044" width="11.453125" style="1140" customWidth="1"/>
    <col min="1045" max="1050" width="9.1796875" style="1140"/>
    <col min="1051" max="1051" width="9.453125" style="1140" bestFit="1" customWidth="1"/>
    <col min="1052" max="1280" width="9.1796875" style="1140"/>
    <col min="1281" max="1281" width="8.453125" style="1140" bestFit="1" customWidth="1"/>
    <col min="1282" max="1282" width="31.453125" style="1140" bestFit="1" customWidth="1"/>
    <col min="1283" max="1300" width="11.453125" style="1140" customWidth="1"/>
    <col min="1301" max="1306" width="9.1796875" style="1140"/>
    <col min="1307" max="1307" width="9.453125" style="1140" bestFit="1" customWidth="1"/>
    <col min="1308" max="1536" width="9.1796875" style="1140"/>
    <col min="1537" max="1537" width="8.453125" style="1140" bestFit="1" customWidth="1"/>
    <col min="1538" max="1538" width="31.453125" style="1140" bestFit="1" customWidth="1"/>
    <col min="1539" max="1556" width="11.453125" style="1140" customWidth="1"/>
    <col min="1557" max="1562" width="9.1796875" style="1140"/>
    <col min="1563" max="1563" width="9.453125" style="1140" bestFit="1" customWidth="1"/>
    <col min="1564" max="1792" width="9.1796875" style="1140"/>
    <col min="1793" max="1793" width="8.453125" style="1140" bestFit="1" customWidth="1"/>
    <col min="1794" max="1794" width="31.453125" style="1140" bestFit="1" customWidth="1"/>
    <col min="1795" max="1812" width="11.453125" style="1140" customWidth="1"/>
    <col min="1813" max="1818" width="9.1796875" style="1140"/>
    <col min="1819" max="1819" width="9.453125" style="1140" bestFit="1" customWidth="1"/>
    <col min="1820" max="2048" width="9.1796875" style="1140"/>
    <col min="2049" max="2049" width="8.453125" style="1140" bestFit="1" customWidth="1"/>
    <col min="2050" max="2050" width="31.453125" style="1140" bestFit="1" customWidth="1"/>
    <col min="2051" max="2068" width="11.453125" style="1140" customWidth="1"/>
    <col min="2069" max="2074" width="9.1796875" style="1140"/>
    <col min="2075" max="2075" width="9.453125" style="1140" bestFit="1" customWidth="1"/>
    <col min="2076" max="2304" width="9.1796875" style="1140"/>
    <col min="2305" max="2305" width="8.453125" style="1140" bestFit="1" customWidth="1"/>
    <col min="2306" max="2306" width="31.453125" style="1140" bestFit="1" customWidth="1"/>
    <col min="2307" max="2324" width="11.453125" style="1140" customWidth="1"/>
    <col min="2325" max="2330" width="9.1796875" style="1140"/>
    <col min="2331" max="2331" width="9.453125" style="1140" bestFit="1" customWidth="1"/>
    <col min="2332" max="2560" width="9.1796875" style="1140"/>
    <col min="2561" max="2561" width="8.453125" style="1140" bestFit="1" customWidth="1"/>
    <col min="2562" max="2562" width="31.453125" style="1140" bestFit="1" customWidth="1"/>
    <col min="2563" max="2580" width="11.453125" style="1140" customWidth="1"/>
    <col min="2581" max="2586" width="9.1796875" style="1140"/>
    <col min="2587" max="2587" width="9.453125" style="1140" bestFit="1" customWidth="1"/>
    <col min="2588" max="2816" width="9.1796875" style="1140"/>
    <col min="2817" max="2817" width="8.453125" style="1140" bestFit="1" customWidth="1"/>
    <col min="2818" max="2818" width="31.453125" style="1140" bestFit="1" customWidth="1"/>
    <col min="2819" max="2836" width="11.453125" style="1140" customWidth="1"/>
    <col min="2837" max="2842" width="9.1796875" style="1140"/>
    <col min="2843" max="2843" width="9.453125" style="1140" bestFit="1" customWidth="1"/>
    <col min="2844" max="3072" width="9.1796875" style="1140"/>
    <col min="3073" max="3073" width="8.453125" style="1140" bestFit="1" customWidth="1"/>
    <col min="3074" max="3074" width="31.453125" style="1140" bestFit="1" customWidth="1"/>
    <col min="3075" max="3092" width="11.453125" style="1140" customWidth="1"/>
    <col min="3093" max="3098" width="9.1796875" style="1140"/>
    <col min="3099" max="3099" width="9.453125" style="1140" bestFit="1" customWidth="1"/>
    <col min="3100" max="3328" width="9.1796875" style="1140"/>
    <col min="3329" max="3329" width="8.453125" style="1140" bestFit="1" customWidth="1"/>
    <col min="3330" max="3330" width="31.453125" style="1140" bestFit="1" customWidth="1"/>
    <col min="3331" max="3348" width="11.453125" style="1140" customWidth="1"/>
    <col min="3349" max="3354" width="9.1796875" style="1140"/>
    <col min="3355" max="3355" width="9.453125" style="1140" bestFit="1" customWidth="1"/>
    <col min="3356" max="3584" width="9.1796875" style="1140"/>
    <col min="3585" max="3585" width="8.453125" style="1140" bestFit="1" customWidth="1"/>
    <col min="3586" max="3586" width="31.453125" style="1140" bestFit="1" customWidth="1"/>
    <col min="3587" max="3604" width="11.453125" style="1140" customWidth="1"/>
    <col min="3605" max="3610" width="9.1796875" style="1140"/>
    <col min="3611" max="3611" width="9.453125" style="1140" bestFit="1" customWidth="1"/>
    <col min="3612" max="3840" width="9.1796875" style="1140"/>
    <col min="3841" max="3841" width="8.453125" style="1140" bestFit="1" customWidth="1"/>
    <col min="3842" max="3842" width="31.453125" style="1140" bestFit="1" customWidth="1"/>
    <col min="3843" max="3860" width="11.453125" style="1140" customWidth="1"/>
    <col min="3861" max="3866" width="9.1796875" style="1140"/>
    <col min="3867" max="3867" width="9.453125" style="1140" bestFit="1" customWidth="1"/>
    <col min="3868" max="4096" width="9.1796875" style="1140"/>
    <col min="4097" max="4097" width="8.453125" style="1140" bestFit="1" customWidth="1"/>
    <col min="4098" max="4098" width="31.453125" style="1140" bestFit="1" customWidth="1"/>
    <col min="4099" max="4116" width="11.453125" style="1140" customWidth="1"/>
    <col min="4117" max="4122" width="9.1796875" style="1140"/>
    <col min="4123" max="4123" width="9.453125" style="1140" bestFit="1" customWidth="1"/>
    <col min="4124" max="4352" width="9.1796875" style="1140"/>
    <col min="4353" max="4353" width="8.453125" style="1140" bestFit="1" customWidth="1"/>
    <col min="4354" max="4354" width="31.453125" style="1140" bestFit="1" customWidth="1"/>
    <col min="4355" max="4372" width="11.453125" style="1140" customWidth="1"/>
    <col min="4373" max="4378" width="9.1796875" style="1140"/>
    <col min="4379" max="4379" width="9.453125" style="1140" bestFit="1" customWidth="1"/>
    <col min="4380" max="4608" width="9.1796875" style="1140"/>
    <col min="4609" max="4609" width="8.453125" style="1140" bestFit="1" customWidth="1"/>
    <col min="4610" max="4610" width="31.453125" style="1140" bestFit="1" customWidth="1"/>
    <col min="4611" max="4628" width="11.453125" style="1140" customWidth="1"/>
    <col min="4629" max="4634" width="9.1796875" style="1140"/>
    <col min="4635" max="4635" width="9.453125" style="1140" bestFit="1" customWidth="1"/>
    <col min="4636" max="4864" width="9.1796875" style="1140"/>
    <col min="4865" max="4865" width="8.453125" style="1140" bestFit="1" customWidth="1"/>
    <col min="4866" max="4866" width="31.453125" style="1140" bestFit="1" customWidth="1"/>
    <col min="4867" max="4884" width="11.453125" style="1140" customWidth="1"/>
    <col min="4885" max="4890" width="9.1796875" style="1140"/>
    <col min="4891" max="4891" width="9.453125" style="1140" bestFit="1" customWidth="1"/>
    <col min="4892" max="5120" width="9.1796875" style="1140"/>
    <col min="5121" max="5121" width="8.453125" style="1140" bestFit="1" customWidth="1"/>
    <col min="5122" max="5122" width="31.453125" style="1140" bestFit="1" customWidth="1"/>
    <col min="5123" max="5140" width="11.453125" style="1140" customWidth="1"/>
    <col min="5141" max="5146" width="9.1796875" style="1140"/>
    <col min="5147" max="5147" width="9.453125" style="1140" bestFit="1" customWidth="1"/>
    <col min="5148" max="5376" width="9.1796875" style="1140"/>
    <col min="5377" max="5377" width="8.453125" style="1140" bestFit="1" customWidth="1"/>
    <col min="5378" max="5378" width="31.453125" style="1140" bestFit="1" customWidth="1"/>
    <col min="5379" max="5396" width="11.453125" style="1140" customWidth="1"/>
    <col min="5397" max="5402" width="9.1796875" style="1140"/>
    <col min="5403" max="5403" width="9.453125" style="1140" bestFit="1" customWidth="1"/>
    <col min="5404" max="5632" width="9.1796875" style="1140"/>
    <col min="5633" max="5633" width="8.453125" style="1140" bestFit="1" customWidth="1"/>
    <col min="5634" max="5634" width="31.453125" style="1140" bestFit="1" customWidth="1"/>
    <col min="5635" max="5652" width="11.453125" style="1140" customWidth="1"/>
    <col min="5653" max="5658" width="9.1796875" style="1140"/>
    <col min="5659" max="5659" width="9.453125" style="1140" bestFit="1" customWidth="1"/>
    <col min="5660" max="5888" width="9.1796875" style="1140"/>
    <col min="5889" max="5889" width="8.453125" style="1140" bestFit="1" customWidth="1"/>
    <col min="5890" max="5890" width="31.453125" style="1140" bestFit="1" customWidth="1"/>
    <col min="5891" max="5908" width="11.453125" style="1140" customWidth="1"/>
    <col min="5909" max="5914" width="9.1796875" style="1140"/>
    <col min="5915" max="5915" width="9.453125" style="1140" bestFit="1" customWidth="1"/>
    <col min="5916" max="6144" width="9.1796875" style="1140"/>
    <col min="6145" max="6145" width="8.453125" style="1140" bestFit="1" customWidth="1"/>
    <col min="6146" max="6146" width="31.453125" style="1140" bestFit="1" customWidth="1"/>
    <col min="6147" max="6164" width="11.453125" style="1140" customWidth="1"/>
    <col min="6165" max="6170" width="9.1796875" style="1140"/>
    <col min="6171" max="6171" width="9.453125" style="1140" bestFit="1" customWidth="1"/>
    <col min="6172" max="6400" width="9.1796875" style="1140"/>
    <col min="6401" max="6401" width="8.453125" style="1140" bestFit="1" customWidth="1"/>
    <col min="6402" max="6402" width="31.453125" style="1140" bestFit="1" customWidth="1"/>
    <col min="6403" max="6420" width="11.453125" style="1140" customWidth="1"/>
    <col min="6421" max="6426" width="9.1796875" style="1140"/>
    <col min="6427" max="6427" width="9.453125" style="1140" bestFit="1" customWidth="1"/>
    <col min="6428" max="6656" width="9.1796875" style="1140"/>
    <col min="6657" max="6657" width="8.453125" style="1140" bestFit="1" customWidth="1"/>
    <col min="6658" max="6658" width="31.453125" style="1140" bestFit="1" customWidth="1"/>
    <col min="6659" max="6676" width="11.453125" style="1140" customWidth="1"/>
    <col min="6677" max="6682" width="9.1796875" style="1140"/>
    <col min="6683" max="6683" width="9.453125" style="1140" bestFit="1" customWidth="1"/>
    <col min="6684" max="6912" width="9.1796875" style="1140"/>
    <col min="6913" max="6913" width="8.453125" style="1140" bestFit="1" customWidth="1"/>
    <col min="6914" max="6914" width="31.453125" style="1140" bestFit="1" customWidth="1"/>
    <col min="6915" max="6932" width="11.453125" style="1140" customWidth="1"/>
    <col min="6933" max="6938" width="9.1796875" style="1140"/>
    <col min="6939" max="6939" width="9.453125" style="1140" bestFit="1" customWidth="1"/>
    <col min="6940" max="7168" width="9.1796875" style="1140"/>
    <col min="7169" max="7169" width="8.453125" style="1140" bestFit="1" customWidth="1"/>
    <col min="7170" max="7170" width="31.453125" style="1140" bestFit="1" customWidth="1"/>
    <col min="7171" max="7188" width="11.453125" style="1140" customWidth="1"/>
    <col min="7189" max="7194" width="9.1796875" style="1140"/>
    <col min="7195" max="7195" width="9.453125" style="1140" bestFit="1" customWidth="1"/>
    <col min="7196" max="7424" width="9.1796875" style="1140"/>
    <col min="7425" max="7425" width="8.453125" style="1140" bestFit="1" customWidth="1"/>
    <col min="7426" max="7426" width="31.453125" style="1140" bestFit="1" customWidth="1"/>
    <col min="7427" max="7444" width="11.453125" style="1140" customWidth="1"/>
    <col min="7445" max="7450" width="9.1796875" style="1140"/>
    <col min="7451" max="7451" width="9.453125" style="1140" bestFit="1" customWidth="1"/>
    <col min="7452" max="7680" width="9.1796875" style="1140"/>
    <col min="7681" max="7681" width="8.453125" style="1140" bestFit="1" customWidth="1"/>
    <col min="7682" max="7682" width="31.453125" style="1140" bestFit="1" customWidth="1"/>
    <col min="7683" max="7700" width="11.453125" style="1140" customWidth="1"/>
    <col min="7701" max="7706" width="9.1796875" style="1140"/>
    <col min="7707" max="7707" width="9.453125" style="1140" bestFit="1" customWidth="1"/>
    <col min="7708" max="7936" width="9.1796875" style="1140"/>
    <col min="7937" max="7937" width="8.453125" style="1140" bestFit="1" customWidth="1"/>
    <col min="7938" max="7938" width="31.453125" style="1140" bestFit="1" customWidth="1"/>
    <col min="7939" max="7956" width="11.453125" style="1140" customWidth="1"/>
    <col min="7957" max="7962" width="9.1796875" style="1140"/>
    <col min="7963" max="7963" width="9.453125" style="1140" bestFit="1" customWidth="1"/>
    <col min="7964" max="8192" width="9.1796875" style="1140"/>
    <col min="8193" max="8193" width="8.453125" style="1140" bestFit="1" customWidth="1"/>
    <col min="8194" max="8194" width="31.453125" style="1140" bestFit="1" customWidth="1"/>
    <col min="8195" max="8212" width="11.453125" style="1140" customWidth="1"/>
    <col min="8213" max="8218" width="9.1796875" style="1140"/>
    <col min="8219" max="8219" width="9.453125" style="1140" bestFit="1" customWidth="1"/>
    <col min="8220" max="8448" width="9.1796875" style="1140"/>
    <col min="8449" max="8449" width="8.453125" style="1140" bestFit="1" customWidth="1"/>
    <col min="8450" max="8450" width="31.453125" style="1140" bestFit="1" customWidth="1"/>
    <col min="8451" max="8468" width="11.453125" style="1140" customWidth="1"/>
    <col min="8469" max="8474" width="9.1796875" style="1140"/>
    <col min="8475" max="8475" width="9.453125" style="1140" bestFit="1" customWidth="1"/>
    <col min="8476" max="8704" width="9.1796875" style="1140"/>
    <col min="8705" max="8705" width="8.453125" style="1140" bestFit="1" customWidth="1"/>
    <col min="8706" max="8706" width="31.453125" style="1140" bestFit="1" customWidth="1"/>
    <col min="8707" max="8724" width="11.453125" style="1140" customWidth="1"/>
    <col min="8725" max="8730" width="9.1796875" style="1140"/>
    <col min="8731" max="8731" width="9.453125" style="1140" bestFit="1" customWidth="1"/>
    <col min="8732" max="8960" width="9.1796875" style="1140"/>
    <col min="8961" max="8961" width="8.453125" style="1140" bestFit="1" customWidth="1"/>
    <col min="8962" max="8962" width="31.453125" style="1140" bestFit="1" customWidth="1"/>
    <col min="8963" max="8980" width="11.453125" style="1140" customWidth="1"/>
    <col min="8981" max="8986" width="9.1796875" style="1140"/>
    <col min="8987" max="8987" width="9.453125" style="1140" bestFit="1" customWidth="1"/>
    <col min="8988" max="9216" width="9.1796875" style="1140"/>
    <col min="9217" max="9217" width="8.453125" style="1140" bestFit="1" customWidth="1"/>
    <col min="9218" max="9218" width="31.453125" style="1140" bestFit="1" customWidth="1"/>
    <col min="9219" max="9236" width="11.453125" style="1140" customWidth="1"/>
    <col min="9237" max="9242" width="9.1796875" style="1140"/>
    <col min="9243" max="9243" width="9.453125" style="1140" bestFit="1" customWidth="1"/>
    <col min="9244" max="9472" width="9.1796875" style="1140"/>
    <col min="9473" max="9473" width="8.453125" style="1140" bestFit="1" customWidth="1"/>
    <col min="9474" max="9474" width="31.453125" style="1140" bestFit="1" customWidth="1"/>
    <col min="9475" max="9492" width="11.453125" style="1140" customWidth="1"/>
    <col min="9493" max="9498" width="9.1796875" style="1140"/>
    <col min="9499" max="9499" width="9.453125" style="1140" bestFit="1" customWidth="1"/>
    <col min="9500" max="9728" width="9.1796875" style="1140"/>
    <col min="9729" max="9729" width="8.453125" style="1140" bestFit="1" customWidth="1"/>
    <col min="9730" max="9730" width="31.453125" style="1140" bestFit="1" customWidth="1"/>
    <col min="9731" max="9748" width="11.453125" style="1140" customWidth="1"/>
    <col min="9749" max="9754" width="9.1796875" style="1140"/>
    <col min="9755" max="9755" width="9.453125" style="1140" bestFit="1" customWidth="1"/>
    <col min="9756" max="9984" width="9.1796875" style="1140"/>
    <col min="9985" max="9985" width="8.453125" style="1140" bestFit="1" customWidth="1"/>
    <col min="9986" max="9986" width="31.453125" style="1140" bestFit="1" customWidth="1"/>
    <col min="9987" max="10004" width="11.453125" style="1140" customWidth="1"/>
    <col min="10005" max="10010" width="9.1796875" style="1140"/>
    <col min="10011" max="10011" width="9.453125" style="1140" bestFit="1" customWidth="1"/>
    <col min="10012" max="10240" width="9.1796875" style="1140"/>
    <col min="10241" max="10241" width="8.453125" style="1140" bestFit="1" customWidth="1"/>
    <col min="10242" max="10242" width="31.453125" style="1140" bestFit="1" customWidth="1"/>
    <col min="10243" max="10260" width="11.453125" style="1140" customWidth="1"/>
    <col min="10261" max="10266" width="9.1796875" style="1140"/>
    <col min="10267" max="10267" width="9.453125" style="1140" bestFit="1" customWidth="1"/>
    <col min="10268" max="10496" width="9.1796875" style="1140"/>
    <col min="10497" max="10497" width="8.453125" style="1140" bestFit="1" customWidth="1"/>
    <col min="10498" max="10498" width="31.453125" style="1140" bestFit="1" customWidth="1"/>
    <col min="10499" max="10516" width="11.453125" style="1140" customWidth="1"/>
    <col min="10517" max="10522" width="9.1796875" style="1140"/>
    <col min="10523" max="10523" width="9.453125" style="1140" bestFit="1" customWidth="1"/>
    <col min="10524" max="10752" width="9.1796875" style="1140"/>
    <col min="10753" max="10753" width="8.453125" style="1140" bestFit="1" customWidth="1"/>
    <col min="10754" max="10754" width="31.453125" style="1140" bestFit="1" customWidth="1"/>
    <col min="10755" max="10772" width="11.453125" style="1140" customWidth="1"/>
    <col min="10773" max="10778" width="9.1796875" style="1140"/>
    <col min="10779" max="10779" width="9.453125" style="1140" bestFit="1" customWidth="1"/>
    <col min="10780" max="11008" width="9.1796875" style="1140"/>
    <col min="11009" max="11009" width="8.453125" style="1140" bestFit="1" customWidth="1"/>
    <col min="11010" max="11010" width="31.453125" style="1140" bestFit="1" customWidth="1"/>
    <col min="11011" max="11028" width="11.453125" style="1140" customWidth="1"/>
    <col min="11029" max="11034" width="9.1796875" style="1140"/>
    <col min="11035" max="11035" width="9.453125" style="1140" bestFit="1" customWidth="1"/>
    <col min="11036" max="11264" width="9.1796875" style="1140"/>
    <col min="11265" max="11265" width="8.453125" style="1140" bestFit="1" customWidth="1"/>
    <col min="11266" max="11266" width="31.453125" style="1140" bestFit="1" customWidth="1"/>
    <col min="11267" max="11284" width="11.453125" style="1140" customWidth="1"/>
    <col min="11285" max="11290" width="9.1796875" style="1140"/>
    <col min="11291" max="11291" width="9.453125" style="1140" bestFit="1" customWidth="1"/>
    <col min="11292" max="11520" width="9.1796875" style="1140"/>
    <col min="11521" max="11521" width="8.453125" style="1140" bestFit="1" customWidth="1"/>
    <col min="11522" max="11522" width="31.453125" style="1140" bestFit="1" customWidth="1"/>
    <col min="11523" max="11540" width="11.453125" style="1140" customWidth="1"/>
    <col min="11541" max="11546" width="9.1796875" style="1140"/>
    <col min="11547" max="11547" width="9.453125" style="1140" bestFit="1" customWidth="1"/>
    <col min="11548" max="11776" width="9.1796875" style="1140"/>
    <col min="11777" max="11777" width="8.453125" style="1140" bestFit="1" customWidth="1"/>
    <col min="11778" max="11778" width="31.453125" style="1140" bestFit="1" customWidth="1"/>
    <col min="11779" max="11796" width="11.453125" style="1140" customWidth="1"/>
    <col min="11797" max="11802" width="9.1796875" style="1140"/>
    <col min="11803" max="11803" width="9.453125" style="1140" bestFit="1" customWidth="1"/>
    <col min="11804" max="12032" width="9.1796875" style="1140"/>
    <col min="12033" max="12033" width="8.453125" style="1140" bestFit="1" customWidth="1"/>
    <col min="12034" max="12034" width="31.453125" style="1140" bestFit="1" customWidth="1"/>
    <col min="12035" max="12052" width="11.453125" style="1140" customWidth="1"/>
    <col min="12053" max="12058" width="9.1796875" style="1140"/>
    <col min="12059" max="12059" width="9.453125" style="1140" bestFit="1" customWidth="1"/>
    <col min="12060" max="12288" width="9.1796875" style="1140"/>
    <col min="12289" max="12289" width="8.453125" style="1140" bestFit="1" customWidth="1"/>
    <col min="12290" max="12290" width="31.453125" style="1140" bestFit="1" customWidth="1"/>
    <col min="12291" max="12308" width="11.453125" style="1140" customWidth="1"/>
    <col min="12309" max="12314" width="9.1796875" style="1140"/>
    <col min="12315" max="12315" width="9.453125" style="1140" bestFit="1" customWidth="1"/>
    <col min="12316" max="12544" width="9.1796875" style="1140"/>
    <col min="12545" max="12545" width="8.453125" style="1140" bestFit="1" customWidth="1"/>
    <col min="12546" max="12546" width="31.453125" style="1140" bestFit="1" customWidth="1"/>
    <col min="12547" max="12564" width="11.453125" style="1140" customWidth="1"/>
    <col min="12565" max="12570" width="9.1796875" style="1140"/>
    <col min="12571" max="12571" width="9.453125" style="1140" bestFit="1" customWidth="1"/>
    <col min="12572" max="12800" width="9.1796875" style="1140"/>
    <col min="12801" max="12801" width="8.453125" style="1140" bestFit="1" customWidth="1"/>
    <col min="12802" max="12802" width="31.453125" style="1140" bestFit="1" customWidth="1"/>
    <col min="12803" max="12820" width="11.453125" style="1140" customWidth="1"/>
    <col min="12821" max="12826" width="9.1796875" style="1140"/>
    <col min="12827" max="12827" width="9.453125" style="1140" bestFit="1" customWidth="1"/>
    <col min="12828" max="13056" width="9.1796875" style="1140"/>
    <col min="13057" max="13057" width="8.453125" style="1140" bestFit="1" customWidth="1"/>
    <col min="13058" max="13058" width="31.453125" style="1140" bestFit="1" customWidth="1"/>
    <col min="13059" max="13076" width="11.453125" style="1140" customWidth="1"/>
    <col min="13077" max="13082" width="9.1796875" style="1140"/>
    <col min="13083" max="13083" width="9.453125" style="1140" bestFit="1" customWidth="1"/>
    <col min="13084" max="13312" width="9.1796875" style="1140"/>
    <col min="13313" max="13313" width="8.453125" style="1140" bestFit="1" customWidth="1"/>
    <col min="13314" max="13314" width="31.453125" style="1140" bestFit="1" customWidth="1"/>
    <col min="13315" max="13332" width="11.453125" style="1140" customWidth="1"/>
    <col min="13333" max="13338" width="9.1796875" style="1140"/>
    <col min="13339" max="13339" width="9.453125" style="1140" bestFit="1" customWidth="1"/>
    <col min="13340" max="13568" width="9.1796875" style="1140"/>
    <col min="13569" max="13569" width="8.453125" style="1140" bestFit="1" customWidth="1"/>
    <col min="13570" max="13570" width="31.453125" style="1140" bestFit="1" customWidth="1"/>
    <col min="13571" max="13588" width="11.453125" style="1140" customWidth="1"/>
    <col min="13589" max="13594" width="9.1796875" style="1140"/>
    <col min="13595" max="13595" width="9.453125" style="1140" bestFit="1" customWidth="1"/>
    <col min="13596" max="13824" width="9.1796875" style="1140"/>
    <col min="13825" max="13825" width="8.453125" style="1140" bestFit="1" customWidth="1"/>
    <col min="13826" max="13826" width="31.453125" style="1140" bestFit="1" customWidth="1"/>
    <col min="13827" max="13844" width="11.453125" style="1140" customWidth="1"/>
    <col min="13845" max="13850" width="9.1796875" style="1140"/>
    <col min="13851" max="13851" width="9.453125" style="1140" bestFit="1" customWidth="1"/>
    <col min="13852" max="14080" width="9.1796875" style="1140"/>
    <col min="14081" max="14081" width="8.453125" style="1140" bestFit="1" customWidth="1"/>
    <col min="14082" max="14082" width="31.453125" style="1140" bestFit="1" customWidth="1"/>
    <col min="14083" max="14100" width="11.453125" style="1140" customWidth="1"/>
    <col min="14101" max="14106" width="9.1796875" style="1140"/>
    <col min="14107" max="14107" width="9.453125" style="1140" bestFit="1" customWidth="1"/>
    <col min="14108" max="14336" width="9.1796875" style="1140"/>
    <col min="14337" max="14337" width="8.453125" style="1140" bestFit="1" customWidth="1"/>
    <col min="14338" max="14338" width="31.453125" style="1140" bestFit="1" customWidth="1"/>
    <col min="14339" max="14356" width="11.453125" style="1140" customWidth="1"/>
    <col min="14357" max="14362" width="9.1796875" style="1140"/>
    <col min="14363" max="14363" width="9.453125" style="1140" bestFit="1" customWidth="1"/>
    <col min="14364" max="14592" width="9.1796875" style="1140"/>
    <col min="14593" max="14593" width="8.453125" style="1140" bestFit="1" customWidth="1"/>
    <col min="14594" max="14594" width="31.453125" style="1140" bestFit="1" customWidth="1"/>
    <col min="14595" max="14612" width="11.453125" style="1140" customWidth="1"/>
    <col min="14613" max="14618" width="9.1796875" style="1140"/>
    <col min="14619" max="14619" width="9.453125" style="1140" bestFit="1" customWidth="1"/>
    <col min="14620" max="14848" width="9.1796875" style="1140"/>
    <col min="14849" max="14849" width="8.453125" style="1140" bestFit="1" customWidth="1"/>
    <col min="14850" max="14850" width="31.453125" style="1140" bestFit="1" customWidth="1"/>
    <col min="14851" max="14868" width="11.453125" style="1140" customWidth="1"/>
    <col min="14869" max="14874" width="9.1796875" style="1140"/>
    <col min="14875" max="14875" width="9.453125" style="1140" bestFit="1" customWidth="1"/>
    <col min="14876" max="15104" width="9.1796875" style="1140"/>
    <col min="15105" max="15105" width="8.453125" style="1140" bestFit="1" customWidth="1"/>
    <col min="15106" max="15106" width="31.453125" style="1140" bestFit="1" customWidth="1"/>
    <col min="15107" max="15124" width="11.453125" style="1140" customWidth="1"/>
    <col min="15125" max="15130" width="9.1796875" style="1140"/>
    <col min="15131" max="15131" width="9.453125" style="1140" bestFit="1" customWidth="1"/>
    <col min="15132" max="15360" width="9.1796875" style="1140"/>
    <col min="15361" max="15361" width="8.453125" style="1140" bestFit="1" customWidth="1"/>
    <col min="15362" max="15362" width="31.453125" style="1140" bestFit="1" customWidth="1"/>
    <col min="15363" max="15380" width="11.453125" style="1140" customWidth="1"/>
    <col min="15381" max="15386" width="9.1796875" style="1140"/>
    <col min="15387" max="15387" width="9.453125" style="1140" bestFit="1" customWidth="1"/>
    <col min="15388" max="15616" width="9.1796875" style="1140"/>
    <col min="15617" max="15617" width="8.453125" style="1140" bestFit="1" customWidth="1"/>
    <col min="15618" max="15618" width="31.453125" style="1140" bestFit="1" customWidth="1"/>
    <col min="15619" max="15636" width="11.453125" style="1140" customWidth="1"/>
    <col min="15637" max="15642" width="9.1796875" style="1140"/>
    <col min="15643" max="15643" width="9.453125" style="1140" bestFit="1" customWidth="1"/>
    <col min="15644" max="15872" width="9.1796875" style="1140"/>
    <col min="15873" max="15873" width="8.453125" style="1140" bestFit="1" customWidth="1"/>
    <col min="15874" max="15874" width="31.453125" style="1140" bestFit="1" customWidth="1"/>
    <col min="15875" max="15892" width="11.453125" style="1140" customWidth="1"/>
    <col min="15893" max="15898" width="9.1796875" style="1140"/>
    <col min="15899" max="15899" width="9.453125" style="1140" bestFit="1" customWidth="1"/>
    <col min="15900" max="16128" width="9.1796875" style="1140"/>
    <col min="16129" max="16129" width="8.453125" style="1140" bestFit="1" customWidth="1"/>
    <col min="16130" max="16130" width="31.453125" style="1140" bestFit="1" customWidth="1"/>
    <col min="16131" max="16148" width="11.453125" style="1140" customWidth="1"/>
    <col min="16149" max="16154" width="9.1796875" style="1140"/>
    <col min="16155" max="16155" width="9.453125" style="1140" bestFit="1" customWidth="1"/>
    <col min="16156" max="16384" width="9.17968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32" t="s">
        <v>1860</v>
      </c>
      <c r="C2" s="1332"/>
      <c r="D2" s="1332"/>
      <c r="E2" s="1332"/>
      <c r="F2" s="1332"/>
      <c r="G2" s="1332"/>
      <c r="H2" s="1332"/>
      <c r="I2" s="1332"/>
      <c r="J2" s="1332"/>
      <c r="K2" s="1332"/>
      <c r="L2" s="1332"/>
      <c r="M2" s="1332"/>
      <c r="N2" s="1332"/>
      <c r="O2" s="1332"/>
      <c r="P2" s="1332"/>
      <c r="Q2" s="1332"/>
      <c r="R2" s="1332"/>
      <c r="S2" s="1332"/>
      <c r="T2" s="1332"/>
    </row>
    <row r="3" spans="1:21" ht="14.5"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55"/>
      <c r="C4" s="1341" t="s">
        <v>1686</v>
      </c>
      <c r="D4" s="1341" t="s">
        <v>1687</v>
      </c>
      <c r="E4" s="1341" t="s">
        <v>1688</v>
      </c>
      <c r="F4" s="1341" t="s">
        <v>1689</v>
      </c>
      <c r="G4" s="1357" t="s">
        <v>1690</v>
      </c>
      <c r="H4" s="1358"/>
      <c r="I4" s="1358"/>
      <c r="J4" s="1358"/>
      <c r="K4" s="1358"/>
      <c r="L4" s="1358"/>
      <c r="M4" s="1358"/>
      <c r="N4" s="1358"/>
      <c r="O4" s="1359"/>
      <c r="P4" s="1341" t="s">
        <v>1691</v>
      </c>
      <c r="Q4" s="1341" t="s">
        <v>1692</v>
      </c>
      <c r="R4" s="1341" t="s">
        <v>1693</v>
      </c>
      <c r="S4" s="1341" t="s">
        <v>1694</v>
      </c>
      <c r="T4" s="1353" t="s">
        <v>1695</v>
      </c>
    </row>
    <row r="5" spans="1:21" s="1145" customFormat="1" ht="50.25" customHeight="1" thickBot="1">
      <c r="B5" s="1356"/>
      <c r="C5" s="1342"/>
      <c r="D5" s="1342"/>
      <c r="E5" s="1342"/>
      <c r="F5" s="1342"/>
      <c r="G5" s="1143" t="s">
        <v>1696</v>
      </c>
      <c r="H5" s="1143" t="s">
        <v>1697</v>
      </c>
      <c r="I5" s="1143" t="s">
        <v>1698</v>
      </c>
      <c r="J5" s="1143" t="s">
        <v>1699</v>
      </c>
      <c r="K5" s="1143" t="s">
        <v>1700</v>
      </c>
      <c r="L5" s="1143" t="s">
        <v>1701</v>
      </c>
      <c r="M5" s="1144" t="s">
        <v>1702</v>
      </c>
      <c r="N5" s="1143" t="s">
        <v>1703</v>
      </c>
      <c r="O5" s="1143" t="s">
        <v>1704</v>
      </c>
      <c r="P5" s="1342"/>
      <c r="Q5" s="1342"/>
      <c r="R5" s="1342"/>
      <c r="S5" s="1342"/>
      <c r="T5" s="1354"/>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5"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94"/>
  <sheetViews>
    <sheetView topLeftCell="A13" workbookViewId="0">
      <selection activeCell="H25" sqref="H25"/>
    </sheetView>
  </sheetViews>
  <sheetFormatPr defaultColWidth="11.453125" defaultRowHeight="12.5"/>
  <cols>
    <col min="1" max="16384" width="11.453125" style="602"/>
  </cols>
  <sheetData>
    <row r="1" spans="1:2" ht="14.5">
      <c r="A1" s="1122" t="s">
        <v>1628</v>
      </c>
      <c r="B1" s="1123" t="s">
        <v>1629</v>
      </c>
    </row>
    <row r="2" spans="1:2" ht="14.5">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1796875" defaultRowHeight="12.5"/>
  <cols>
    <col min="1" max="1" width="60.453125" style="1214" bestFit="1" customWidth="1"/>
    <col min="2" max="25" width="13.453125" style="1214" customWidth="1"/>
    <col min="26" max="26" width="16.36328125" style="1214" customWidth="1"/>
    <col min="27" max="16384" width="9.17968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ñ</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ñ</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ñ</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ñ</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ñ</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ñ</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ñ</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ñ</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ñ</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ñ</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ñ</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ñ</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ñ</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ñ</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ñ</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ñ</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ñ</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ñ</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ñ</v>
      </c>
      <c r="Z62" s="1219" t="str">
        <f t="shared" si="8"/>
        <v>ñ</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ñ</v>
      </c>
      <c r="D66" s="1219">
        <f t="shared" si="6"/>
        <v>-0.23622047244094491</v>
      </c>
      <c r="E66" s="1219">
        <f t="shared" si="6"/>
        <v>-0.2989690721649485</v>
      </c>
      <c r="F66" s="1219">
        <f t="shared" si="6"/>
        <v>8.8235294117647189E-2</v>
      </c>
      <c r="G66" s="1219">
        <f t="shared" si="6"/>
        <v>-0.75</v>
      </c>
      <c r="H66" s="1219">
        <f t="shared" si="6"/>
        <v>-0.78378378378378377</v>
      </c>
      <c r="I66" s="1219" t="str">
        <f t="shared" si="6"/>
        <v>ñ</v>
      </c>
      <c r="J66" s="1219" t="str">
        <f t="shared" si="6"/>
        <v>ñ</v>
      </c>
      <c r="K66" s="1219" t="str">
        <f t="shared" si="6"/>
        <v>ñ</v>
      </c>
      <c r="L66" s="1219" t="str">
        <f t="shared" si="7"/>
        <v>ñ</v>
      </c>
      <c r="M66" s="1219" t="str">
        <f t="shared" si="7"/>
        <v>ñ</v>
      </c>
      <c r="N66" s="1219" t="str">
        <f t="shared" si="7"/>
        <v>ñ</v>
      </c>
      <c r="O66" s="1219" t="str">
        <f t="shared" si="7"/>
        <v>ñ</v>
      </c>
      <c r="P66" s="1219" t="str">
        <f t="shared" si="7"/>
        <v>ñ</v>
      </c>
      <c r="Q66" s="1219" t="str">
        <f t="shared" si="7"/>
        <v>ñ</v>
      </c>
      <c r="R66" s="1219" t="str">
        <f t="shared" si="7"/>
        <v>ñ</v>
      </c>
      <c r="S66" s="1219" t="str">
        <f t="shared" si="7"/>
        <v>ñ</v>
      </c>
      <c r="T66" s="1219" t="str">
        <f t="shared" si="7"/>
        <v>ñ</v>
      </c>
      <c r="U66" s="1219" t="str">
        <f t="shared" si="7"/>
        <v>ñ</v>
      </c>
      <c r="V66" s="1219" t="str">
        <f t="shared" si="7"/>
        <v>ñ</v>
      </c>
      <c r="W66" s="1219" t="str">
        <f t="shared" si="7"/>
        <v>ñ</v>
      </c>
      <c r="X66" s="1219" t="str">
        <f t="shared" si="7"/>
        <v>ñ</v>
      </c>
      <c r="Y66" s="1219" t="str">
        <f t="shared" si="7"/>
        <v>ñ</v>
      </c>
      <c r="Z66" s="1219" t="str">
        <f t="shared" si="8"/>
        <v>ñ</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ñ</v>
      </c>
      <c r="D68" s="1219" t="str">
        <f t="shared" si="9"/>
        <v>ñ</v>
      </c>
      <c r="E68" s="1219" t="str">
        <f t="shared" si="9"/>
        <v>ñ</v>
      </c>
      <c r="F68" s="1219" t="str">
        <f t="shared" si="9"/>
        <v>ñ</v>
      </c>
      <c r="G68" s="1219" t="str">
        <f t="shared" si="9"/>
        <v>ñ</v>
      </c>
      <c r="H68" s="1219" t="str">
        <f t="shared" si="9"/>
        <v>ñ</v>
      </c>
      <c r="I68" s="1219" t="str">
        <f t="shared" si="9"/>
        <v>ñ</v>
      </c>
      <c r="J68" s="1219" t="str">
        <f t="shared" si="9"/>
        <v>ñ</v>
      </c>
      <c r="K68" s="1219" t="str">
        <f t="shared" si="9"/>
        <v>ñ</v>
      </c>
      <c r="L68" s="1219" t="str">
        <f t="shared" si="10"/>
        <v>ñ</v>
      </c>
      <c r="M68" s="1219" t="str">
        <f t="shared" si="10"/>
        <v>ñ</v>
      </c>
      <c r="N68" s="1219" t="str">
        <f t="shared" si="10"/>
        <v>ñ</v>
      </c>
      <c r="O68" s="1219" t="str">
        <f t="shared" si="10"/>
        <v>ñ</v>
      </c>
      <c r="P68" s="1219" t="str">
        <f t="shared" si="10"/>
        <v>ñ</v>
      </c>
      <c r="Q68" s="1219" t="str">
        <f t="shared" si="10"/>
        <v>ñ</v>
      </c>
      <c r="R68" s="1219" t="str">
        <f t="shared" si="10"/>
        <v>ñ</v>
      </c>
      <c r="S68" s="1219" t="str">
        <f t="shared" si="10"/>
        <v>ñ</v>
      </c>
      <c r="T68" s="1219" t="str">
        <f t="shared" si="10"/>
        <v>ñ</v>
      </c>
      <c r="U68" s="1219" t="str">
        <f t="shared" si="10"/>
        <v>ñ</v>
      </c>
      <c r="V68" s="1219" t="str">
        <f t="shared" si="10"/>
        <v>ñ</v>
      </c>
      <c r="W68" s="1219" t="str">
        <f t="shared" si="10"/>
        <v>ñ</v>
      </c>
      <c r="X68" s="1219" t="str">
        <f t="shared" si="10"/>
        <v>ñ</v>
      </c>
      <c r="Y68" s="1219" t="str">
        <f t="shared" si="10"/>
        <v>ñ</v>
      </c>
      <c r="Z68" s="1219" t="str">
        <f t="shared" si="8"/>
        <v>ñ</v>
      </c>
    </row>
    <row r="69" spans="1:26" ht="12.75" customHeight="1">
      <c r="A69" s="1223" t="s">
        <v>1831</v>
      </c>
      <c r="B69" s="1219" t="str">
        <f t="shared" si="9"/>
        <v/>
      </c>
      <c r="C69" s="1219" t="str">
        <f t="shared" si="9"/>
        <v>ñ</v>
      </c>
      <c r="D69" s="1219" t="str">
        <f t="shared" si="9"/>
        <v>ñ</v>
      </c>
      <c r="E69" s="1219" t="str">
        <f t="shared" si="9"/>
        <v>ñ</v>
      </c>
      <c r="F69" s="1219" t="str">
        <f t="shared" si="9"/>
        <v>ñ</v>
      </c>
      <c r="G69" s="1219" t="str">
        <f t="shared" si="9"/>
        <v>ñ</v>
      </c>
      <c r="H69" s="1219" t="str">
        <f t="shared" si="9"/>
        <v>ñ</v>
      </c>
      <c r="I69" s="1219" t="str">
        <f t="shared" si="9"/>
        <v>ñ</v>
      </c>
      <c r="J69" s="1219" t="str">
        <f t="shared" si="9"/>
        <v>ñ</v>
      </c>
      <c r="K69" s="1219" t="str">
        <f t="shared" si="9"/>
        <v>ñ</v>
      </c>
      <c r="L69" s="1219" t="str">
        <f t="shared" si="10"/>
        <v>ñ</v>
      </c>
      <c r="M69" s="1219" t="str">
        <f t="shared" si="10"/>
        <v>ñ</v>
      </c>
      <c r="N69" s="1219" t="str">
        <f t="shared" si="10"/>
        <v>ñ</v>
      </c>
      <c r="O69" s="1219" t="str">
        <f t="shared" si="10"/>
        <v>ñ</v>
      </c>
      <c r="P69" s="1219" t="str">
        <f t="shared" si="10"/>
        <v>ñ</v>
      </c>
      <c r="Q69" s="1219" t="str">
        <f t="shared" si="10"/>
        <v>ñ</v>
      </c>
      <c r="R69" s="1219" t="str">
        <f t="shared" si="10"/>
        <v>ñ</v>
      </c>
      <c r="S69" s="1219" t="str">
        <f t="shared" si="10"/>
        <v>ñ</v>
      </c>
      <c r="T69" s="1219" t="str">
        <f t="shared" si="10"/>
        <v>ñ</v>
      </c>
      <c r="U69" s="1219" t="str">
        <f t="shared" si="10"/>
        <v>ñ</v>
      </c>
      <c r="V69" s="1219" t="str">
        <f t="shared" si="10"/>
        <v>ñ</v>
      </c>
      <c r="W69" s="1219" t="str">
        <f t="shared" si="10"/>
        <v>ñ</v>
      </c>
      <c r="X69" s="1219" t="str">
        <f t="shared" si="10"/>
        <v>ñ</v>
      </c>
      <c r="Y69" s="1219" t="str">
        <f t="shared" si="10"/>
        <v>ñ</v>
      </c>
      <c r="Z69" s="1219" t="str">
        <f t="shared" si="8"/>
        <v>ñ</v>
      </c>
    </row>
    <row r="70" spans="1:26" ht="12.75" customHeight="1">
      <c r="A70" s="1223" t="s">
        <v>1832</v>
      </c>
      <c r="B70" s="1219" t="str">
        <f t="shared" si="9"/>
        <v/>
      </c>
      <c r="C70" s="1219" t="str">
        <f t="shared" si="9"/>
        <v>ñ</v>
      </c>
      <c r="D70" s="1219" t="str">
        <f t="shared" si="9"/>
        <v>ñ</v>
      </c>
      <c r="E70" s="1219" t="str">
        <f t="shared" si="9"/>
        <v>ñ</v>
      </c>
      <c r="F70" s="1219" t="str">
        <f t="shared" si="9"/>
        <v>ñ</v>
      </c>
      <c r="G70" s="1219" t="str">
        <f t="shared" si="9"/>
        <v>ñ</v>
      </c>
      <c r="H70" s="1219" t="str">
        <f t="shared" si="9"/>
        <v>ñ</v>
      </c>
      <c r="I70" s="1219" t="str">
        <f t="shared" si="9"/>
        <v>ñ</v>
      </c>
      <c r="J70" s="1219" t="str">
        <f t="shared" si="9"/>
        <v>ñ</v>
      </c>
      <c r="K70" s="1219" t="str">
        <f t="shared" si="9"/>
        <v>ñ</v>
      </c>
      <c r="L70" s="1219" t="str">
        <f t="shared" si="10"/>
        <v>ñ</v>
      </c>
      <c r="M70" s="1219" t="str">
        <f t="shared" si="10"/>
        <v>ñ</v>
      </c>
      <c r="N70" s="1219" t="str">
        <f t="shared" si="10"/>
        <v>ñ</v>
      </c>
      <c r="O70" s="1219" t="str">
        <f t="shared" si="10"/>
        <v>ñ</v>
      </c>
      <c r="P70" s="1219" t="str">
        <f t="shared" si="10"/>
        <v>ñ</v>
      </c>
      <c r="Q70" s="1219" t="str">
        <f t="shared" si="10"/>
        <v>ñ</v>
      </c>
      <c r="R70" s="1219" t="str">
        <f t="shared" si="10"/>
        <v>ñ</v>
      </c>
      <c r="S70" s="1219" t="str">
        <f t="shared" si="10"/>
        <v>ñ</v>
      </c>
      <c r="T70" s="1219" t="str">
        <f t="shared" si="10"/>
        <v>ñ</v>
      </c>
      <c r="U70" s="1219" t="str">
        <f t="shared" si="10"/>
        <v>ñ</v>
      </c>
      <c r="V70" s="1219" t="str">
        <f t="shared" si="10"/>
        <v>ñ</v>
      </c>
      <c r="W70" s="1219" t="str">
        <f t="shared" si="10"/>
        <v>ñ</v>
      </c>
      <c r="X70" s="1219" t="str">
        <f t="shared" si="10"/>
        <v>ñ</v>
      </c>
      <c r="Y70" s="1219" t="str">
        <f t="shared" si="10"/>
        <v>ñ</v>
      </c>
      <c r="Z70" s="1219" t="str">
        <f t="shared" si="8"/>
        <v>ñ</v>
      </c>
    </row>
    <row r="71" spans="1:26" ht="12.75" customHeight="1">
      <c r="A71" s="1223" t="s">
        <v>1833</v>
      </c>
      <c r="B71" s="1219" t="str">
        <f t="shared" si="9"/>
        <v/>
      </c>
      <c r="C71" s="1219" t="str">
        <f t="shared" si="9"/>
        <v>ñ</v>
      </c>
      <c r="D71" s="1219" t="str">
        <f t="shared" si="9"/>
        <v>ñ</v>
      </c>
      <c r="E71" s="1219" t="str">
        <f t="shared" si="9"/>
        <v>ñ</v>
      </c>
      <c r="F71" s="1219" t="str">
        <f t="shared" si="9"/>
        <v>ñ</v>
      </c>
      <c r="G71" s="1219" t="str">
        <f t="shared" si="9"/>
        <v>ñ</v>
      </c>
      <c r="H71" s="1219" t="str">
        <f t="shared" si="9"/>
        <v>ñ</v>
      </c>
      <c r="I71" s="1219" t="str">
        <f t="shared" si="9"/>
        <v>ñ</v>
      </c>
      <c r="J71" s="1219" t="str">
        <f t="shared" si="9"/>
        <v>ñ</v>
      </c>
      <c r="K71" s="1219" t="str">
        <f t="shared" si="9"/>
        <v>ñ</v>
      </c>
      <c r="L71" s="1219" t="str">
        <f t="shared" si="10"/>
        <v>ñ</v>
      </c>
      <c r="M71" s="1219" t="str">
        <f t="shared" si="10"/>
        <v>ñ</v>
      </c>
      <c r="N71" s="1219" t="str">
        <f t="shared" si="10"/>
        <v>ñ</v>
      </c>
      <c r="O71" s="1219" t="str">
        <f t="shared" si="10"/>
        <v>ñ</v>
      </c>
      <c r="P71" s="1219" t="str">
        <f t="shared" si="10"/>
        <v>ñ</v>
      </c>
      <c r="Q71" s="1219" t="str">
        <f t="shared" si="10"/>
        <v>ñ</v>
      </c>
      <c r="R71" s="1219" t="str">
        <f t="shared" si="10"/>
        <v>ñ</v>
      </c>
      <c r="S71" s="1219" t="str">
        <f t="shared" si="10"/>
        <v>ñ</v>
      </c>
      <c r="T71" s="1219" t="str">
        <f t="shared" si="10"/>
        <v>ñ</v>
      </c>
      <c r="U71" s="1219" t="str">
        <f t="shared" si="10"/>
        <v>ñ</v>
      </c>
      <c r="V71" s="1219" t="str">
        <f t="shared" si="10"/>
        <v>ñ</v>
      </c>
      <c r="W71" s="1219" t="str">
        <f t="shared" si="10"/>
        <v>ñ</v>
      </c>
      <c r="X71" s="1219" t="str">
        <f t="shared" si="10"/>
        <v>ñ</v>
      </c>
      <c r="Y71" s="1219" t="str">
        <f t="shared" si="10"/>
        <v>ñ</v>
      </c>
      <c r="Z71" s="1219" t="str">
        <f t="shared" si="8"/>
        <v>ñ</v>
      </c>
    </row>
    <row r="72" spans="1:26" ht="12.75" customHeight="1">
      <c r="A72" s="1217" t="s">
        <v>1835</v>
      </c>
      <c r="B72" s="1219" t="str">
        <f t="shared" si="9"/>
        <v/>
      </c>
      <c r="C72" s="1219" t="str">
        <f t="shared" si="9"/>
        <v>ñ</v>
      </c>
      <c r="D72" s="1219" t="str">
        <f t="shared" si="9"/>
        <v>ñ</v>
      </c>
      <c r="E72" s="1219" t="str">
        <f t="shared" si="9"/>
        <v>ñ</v>
      </c>
      <c r="F72" s="1219" t="str">
        <f t="shared" si="9"/>
        <v>ñ</v>
      </c>
      <c r="G72" s="1219" t="str">
        <f t="shared" si="9"/>
        <v>ñ</v>
      </c>
      <c r="H72" s="1219" t="str">
        <f t="shared" si="9"/>
        <v>ñ</v>
      </c>
      <c r="I72" s="1219" t="str">
        <f t="shared" si="9"/>
        <v>ñ</v>
      </c>
      <c r="J72" s="1219" t="str">
        <f t="shared" si="9"/>
        <v>ñ</v>
      </c>
      <c r="K72" s="1219" t="str">
        <f t="shared" si="9"/>
        <v>ñ</v>
      </c>
      <c r="L72" s="1219" t="str">
        <f t="shared" si="10"/>
        <v>ñ</v>
      </c>
      <c r="M72" s="1219" t="str">
        <f t="shared" si="10"/>
        <v>ñ</v>
      </c>
      <c r="N72" s="1219" t="str">
        <f t="shared" si="10"/>
        <v>ñ</v>
      </c>
      <c r="O72" s="1219" t="str">
        <f t="shared" si="10"/>
        <v>ñ</v>
      </c>
      <c r="P72" s="1219" t="str">
        <f t="shared" si="10"/>
        <v>ñ</v>
      </c>
      <c r="Q72" s="1219" t="str">
        <f t="shared" si="10"/>
        <v>ñ</v>
      </c>
      <c r="R72" s="1219" t="str">
        <f t="shared" si="10"/>
        <v>ñ</v>
      </c>
      <c r="S72" s="1219" t="str">
        <f t="shared" si="10"/>
        <v>ñ</v>
      </c>
      <c r="T72" s="1219" t="str">
        <f t="shared" si="10"/>
        <v>ñ</v>
      </c>
      <c r="U72" s="1219" t="str">
        <f t="shared" si="10"/>
        <v>ñ</v>
      </c>
      <c r="V72" s="1219" t="str">
        <f t="shared" si="10"/>
        <v>ñ</v>
      </c>
      <c r="W72" s="1219" t="str">
        <f t="shared" si="10"/>
        <v>ñ</v>
      </c>
      <c r="X72" s="1219" t="str">
        <f t="shared" si="10"/>
        <v>ñ</v>
      </c>
      <c r="Y72" s="1219" t="str">
        <f t="shared" si="10"/>
        <v>ñ</v>
      </c>
      <c r="Z72" s="1219" t="str">
        <f t="shared" si="8"/>
        <v>ñ</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ñ</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ñ</v>
      </c>
      <c r="X76" s="1219" t="str">
        <f t="shared" si="10"/>
        <v>ñ</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ñ</v>
      </c>
      <c r="D78" s="1219" t="str">
        <f t="shared" si="11"/>
        <v>ñ</v>
      </c>
      <c r="E78" s="1219" t="str">
        <f t="shared" si="11"/>
        <v>ñ</v>
      </c>
      <c r="F78" s="1219" t="str">
        <f t="shared" si="11"/>
        <v>ñ</v>
      </c>
      <c r="G78" s="1219" t="str">
        <f t="shared" si="11"/>
        <v>ñ</v>
      </c>
      <c r="H78" s="1219" t="str">
        <f t="shared" si="11"/>
        <v>ñ</v>
      </c>
      <c r="I78" s="1219" t="str">
        <f t="shared" si="11"/>
        <v>ñ</v>
      </c>
      <c r="J78" s="1219" t="str">
        <f t="shared" si="11"/>
        <v>ñ</v>
      </c>
      <c r="K78" s="1219" t="str">
        <f t="shared" si="11"/>
        <v>ñ</v>
      </c>
      <c r="L78" s="1219" t="str">
        <f t="shared" si="12"/>
        <v>ñ</v>
      </c>
      <c r="M78" s="1219" t="str">
        <f t="shared" si="12"/>
        <v>ñ</v>
      </c>
      <c r="N78" s="1219" t="str">
        <f t="shared" si="12"/>
        <v>ñ</v>
      </c>
      <c r="O78" s="1219" t="str">
        <f t="shared" si="12"/>
        <v>ñ</v>
      </c>
      <c r="P78" s="1219" t="str">
        <f t="shared" si="12"/>
        <v>ñ</v>
      </c>
      <c r="Q78" s="1219" t="str">
        <f t="shared" si="12"/>
        <v>ñ</v>
      </c>
      <c r="R78" s="1219" t="str">
        <f t="shared" si="12"/>
        <v>ñ</v>
      </c>
      <c r="S78" s="1219" t="str">
        <f t="shared" si="12"/>
        <v>ñ</v>
      </c>
      <c r="T78" s="1219" t="str">
        <f t="shared" si="12"/>
        <v>ñ</v>
      </c>
      <c r="U78" s="1219" t="str">
        <f t="shared" si="12"/>
        <v>ñ</v>
      </c>
      <c r="V78" s="1219" t="str">
        <f t="shared" si="12"/>
        <v>ñ</v>
      </c>
      <c r="W78" s="1219" t="str">
        <f t="shared" si="12"/>
        <v>ñ</v>
      </c>
      <c r="X78" s="1219" t="str">
        <f t="shared" si="12"/>
        <v>ñ</v>
      </c>
      <c r="Y78" s="1219" t="str">
        <f t="shared" si="12"/>
        <v>ñ</v>
      </c>
      <c r="Z78" s="1219" t="str">
        <f t="shared" si="8"/>
        <v>ñ</v>
      </c>
    </row>
    <row r="79" spans="1:26" ht="12.75" customHeight="1">
      <c r="A79" s="1223" t="s">
        <v>1842</v>
      </c>
      <c r="B79" s="1219" t="str">
        <f t="shared" si="11"/>
        <v/>
      </c>
      <c r="C79" s="1219" t="str">
        <f t="shared" si="11"/>
        <v>ñ</v>
      </c>
      <c r="D79" s="1219">
        <f t="shared" si="11"/>
        <v>-0.37313432835820892</v>
      </c>
      <c r="E79" s="1219">
        <f t="shared" si="11"/>
        <v>-0.15476190476190477</v>
      </c>
      <c r="F79" s="1219" t="str">
        <f t="shared" si="11"/>
        <v>ñ</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ñ</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ñ</v>
      </c>
      <c r="S79" s="1219" t="str">
        <f t="shared" si="12"/>
        <v>ñ</v>
      </c>
      <c r="T79" s="1219">
        <f t="shared" si="12"/>
        <v>-0.23809523809523814</v>
      </c>
      <c r="U79" s="1219">
        <f t="shared" si="12"/>
        <v>-0.21875</v>
      </c>
      <c r="V79" s="1219" t="str">
        <f t="shared" si="12"/>
        <v>ñ</v>
      </c>
      <c r="W79" s="1219">
        <f t="shared" si="12"/>
        <v>-0.15999999999999992</v>
      </c>
      <c r="X79" s="1219">
        <f t="shared" si="12"/>
        <v>4.7619047619047672E-2</v>
      </c>
      <c r="Y79" s="1219" t="str">
        <f t="shared" si="12"/>
        <v>ñ</v>
      </c>
      <c r="Z79" s="1219" t="str">
        <f t="shared" si="8"/>
        <v>ñ</v>
      </c>
    </row>
    <row r="80" spans="1:26" ht="12.75" customHeight="1">
      <c r="A80" s="1223" t="s">
        <v>1843</v>
      </c>
      <c r="B80" s="1219" t="str">
        <f t="shared" si="11"/>
        <v/>
      </c>
      <c r="C80" s="1219" t="str">
        <f t="shared" si="11"/>
        <v>ñ</v>
      </c>
      <c r="D80" s="1219">
        <f t="shared" si="11"/>
        <v>-0.33333333333333337</v>
      </c>
      <c r="E80" s="1219">
        <f t="shared" si="11"/>
        <v>-0.5</v>
      </c>
      <c r="F80" s="1219" t="str">
        <f t="shared" si="11"/>
        <v>ñ</v>
      </c>
      <c r="G80" s="1219" t="str">
        <f t="shared" si="11"/>
        <v>ñ</v>
      </c>
      <c r="H80" s="1219" t="str">
        <f t="shared" si="11"/>
        <v>ñ</v>
      </c>
      <c r="I80" s="1219" t="str">
        <f t="shared" si="11"/>
        <v>ñ</v>
      </c>
      <c r="J80" s="1219" t="str">
        <f t="shared" si="11"/>
        <v>ñ</v>
      </c>
      <c r="K80" s="1219" t="str">
        <f t="shared" si="11"/>
        <v>ñ</v>
      </c>
      <c r="L80" s="1219" t="str">
        <f t="shared" si="12"/>
        <v>ñ</v>
      </c>
      <c r="M80" s="1219" t="str">
        <f t="shared" si="12"/>
        <v>ñ</v>
      </c>
      <c r="N80" s="1219" t="str">
        <f t="shared" si="12"/>
        <v>ñ</v>
      </c>
      <c r="O80" s="1219" t="str">
        <f t="shared" si="12"/>
        <v>ñ</v>
      </c>
      <c r="P80" s="1219" t="str">
        <f t="shared" si="12"/>
        <v>ñ</v>
      </c>
      <c r="Q80" s="1219" t="str">
        <f t="shared" si="12"/>
        <v>ñ</v>
      </c>
      <c r="R80" s="1219" t="str">
        <f t="shared" si="12"/>
        <v>ñ</v>
      </c>
      <c r="S80" s="1219" t="str">
        <f t="shared" si="12"/>
        <v>ñ</v>
      </c>
      <c r="T80" s="1219" t="str">
        <f t="shared" si="12"/>
        <v>ñ</v>
      </c>
      <c r="U80" s="1219" t="str">
        <f t="shared" si="12"/>
        <v>ñ</v>
      </c>
      <c r="V80" s="1219" t="str">
        <f t="shared" si="12"/>
        <v>ñ</v>
      </c>
      <c r="W80" s="1219" t="str">
        <f t="shared" si="12"/>
        <v>ñ</v>
      </c>
      <c r="X80" s="1219" t="str">
        <f t="shared" si="12"/>
        <v>ñ</v>
      </c>
      <c r="Y80" s="1219" t="str">
        <f t="shared" si="12"/>
        <v>ñ</v>
      </c>
      <c r="Z80" s="1219" t="str">
        <f t="shared" si="8"/>
        <v>ñ</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ñ</v>
      </c>
      <c r="D82" s="1219" t="str">
        <f t="shared" si="11"/>
        <v>ñ</v>
      </c>
      <c r="E82" s="1219" t="str">
        <f t="shared" si="11"/>
        <v>ñ</v>
      </c>
      <c r="F82" s="1219" t="str">
        <f t="shared" si="11"/>
        <v>ñ</v>
      </c>
      <c r="G82" s="1219" t="str">
        <f t="shared" si="11"/>
        <v>ñ</v>
      </c>
      <c r="H82" s="1219" t="str">
        <f t="shared" si="11"/>
        <v>ñ</v>
      </c>
      <c r="I82" s="1219" t="str">
        <f t="shared" si="11"/>
        <v>ñ</v>
      </c>
      <c r="J82" s="1219" t="str">
        <f t="shared" si="11"/>
        <v>ñ</v>
      </c>
      <c r="K82" s="1219" t="str">
        <f t="shared" si="11"/>
        <v>ñ</v>
      </c>
      <c r="L82" s="1219" t="str">
        <f t="shared" si="12"/>
        <v>ñ</v>
      </c>
      <c r="M82" s="1219" t="str">
        <f t="shared" si="12"/>
        <v>ñ</v>
      </c>
      <c r="N82" s="1219" t="str">
        <f t="shared" si="12"/>
        <v>ñ</v>
      </c>
      <c r="O82" s="1219" t="str">
        <f t="shared" si="12"/>
        <v>ñ</v>
      </c>
      <c r="P82" s="1219" t="str">
        <f t="shared" si="12"/>
        <v>ñ</v>
      </c>
      <c r="Q82" s="1219" t="str">
        <f t="shared" si="12"/>
        <v>ñ</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ñ</v>
      </c>
      <c r="D83" s="1219" t="str">
        <f t="shared" si="11"/>
        <v>ñ</v>
      </c>
      <c r="E83" s="1219" t="str">
        <f t="shared" si="11"/>
        <v>ñ</v>
      </c>
      <c r="F83" s="1219" t="str">
        <f t="shared" si="11"/>
        <v>ñ</v>
      </c>
      <c r="G83" s="1219" t="str">
        <f t="shared" si="11"/>
        <v>ñ</v>
      </c>
      <c r="H83" s="1219" t="str">
        <f t="shared" si="11"/>
        <v>ñ</v>
      </c>
      <c r="I83" s="1219" t="str">
        <f t="shared" si="11"/>
        <v>ñ</v>
      </c>
      <c r="J83" s="1219" t="str">
        <f t="shared" si="11"/>
        <v>ñ</v>
      </c>
      <c r="K83" s="1219" t="str">
        <f t="shared" si="11"/>
        <v>ñ</v>
      </c>
      <c r="L83" s="1219" t="str">
        <f t="shared" si="12"/>
        <v>ñ</v>
      </c>
      <c r="M83" s="1219" t="str">
        <f t="shared" si="12"/>
        <v>ñ</v>
      </c>
      <c r="N83" s="1219" t="str">
        <f t="shared" si="12"/>
        <v>ñ</v>
      </c>
      <c r="O83" s="1219" t="str">
        <f t="shared" si="12"/>
        <v>ñ</v>
      </c>
      <c r="P83" s="1219" t="str">
        <f t="shared" si="12"/>
        <v>ñ</v>
      </c>
      <c r="Q83" s="1219" t="str">
        <f t="shared" si="12"/>
        <v>ñ</v>
      </c>
      <c r="R83" s="1219" t="str">
        <f t="shared" si="12"/>
        <v>ñ</v>
      </c>
      <c r="S83" s="1219" t="str">
        <f t="shared" si="12"/>
        <v>ñ</v>
      </c>
      <c r="T83" s="1219" t="str">
        <f t="shared" si="12"/>
        <v>ñ</v>
      </c>
      <c r="U83" s="1219" t="str">
        <f t="shared" si="12"/>
        <v>ñ</v>
      </c>
      <c r="V83" s="1219" t="str">
        <f t="shared" si="12"/>
        <v>ñ</v>
      </c>
      <c r="W83" s="1219" t="str">
        <f t="shared" si="12"/>
        <v>ñ</v>
      </c>
      <c r="X83" s="1219" t="str">
        <f t="shared" si="12"/>
        <v>ñ</v>
      </c>
      <c r="Y83" s="1219" t="str">
        <f t="shared" si="12"/>
        <v>ñ</v>
      </c>
      <c r="Z83" s="1219" t="str">
        <f t="shared" si="8"/>
        <v>ñ</v>
      </c>
    </row>
    <row r="84" spans="1:26" ht="12.75" customHeight="1">
      <c r="A84" s="1223" t="s">
        <v>1847</v>
      </c>
      <c r="B84" s="1219" t="str">
        <f t="shared" si="11"/>
        <v/>
      </c>
      <c r="C84" s="1219" t="str">
        <f t="shared" si="11"/>
        <v>ñ</v>
      </c>
      <c r="D84" s="1219" t="str">
        <f t="shared" si="11"/>
        <v>ñ</v>
      </c>
      <c r="E84" s="1219" t="str">
        <f t="shared" si="11"/>
        <v>ñ</v>
      </c>
      <c r="F84" s="1219" t="str">
        <f t="shared" si="11"/>
        <v>ñ</v>
      </c>
      <c r="G84" s="1219" t="str">
        <f t="shared" si="11"/>
        <v>ñ</v>
      </c>
      <c r="H84" s="1219" t="str">
        <f t="shared" si="11"/>
        <v>ñ</v>
      </c>
      <c r="I84" s="1219" t="str">
        <f t="shared" si="11"/>
        <v>ñ</v>
      </c>
      <c r="J84" s="1219" t="str">
        <f t="shared" si="11"/>
        <v>ñ</v>
      </c>
      <c r="K84" s="1219" t="str">
        <f t="shared" si="11"/>
        <v>ñ</v>
      </c>
      <c r="L84" s="1219" t="str">
        <f t="shared" si="12"/>
        <v>ñ</v>
      </c>
      <c r="M84" s="1219" t="str">
        <f t="shared" si="12"/>
        <v>ñ</v>
      </c>
      <c r="N84" s="1219" t="str">
        <f t="shared" si="12"/>
        <v>ñ</v>
      </c>
      <c r="O84" s="1219" t="str">
        <f t="shared" si="12"/>
        <v>ñ</v>
      </c>
      <c r="P84" s="1219" t="str">
        <f t="shared" si="12"/>
        <v>ñ</v>
      </c>
      <c r="Q84" s="1219" t="str">
        <f t="shared" si="12"/>
        <v>ñ</v>
      </c>
      <c r="R84" s="1219" t="str">
        <f t="shared" si="12"/>
        <v>ñ</v>
      </c>
      <c r="S84" s="1219" t="str">
        <f t="shared" si="12"/>
        <v>ñ</v>
      </c>
      <c r="T84" s="1219" t="str">
        <f t="shared" si="12"/>
        <v>ñ</v>
      </c>
      <c r="U84" s="1219" t="str">
        <f t="shared" si="12"/>
        <v>ñ</v>
      </c>
      <c r="V84" s="1219" t="str">
        <f t="shared" si="12"/>
        <v>ñ</v>
      </c>
      <c r="W84" s="1219" t="str">
        <f t="shared" si="12"/>
        <v>ñ</v>
      </c>
      <c r="X84" s="1219" t="str">
        <f t="shared" si="12"/>
        <v>ñ</v>
      </c>
      <c r="Y84" s="1219" t="str">
        <f t="shared" si="12"/>
        <v>ñ</v>
      </c>
      <c r="Z84" s="1219" t="str">
        <f t="shared" si="8"/>
        <v>ñ</v>
      </c>
    </row>
    <row r="85" spans="1:26" ht="12.75" customHeight="1">
      <c r="A85" s="1223" t="s">
        <v>1848</v>
      </c>
      <c r="B85" s="1219" t="str">
        <f t="shared" si="11"/>
        <v/>
      </c>
      <c r="C85" s="1219" t="str">
        <f t="shared" si="11"/>
        <v>ñ</v>
      </c>
      <c r="D85" s="1219" t="str">
        <f t="shared" si="11"/>
        <v>ñ</v>
      </c>
      <c r="E85" s="1219" t="str">
        <f t="shared" si="11"/>
        <v>ñ</v>
      </c>
      <c r="F85" s="1219" t="str">
        <f t="shared" si="11"/>
        <v>ñ</v>
      </c>
      <c r="G85" s="1219" t="str">
        <f t="shared" si="11"/>
        <v>ñ</v>
      </c>
      <c r="H85" s="1219" t="str">
        <f t="shared" si="11"/>
        <v>ñ</v>
      </c>
      <c r="I85" s="1219" t="str">
        <f t="shared" si="11"/>
        <v>ñ</v>
      </c>
      <c r="J85" s="1219" t="str">
        <f t="shared" si="11"/>
        <v>ñ</v>
      </c>
      <c r="K85" s="1219" t="str">
        <f t="shared" si="11"/>
        <v>ñ</v>
      </c>
      <c r="L85" s="1219" t="str">
        <f t="shared" si="12"/>
        <v>ñ</v>
      </c>
      <c r="M85" s="1219" t="str">
        <f t="shared" si="12"/>
        <v>ñ</v>
      </c>
      <c r="N85" s="1219" t="str">
        <f t="shared" si="12"/>
        <v>ñ</v>
      </c>
      <c r="O85" s="1219" t="str">
        <f t="shared" si="12"/>
        <v>ñ</v>
      </c>
      <c r="P85" s="1219" t="str">
        <f t="shared" si="12"/>
        <v>ñ</v>
      </c>
      <c r="Q85" s="1219" t="str">
        <f t="shared" si="12"/>
        <v>ñ</v>
      </c>
      <c r="R85" s="1219" t="str">
        <f t="shared" si="12"/>
        <v>ñ</v>
      </c>
      <c r="S85" s="1219" t="str">
        <f t="shared" si="12"/>
        <v>ñ</v>
      </c>
      <c r="T85" s="1219" t="str">
        <f t="shared" si="12"/>
        <v>ñ</v>
      </c>
      <c r="U85" s="1219" t="str">
        <f t="shared" si="12"/>
        <v>ñ</v>
      </c>
      <c r="V85" s="1219" t="str">
        <f t="shared" si="12"/>
        <v>ñ</v>
      </c>
      <c r="W85" s="1219" t="str">
        <f t="shared" si="12"/>
        <v>ñ</v>
      </c>
      <c r="X85" s="1219" t="str">
        <f t="shared" si="12"/>
        <v>ñ</v>
      </c>
      <c r="Y85" s="1219" t="str">
        <f t="shared" si="12"/>
        <v>ñ</v>
      </c>
      <c r="Z85" s="1219" t="str">
        <f t="shared" si="8"/>
        <v>ñ</v>
      </c>
    </row>
    <row r="86" spans="1:26" ht="12.75" customHeight="1">
      <c r="A86" s="1223" t="s">
        <v>1849</v>
      </c>
      <c r="B86" s="1219" t="str">
        <f t="shared" si="11"/>
        <v/>
      </c>
      <c r="C86" s="1219" t="str">
        <f t="shared" si="11"/>
        <v>ñ</v>
      </c>
      <c r="D86" s="1219" t="str">
        <f t="shared" si="11"/>
        <v>ñ</v>
      </c>
      <c r="E86" s="1219" t="str">
        <f t="shared" si="11"/>
        <v>ñ</v>
      </c>
      <c r="F86" s="1219" t="str">
        <f t="shared" si="11"/>
        <v>ñ</v>
      </c>
      <c r="G86" s="1219" t="str">
        <f t="shared" si="11"/>
        <v>ñ</v>
      </c>
      <c r="H86" s="1219" t="str">
        <f t="shared" si="11"/>
        <v>ñ</v>
      </c>
      <c r="I86" s="1219" t="str">
        <f t="shared" si="11"/>
        <v>ñ</v>
      </c>
      <c r="J86" s="1219" t="str">
        <f t="shared" si="11"/>
        <v>ñ</v>
      </c>
      <c r="K86" s="1219" t="str">
        <f t="shared" si="11"/>
        <v>ñ</v>
      </c>
      <c r="L86" s="1219" t="str">
        <f t="shared" si="12"/>
        <v>ñ</v>
      </c>
      <c r="M86" s="1219" t="str">
        <f t="shared" si="12"/>
        <v>ñ</v>
      </c>
      <c r="N86" s="1219" t="str">
        <f t="shared" si="12"/>
        <v>ñ</v>
      </c>
      <c r="O86" s="1219" t="str">
        <f t="shared" si="12"/>
        <v>ñ</v>
      </c>
      <c r="P86" s="1219" t="str">
        <f t="shared" si="12"/>
        <v>ñ</v>
      </c>
      <c r="Q86" s="1219" t="str">
        <f t="shared" si="12"/>
        <v>ñ</v>
      </c>
      <c r="R86" s="1219" t="str">
        <f t="shared" si="12"/>
        <v>ñ</v>
      </c>
      <c r="S86" s="1219" t="str">
        <f t="shared" si="12"/>
        <v>ñ</v>
      </c>
      <c r="T86" s="1219" t="str">
        <f t="shared" si="12"/>
        <v>ñ</v>
      </c>
      <c r="U86" s="1219" t="str">
        <f t="shared" si="12"/>
        <v>ñ</v>
      </c>
      <c r="V86" s="1219" t="str">
        <f t="shared" si="12"/>
        <v>ñ</v>
      </c>
      <c r="W86" s="1219" t="str">
        <f t="shared" si="12"/>
        <v>ñ</v>
      </c>
      <c r="X86" s="1219" t="str">
        <f t="shared" si="12"/>
        <v>ñ</v>
      </c>
      <c r="Y86" s="1219" t="str">
        <f t="shared" si="12"/>
        <v>ñ</v>
      </c>
      <c r="Z86" s="1219" t="str">
        <f t="shared" si="8"/>
        <v>ñ</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ñ</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ñ</v>
      </c>
      <c r="M88" s="1219" t="str">
        <f t="shared" si="14"/>
        <v>ñ</v>
      </c>
      <c r="N88" s="1219">
        <f t="shared" si="14"/>
        <v>1.047345767575325E-2</v>
      </c>
      <c r="O88" s="1219">
        <f t="shared" si="14"/>
        <v>1.0648871219650635E-2</v>
      </c>
      <c r="P88" s="1219">
        <f t="shared" si="14"/>
        <v>2.8519246979488599E-2</v>
      </c>
      <c r="Q88" s="1219" t="str">
        <f t="shared" si="14"/>
        <v>ñ</v>
      </c>
      <c r="R88" s="1219" t="str">
        <f t="shared" si="14"/>
        <v>ñ</v>
      </c>
      <c r="S88" s="1219" t="str">
        <f t="shared" si="14"/>
        <v>ñ</v>
      </c>
      <c r="T88" s="1219" t="str">
        <f t="shared" si="14"/>
        <v>ñ</v>
      </c>
      <c r="U88" s="1219" t="str">
        <f t="shared" si="14"/>
        <v>ñ</v>
      </c>
      <c r="V88" s="1219" t="str">
        <f t="shared" si="14"/>
        <v>ñ</v>
      </c>
      <c r="W88" s="1219" t="str">
        <f t="shared" si="14"/>
        <v>ñ</v>
      </c>
      <c r="X88" s="1219" t="str">
        <f t="shared" si="14"/>
        <v>ñ</v>
      </c>
      <c r="Y88" s="1219" t="str">
        <f t="shared" si="14"/>
        <v>ñ</v>
      </c>
      <c r="Z88" s="1219" t="str">
        <f t="shared" si="8"/>
        <v>ñ</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ñ</v>
      </c>
      <c r="M89" s="1219" t="str">
        <f t="shared" si="14"/>
        <v>ñ</v>
      </c>
      <c r="N89" s="1219">
        <f t="shared" si="14"/>
        <v>2.3584905660377409E-2</v>
      </c>
      <c r="O89" s="1219">
        <f t="shared" si="14"/>
        <v>3.0283080974325083E-2</v>
      </c>
      <c r="P89" s="1219">
        <f t="shared" si="14"/>
        <v>4.2811501597444179E-2</v>
      </c>
      <c r="Q89" s="1219" t="str">
        <f t="shared" si="14"/>
        <v>ñ</v>
      </c>
      <c r="R89" s="1219" t="str">
        <f t="shared" si="14"/>
        <v>ñ</v>
      </c>
      <c r="S89" s="1219" t="str">
        <f t="shared" si="14"/>
        <v>ñ</v>
      </c>
      <c r="T89" s="1219" t="str">
        <f t="shared" si="14"/>
        <v>ñ</v>
      </c>
      <c r="U89" s="1219" t="str">
        <f t="shared" si="14"/>
        <v>ñ</v>
      </c>
      <c r="V89" s="1219" t="str">
        <f t="shared" si="14"/>
        <v>ñ</v>
      </c>
      <c r="W89" s="1219" t="str">
        <f t="shared" si="14"/>
        <v>ñ</v>
      </c>
      <c r="X89" s="1219" t="str">
        <f t="shared" si="14"/>
        <v>ñ</v>
      </c>
      <c r="Y89" s="1219">
        <f t="shared" si="14"/>
        <v>-0.81087877831159916</v>
      </c>
      <c r="Z89" s="1219">
        <f t="shared" si="8"/>
        <v>-5.9002422685154987E-2</v>
      </c>
    </row>
    <row r="90" spans="1:26" ht="12.75" customHeight="1">
      <c r="A90" s="1225" t="s">
        <v>1853</v>
      </c>
      <c r="B90" s="1219" t="str">
        <f t="shared" si="13"/>
        <v/>
      </c>
      <c r="C90" s="1219" t="str">
        <f t="shared" si="13"/>
        <v>ñ</v>
      </c>
      <c r="D90" s="1219" t="str">
        <f t="shared" si="13"/>
        <v>ñ</v>
      </c>
      <c r="E90" s="1219" t="str">
        <f t="shared" si="13"/>
        <v>ñ</v>
      </c>
      <c r="F90" s="1219" t="str">
        <f t="shared" si="13"/>
        <v>ñ</v>
      </c>
      <c r="G90" s="1219" t="str">
        <f t="shared" si="13"/>
        <v>ñ</v>
      </c>
      <c r="H90" s="1219" t="str">
        <f t="shared" si="13"/>
        <v>ñ</v>
      </c>
      <c r="I90" s="1219" t="str">
        <f t="shared" si="13"/>
        <v>ñ</v>
      </c>
      <c r="J90" s="1219" t="str">
        <f t="shared" si="13"/>
        <v>ñ</v>
      </c>
      <c r="K90" s="1219" t="str">
        <f t="shared" si="13"/>
        <v>ñ</v>
      </c>
      <c r="L90" s="1219" t="str">
        <f t="shared" si="14"/>
        <v>ñ</v>
      </c>
      <c r="M90" s="1219" t="str">
        <f t="shared" si="14"/>
        <v>ñ</v>
      </c>
      <c r="N90" s="1219">
        <f t="shared" si="14"/>
        <v>3.7037037037036979E-2</v>
      </c>
      <c r="O90" s="1219" t="str">
        <f t="shared" si="14"/>
        <v>ñ</v>
      </c>
      <c r="P90" s="1219">
        <f t="shared" si="14"/>
        <v>3.5714285714285809E-2</v>
      </c>
      <c r="Q90" s="1219" t="str">
        <f t="shared" si="14"/>
        <v>ñ</v>
      </c>
      <c r="R90" s="1219" t="str">
        <f t="shared" si="14"/>
        <v>ñ</v>
      </c>
      <c r="S90" s="1219" t="str">
        <f t="shared" si="14"/>
        <v>ñ</v>
      </c>
      <c r="T90" s="1219" t="str">
        <f t="shared" si="14"/>
        <v>ñ</v>
      </c>
      <c r="U90" s="1219" t="str">
        <f t="shared" si="14"/>
        <v>ñ</v>
      </c>
      <c r="V90" s="1219" t="str">
        <f t="shared" si="14"/>
        <v>ñ</v>
      </c>
      <c r="W90" s="1219" t="str">
        <f t="shared" si="14"/>
        <v>ñ</v>
      </c>
      <c r="X90" s="1219" t="str">
        <f t="shared" si="14"/>
        <v>ñ</v>
      </c>
      <c r="Y90" s="1219" t="str">
        <f t="shared" si="14"/>
        <v>ñ</v>
      </c>
      <c r="Z90" s="1219" t="str">
        <f t="shared" si="8"/>
        <v>ñ</v>
      </c>
    </row>
    <row r="91" spans="1:26" ht="12.75" customHeight="1">
      <c r="A91" s="1225" t="s">
        <v>1854</v>
      </c>
      <c r="B91" s="1219" t="str">
        <f t="shared" si="13"/>
        <v/>
      </c>
      <c r="C91" s="1219" t="str">
        <f t="shared" si="13"/>
        <v>ñ</v>
      </c>
      <c r="D91" s="1219" t="str">
        <f t="shared" si="13"/>
        <v>ñ</v>
      </c>
      <c r="E91" s="1219" t="str">
        <f t="shared" si="13"/>
        <v>ñ</v>
      </c>
      <c r="F91" s="1219" t="str">
        <f t="shared" si="13"/>
        <v>ñ</v>
      </c>
      <c r="G91" s="1219" t="str">
        <f t="shared" si="13"/>
        <v>ñ</v>
      </c>
      <c r="H91" s="1219" t="str">
        <f t="shared" si="13"/>
        <v>ñ</v>
      </c>
      <c r="I91" s="1219" t="str">
        <f t="shared" si="13"/>
        <v>ñ</v>
      </c>
      <c r="J91" s="1219" t="str">
        <f t="shared" si="13"/>
        <v>ñ</v>
      </c>
      <c r="K91" s="1219" t="str">
        <f t="shared" si="13"/>
        <v>ñ</v>
      </c>
      <c r="L91" s="1219" t="str">
        <f t="shared" si="14"/>
        <v>ñ</v>
      </c>
      <c r="M91" s="1219" t="str">
        <f t="shared" si="14"/>
        <v>ñ</v>
      </c>
      <c r="N91" s="1219" t="str">
        <f t="shared" si="14"/>
        <v>ñ</v>
      </c>
      <c r="O91" s="1219" t="str">
        <f t="shared" si="14"/>
        <v>ñ</v>
      </c>
      <c r="P91" s="1219" t="str">
        <f t="shared" si="14"/>
        <v>ñ</v>
      </c>
      <c r="Q91" s="1219" t="str">
        <f t="shared" si="14"/>
        <v>ñ</v>
      </c>
      <c r="R91" s="1219" t="str">
        <f t="shared" si="14"/>
        <v>ñ</v>
      </c>
      <c r="S91" s="1219" t="str">
        <f t="shared" si="14"/>
        <v>ñ</v>
      </c>
      <c r="T91" s="1219" t="str">
        <f t="shared" si="14"/>
        <v>ñ</v>
      </c>
      <c r="U91" s="1219" t="str">
        <f t="shared" si="14"/>
        <v>ñ</v>
      </c>
      <c r="V91" s="1219" t="str">
        <f t="shared" si="14"/>
        <v>ñ</v>
      </c>
      <c r="W91" s="1219" t="str">
        <f t="shared" si="14"/>
        <v>ñ</v>
      </c>
      <c r="X91" s="1219" t="str">
        <f t="shared" si="14"/>
        <v>ñ</v>
      </c>
      <c r="Y91" s="1219" t="str">
        <f t="shared" si="14"/>
        <v>ñ</v>
      </c>
      <c r="Z91" s="1219" t="str">
        <f t="shared" si="8"/>
        <v>ñ</v>
      </c>
    </row>
    <row r="92" spans="1:26" ht="12.75" customHeight="1">
      <c r="A92" s="1224" t="s">
        <v>1855</v>
      </c>
      <c r="B92" s="1219" t="str">
        <f t="shared" si="13"/>
        <v/>
      </c>
      <c r="C92" s="1219" t="str">
        <f t="shared" si="13"/>
        <v>ñ</v>
      </c>
      <c r="D92" s="1219" t="str">
        <f t="shared" si="13"/>
        <v>ñ</v>
      </c>
      <c r="E92" s="1219" t="str">
        <f t="shared" si="13"/>
        <v>ñ</v>
      </c>
      <c r="F92" s="1219" t="str">
        <f t="shared" si="13"/>
        <v>ñ</v>
      </c>
      <c r="G92" s="1219" t="str">
        <f t="shared" si="13"/>
        <v>ñ</v>
      </c>
      <c r="H92" s="1219" t="str">
        <f t="shared" si="13"/>
        <v>ñ</v>
      </c>
      <c r="I92" s="1219" t="str">
        <f t="shared" si="13"/>
        <v>ñ</v>
      </c>
      <c r="J92" s="1219" t="str">
        <f t="shared" si="13"/>
        <v>ñ</v>
      </c>
      <c r="K92" s="1219" t="str">
        <f t="shared" si="13"/>
        <v>ñ</v>
      </c>
      <c r="L92" s="1219" t="str">
        <f t="shared" si="14"/>
        <v>ñ</v>
      </c>
      <c r="M92" s="1219" t="str">
        <f t="shared" si="14"/>
        <v>ñ</v>
      </c>
      <c r="N92" s="1219" t="str">
        <f t="shared" si="14"/>
        <v>ñ</v>
      </c>
      <c r="O92" s="1219" t="str">
        <f t="shared" si="14"/>
        <v>ñ</v>
      </c>
      <c r="P92" s="1219" t="str">
        <f t="shared" si="14"/>
        <v>ñ</v>
      </c>
      <c r="Q92" s="1219" t="str">
        <f t="shared" si="14"/>
        <v>ñ</v>
      </c>
      <c r="R92" s="1219" t="str">
        <f t="shared" si="14"/>
        <v>ñ</v>
      </c>
      <c r="S92" s="1219" t="str">
        <f t="shared" si="14"/>
        <v>ñ</v>
      </c>
      <c r="T92" s="1219" t="str">
        <f t="shared" si="14"/>
        <v>ñ</v>
      </c>
      <c r="U92" s="1219" t="str">
        <f t="shared" si="14"/>
        <v>ñ</v>
      </c>
      <c r="V92" s="1219" t="str">
        <f t="shared" si="14"/>
        <v>ñ</v>
      </c>
      <c r="W92" s="1219" t="str">
        <f t="shared" si="14"/>
        <v>ñ</v>
      </c>
      <c r="X92" s="1219" t="str">
        <f t="shared" si="14"/>
        <v>ñ</v>
      </c>
      <c r="Y92" s="1219" t="str">
        <f t="shared" si="14"/>
        <v>ñ</v>
      </c>
      <c r="Z92" s="1219" t="str">
        <f t="shared" si="8"/>
        <v>ñ</v>
      </c>
    </row>
  </sheetData>
  <pageMargins left="0.7" right="0.7" top="0.75" bottom="0.75" header="0.51180555555555496" footer="0.51180555555555496"/>
  <pageSetup paperSize="9" scale="66" firstPageNumber="0"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Ark3">
    <tabColor theme="4"/>
  </sheetPr>
  <dimension ref="B2:AK216"/>
  <sheetViews>
    <sheetView topLeftCell="A172" workbookViewId="0">
      <selection activeCell="C189" sqref="C189"/>
    </sheetView>
  </sheetViews>
  <sheetFormatPr defaultColWidth="8.453125" defaultRowHeight="12.5"/>
  <cols>
    <col min="2" max="2" width="39.453125" bestFit="1" customWidth="1"/>
    <col min="3" max="3" width="108.45312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91">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
      <c r="B46" s="252"/>
      <c r="C46" s="252"/>
      <c r="D46" s="252"/>
      <c r="E46" s="252"/>
      <c r="F46" s="252"/>
      <c r="G46" s="252"/>
      <c r="H46" s="252"/>
      <c r="I46" s="252"/>
      <c r="J46" s="252"/>
      <c r="K46" s="252"/>
      <c r="L46" s="252"/>
      <c r="M46" s="252"/>
      <c r="N46" s="252"/>
      <c r="O46" s="252"/>
      <c r="P46" s="252"/>
      <c r="Q46" s="252"/>
      <c r="R46" s="252"/>
      <c r="S46" s="252"/>
      <c r="T46" s="252"/>
      <c r="U46" s="252"/>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252"/>
      <c r="C48" s="252"/>
      <c r="D48" s="252"/>
      <c r="E48" s="252"/>
      <c r="F48" s="252"/>
      <c r="G48" s="252"/>
      <c r="H48" s="252"/>
      <c r="I48" s="252"/>
      <c r="J48" s="252"/>
      <c r="K48" s="252"/>
      <c r="L48" s="252"/>
      <c r="M48" s="252"/>
      <c r="N48" s="252"/>
      <c r="O48" s="252"/>
      <c r="P48" s="252"/>
      <c r="Q48" s="252"/>
      <c r="R48" s="252"/>
      <c r="S48" s="252"/>
      <c r="T48" s="252"/>
      <c r="U48" s="252"/>
    </row>
    <row r="49" spans="2:21" ht="13">
      <c r="B49" s="254"/>
      <c r="C49" s="254"/>
      <c r="D49" s="254"/>
      <c r="E49" s="254"/>
      <c r="F49" s="254"/>
      <c r="G49" s="254"/>
      <c r="H49" s="254"/>
      <c r="I49" s="254"/>
      <c r="J49" s="254"/>
      <c r="K49" s="254"/>
      <c r="L49" s="254"/>
      <c r="M49" s="254"/>
      <c r="N49" s="254"/>
      <c r="O49" s="254"/>
      <c r="P49" s="254"/>
      <c r="Q49" s="254"/>
      <c r="R49" s="254"/>
      <c r="S49" s="254"/>
      <c r="T49" s="254"/>
      <c r="U49" s="254"/>
    </row>
    <row r="50" spans="2:21" ht="14.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
      <c r="C51" s="281" t="s">
        <v>419</v>
      </c>
      <c r="D51" s="281" t="s">
        <v>6</v>
      </c>
      <c r="E51" s="291" t="s">
        <v>637</v>
      </c>
      <c r="F51" s="291" t="s">
        <v>420</v>
      </c>
      <c r="G51" s="291" t="s">
        <v>421</v>
      </c>
      <c r="H51" s="254"/>
      <c r="I51" s="260"/>
      <c r="J51" s="327" t="s">
        <v>422</v>
      </c>
      <c r="K51" s="328" t="s">
        <v>423</v>
      </c>
      <c r="L51" s="254"/>
      <c r="M51" s="254"/>
    </row>
    <row r="52" spans="2:21" ht="13">
      <c r="C52" s="260" t="s">
        <v>401</v>
      </c>
      <c r="D52" s="260" t="s">
        <v>380</v>
      </c>
      <c r="E52" s="329">
        <v>5.0000000000000002E-5</v>
      </c>
      <c r="F52" s="288">
        <v>7.0000000000000007E-2</v>
      </c>
      <c r="G52" s="284" t="s">
        <v>424</v>
      </c>
      <c r="H52" s="254"/>
      <c r="I52" s="292" t="s">
        <v>424</v>
      </c>
      <c r="J52" s="330">
        <v>0.5</v>
      </c>
      <c r="K52" s="310">
        <v>697.7</v>
      </c>
      <c r="L52" s="254"/>
      <c r="M52" s="261"/>
    </row>
    <row r="53" spans="2:21" ht="13">
      <c r="C53" s="260" t="s">
        <v>402</v>
      </c>
      <c r="D53" s="260" t="s">
        <v>380</v>
      </c>
      <c r="E53" s="329">
        <v>5.0000000000000002E-5</v>
      </c>
      <c r="F53" s="288">
        <v>7.0000000000000007E-2</v>
      </c>
      <c r="G53" s="284" t="s">
        <v>424</v>
      </c>
      <c r="H53" s="254"/>
      <c r="I53" s="293" t="s">
        <v>405</v>
      </c>
      <c r="J53" s="331">
        <v>0.43</v>
      </c>
      <c r="K53" s="316">
        <v>55</v>
      </c>
      <c r="L53" s="254"/>
      <c r="M53" s="261"/>
    </row>
    <row r="54" spans="2:21" ht="13">
      <c r="C54" s="260" t="s">
        <v>403</v>
      </c>
      <c r="D54" s="260" t="s">
        <v>380</v>
      </c>
      <c r="E54" s="329">
        <v>2.0000000000000002E-5</v>
      </c>
      <c r="F54" s="288">
        <v>0.03</v>
      </c>
      <c r="G54" s="284" t="s">
        <v>424</v>
      </c>
      <c r="H54" s="254"/>
      <c r="I54" s="282" t="s">
        <v>425</v>
      </c>
      <c r="J54" s="332">
        <v>0.5</v>
      </c>
      <c r="K54" s="324">
        <v>697.7</v>
      </c>
      <c r="L54" s="254"/>
      <c r="M54" s="261"/>
    </row>
    <row r="55" spans="2:21" ht="13">
      <c r="C55" s="260" t="s">
        <v>404</v>
      </c>
      <c r="D55" s="260" t="s">
        <v>380</v>
      </c>
      <c r="E55" s="329">
        <v>1.2E-4</v>
      </c>
      <c r="F55" s="288">
        <v>0.16</v>
      </c>
      <c r="G55" s="284" t="s">
        <v>424</v>
      </c>
      <c r="H55" s="254"/>
      <c r="I55" s="254"/>
      <c r="J55" s="254"/>
      <c r="K55" s="254"/>
      <c r="L55" s="254"/>
      <c r="M55" s="261"/>
    </row>
    <row r="56" spans="2:21" ht="13">
      <c r="C56" s="260" t="s">
        <v>426</v>
      </c>
      <c r="D56" s="260" t="s">
        <v>380</v>
      </c>
      <c r="E56" s="329"/>
      <c r="F56" s="288"/>
      <c r="G56" s="284"/>
      <c r="H56" s="254"/>
      <c r="I56" s="254"/>
      <c r="J56" s="254"/>
      <c r="K56" s="254"/>
      <c r="L56" s="254"/>
      <c r="M56" s="261"/>
    </row>
    <row r="57" spans="2:21" s="404" customFormat="1" ht="13">
      <c r="C57" s="443" t="s">
        <v>635</v>
      </c>
      <c r="D57" s="443" t="s">
        <v>380</v>
      </c>
      <c r="E57" s="462"/>
      <c r="F57" s="452"/>
      <c r="G57" s="450"/>
      <c r="H57" s="441"/>
      <c r="I57" s="441"/>
      <c r="J57" s="441"/>
      <c r="K57" s="441"/>
      <c r="L57" s="441"/>
      <c r="M57" s="444"/>
    </row>
    <row r="58" spans="2:21" ht="13">
      <c r="C58" s="260" t="s">
        <v>405</v>
      </c>
      <c r="D58" s="260" t="s">
        <v>380</v>
      </c>
      <c r="E58" s="329">
        <v>6.9999999999999994E-5</v>
      </c>
      <c r="F58" s="288">
        <v>0.01</v>
      </c>
      <c r="G58" s="284" t="s">
        <v>405</v>
      </c>
      <c r="H58" s="254"/>
      <c r="I58" s="254"/>
      <c r="J58" s="254"/>
      <c r="K58" s="254"/>
      <c r="L58" s="254"/>
      <c r="M58" s="261"/>
    </row>
    <row r="59" spans="2:21" ht="13">
      <c r="C59" s="260" t="s">
        <v>406</v>
      </c>
      <c r="D59" s="260" t="s">
        <v>380</v>
      </c>
      <c r="E59" s="329">
        <v>2.0000000000000002E-5</v>
      </c>
      <c r="F59" s="288">
        <v>0.03</v>
      </c>
      <c r="G59" s="284" t="s">
        <v>424</v>
      </c>
      <c r="H59" s="254"/>
      <c r="I59" s="254"/>
      <c r="J59" s="254"/>
      <c r="K59" s="254"/>
      <c r="L59" s="254"/>
      <c r="M59" s="261"/>
    </row>
    <row r="60" spans="2:21" ht="13">
      <c r="C60" s="260" t="s">
        <v>407</v>
      </c>
      <c r="D60" s="260" t="s">
        <v>380</v>
      </c>
      <c r="E60" s="329">
        <v>2.0000000000000002E-5</v>
      </c>
      <c r="F60" s="288">
        <v>0.03</v>
      </c>
      <c r="G60" s="284" t="s">
        <v>424</v>
      </c>
      <c r="H60" s="254"/>
      <c r="I60" s="254"/>
      <c r="J60" s="254"/>
      <c r="K60" s="254"/>
      <c r="L60" s="254"/>
      <c r="M60" s="261"/>
    </row>
    <row r="61" spans="2:21" ht="13">
      <c r="C61" s="260" t="s">
        <v>408</v>
      </c>
      <c r="D61" s="260" t="s">
        <v>380</v>
      </c>
      <c r="E61" s="329">
        <v>3.0000000000000001E-5</v>
      </c>
      <c r="F61" s="288">
        <v>0.04</v>
      </c>
      <c r="G61" s="284" t="s">
        <v>424</v>
      </c>
      <c r="H61" s="254"/>
      <c r="I61" s="254"/>
      <c r="J61" s="254"/>
      <c r="K61" s="254"/>
      <c r="L61" s="254"/>
      <c r="M61" s="261"/>
    </row>
    <row r="62" spans="2:21" ht="13">
      <c r="C62" s="260" t="s">
        <v>409</v>
      </c>
      <c r="D62" s="260" t="s">
        <v>380</v>
      </c>
      <c r="E62" s="329">
        <v>3.0000000000000001E-5</v>
      </c>
      <c r="F62" s="288">
        <v>0.04</v>
      </c>
      <c r="G62" s="284" t="s">
        <v>424</v>
      </c>
      <c r="H62" s="254"/>
      <c r="I62" s="254"/>
      <c r="J62" s="254"/>
      <c r="K62" s="254"/>
      <c r="L62" s="254"/>
      <c r="M62" s="261"/>
    </row>
    <row r="63" spans="2:21" ht="13">
      <c r="C63" s="260" t="s">
        <v>410</v>
      </c>
      <c r="D63" s="260" t="s">
        <v>380</v>
      </c>
      <c r="E63" s="329">
        <v>4.0000000000000003E-5</v>
      </c>
      <c r="F63" s="288">
        <v>0.06</v>
      </c>
      <c r="G63" s="284" t="s">
        <v>424</v>
      </c>
      <c r="H63" s="254"/>
      <c r="I63" s="254"/>
      <c r="J63" s="254"/>
      <c r="K63" s="254"/>
      <c r="L63" s="254"/>
      <c r="M63" s="261"/>
    </row>
    <row r="64" spans="2:21" ht="13">
      <c r="C64" s="260" t="s">
        <v>411</v>
      </c>
      <c r="D64" s="260" t="s">
        <v>380</v>
      </c>
      <c r="E64" s="329">
        <v>1.1E-4</v>
      </c>
      <c r="F64" s="288">
        <v>0.15</v>
      </c>
      <c r="G64" s="284" t="s">
        <v>425</v>
      </c>
      <c r="H64" s="254"/>
      <c r="I64" s="254"/>
      <c r="J64" s="254"/>
      <c r="K64" s="254"/>
      <c r="L64" s="254"/>
      <c r="M64" s="261"/>
    </row>
    <row r="65" spans="3:13" ht="13">
      <c r="C65" s="260" t="s">
        <v>412</v>
      </c>
      <c r="D65" s="260" t="s">
        <v>380</v>
      </c>
      <c r="E65" s="329">
        <v>0</v>
      </c>
      <c r="F65" s="288">
        <v>0</v>
      </c>
      <c r="G65" s="284" t="s">
        <v>424</v>
      </c>
      <c r="H65" s="254"/>
      <c r="I65" s="254"/>
      <c r="J65" s="254"/>
      <c r="K65" s="254"/>
      <c r="L65" s="254"/>
      <c r="M65" s="261"/>
    </row>
    <row r="66" spans="3:13" ht="13">
      <c r="C66" s="260" t="s">
        <v>413</v>
      </c>
      <c r="D66" s="260" t="s">
        <v>380</v>
      </c>
      <c r="E66" s="329">
        <v>8.0000000000000007E-5</v>
      </c>
      <c r="F66" s="288">
        <v>0.01</v>
      </c>
      <c r="G66" s="284" t="s">
        <v>405</v>
      </c>
      <c r="H66" s="254"/>
      <c r="I66" s="254"/>
      <c r="J66" s="254"/>
      <c r="K66" s="254"/>
      <c r="L66" s="254"/>
      <c r="M66" s="261"/>
    </row>
    <row r="67" spans="3:13" ht="13">
      <c r="C67" s="260" t="s">
        <v>414</v>
      </c>
      <c r="D67" s="260" t="s">
        <v>380</v>
      </c>
      <c r="E67" s="329">
        <v>1.4999999999999999E-4</v>
      </c>
      <c r="F67" s="288">
        <v>0.21</v>
      </c>
      <c r="G67" s="284" t="s">
        <v>424</v>
      </c>
      <c r="H67" s="254"/>
      <c r="I67" s="254"/>
      <c r="J67" s="254"/>
      <c r="K67" s="254"/>
      <c r="L67" s="254"/>
      <c r="M67" s="261"/>
    </row>
    <row r="68" spans="3:13" ht="13">
      <c r="C68" s="254"/>
      <c r="D68" s="254"/>
      <c r="E68" s="254"/>
      <c r="F68" s="254"/>
      <c r="G68" s="254"/>
      <c r="H68" s="254"/>
      <c r="I68" s="254"/>
      <c r="J68" s="254"/>
      <c r="K68" s="254"/>
    </row>
    <row r="69" spans="3:13" ht="14.5">
      <c r="C69" s="326" t="s">
        <v>427</v>
      </c>
      <c r="D69" s="254"/>
      <c r="E69" s="254"/>
      <c r="F69" s="254"/>
      <c r="G69" s="254"/>
      <c r="H69" s="254"/>
      <c r="I69" s="254"/>
      <c r="J69" s="254"/>
      <c r="K69" s="254"/>
    </row>
    <row r="70" spans="3:13" ht="13">
      <c r="C70" s="281" t="s">
        <v>419</v>
      </c>
      <c r="D70" s="281" t="s">
        <v>6</v>
      </c>
      <c r="E70" s="281" t="s">
        <v>428</v>
      </c>
      <c r="F70" s="281">
        <v>2015</v>
      </c>
      <c r="G70" s="281">
        <v>2020</v>
      </c>
      <c r="H70" s="281">
        <v>2035</v>
      </c>
      <c r="I70" s="281">
        <v>2050</v>
      </c>
      <c r="J70" s="281" t="s">
        <v>429</v>
      </c>
      <c r="K70" s="281" t="s">
        <v>319</v>
      </c>
    </row>
    <row r="71" spans="3:13" ht="13">
      <c r="C71" s="260" t="s">
        <v>401</v>
      </c>
      <c r="D71" s="260" t="s">
        <v>430</v>
      </c>
      <c r="E71" s="288">
        <v>1.8</v>
      </c>
      <c r="F71" s="284">
        <v>1.8</v>
      </c>
      <c r="G71" s="284">
        <v>1.8</v>
      </c>
      <c r="H71" s="284">
        <v>1.8</v>
      </c>
      <c r="I71" s="284">
        <v>1.8</v>
      </c>
      <c r="J71" s="260"/>
      <c r="K71" s="289" t="s">
        <v>431</v>
      </c>
    </row>
    <row r="72" spans="3:13" ht="13">
      <c r="C72" s="260" t="s">
        <v>402</v>
      </c>
      <c r="D72" s="260" t="s">
        <v>430</v>
      </c>
      <c r="E72" s="288">
        <v>1.8</v>
      </c>
      <c r="F72" s="333">
        <v>1.8</v>
      </c>
      <c r="G72" s="333">
        <v>1.8</v>
      </c>
      <c r="H72" s="333">
        <v>1.8</v>
      </c>
      <c r="I72" s="333">
        <v>1.8</v>
      </c>
      <c r="J72" s="334" t="s">
        <v>432</v>
      </c>
      <c r="K72" s="335" t="s">
        <v>433</v>
      </c>
    </row>
    <row r="73" spans="3:13" ht="13">
      <c r="C73" s="260" t="s">
        <v>403</v>
      </c>
      <c r="D73" s="260" t="s">
        <v>430</v>
      </c>
      <c r="E73" s="288">
        <v>0.53</v>
      </c>
      <c r="F73" s="284">
        <v>0.53</v>
      </c>
      <c r="G73" s="284">
        <v>0.53</v>
      </c>
      <c r="H73" s="284">
        <v>0.53</v>
      </c>
      <c r="I73" s="284">
        <v>0.53</v>
      </c>
      <c r="J73" s="260"/>
      <c r="K73" s="289" t="s">
        <v>638</v>
      </c>
    </row>
    <row r="74" spans="3:13" ht="13">
      <c r="C74" s="260" t="s">
        <v>404</v>
      </c>
      <c r="D74" s="260" t="s">
        <v>430</v>
      </c>
      <c r="E74" s="288">
        <v>6.23</v>
      </c>
      <c r="F74" s="285">
        <v>6.23</v>
      </c>
      <c r="G74" s="285">
        <v>6.23</v>
      </c>
      <c r="H74" s="285">
        <v>6.23</v>
      </c>
      <c r="I74" s="285">
        <v>6.23</v>
      </c>
      <c r="J74" s="260"/>
      <c r="K74" s="289" t="s">
        <v>638</v>
      </c>
    </row>
    <row r="75" spans="3:13" ht="13">
      <c r="C75" s="260" t="s">
        <v>426</v>
      </c>
      <c r="D75" s="260"/>
      <c r="E75" s="288"/>
      <c r="F75" s="285"/>
      <c r="G75" s="285"/>
      <c r="H75" s="285"/>
      <c r="I75" s="285"/>
      <c r="J75" s="260"/>
      <c r="K75" s="289"/>
    </row>
    <row r="76" spans="3:13" s="404" customFormat="1" ht="13">
      <c r="C76" s="443" t="s">
        <v>635</v>
      </c>
      <c r="D76" s="443" t="s">
        <v>430</v>
      </c>
      <c r="E76" s="452">
        <v>9.67</v>
      </c>
      <c r="F76" s="451">
        <v>9.67</v>
      </c>
      <c r="G76" s="451">
        <v>9.67</v>
      </c>
      <c r="H76" s="451">
        <v>9.67</v>
      </c>
      <c r="I76" s="451">
        <v>9.67</v>
      </c>
      <c r="J76" s="443" t="s">
        <v>639</v>
      </c>
      <c r="K76" s="453" t="s">
        <v>638</v>
      </c>
    </row>
    <row r="77" spans="3:13" ht="13">
      <c r="C77" s="260" t="s">
        <v>405</v>
      </c>
      <c r="D77" s="260" t="s">
        <v>435</v>
      </c>
      <c r="E77" s="288">
        <v>6.71</v>
      </c>
      <c r="F77" s="284">
        <v>6.71</v>
      </c>
      <c r="G77" s="284">
        <v>6.71</v>
      </c>
      <c r="H77" s="284">
        <v>6.71</v>
      </c>
      <c r="I77" s="284">
        <v>6.71</v>
      </c>
      <c r="J77" s="260" t="s">
        <v>640</v>
      </c>
      <c r="K77" s="289" t="s">
        <v>638</v>
      </c>
    </row>
    <row r="78" spans="3:13" ht="13">
      <c r="C78" s="260" t="s">
        <v>406</v>
      </c>
      <c r="D78" s="260" t="s">
        <v>430</v>
      </c>
      <c r="E78" s="288">
        <v>0.67</v>
      </c>
      <c r="F78" s="285">
        <v>0.67</v>
      </c>
      <c r="G78" s="285">
        <v>0.67</v>
      </c>
      <c r="H78" s="285">
        <v>0.67</v>
      </c>
      <c r="I78" s="285">
        <v>0.67</v>
      </c>
      <c r="J78" s="260" t="s">
        <v>436</v>
      </c>
      <c r="K78" s="289" t="s">
        <v>431</v>
      </c>
    </row>
    <row r="79" spans="3:13" ht="13">
      <c r="C79" s="260" t="s">
        <v>407</v>
      </c>
      <c r="D79" s="260" t="s">
        <v>430</v>
      </c>
      <c r="E79" s="288">
        <v>0.67</v>
      </c>
      <c r="F79" s="336">
        <v>0.67</v>
      </c>
      <c r="G79" s="336">
        <v>0.67</v>
      </c>
      <c r="H79" s="336">
        <v>0.67</v>
      </c>
      <c r="I79" s="336">
        <v>0.67</v>
      </c>
      <c r="J79" s="337" t="s">
        <v>437</v>
      </c>
      <c r="K79" s="286"/>
    </row>
    <row r="80" spans="3:13" ht="13">
      <c r="C80" s="260" t="s">
        <v>408</v>
      </c>
      <c r="D80" s="260" t="s">
        <v>438</v>
      </c>
      <c r="E80" s="288">
        <v>0.05</v>
      </c>
      <c r="F80" s="284">
        <v>0.05</v>
      </c>
      <c r="G80" s="284">
        <v>0.05</v>
      </c>
      <c r="H80" s="284">
        <v>0.05</v>
      </c>
      <c r="I80" s="284">
        <v>0.05</v>
      </c>
      <c r="J80" s="338"/>
      <c r="K80" s="290" t="s">
        <v>641</v>
      </c>
    </row>
    <row r="81" spans="3:23" ht="13">
      <c r="C81" s="260" t="s">
        <v>409</v>
      </c>
      <c r="D81" s="260" t="s">
        <v>438</v>
      </c>
      <c r="E81" s="288">
        <v>0.05</v>
      </c>
      <c r="F81" s="284">
        <v>0.05</v>
      </c>
      <c r="G81" s="284">
        <v>0.05</v>
      </c>
      <c r="H81" s="284">
        <v>0.05</v>
      </c>
      <c r="I81" s="284">
        <v>0.05</v>
      </c>
      <c r="J81" s="338"/>
      <c r="K81" s="290" t="s">
        <v>641</v>
      </c>
    </row>
    <row r="82" spans="3:23" ht="13">
      <c r="C82" s="260" t="s">
        <v>410</v>
      </c>
      <c r="D82" s="260" t="s">
        <v>430</v>
      </c>
      <c r="E82" s="288">
        <v>2.36</v>
      </c>
      <c r="F82" s="285">
        <v>2.36</v>
      </c>
      <c r="G82" s="285">
        <v>2.36</v>
      </c>
      <c r="H82" s="285">
        <v>2.36</v>
      </c>
      <c r="I82" s="285">
        <v>2.36</v>
      </c>
      <c r="J82" s="260"/>
      <c r="K82" s="290" t="s">
        <v>642</v>
      </c>
    </row>
    <row r="83" spans="3:23" ht="13">
      <c r="C83" s="260" t="s">
        <v>411</v>
      </c>
      <c r="D83" s="260" t="s">
        <v>430</v>
      </c>
      <c r="E83" s="288">
        <v>9.08</v>
      </c>
      <c r="F83" s="285">
        <v>9.08</v>
      </c>
      <c r="G83" s="285">
        <v>9.18</v>
      </c>
      <c r="H83" s="285">
        <v>8.8699999999999992</v>
      </c>
      <c r="I83" s="285">
        <v>8.26</v>
      </c>
      <c r="J83" s="260"/>
      <c r="K83" s="289"/>
    </row>
    <row r="84" spans="3:23" ht="13">
      <c r="C84" s="260" t="s">
        <v>412</v>
      </c>
      <c r="D84" s="260" t="s">
        <v>430</v>
      </c>
      <c r="E84" s="288">
        <v>0</v>
      </c>
      <c r="F84" s="391"/>
      <c r="G84" s="391"/>
      <c r="H84" s="391"/>
      <c r="I84" s="391"/>
      <c r="J84" s="260"/>
      <c r="K84" s="289"/>
    </row>
    <row r="85" spans="3:23" ht="13">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
      <c r="C87" s="254"/>
      <c r="D87" s="254"/>
      <c r="E87" s="254"/>
      <c r="F87" s="254"/>
      <c r="G87" s="254"/>
      <c r="H87" s="254"/>
      <c r="I87" s="254"/>
      <c r="J87" s="254"/>
      <c r="K87" s="254"/>
      <c r="L87" s="254"/>
      <c r="M87" s="254"/>
      <c r="N87" s="254"/>
      <c r="O87" s="254"/>
      <c r="P87" s="254"/>
      <c r="Q87" s="254"/>
      <c r="R87" s="254"/>
      <c r="S87" s="254"/>
      <c r="T87" s="254"/>
      <c r="U87" s="254"/>
      <c r="V87" s="254"/>
      <c r="W87" s="254"/>
    </row>
    <row r="88" spans="3:23" ht="14.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5">
      <c r="C137" s="274" t="s">
        <v>468</v>
      </c>
      <c r="D137" s="263"/>
      <c r="E137" s="262"/>
      <c r="F137" s="262"/>
      <c r="G137" s="262"/>
      <c r="H137" s="262"/>
      <c r="I137" s="262"/>
      <c r="J137" s="262"/>
    </row>
    <row r="138" spans="3:37" ht="13">
      <c r="C138" s="260"/>
      <c r="D138" s="259">
        <v>2020</v>
      </c>
      <c r="E138" s="259">
        <v>2035</v>
      </c>
      <c r="F138" s="259">
        <v>2040</v>
      </c>
      <c r="G138" s="259">
        <v>2050</v>
      </c>
      <c r="H138" s="262"/>
      <c r="I138" s="262"/>
      <c r="J138" s="262"/>
    </row>
    <row r="139" spans="3:37" ht="13">
      <c r="C139" s="260" t="s">
        <v>469</v>
      </c>
      <c r="D139" s="287">
        <v>8.99</v>
      </c>
      <c r="E139" s="287">
        <v>30.75</v>
      </c>
      <c r="F139" s="287">
        <v>26.9</v>
      </c>
      <c r="G139" s="346">
        <v>13.42</v>
      </c>
      <c r="H139" s="262"/>
      <c r="I139" s="262"/>
      <c r="J139" s="262"/>
    </row>
    <row r="140" spans="3:37" ht="13">
      <c r="C140" s="260" t="s">
        <v>470</v>
      </c>
      <c r="D140" s="287">
        <v>13.78</v>
      </c>
      <c r="E140" s="287">
        <v>30.69</v>
      </c>
      <c r="F140" s="346">
        <v>16.16</v>
      </c>
      <c r="G140" s="287">
        <v>0.33</v>
      </c>
      <c r="H140" s="262"/>
      <c r="I140" s="262"/>
      <c r="J140" s="262"/>
    </row>
    <row r="141" spans="3:37" ht="13">
      <c r="C141" s="260" t="s">
        <v>471</v>
      </c>
      <c r="D141" s="287">
        <v>-15.42</v>
      </c>
      <c r="E141" s="287">
        <v>-2.35</v>
      </c>
      <c r="F141" s="287">
        <v>4.63</v>
      </c>
      <c r="G141" s="287">
        <v>5.84</v>
      </c>
      <c r="H141" s="262"/>
      <c r="I141" s="262"/>
      <c r="J141" s="262"/>
    </row>
    <row r="142" spans="3:37" ht="13">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
      <c r="C145" s="257"/>
      <c r="D145" s="257"/>
      <c r="E145" s="257"/>
      <c r="F145" s="257"/>
      <c r="G145" s="257"/>
      <c r="H145" s="257"/>
      <c r="I145" s="262"/>
      <c r="J145" s="262"/>
    </row>
    <row r="146" spans="2:10" ht="14.5">
      <c r="C146" s="274" t="s">
        <v>474</v>
      </c>
      <c r="D146" s="257"/>
      <c r="E146" s="257"/>
      <c r="F146" s="257"/>
      <c r="G146" s="257"/>
      <c r="H146" s="257"/>
      <c r="I146" s="262"/>
      <c r="J146" s="262"/>
    </row>
    <row r="147" spans="2:10" ht="13">
      <c r="C147" s="343"/>
      <c r="D147" s="343"/>
      <c r="E147" s="343"/>
      <c r="F147" s="343"/>
      <c r="G147" s="343"/>
      <c r="H147" s="343"/>
      <c r="I147" s="262"/>
      <c r="J147" s="262"/>
    </row>
    <row r="148" spans="2:10" ht="13">
      <c r="C148" s="343"/>
      <c r="D148" s="343"/>
      <c r="E148" s="347" t="s">
        <v>475</v>
      </c>
      <c r="F148" s="347"/>
      <c r="G148" s="343" t="s">
        <v>476</v>
      </c>
      <c r="H148" s="343" t="s">
        <v>477</v>
      </c>
      <c r="I148" s="262"/>
      <c r="J148" s="262"/>
    </row>
    <row r="149" spans="2:10" ht="13">
      <c r="C149" s="343"/>
      <c r="D149" s="343" t="s">
        <v>478</v>
      </c>
      <c r="E149" s="343" t="s">
        <v>479</v>
      </c>
      <c r="F149" s="343" t="s">
        <v>480</v>
      </c>
      <c r="G149" s="343" t="s">
        <v>481</v>
      </c>
      <c r="H149" s="343" t="s">
        <v>481</v>
      </c>
      <c r="I149" s="262"/>
      <c r="J149" s="262"/>
    </row>
    <row r="150" spans="2:10" ht="13">
      <c r="C150" s="343" t="s">
        <v>482</v>
      </c>
      <c r="D150" s="343" t="s">
        <v>483</v>
      </c>
      <c r="E150" s="283">
        <v>210</v>
      </c>
      <c r="F150" s="283">
        <v>-32</v>
      </c>
      <c r="G150" s="348">
        <v>-5.0000000000000001E-3</v>
      </c>
      <c r="H150" s="348">
        <v>0</v>
      </c>
      <c r="I150" s="262"/>
      <c r="J150" s="262"/>
    </row>
    <row r="151" spans="2:10" ht="13">
      <c r="B151" s="262"/>
      <c r="C151" s="343" t="s">
        <v>484</v>
      </c>
      <c r="D151" s="343" t="s">
        <v>483</v>
      </c>
      <c r="E151" s="283">
        <v>342</v>
      </c>
      <c r="F151" s="283">
        <v>100</v>
      </c>
      <c r="G151" s="348">
        <v>0</v>
      </c>
      <c r="H151" s="348">
        <v>0</v>
      </c>
      <c r="I151" s="262"/>
    </row>
    <row r="152" spans="2:10" ht="13">
      <c r="B152" s="262"/>
      <c r="C152" s="343" t="s">
        <v>485</v>
      </c>
      <c r="D152" s="343" t="s">
        <v>483</v>
      </c>
      <c r="E152" s="283">
        <v>346</v>
      </c>
      <c r="F152" s="283">
        <v>104</v>
      </c>
      <c r="G152" s="348">
        <v>2.1999999999999999E-2</v>
      </c>
      <c r="H152" s="348">
        <v>7.0000000000000001E-3</v>
      </c>
      <c r="I152" s="262"/>
    </row>
    <row r="153" spans="2:10" ht="13">
      <c r="B153" s="262"/>
      <c r="C153" s="343" t="s">
        <v>486</v>
      </c>
      <c r="D153" s="343" t="s">
        <v>483</v>
      </c>
      <c r="E153" s="283">
        <v>333</v>
      </c>
      <c r="F153" s="283">
        <v>91</v>
      </c>
      <c r="G153" s="348">
        <v>2.7E-2</v>
      </c>
      <c r="H153" s="348">
        <v>6.0000000000000001E-3</v>
      </c>
      <c r="I153" s="262"/>
    </row>
    <row r="154" spans="2:10" ht="13">
      <c r="B154" s="262"/>
      <c r="C154" s="343" t="s">
        <v>487</v>
      </c>
      <c r="D154" s="343" t="s">
        <v>483</v>
      </c>
      <c r="E154" s="283">
        <v>323</v>
      </c>
      <c r="F154" s="283">
        <v>80</v>
      </c>
      <c r="G154" s="348">
        <v>8.9999999999999993E-3</v>
      </c>
      <c r="H154" s="348">
        <v>-4.2999999999999997E-2</v>
      </c>
      <c r="I154" s="262"/>
    </row>
    <row r="155" spans="2:10" ht="13">
      <c r="B155" s="262"/>
      <c r="C155" s="343" t="s">
        <v>488</v>
      </c>
      <c r="D155" s="343" t="s">
        <v>483</v>
      </c>
      <c r="E155" s="283">
        <v>368</v>
      </c>
      <c r="F155" s="283">
        <v>126</v>
      </c>
      <c r="G155" s="348">
        <v>0.06</v>
      </c>
      <c r="H155" s="348">
        <v>-6.0000000000000001E-3</v>
      </c>
      <c r="I155" s="262"/>
    </row>
    <row r="156" spans="2:10" ht="13">
      <c r="B156" s="262"/>
      <c r="C156" s="343" t="s">
        <v>489</v>
      </c>
      <c r="D156" s="343" t="s">
        <v>490</v>
      </c>
      <c r="E156" s="358">
        <v>1.63</v>
      </c>
      <c r="F156" s="358">
        <v>1.63</v>
      </c>
      <c r="G156" s="359">
        <v>1.2E-2</v>
      </c>
      <c r="H156" s="359">
        <v>3.0000000000000001E-3</v>
      </c>
      <c r="I156" s="262"/>
    </row>
    <row r="157" spans="2:10" ht="13">
      <c r="B157" s="262"/>
      <c r="C157" s="343" t="s">
        <v>357</v>
      </c>
      <c r="D157" s="343" t="s">
        <v>491</v>
      </c>
      <c r="E157" s="349">
        <v>346</v>
      </c>
      <c r="F157" s="349">
        <v>104</v>
      </c>
      <c r="G157" s="350">
        <v>2.1999999999999999E-2</v>
      </c>
      <c r="H157" s="350">
        <v>7.0000000000000001E-3</v>
      </c>
      <c r="I157" s="262" t="s">
        <v>492</v>
      </c>
    </row>
    <row r="158" spans="2:10" ht="13">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3.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53125" defaultRowHeight="12.5"/>
  <cols>
    <col min="1" max="1" width="32.453125" bestFit="1" customWidth="1"/>
    <col min="2" max="2" width="40.453125" bestFit="1" customWidth="1"/>
    <col min="3" max="3" width="20.453125" bestFit="1" customWidth="1"/>
    <col min="4" max="6" width="11.1796875" bestFit="1" customWidth="1"/>
    <col min="7" max="7" width="13.1796875" bestFit="1" customWidth="1"/>
    <col min="8" max="11" width="11.1796875" bestFit="1" customWidth="1"/>
    <col min="12" max="12" width="19" bestFit="1" customWidth="1"/>
    <col min="13" max="49" width="11.1796875" bestFit="1" customWidth="1"/>
    <col min="51" max="51" width="16.453125" bestFit="1" customWidth="1"/>
  </cols>
  <sheetData>
    <row r="1" spans="1:51" ht="13.5" thickBot="1">
      <c r="A1" s="1367" t="s">
        <v>101</v>
      </c>
      <c r="B1" s="1368" t="s">
        <v>102</v>
      </c>
      <c r="C1" s="1370" t="s">
        <v>103</v>
      </c>
      <c r="D1" s="1370" t="s">
        <v>104</v>
      </c>
      <c r="E1" s="1360" t="s">
        <v>105</v>
      </c>
      <c r="F1" s="1372"/>
      <c r="G1" s="1373" t="s">
        <v>106</v>
      </c>
      <c r="H1" s="1373"/>
      <c r="I1" s="1360" t="s">
        <v>107</v>
      </c>
      <c r="J1" s="1362" t="s">
        <v>108</v>
      </c>
    </row>
    <row r="2" spans="1:51" ht="13.5" thickBot="1">
      <c r="A2" s="1367"/>
      <c r="B2" s="1369"/>
      <c r="C2" s="1371"/>
      <c r="D2" s="1371"/>
      <c r="E2" s="56" t="s">
        <v>110</v>
      </c>
      <c r="F2" s="25" t="s">
        <v>111</v>
      </c>
      <c r="G2" s="26" t="s">
        <v>110</v>
      </c>
      <c r="H2" s="26" t="s">
        <v>111</v>
      </c>
      <c r="I2" s="1361"/>
      <c r="J2" s="1363"/>
      <c r="L2" s="57" t="s">
        <v>161</v>
      </c>
      <c r="M2" s="1364" t="s">
        <v>162</v>
      </c>
      <c r="N2" s="1365"/>
      <c r="O2" s="1365"/>
      <c r="P2" s="1366"/>
    </row>
    <row r="3" spans="1:51" ht="13">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6.5" thickBot="1">
      <c r="A4" s="34"/>
      <c r="B4" s="35" t="s">
        <v>113</v>
      </c>
      <c r="C4" s="36" t="s">
        <v>114</v>
      </c>
      <c r="D4" s="37" t="s">
        <v>115</v>
      </c>
      <c r="E4" s="38">
        <v>120</v>
      </c>
      <c r="F4" s="39">
        <v>46</v>
      </c>
      <c r="G4" s="37" t="s">
        <v>116</v>
      </c>
      <c r="H4" s="37" t="s">
        <v>117</v>
      </c>
      <c r="I4" s="38">
        <v>1966</v>
      </c>
      <c r="J4" s="40">
        <v>2012</v>
      </c>
    </row>
    <row r="6" spans="1:51" ht="15.5">
      <c r="A6" s="68" t="s">
        <v>109</v>
      </c>
      <c r="B6" s="69"/>
      <c r="C6" s="69"/>
    </row>
    <row r="7" spans="1:51" ht="14.5">
      <c r="A7" s="70"/>
      <c r="B7" s="70"/>
      <c r="C7" s="71"/>
    </row>
    <row r="8" spans="1:51" ht="14.5">
      <c r="A8" s="72" t="s">
        <v>163</v>
      </c>
      <c r="B8" s="72" t="s">
        <v>164</v>
      </c>
      <c r="C8" s="72" t="s">
        <v>170</v>
      </c>
    </row>
    <row r="9" spans="1:51" ht="14.5">
      <c r="A9" s="73" t="s">
        <v>119</v>
      </c>
      <c r="B9" s="73" t="s">
        <v>118</v>
      </c>
      <c r="C9" s="73" t="s">
        <v>120</v>
      </c>
      <c r="AU9">
        <f>('MIN-IMP-EXP_Data'!AU25+'MIN-IMP-EXP_Data'!AU26+'MIN-IMP-EXP_Data'!AU27)*10^-6</f>
        <v>93.795397999999992</v>
      </c>
    </row>
    <row r="13" spans="1:51" ht="13.5"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
    <tabColor theme="4"/>
  </sheetPr>
  <dimension ref="A1:DJ111"/>
  <sheetViews>
    <sheetView zoomScaleNormal="100" workbookViewId="0">
      <selection activeCell="D8" sqref="D8"/>
    </sheetView>
  </sheetViews>
  <sheetFormatPr defaultColWidth="9.1796875" defaultRowHeight="12.5"/>
  <cols>
    <col min="1" max="1" width="19.453125" style="116" bestFit="1" customWidth="1"/>
    <col min="2" max="2" width="18.453125" style="116" bestFit="1" customWidth="1"/>
    <col min="3" max="3" width="15.453125" style="116" customWidth="1"/>
    <col min="4" max="4" width="14.453125" style="116" customWidth="1"/>
    <col min="5" max="6" width="11.453125" style="116" bestFit="1" customWidth="1"/>
    <col min="7" max="7" width="13.1796875" style="116" bestFit="1" customWidth="1"/>
    <col min="8" max="9" width="12" style="116" bestFit="1" customWidth="1"/>
    <col min="10" max="10" width="12.453125" style="116" customWidth="1"/>
    <col min="11" max="11" width="11.453125" style="116" customWidth="1"/>
    <col min="12" max="12" width="12.453125" style="116" customWidth="1"/>
    <col min="13" max="13" width="14.453125" style="116" customWidth="1"/>
    <col min="14" max="14" width="13.453125" style="116" customWidth="1"/>
    <col min="15" max="16" width="12.453125" style="116" customWidth="1"/>
    <col min="17" max="17" width="12.1796875" style="116" customWidth="1"/>
    <col min="18" max="18" width="11.453125" style="116" customWidth="1"/>
    <col min="19" max="19" width="12" style="116" customWidth="1"/>
    <col min="20" max="20" width="12.453125" style="116" customWidth="1"/>
    <col min="21" max="21" width="12" style="116" customWidth="1"/>
    <col min="22" max="22" width="12.1796875" style="116" customWidth="1"/>
    <col min="23" max="23" width="12" style="116" customWidth="1"/>
    <col min="24" max="24" width="12.1796875" style="116" customWidth="1"/>
    <col min="25" max="27" width="11.453125" style="116" customWidth="1"/>
    <col min="28" max="28" width="12" style="116" customWidth="1"/>
    <col min="29" max="29" width="11.453125" style="116" customWidth="1"/>
    <col min="30" max="49" width="11.1796875" style="116" bestFit="1" customWidth="1"/>
    <col min="50" max="50" width="15.453125" style="116" customWidth="1"/>
    <col min="51" max="51" width="28" style="116" bestFit="1" customWidth="1"/>
    <col min="52" max="52" width="11.453125" style="116" bestFit="1" customWidth="1"/>
    <col min="53" max="94" width="10.453125" style="116" bestFit="1" customWidth="1"/>
    <col min="95" max="95" width="12" style="116" bestFit="1" customWidth="1"/>
    <col min="96" max="96" width="13.1796875" style="116" bestFit="1" customWidth="1"/>
    <col min="97" max="97" width="10.453125" style="116" bestFit="1" customWidth="1"/>
    <col min="98" max="98" width="13.1796875" style="116" bestFit="1" customWidth="1"/>
    <col min="99" max="99" width="9.1796875" style="116"/>
    <col min="100" max="102" width="11.453125" style="116" bestFit="1" customWidth="1"/>
    <col min="103" max="103" width="9.1796875" style="116"/>
    <col min="104" max="104" width="9.453125" style="116" bestFit="1" customWidth="1"/>
    <col min="105" max="107" width="11.453125" style="116" bestFit="1" customWidth="1"/>
    <col min="108" max="16384" width="9.1796875" style="116"/>
  </cols>
  <sheetData>
    <row r="1" spans="1:49" ht="15.5">
      <c r="A1" s="1375"/>
      <c r="B1" s="1374"/>
      <c r="C1" s="1374"/>
      <c r="D1" s="1374"/>
      <c r="E1" s="1374"/>
      <c r="F1" s="1374"/>
      <c r="G1" s="1374"/>
      <c r="H1" s="1374"/>
      <c r="I1" s="1374"/>
      <c r="J1" s="1374"/>
      <c r="K1" s="113"/>
      <c r="L1" s="114"/>
      <c r="M1" s="115"/>
      <c r="N1" s="115"/>
    </row>
    <row r="2" spans="1:49" ht="14.5">
      <c r="A2" s="1375"/>
      <c r="B2" s="1374"/>
      <c r="C2" s="1374"/>
      <c r="D2" s="1374"/>
      <c r="E2" s="117"/>
      <c r="F2" s="117"/>
      <c r="G2" s="117"/>
      <c r="H2" s="117"/>
      <c r="I2" s="1374"/>
      <c r="J2" s="1374"/>
      <c r="K2" s="113"/>
      <c r="L2" s="118"/>
      <c r="M2" s="118"/>
      <c r="N2" s="118"/>
    </row>
    <row r="3" spans="1:49">
      <c r="A3" s="119" t="s">
        <v>219</v>
      </c>
    </row>
    <row r="5" spans="1:49" ht="15" thickBot="1">
      <c r="A5" s="120" t="s">
        <v>220</v>
      </c>
    </row>
    <row r="6" spans="1:49" ht="15.5"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5">
      <c r="A8" s="124"/>
      <c r="B8" s="125"/>
      <c r="C8" s="125"/>
      <c r="D8" s="125" t="s">
        <v>129</v>
      </c>
      <c r="E8" s="125"/>
      <c r="F8" s="125" t="s">
        <v>130</v>
      </c>
      <c r="G8" s="125" t="s">
        <v>131</v>
      </c>
      <c r="H8" s="125" t="s">
        <v>235</v>
      </c>
      <c r="I8" s="125" t="s">
        <v>132</v>
      </c>
      <c r="J8" s="125" t="s">
        <v>236</v>
      </c>
      <c r="K8" s="125"/>
      <c r="L8" s="125"/>
      <c r="M8" s="125"/>
      <c r="N8" s="126"/>
    </row>
    <row r="9" spans="1:49" ht="14.5">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 thickTop="1"/>
    <row r="13" spans="1:49" ht="14.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5"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3.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65"/>
  <sheetViews>
    <sheetView zoomScale="70" zoomScaleNormal="70" workbookViewId="0">
      <selection activeCell="L12" sqref="L12"/>
    </sheetView>
  </sheetViews>
  <sheetFormatPr defaultColWidth="8.453125" defaultRowHeight="14.5"/>
  <cols>
    <col min="1" max="2" width="40.453125" style="648" customWidth="1"/>
    <col min="3" max="3" width="6.1796875" style="648" customWidth="1"/>
    <col min="4" max="4" width="25.453125" style="648" customWidth="1"/>
    <col min="5" max="5" width="40.453125" style="648" customWidth="1"/>
    <col min="6" max="13" width="7" style="648" customWidth="1"/>
    <col min="14" max="16384" width="8.453125" style="648"/>
  </cols>
  <sheetData>
    <row r="1" spans="1:13">
      <c r="A1" s="648" t="s">
        <v>960</v>
      </c>
    </row>
    <row r="2" spans="1:13" ht="18.5">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7">
      <c r="A19" s="651" t="s">
        <v>931</v>
      </c>
      <c r="B19" s="648" t="s">
        <v>930</v>
      </c>
    </row>
    <row r="20" spans="1:13" ht="29">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ht="10.5">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ht="10.5">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ht="10.5">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ht="10.5">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ht="10.5">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ht="10.5">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ht="10.5">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ht="10.5">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ht="10.5">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ht="10.5">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ht="10.5">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ht="10.5">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ht="10.5">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ht="10.5">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ht="10.5">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ht="10.5">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ht="10.5">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ht="10.5">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ht="10.5">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ht="10.5">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ht="10.5">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ht="10.5">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ht="10.5">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ht="10.5">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ht="10.5">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ht="10.5">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ht="10.5">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ht="10.5">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ht="10.5">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ht="10.5">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ht="10.5">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ht="10.5">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ht="10.5">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ht="10.5">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ht="10.5">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ht="10.5">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ht="10.5">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ht="10.5">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ht="10.5">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ht="10.5">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ht="10.5">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ht="10.5">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ht="10.5">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ht="10.5">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ht="10.5">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ht="10.5">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ht="10.5">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ht="10.5">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ht="10.5">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ht="10.5">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ht="10.5">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ht="10.5">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ht="10.5">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ht="10.5">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ht="10.5">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ht="10.5">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ht="10.5">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ht="10.5">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ht="10.5">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ht="10.5">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ht="10.5">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ht="10.5">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ht="10.5">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ht="10.5">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ht="10.5">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ht="10.5">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ht="10.5">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ht="10.5">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ht="10.5">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ht="10.5">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ht="10.5">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ht="10.5">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ht="10.5">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ht="10.5">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ht="10.5">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ht="10.5">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ht="10.5">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ht="10.5">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ht="10.5">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ht="10.5">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ht="10.5">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ht="10.5">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ht="10.5">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ht="10.5">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ht="10.5">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ht="10.5">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ht="10.5">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ht="10.5">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ht="10.5">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ht="10.5">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ht="10.5">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ht="10.5">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ht="10.5">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ht="10.5">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ht="10.5">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ht="10.5">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ht="10.5">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ht="10.5">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ht="10.5">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ht="10.5">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ht="10.5">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ht="10.5">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ht="10.5">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ht="10.5">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ht="10.5">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ht="10.5">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ht="10.5">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ht="10.5">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ht="10.5">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ht="10.5">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ht="10.5">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ht="10.5">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ht="10.5">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ht="10.5">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ht="10.5">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ht="10.5">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ht="10.5">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ht="10.5">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ht="10.5">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ht="10.5">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ht="10.5">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ht="10.5">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ht="10.5">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ht="10.5">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ht="10.5">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ht="10.5">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ht="10.5">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ht="10.5">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ht="10.5">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ht="10.5">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ht="10.5">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ht="10.5">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ht="10.5">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ht="10.5">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ht="10.5">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ht="10.5">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ht="10.5">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ht="10.5">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ht="10.5">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ht="10.5">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ht="10.5">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ht="10.5">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ht="10.5">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ht="10.5">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ht="10.5">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ht="10.5">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ht="10.5">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ht="10.5">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ht="10.5">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ht="10.5">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ht="10.5">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ht="10.5">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ht="10.5">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ht="10.5">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ht="10.5">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ht="10.5">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ht="10.5">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ht="10.5">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ht="10.5">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ht="10.5">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ht="10.5">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ht="10.5">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ht="10.5">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ht="10.5">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ht="10.5">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ht="10.5">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ht="10.5">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ht="10.5">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ht="10.5">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ht="10.5">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ht="10.5">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ht="10.5">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ht="10.5">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ht="10.5">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ht="10.5">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ht="10.5">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ht="10.5">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ht="10.5">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ht="10.5">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ht="10.5">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ht="10.5">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ht="10.5">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ht="10.5">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ht="10.5">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ht="10.5">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ht="10.5">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ht="10.5">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ht="10.5">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ht="10.5">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ht="10.5">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ht="10.5">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ht="10.5">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ht="10.5">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ht="10.5">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ht="10.5">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ht="10.5">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ht="10.5">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ht="10.5">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ht="10.5">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ht="10.5">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ht="10.5">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ht="10.5">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ht="10.5">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ht="10.5">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ht="10.5">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ht="10.5">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ht="10.5">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ht="10.5">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ht="10.5">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ht="10.5">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ht="10.5">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ht="10.5">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ht="10.5">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ht="10.5">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ht="10.5">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ht="10.5">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ht="10.5">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ht="10.5">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ht="10.5">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ht="10.5">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ht="10.5">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ht="10.5">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ht="10.5">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ht="10.5">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ht="10.5">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ht="10.5">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ht="10.5">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ht="10.5">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ht="10.5">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ht="10.5">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ht="10.5">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ht="10.5">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ht="10.5">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ht="10.5">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ht="10.5">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ht="10.5">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ht="10.5">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ht="10.5">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ht="10.5">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ht="10.5">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ht="10.5">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ht="10.5">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ht="10.5">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ht="10.5">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ht="10.5">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ht="10.5">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sheetPr>
  <dimension ref="A1:CH79"/>
  <sheetViews>
    <sheetView workbookViewId="0">
      <selection activeCell="D27" sqref="D27"/>
    </sheetView>
  </sheetViews>
  <sheetFormatPr defaultColWidth="9.1796875" defaultRowHeight="12.5"/>
  <cols>
    <col min="1" max="1" width="17.1796875" style="606" customWidth="1"/>
    <col min="2" max="2" width="11.453125" style="606" customWidth="1"/>
    <col min="3" max="3" width="5.453125" style="606" customWidth="1"/>
    <col min="4" max="4" width="8.453125" style="606" customWidth="1"/>
    <col min="5" max="6" width="6.1796875" style="606" customWidth="1"/>
    <col min="7" max="7" width="9.1796875" style="606"/>
    <col min="8" max="8" width="17.453125" style="606" customWidth="1"/>
    <col min="9" max="9" width="13" style="606" customWidth="1"/>
    <col min="10" max="10" width="7.453125" style="606" customWidth="1"/>
    <col min="11" max="11" width="6.453125" style="606" customWidth="1"/>
    <col min="12" max="12" width="7.1796875" style="606" customWidth="1"/>
    <col min="13" max="13" width="6.453125" style="606" customWidth="1"/>
    <col min="14" max="14" width="5.453125" style="606" customWidth="1"/>
    <col min="15" max="15" width="7.1796875" style="606" customWidth="1"/>
    <col min="16" max="19" width="8.453125" style="606" customWidth="1"/>
    <col min="20" max="41" width="5.453125" style="606" customWidth="1"/>
    <col min="42" max="43" width="9.1796875" style="606"/>
    <col min="44" max="44" width="18.453125" style="606" customWidth="1"/>
    <col min="45" max="45" width="11" style="606" customWidth="1"/>
    <col min="46" max="84" width="6.453125" style="606" customWidth="1"/>
    <col min="85" max="16384" width="9.1796875" style="606"/>
  </cols>
  <sheetData>
    <row r="1" spans="1:86" ht="13" thickBot="1"/>
    <row r="2" spans="1:86">
      <c r="F2" s="637" t="s">
        <v>1398</v>
      </c>
      <c r="G2" s="775"/>
      <c r="H2" s="775"/>
      <c r="I2" s="775"/>
      <c r="J2" s="775"/>
      <c r="K2" s="775"/>
      <c r="L2" s="775"/>
      <c r="M2" s="774"/>
    </row>
    <row r="3" spans="1:86" ht="14.5">
      <c r="F3" s="773" t="s">
        <v>1397</v>
      </c>
      <c r="G3" s="772"/>
      <c r="H3" s="772"/>
      <c r="I3" s="772"/>
      <c r="J3" s="772"/>
      <c r="K3" s="762"/>
      <c r="L3" s="762"/>
      <c r="M3" s="771"/>
    </row>
    <row r="4" spans="1:86" ht="14.5">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5">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5">
      <c r="A45" s="764" t="s">
        <v>1393</v>
      </c>
      <c r="B45" s="764" t="s">
        <v>1392</v>
      </c>
      <c r="C45" s="764"/>
      <c r="D45" s="764"/>
      <c r="E45" s="764"/>
      <c r="F45" s="764"/>
      <c r="G45" s="765"/>
      <c r="H45" s="765"/>
      <c r="I45" s="764" t="s">
        <v>1393</v>
      </c>
      <c r="J45" s="764" t="s">
        <v>1392</v>
      </c>
      <c r="K45" s="764"/>
      <c r="L45" s="764"/>
      <c r="M45" s="764"/>
      <c r="N45" s="764"/>
    </row>
    <row r="46" spans="1:86" ht="14.5">
      <c r="A46" s="764"/>
      <c r="B46" s="764"/>
      <c r="C46" s="764"/>
      <c r="D46" s="764"/>
      <c r="E46" s="764"/>
      <c r="F46" s="764"/>
      <c r="G46" s="765"/>
      <c r="H46" s="765"/>
      <c r="I46" s="764"/>
      <c r="J46" s="764"/>
      <c r="K46" s="764"/>
      <c r="L46" s="764"/>
      <c r="M46" s="764"/>
      <c r="N46" s="764"/>
    </row>
    <row r="47" spans="1:86" ht="14.5">
      <c r="A47" s="764" t="s">
        <v>1391</v>
      </c>
      <c r="B47" s="764" t="s">
        <v>1390</v>
      </c>
      <c r="C47" s="764"/>
      <c r="D47" s="764"/>
      <c r="E47" s="764"/>
      <c r="F47" s="764"/>
      <c r="G47" s="765"/>
      <c r="H47" s="764" t="s">
        <v>1391</v>
      </c>
      <c r="I47" s="764" t="s">
        <v>1390</v>
      </c>
      <c r="J47" s="764"/>
      <c r="K47" s="764"/>
      <c r="L47" s="764"/>
      <c r="M47" s="764"/>
    </row>
    <row r="48" spans="1:86" ht="14.5">
      <c r="A48" s="764"/>
      <c r="B48" s="764" t="s">
        <v>1389</v>
      </c>
      <c r="C48" s="764"/>
      <c r="D48" s="764"/>
      <c r="E48" s="764"/>
      <c r="F48" s="765"/>
      <c r="G48" s="765"/>
      <c r="H48" s="764"/>
      <c r="I48" s="764" t="s">
        <v>1389</v>
      </c>
      <c r="J48" s="764"/>
      <c r="K48" s="764"/>
      <c r="L48" s="764"/>
      <c r="M48" s="765"/>
    </row>
    <row r="49" spans="1:17" ht="14.5">
      <c r="A49" s="764"/>
      <c r="B49" s="764" t="s">
        <v>1388</v>
      </c>
      <c r="C49" s="764"/>
      <c r="D49" s="764"/>
      <c r="E49" s="764"/>
      <c r="F49" s="764"/>
      <c r="G49" s="765"/>
      <c r="H49" s="764"/>
      <c r="I49" s="764" t="s">
        <v>1388</v>
      </c>
      <c r="J49" s="764"/>
      <c r="K49" s="764"/>
      <c r="L49" s="764"/>
      <c r="M49" s="764"/>
    </row>
    <row r="50" spans="1:17" ht="14.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5">
      <c r="A51" s="762"/>
      <c r="B51" s="763" t="s">
        <v>1382</v>
      </c>
      <c r="C51" s="762"/>
      <c r="D51" s="762"/>
      <c r="E51" s="762"/>
      <c r="F51" s="762"/>
      <c r="H51" s="762"/>
      <c r="I51" s="763" t="s">
        <v>1381</v>
      </c>
      <c r="J51" s="762"/>
      <c r="K51" s="762"/>
      <c r="L51" s="762"/>
      <c r="M51" s="762"/>
    </row>
    <row r="52" spans="1:17" ht="14.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sheetPr>
  <dimension ref="A1:AU174"/>
  <sheetViews>
    <sheetView topLeftCell="V1" zoomScale="70" zoomScaleNormal="70" workbookViewId="0">
      <selection activeCell="D27" sqref="D27"/>
    </sheetView>
  </sheetViews>
  <sheetFormatPr defaultColWidth="9.1796875" defaultRowHeight="14.5"/>
  <cols>
    <col min="1" max="1" width="31.453125" style="772" customWidth="1"/>
    <col min="2" max="2" width="16.453125" style="772" customWidth="1"/>
    <col min="3" max="4" width="11.453125" style="772" customWidth="1"/>
    <col min="5" max="6" width="10" style="772" customWidth="1"/>
    <col min="7" max="7" width="12.453125" style="772" customWidth="1"/>
    <col min="8" max="11" width="16.453125" style="772" customWidth="1"/>
    <col min="12" max="15" width="19.453125" style="772" customWidth="1"/>
    <col min="16" max="16" width="16.453125" style="772" customWidth="1"/>
    <col min="17" max="17" width="23.453125" style="772" customWidth="1"/>
    <col min="18" max="29" width="16.453125" style="772" customWidth="1"/>
    <col min="30" max="30" width="9.1796875" style="772" customWidth="1"/>
    <col min="31" max="43" width="9.1796875" style="772"/>
    <col min="44" max="44" width="20.453125" style="772" customWidth="1"/>
    <col min="45" max="16384" width="9.17968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76" t="s">
        <v>1431</v>
      </c>
      <c r="C112" s="1376"/>
      <c r="D112" s="1376"/>
      <c r="E112" s="1376"/>
      <c r="F112" s="1376" t="s">
        <v>1430</v>
      </c>
      <c r="G112" s="1376"/>
      <c r="H112" s="1376"/>
      <c r="I112" s="1376" t="s">
        <v>1429</v>
      </c>
      <c r="J112" s="1376"/>
      <c r="K112" s="1376"/>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8">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sheetPr>
  <dimension ref="B2:AK216"/>
  <sheetViews>
    <sheetView topLeftCell="A192" workbookViewId="0">
      <selection activeCell="D27" sqref="D27"/>
    </sheetView>
  </sheetViews>
  <sheetFormatPr defaultColWidth="8.453125" defaultRowHeight="12.5"/>
  <cols>
    <col min="1" max="1" width="8.453125" style="602"/>
    <col min="2" max="2" width="39.453125" style="602" bestFit="1" customWidth="1"/>
    <col min="3" max="3" width="108.453125" style="602" bestFit="1" customWidth="1"/>
    <col min="4" max="16384" width="8.453125" style="602"/>
  </cols>
  <sheetData>
    <row r="2" spans="2:4" ht="13">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91">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
      <c r="B49" s="975"/>
      <c r="C49" s="975"/>
      <c r="D49" s="975"/>
      <c r="E49" s="975"/>
      <c r="F49" s="975"/>
      <c r="G49" s="975"/>
      <c r="H49" s="975"/>
      <c r="I49" s="975"/>
      <c r="J49" s="975"/>
      <c r="K49" s="975"/>
      <c r="L49" s="975"/>
      <c r="M49" s="975"/>
      <c r="N49" s="975"/>
      <c r="O49" s="975"/>
      <c r="P49" s="975"/>
      <c r="Q49" s="975"/>
      <c r="R49" s="975"/>
      <c r="S49" s="975"/>
      <c r="T49" s="975"/>
      <c r="U49" s="975"/>
    </row>
    <row r="50" spans="2:21" ht="14.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
      <c r="C51" s="987" t="s">
        <v>419</v>
      </c>
      <c r="D51" s="987" t="s">
        <v>6</v>
      </c>
      <c r="E51" s="988" t="s">
        <v>637</v>
      </c>
      <c r="F51" s="988" t="s">
        <v>420</v>
      </c>
      <c r="G51" s="988" t="s">
        <v>421</v>
      </c>
      <c r="H51" s="975"/>
      <c r="I51" s="971"/>
      <c r="J51" s="1008" t="s">
        <v>422</v>
      </c>
      <c r="K51" s="1007" t="s">
        <v>423</v>
      </c>
      <c r="L51" s="975"/>
      <c r="M51" s="975"/>
    </row>
    <row r="52" spans="2:21" ht="13">
      <c r="C52" s="971" t="s">
        <v>401</v>
      </c>
      <c r="D52" s="971" t="s">
        <v>380</v>
      </c>
      <c r="E52" s="1001">
        <v>5.0000000000000002E-5</v>
      </c>
      <c r="F52" s="981">
        <v>7.0000000000000007E-2</v>
      </c>
      <c r="G52" s="990" t="s">
        <v>424</v>
      </c>
      <c r="H52" s="975"/>
      <c r="I52" s="1006" t="s">
        <v>424</v>
      </c>
      <c r="J52" s="1005">
        <v>0.5</v>
      </c>
      <c r="K52" s="1004">
        <v>697.7</v>
      </c>
      <c r="L52" s="975"/>
      <c r="M52" s="985"/>
    </row>
    <row r="53" spans="2:21" ht="13">
      <c r="C53" s="971" t="s">
        <v>402</v>
      </c>
      <c r="D53" s="971" t="s">
        <v>380</v>
      </c>
      <c r="E53" s="1001">
        <v>5.0000000000000002E-5</v>
      </c>
      <c r="F53" s="981">
        <v>7.0000000000000007E-2</v>
      </c>
      <c r="G53" s="990" t="s">
        <v>424</v>
      </c>
      <c r="H53" s="975"/>
      <c r="I53" s="1003" t="s">
        <v>405</v>
      </c>
      <c r="J53" s="331">
        <v>0.43</v>
      </c>
      <c r="K53" s="459">
        <v>55</v>
      </c>
      <c r="L53" s="975"/>
      <c r="M53" s="985"/>
    </row>
    <row r="54" spans="2:21" ht="13">
      <c r="C54" s="971" t="s">
        <v>403</v>
      </c>
      <c r="D54" s="971" t="s">
        <v>380</v>
      </c>
      <c r="E54" s="1001">
        <v>2.0000000000000002E-5</v>
      </c>
      <c r="F54" s="981">
        <v>0.03</v>
      </c>
      <c r="G54" s="990" t="s">
        <v>424</v>
      </c>
      <c r="H54" s="975"/>
      <c r="I54" s="1002" t="s">
        <v>425</v>
      </c>
      <c r="J54" s="332">
        <v>0.5</v>
      </c>
      <c r="K54" s="324">
        <v>697.7</v>
      </c>
      <c r="L54" s="975"/>
      <c r="M54" s="985"/>
    </row>
    <row r="55" spans="2:21" ht="13">
      <c r="C55" s="971" t="s">
        <v>404</v>
      </c>
      <c r="D55" s="971" t="s">
        <v>380</v>
      </c>
      <c r="E55" s="1001">
        <v>1.2E-4</v>
      </c>
      <c r="F55" s="981">
        <v>0.16</v>
      </c>
      <c r="G55" s="990" t="s">
        <v>424</v>
      </c>
      <c r="H55" s="975"/>
      <c r="I55" s="975"/>
      <c r="J55" s="975"/>
      <c r="K55" s="975"/>
      <c r="L55" s="975"/>
      <c r="M55" s="985"/>
    </row>
    <row r="56" spans="2:21" ht="13">
      <c r="C56" s="971" t="s">
        <v>426</v>
      </c>
      <c r="D56" s="971" t="s">
        <v>380</v>
      </c>
      <c r="E56" s="1001"/>
      <c r="F56" s="981"/>
      <c r="G56" s="990"/>
      <c r="H56" s="975"/>
      <c r="I56" s="975"/>
      <c r="J56" s="975"/>
      <c r="K56" s="975"/>
      <c r="L56" s="975"/>
      <c r="M56" s="985"/>
    </row>
    <row r="57" spans="2:21" ht="13">
      <c r="C57" s="971" t="s">
        <v>635</v>
      </c>
      <c r="D57" s="971" t="s">
        <v>380</v>
      </c>
      <c r="E57" s="1001"/>
      <c r="F57" s="981"/>
      <c r="G57" s="990"/>
      <c r="H57" s="975"/>
      <c r="I57" s="975"/>
      <c r="J57" s="975"/>
      <c r="K57" s="975"/>
      <c r="L57" s="975"/>
      <c r="M57" s="985"/>
    </row>
    <row r="58" spans="2:21" ht="13">
      <c r="C58" s="971" t="s">
        <v>405</v>
      </c>
      <c r="D58" s="971" t="s">
        <v>380</v>
      </c>
      <c r="E58" s="1001">
        <v>6.9999999999999994E-5</v>
      </c>
      <c r="F58" s="981">
        <v>0.01</v>
      </c>
      <c r="G58" s="990" t="s">
        <v>405</v>
      </c>
      <c r="H58" s="975"/>
      <c r="I58" s="975"/>
      <c r="J58" s="975"/>
      <c r="K58" s="975"/>
      <c r="L58" s="975"/>
      <c r="M58" s="985"/>
    </row>
    <row r="59" spans="2:21" ht="13">
      <c r="C59" s="971" t="s">
        <v>406</v>
      </c>
      <c r="D59" s="971" t="s">
        <v>380</v>
      </c>
      <c r="E59" s="1001">
        <v>2.0000000000000002E-5</v>
      </c>
      <c r="F59" s="981">
        <v>0.03</v>
      </c>
      <c r="G59" s="990" t="s">
        <v>424</v>
      </c>
      <c r="H59" s="975"/>
      <c r="I59" s="975"/>
      <c r="J59" s="975"/>
      <c r="K59" s="975"/>
      <c r="L59" s="975"/>
      <c r="M59" s="985"/>
    </row>
    <row r="60" spans="2:21" ht="13">
      <c r="C60" s="971" t="s">
        <v>407</v>
      </c>
      <c r="D60" s="971" t="s">
        <v>380</v>
      </c>
      <c r="E60" s="1001">
        <v>2.0000000000000002E-5</v>
      </c>
      <c r="F60" s="981">
        <v>0.03</v>
      </c>
      <c r="G60" s="990" t="s">
        <v>424</v>
      </c>
      <c r="H60" s="975"/>
      <c r="I60" s="975"/>
      <c r="J60" s="975"/>
      <c r="K60" s="975"/>
      <c r="L60" s="975"/>
      <c r="M60" s="985"/>
    </row>
    <row r="61" spans="2:21" ht="13">
      <c r="C61" s="971" t="s">
        <v>408</v>
      </c>
      <c r="D61" s="971" t="s">
        <v>380</v>
      </c>
      <c r="E61" s="1001">
        <v>3.0000000000000001E-5</v>
      </c>
      <c r="F61" s="981">
        <v>0.04</v>
      </c>
      <c r="G61" s="990" t="s">
        <v>424</v>
      </c>
      <c r="H61" s="975"/>
      <c r="I61" s="975"/>
      <c r="J61" s="975"/>
      <c r="K61" s="975"/>
      <c r="L61" s="975"/>
      <c r="M61" s="985"/>
    </row>
    <row r="62" spans="2:21" ht="13">
      <c r="C62" s="971" t="s">
        <v>409</v>
      </c>
      <c r="D62" s="971" t="s">
        <v>380</v>
      </c>
      <c r="E62" s="1001">
        <v>3.0000000000000001E-5</v>
      </c>
      <c r="F62" s="981">
        <v>0.04</v>
      </c>
      <c r="G62" s="990" t="s">
        <v>424</v>
      </c>
      <c r="H62" s="975"/>
      <c r="I62" s="975"/>
      <c r="J62" s="975"/>
      <c r="K62" s="975"/>
      <c r="L62" s="975"/>
      <c r="M62" s="985"/>
    </row>
    <row r="63" spans="2:21" ht="13">
      <c r="C63" s="971" t="s">
        <v>410</v>
      </c>
      <c r="D63" s="971" t="s">
        <v>380</v>
      </c>
      <c r="E63" s="1001">
        <v>4.0000000000000003E-5</v>
      </c>
      <c r="F63" s="981">
        <v>0.06</v>
      </c>
      <c r="G63" s="990" t="s">
        <v>424</v>
      </c>
      <c r="H63" s="975"/>
      <c r="I63" s="975"/>
      <c r="J63" s="975"/>
      <c r="K63" s="975"/>
      <c r="L63" s="975"/>
      <c r="M63" s="985"/>
    </row>
    <row r="64" spans="2:21" ht="13">
      <c r="C64" s="971" t="s">
        <v>411</v>
      </c>
      <c r="D64" s="971" t="s">
        <v>380</v>
      </c>
      <c r="E64" s="1001">
        <v>1.1E-4</v>
      </c>
      <c r="F64" s="981">
        <v>0.15</v>
      </c>
      <c r="G64" s="990" t="s">
        <v>425</v>
      </c>
      <c r="H64" s="975"/>
      <c r="I64" s="975"/>
      <c r="J64" s="975"/>
      <c r="K64" s="975"/>
      <c r="L64" s="975"/>
      <c r="M64" s="985"/>
    </row>
    <row r="65" spans="3:13" ht="13">
      <c r="C65" s="971" t="s">
        <v>412</v>
      </c>
      <c r="D65" s="971" t="s">
        <v>380</v>
      </c>
      <c r="E65" s="1001">
        <v>0</v>
      </c>
      <c r="F65" s="981">
        <v>0</v>
      </c>
      <c r="G65" s="990" t="s">
        <v>424</v>
      </c>
      <c r="H65" s="975"/>
      <c r="I65" s="975"/>
      <c r="J65" s="975"/>
      <c r="K65" s="975"/>
      <c r="L65" s="975"/>
      <c r="M65" s="985"/>
    </row>
    <row r="66" spans="3:13" ht="13">
      <c r="C66" s="971" t="s">
        <v>413</v>
      </c>
      <c r="D66" s="971" t="s">
        <v>380</v>
      </c>
      <c r="E66" s="1001">
        <v>8.0000000000000007E-5</v>
      </c>
      <c r="F66" s="981">
        <v>0.01</v>
      </c>
      <c r="G66" s="990" t="s">
        <v>405</v>
      </c>
      <c r="H66" s="975"/>
      <c r="I66" s="975"/>
      <c r="J66" s="975"/>
      <c r="K66" s="975"/>
      <c r="L66" s="975"/>
      <c r="M66" s="985"/>
    </row>
    <row r="67" spans="3:13" ht="13">
      <c r="C67" s="971" t="s">
        <v>414</v>
      </c>
      <c r="D67" s="971" t="s">
        <v>380</v>
      </c>
      <c r="E67" s="1001">
        <v>1.4999999999999999E-4</v>
      </c>
      <c r="F67" s="981">
        <v>0.21</v>
      </c>
      <c r="G67" s="990" t="s">
        <v>424</v>
      </c>
      <c r="H67" s="975"/>
      <c r="I67" s="975"/>
      <c r="J67" s="975"/>
      <c r="K67" s="975"/>
      <c r="L67" s="975"/>
      <c r="M67" s="985"/>
    </row>
    <row r="68" spans="3:13" ht="13">
      <c r="C68" s="975"/>
      <c r="D68" s="975"/>
      <c r="E68" s="975"/>
      <c r="F68" s="975"/>
      <c r="G68" s="975"/>
      <c r="H68" s="975"/>
      <c r="I68" s="975"/>
      <c r="J68" s="975"/>
      <c r="K68" s="975"/>
    </row>
    <row r="69" spans="3:13" ht="14.5">
      <c r="C69" s="326" t="s">
        <v>427</v>
      </c>
      <c r="D69" s="975"/>
      <c r="E69" s="975"/>
      <c r="F69" s="975"/>
      <c r="G69" s="975"/>
      <c r="H69" s="975"/>
      <c r="I69" s="975"/>
      <c r="J69" s="975"/>
      <c r="K69" s="975"/>
    </row>
    <row r="70" spans="3:13" ht="13">
      <c r="C70" s="987" t="s">
        <v>419</v>
      </c>
      <c r="D70" s="987" t="s">
        <v>6</v>
      </c>
      <c r="E70" s="987" t="s">
        <v>428</v>
      </c>
      <c r="F70" s="987">
        <v>2015</v>
      </c>
      <c r="G70" s="987">
        <v>2020</v>
      </c>
      <c r="H70" s="987">
        <v>2035</v>
      </c>
      <c r="I70" s="987">
        <v>2050</v>
      </c>
      <c r="J70" s="987" t="s">
        <v>429</v>
      </c>
      <c r="K70" s="987" t="s">
        <v>319</v>
      </c>
    </row>
    <row r="71" spans="3:13" ht="13">
      <c r="C71" s="971" t="s">
        <v>401</v>
      </c>
      <c r="D71" s="971" t="s">
        <v>430</v>
      </c>
      <c r="E71" s="981">
        <v>1.8</v>
      </c>
      <c r="F71" s="990">
        <v>1.8</v>
      </c>
      <c r="G71" s="990">
        <v>1.8</v>
      </c>
      <c r="H71" s="990">
        <v>1.8</v>
      </c>
      <c r="I71" s="990">
        <v>1.8</v>
      </c>
      <c r="J71" s="971"/>
      <c r="K71" s="978" t="s">
        <v>431</v>
      </c>
    </row>
    <row r="72" spans="3:13" ht="13">
      <c r="C72" s="971" t="s">
        <v>402</v>
      </c>
      <c r="D72" s="971" t="s">
        <v>430</v>
      </c>
      <c r="E72" s="981">
        <v>1.8</v>
      </c>
      <c r="F72" s="1000">
        <v>1.8</v>
      </c>
      <c r="G72" s="1000">
        <v>1.8</v>
      </c>
      <c r="H72" s="1000">
        <v>1.8</v>
      </c>
      <c r="I72" s="1000">
        <v>1.8</v>
      </c>
      <c r="J72" s="996" t="s">
        <v>432</v>
      </c>
      <c r="K72" s="999" t="s">
        <v>433</v>
      </c>
    </row>
    <row r="73" spans="3:13" ht="13">
      <c r="C73" s="971" t="s">
        <v>403</v>
      </c>
      <c r="D73" s="971" t="s">
        <v>430</v>
      </c>
      <c r="E73" s="981">
        <v>0.53</v>
      </c>
      <c r="F73" s="990">
        <v>0.53</v>
      </c>
      <c r="G73" s="990">
        <v>0.53</v>
      </c>
      <c r="H73" s="990">
        <v>0.53</v>
      </c>
      <c r="I73" s="990">
        <v>0.53</v>
      </c>
      <c r="J73" s="971"/>
      <c r="K73" s="978" t="s">
        <v>638</v>
      </c>
    </row>
    <row r="74" spans="3:13" ht="13">
      <c r="C74" s="971" t="s">
        <v>404</v>
      </c>
      <c r="D74" s="971" t="s">
        <v>430</v>
      </c>
      <c r="E74" s="981">
        <v>6.23</v>
      </c>
      <c r="F74" s="994">
        <v>6.23</v>
      </c>
      <c r="G74" s="994">
        <v>6.23</v>
      </c>
      <c r="H74" s="994">
        <v>6.23</v>
      </c>
      <c r="I74" s="994">
        <v>6.23</v>
      </c>
      <c r="J74" s="971"/>
      <c r="K74" s="978" t="s">
        <v>638</v>
      </c>
    </row>
    <row r="75" spans="3:13" ht="13">
      <c r="C75" s="971" t="s">
        <v>426</v>
      </c>
      <c r="D75" s="971"/>
      <c r="E75" s="981"/>
      <c r="F75" s="994"/>
      <c r="G75" s="994"/>
      <c r="H75" s="994"/>
      <c r="I75" s="994"/>
      <c r="J75" s="971"/>
      <c r="K75" s="978"/>
    </row>
    <row r="76" spans="3:13" ht="13">
      <c r="C76" s="971" t="s">
        <v>635</v>
      </c>
      <c r="D76" s="971" t="s">
        <v>430</v>
      </c>
      <c r="E76" s="981">
        <v>9.67</v>
      </c>
      <c r="F76" s="994">
        <v>9.67</v>
      </c>
      <c r="G76" s="994">
        <v>9.67</v>
      </c>
      <c r="H76" s="994">
        <v>9.67</v>
      </c>
      <c r="I76" s="994">
        <v>9.67</v>
      </c>
      <c r="J76" s="971" t="s">
        <v>639</v>
      </c>
      <c r="K76" s="978" t="s">
        <v>638</v>
      </c>
    </row>
    <row r="77" spans="3:13" ht="13">
      <c r="C77" s="971" t="s">
        <v>405</v>
      </c>
      <c r="D77" s="971" t="s">
        <v>435</v>
      </c>
      <c r="E77" s="981">
        <v>6.71</v>
      </c>
      <c r="F77" s="990">
        <v>6.71</v>
      </c>
      <c r="G77" s="990">
        <v>6.71</v>
      </c>
      <c r="H77" s="990">
        <v>6.71</v>
      </c>
      <c r="I77" s="990">
        <v>6.71</v>
      </c>
      <c r="J77" s="971" t="s">
        <v>640</v>
      </c>
      <c r="K77" s="978" t="s">
        <v>638</v>
      </c>
    </row>
    <row r="78" spans="3:13" ht="13">
      <c r="C78" s="971" t="s">
        <v>406</v>
      </c>
      <c r="D78" s="971" t="s">
        <v>430</v>
      </c>
      <c r="E78" s="981">
        <v>0.67</v>
      </c>
      <c r="F78" s="994">
        <v>0.67</v>
      </c>
      <c r="G78" s="994">
        <v>0.67</v>
      </c>
      <c r="H78" s="994">
        <v>0.67</v>
      </c>
      <c r="I78" s="994">
        <v>0.67</v>
      </c>
      <c r="J78" s="971" t="s">
        <v>436</v>
      </c>
      <c r="K78" s="978" t="s">
        <v>431</v>
      </c>
    </row>
    <row r="79" spans="3:13" ht="13">
      <c r="C79" s="971" t="s">
        <v>407</v>
      </c>
      <c r="D79" s="971" t="s">
        <v>430</v>
      </c>
      <c r="E79" s="981">
        <v>0.67</v>
      </c>
      <c r="F79" s="995">
        <v>0.67</v>
      </c>
      <c r="G79" s="995">
        <v>0.67</v>
      </c>
      <c r="H79" s="995">
        <v>0.67</v>
      </c>
      <c r="I79" s="995">
        <v>0.67</v>
      </c>
      <c r="J79" s="984" t="s">
        <v>437</v>
      </c>
      <c r="K79" s="986"/>
    </row>
    <row r="80" spans="3:13" ht="13">
      <c r="C80" s="971" t="s">
        <v>408</v>
      </c>
      <c r="D80" s="971" t="s">
        <v>438</v>
      </c>
      <c r="E80" s="981">
        <v>0.05</v>
      </c>
      <c r="F80" s="990">
        <v>0.05</v>
      </c>
      <c r="G80" s="990">
        <v>0.05</v>
      </c>
      <c r="H80" s="990">
        <v>0.05</v>
      </c>
      <c r="I80" s="990">
        <v>0.05</v>
      </c>
      <c r="J80" s="991"/>
      <c r="K80" s="979" t="s">
        <v>641</v>
      </c>
    </row>
    <row r="81" spans="3:23" ht="13">
      <c r="C81" s="971" t="s">
        <v>409</v>
      </c>
      <c r="D81" s="971" t="s">
        <v>438</v>
      </c>
      <c r="E81" s="981">
        <v>0.05</v>
      </c>
      <c r="F81" s="990">
        <v>0.05</v>
      </c>
      <c r="G81" s="990">
        <v>0.05</v>
      </c>
      <c r="H81" s="990">
        <v>0.05</v>
      </c>
      <c r="I81" s="990">
        <v>0.05</v>
      </c>
      <c r="J81" s="991"/>
      <c r="K81" s="979" t="s">
        <v>641</v>
      </c>
    </row>
    <row r="82" spans="3:23" ht="13">
      <c r="C82" s="971" t="s">
        <v>410</v>
      </c>
      <c r="D82" s="971" t="s">
        <v>430</v>
      </c>
      <c r="E82" s="981">
        <v>2.36</v>
      </c>
      <c r="F82" s="994">
        <v>2.36</v>
      </c>
      <c r="G82" s="994">
        <v>2.36</v>
      </c>
      <c r="H82" s="994">
        <v>2.36</v>
      </c>
      <c r="I82" s="994">
        <v>2.36</v>
      </c>
      <c r="J82" s="971"/>
      <c r="K82" s="979" t="s">
        <v>642</v>
      </c>
    </row>
    <row r="83" spans="3:23" ht="13">
      <c r="C83" s="971" t="s">
        <v>411</v>
      </c>
      <c r="D83" s="971" t="s">
        <v>430</v>
      </c>
      <c r="E83" s="981">
        <v>9.08</v>
      </c>
      <c r="F83" s="994">
        <v>9.08</v>
      </c>
      <c r="G83" s="994">
        <v>9.18</v>
      </c>
      <c r="H83" s="994">
        <v>8.8699999999999992</v>
      </c>
      <c r="I83" s="994">
        <v>8.26</v>
      </c>
      <c r="J83" s="971"/>
      <c r="K83" s="978"/>
    </row>
    <row r="84" spans="3:23" ht="13">
      <c r="C84" s="971" t="s">
        <v>412</v>
      </c>
      <c r="D84" s="971" t="s">
        <v>430</v>
      </c>
      <c r="E84" s="981">
        <v>0</v>
      </c>
      <c r="F84" s="998"/>
      <c r="G84" s="998"/>
      <c r="H84" s="998"/>
      <c r="I84" s="998"/>
      <c r="J84" s="971"/>
      <c r="K84" s="978"/>
    </row>
    <row r="85" spans="3:23" ht="13">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
      <c r="C87" s="975"/>
      <c r="D87" s="975"/>
      <c r="E87" s="975"/>
      <c r="F87" s="975"/>
      <c r="G87" s="975"/>
      <c r="H87" s="975"/>
      <c r="I87" s="975"/>
      <c r="J87" s="975"/>
      <c r="K87" s="975"/>
      <c r="L87" s="975"/>
      <c r="M87" s="975"/>
      <c r="N87" s="975"/>
      <c r="O87" s="975"/>
      <c r="P87" s="975"/>
      <c r="Q87" s="975"/>
      <c r="R87" s="975"/>
      <c r="S87" s="975"/>
      <c r="T87" s="975"/>
      <c r="U87" s="975"/>
      <c r="V87" s="975"/>
      <c r="W87" s="975"/>
    </row>
    <row r="88" spans="3:23" ht="14.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5">
      <c r="C137" s="968" t="s">
        <v>468</v>
      </c>
      <c r="D137" s="263"/>
      <c r="E137" s="445"/>
      <c r="F137" s="445"/>
      <c r="G137" s="445"/>
      <c r="H137" s="445"/>
      <c r="I137" s="445"/>
      <c r="J137" s="445"/>
    </row>
    <row r="138" spans="3:37" ht="13">
      <c r="C138" s="971"/>
      <c r="D138" s="972">
        <v>2020</v>
      </c>
      <c r="E138" s="972">
        <v>2035</v>
      </c>
      <c r="F138" s="972">
        <v>2040</v>
      </c>
      <c r="G138" s="972">
        <v>2050</v>
      </c>
      <c r="H138" s="445"/>
      <c r="I138" s="445"/>
      <c r="J138" s="445"/>
    </row>
    <row r="139" spans="3:37" ht="13">
      <c r="C139" s="971" t="s">
        <v>469</v>
      </c>
      <c r="D139" s="969">
        <v>8.99</v>
      </c>
      <c r="E139" s="969">
        <v>30.75</v>
      </c>
      <c r="F139" s="969">
        <v>26.9</v>
      </c>
      <c r="G139" s="970">
        <v>13.42</v>
      </c>
      <c r="H139" s="445"/>
      <c r="I139" s="445"/>
      <c r="J139" s="445"/>
    </row>
    <row r="140" spans="3:37" ht="13">
      <c r="C140" s="971" t="s">
        <v>470</v>
      </c>
      <c r="D140" s="969">
        <v>13.78</v>
      </c>
      <c r="E140" s="969">
        <v>30.69</v>
      </c>
      <c r="F140" s="970">
        <v>16.16</v>
      </c>
      <c r="G140" s="969">
        <v>0.33</v>
      </c>
      <c r="H140" s="445"/>
      <c r="I140" s="445"/>
      <c r="J140" s="445"/>
    </row>
    <row r="141" spans="3:37" ht="13">
      <c r="C141" s="971" t="s">
        <v>471</v>
      </c>
      <c r="D141" s="969">
        <v>-15.42</v>
      </c>
      <c r="E141" s="969">
        <v>-2.35</v>
      </c>
      <c r="F141" s="969">
        <v>4.63</v>
      </c>
      <c r="G141" s="969">
        <v>5.84</v>
      </c>
      <c r="H141" s="445"/>
      <c r="I141" s="445"/>
      <c r="J141" s="445"/>
    </row>
    <row r="142" spans="3:37" ht="13">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
      <c r="C145" s="257"/>
      <c r="D145" s="257"/>
      <c r="E145" s="257"/>
      <c r="F145" s="257"/>
      <c r="G145" s="257"/>
      <c r="H145" s="257"/>
      <c r="I145" s="445"/>
      <c r="J145" s="445"/>
    </row>
    <row r="146" spans="2:10" ht="14.5">
      <c r="C146" s="968" t="s">
        <v>474</v>
      </c>
      <c r="D146" s="257"/>
      <c r="E146" s="257"/>
      <c r="F146" s="257"/>
      <c r="G146" s="257"/>
      <c r="H146" s="257"/>
      <c r="I146" s="445"/>
      <c r="J146" s="445"/>
    </row>
    <row r="147" spans="2:10" ht="13">
      <c r="C147" s="962"/>
      <c r="D147" s="962"/>
      <c r="E147" s="962"/>
      <c r="F147" s="962"/>
      <c r="G147" s="962"/>
      <c r="H147" s="962"/>
      <c r="I147" s="445"/>
      <c r="J147" s="445"/>
    </row>
    <row r="148" spans="2:10" ht="13">
      <c r="C148" s="962"/>
      <c r="D148" s="962"/>
      <c r="E148" s="967" t="s">
        <v>475</v>
      </c>
      <c r="F148" s="967"/>
      <c r="G148" s="962" t="s">
        <v>476</v>
      </c>
      <c r="H148" s="962" t="s">
        <v>477</v>
      </c>
      <c r="I148" s="445"/>
      <c r="J148" s="445"/>
    </row>
    <row r="149" spans="2:10" ht="13">
      <c r="C149" s="962"/>
      <c r="D149" s="962" t="s">
        <v>478</v>
      </c>
      <c r="E149" s="962" t="s">
        <v>479</v>
      </c>
      <c r="F149" s="962" t="s">
        <v>480</v>
      </c>
      <c r="G149" s="962" t="s">
        <v>481</v>
      </c>
      <c r="H149" s="962" t="s">
        <v>481</v>
      </c>
      <c r="I149" s="445"/>
      <c r="J149" s="445"/>
    </row>
    <row r="150" spans="2:10" ht="13">
      <c r="C150" s="962" t="s">
        <v>482</v>
      </c>
      <c r="D150" s="962" t="s">
        <v>483</v>
      </c>
      <c r="E150" s="966">
        <v>210</v>
      </c>
      <c r="F150" s="966">
        <v>-32</v>
      </c>
      <c r="G150" s="965">
        <v>-5.0000000000000001E-3</v>
      </c>
      <c r="H150" s="965">
        <v>0</v>
      </c>
      <c r="I150" s="445"/>
      <c r="J150" s="445"/>
    </row>
    <row r="151" spans="2:10" ht="13">
      <c r="B151" s="445"/>
      <c r="C151" s="962" t="s">
        <v>484</v>
      </c>
      <c r="D151" s="962" t="s">
        <v>483</v>
      </c>
      <c r="E151" s="966">
        <v>342</v>
      </c>
      <c r="F151" s="966">
        <v>100</v>
      </c>
      <c r="G151" s="965">
        <v>0</v>
      </c>
      <c r="H151" s="965">
        <v>0</v>
      </c>
      <c r="I151" s="445"/>
    </row>
    <row r="152" spans="2:10" ht="13">
      <c r="B152" s="445"/>
      <c r="C152" s="962" t="s">
        <v>485</v>
      </c>
      <c r="D152" s="962" t="s">
        <v>483</v>
      </c>
      <c r="E152" s="966">
        <v>346</v>
      </c>
      <c r="F152" s="966">
        <v>104</v>
      </c>
      <c r="G152" s="965">
        <v>2.1999999999999999E-2</v>
      </c>
      <c r="H152" s="965">
        <v>7.0000000000000001E-3</v>
      </c>
      <c r="I152" s="445"/>
    </row>
    <row r="153" spans="2:10" ht="13">
      <c r="B153" s="445"/>
      <c r="C153" s="962" t="s">
        <v>486</v>
      </c>
      <c r="D153" s="962" t="s">
        <v>483</v>
      </c>
      <c r="E153" s="966">
        <v>333</v>
      </c>
      <c r="F153" s="966">
        <v>91</v>
      </c>
      <c r="G153" s="965">
        <v>2.7E-2</v>
      </c>
      <c r="H153" s="965">
        <v>6.0000000000000001E-3</v>
      </c>
      <c r="I153" s="445"/>
    </row>
    <row r="154" spans="2:10" ht="13">
      <c r="B154" s="445"/>
      <c r="C154" s="962" t="s">
        <v>487</v>
      </c>
      <c r="D154" s="962" t="s">
        <v>483</v>
      </c>
      <c r="E154" s="966">
        <v>323</v>
      </c>
      <c r="F154" s="966">
        <v>80</v>
      </c>
      <c r="G154" s="965">
        <v>8.9999999999999993E-3</v>
      </c>
      <c r="H154" s="965">
        <v>-4.2999999999999997E-2</v>
      </c>
      <c r="I154" s="445"/>
    </row>
    <row r="155" spans="2:10" ht="13">
      <c r="B155" s="445"/>
      <c r="C155" s="962" t="s">
        <v>488</v>
      </c>
      <c r="D155" s="962" t="s">
        <v>483</v>
      </c>
      <c r="E155" s="966">
        <v>368</v>
      </c>
      <c r="F155" s="966">
        <v>126</v>
      </c>
      <c r="G155" s="965">
        <v>0.06</v>
      </c>
      <c r="H155" s="965">
        <v>-6.0000000000000001E-3</v>
      </c>
      <c r="I155" s="445"/>
    </row>
    <row r="156" spans="2:10" ht="13">
      <c r="B156" s="445"/>
      <c r="C156" s="962" t="s">
        <v>489</v>
      </c>
      <c r="D156" s="962" t="s">
        <v>490</v>
      </c>
      <c r="E156" s="964">
        <v>1.63</v>
      </c>
      <c r="F156" s="964">
        <v>1.63</v>
      </c>
      <c r="G156" s="963">
        <v>1.2E-2</v>
      </c>
      <c r="H156" s="963">
        <v>3.0000000000000001E-3</v>
      </c>
      <c r="I156" s="445"/>
    </row>
    <row r="157" spans="2:10" ht="13">
      <c r="B157" s="445"/>
      <c r="C157" s="962" t="s">
        <v>357</v>
      </c>
      <c r="D157" s="962" t="s">
        <v>491</v>
      </c>
      <c r="E157" s="961">
        <v>346</v>
      </c>
      <c r="F157" s="961">
        <v>104</v>
      </c>
      <c r="G157" s="960">
        <v>2.1999999999999999E-2</v>
      </c>
      <c r="H157" s="960">
        <v>7.0000000000000001E-3</v>
      </c>
      <c r="I157" s="445" t="s">
        <v>492</v>
      </c>
    </row>
    <row r="158" spans="2:10" ht="13">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3.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C696E28-DAEE-42A5-B2D2-BD53EF49CF0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32</vt:i4>
      </vt:variant>
      <vt:variant>
        <vt:lpstr>Navngivne områder</vt:lpstr>
      </vt:variant>
      <vt:variant>
        <vt:i4>14</vt:i4>
      </vt:variant>
    </vt:vector>
  </HeadingPairs>
  <TitlesOfParts>
    <vt:vector size="46"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Julius Steensberg</cp:lastModifiedBy>
  <cp:lastPrinted>2005-02-10T12:45:56Z</cp:lastPrinted>
  <dcterms:created xsi:type="dcterms:W3CDTF">2000-12-13T15:53:11Z</dcterms:created>
  <dcterms:modified xsi:type="dcterms:W3CDTF">2022-04-07T12:49:31Z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