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13" documentId="11_EC92F896F7C75618B67B640B206B5DF844F6A02A" xr6:coauthVersionLast="47" xr6:coauthVersionMax="47" xr10:uidLastSave="{9633D263-0148-44A2-861E-582003C22C84}"/>
  <bookViews>
    <workbookView xWindow="-110" yWindow="-110" windowWidth="19420" windowHeight="10420" tabRatio="757" firstSheet="5" activeTab="7" xr2:uid="{00000000-000D-0000-FFFF-FFFF00000000}"/>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4" i="269" l="1"/>
  <c r="AY81" i="245"/>
  <c r="AY77" i="245"/>
  <c r="AX77" i="245"/>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H10" i="265" l="1"/>
  <c r="I10" i="265"/>
  <c r="J10" i="265"/>
  <c r="K10" i="265"/>
  <c r="L10" i="265"/>
  <c r="H11" i="265"/>
  <c r="I11" i="265"/>
  <c r="J11" i="265"/>
  <c r="K11" i="265"/>
  <c r="L11" i="265"/>
  <c r="H12" i="265"/>
  <c r="I12" i="265"/>
  <c r="J12" i="265"/>
  <c r="K12" i="265"/>
  <c r="L12" i="265"/>
  <c r="H13" i="265"/>
  <c r="I13" i="265"/>
  <c r="J13" i="265"/>
  <c r="K13" i="265"/>
  <c r="L13" i="265"/>
  <c r="H14" i="265"/>
  <c r="I14" i="265"/>
  <c r="J14" i="265"/>
  <c r="K14" i="265"/>
  <c r="L1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I8" i="265" s="1"/>
  <c r="H28" i="265"/>
  <c r="H8" i="265" s="1"/>
  <c r="K28" i="265"/>
  <c r="K8" i="265" s="1"/>
  <c r="J28" i="265"/>
  <c r="J8" i="265" s="1"/>
  <c r="L28" i="265"/>
  <c r="L8" i="265" s="1"/>
  <c r="I29" i="265"/>
  <c r="I9" i="265" s="1"/>
  <c r="L29" i="265"/>
  <c r="L9" i="265" s="1"/>
  <c r="J29" i="265"/>
  <c r="J9" i="265" s="1"/>
  <c r="H29" i="265"/>
  <c r="H9" i="265" s="1"/>
  <c r="K29" i="265"/>
  <c r="K9" i="265" s="1"/>
  <c r="I27" i="265"/>
  <c r="I7" i="265" s="1"/>
  <c r="L27" i="265"/>
  <c r="L7" i="265" s="1"/>
  <c r="H27" i="265"/>
  <c r="H7" i="265" s="1"/>
  <c r="J27" i="265"/>
  <c r="J7" i="265" s="1"/>
  <c r="K27" i="265"/>
  <c r="K7" i="265" s="1"/>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F47" i="262"/>
  <c r="M47" i="262"/>
  <c r="I47" i="262"/>
  <c r="H47" i="262"/>
  <c r="S47" i="262"/>
  <c r="N47" i="262"/>
  <c r="D47" i="262"/>
  <c r="U47" i="262"/>
  <c r="Q47" i="262"/>
  <c r="K47" i="262"/>
  <c r="V47" i="262"/>
  <c r="P47" i="262"/>
  <c r="X47" i="262"/>
  <c r="C47" i="262"/>
  <c r="G47" i="262"/>
  <c r="J47" i="262"/>
  <c r="T47" i="262"/>
  <c r="Y47" i="262"/>
  <c r="L47" i="262"/>
  <c r="W47" i="262"/>
  <c r="E47" i="262"/>
  <c r="O47" i="262"/>
  <c r="R47" i="262"/>
  <c r="Z1" i="262"/>
  <c r="Z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70" i="237" s="1"/>
  <c r="H72" i="237" s="1"/>
  <c r="H68" i="237"/>
  <c r="H56" i="237" s="1"/>
  <c r="K56" i="237"/>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Q7" i="254"/>
  <c r="Q8" i="254"/>
  <c r="R8" i="254" s="1"/>
  <c r="Q9" i="254"/>
  <c r="U12" i="254"/>
  <c r="R11" i="254" s="1"/>
  <c r="Q13" i="254"/>
  <c r="R13" i="254" s="1"/>
  <c r="Q14" i="254"/>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AY82" i="245" l="1"/>
  <c r="AX82" i="245"/>
  <c r="AW82" i="245"/>
  <c r="AW77" i="245"/>
  <c r="AX78" i="245"/>
  <c r="AY78" i="245"/>
  <c r="AW78" i="245"/>
  <c r="AX81" i="245"/>
  <c r="AW81" i="245"/>
  <c r="E16" i="245"/>
  <c r="F16" i="245" s="1"/>
  <c r="E14" i="245"/>
  <c r="F14" i="245" s="1"/>
  <c r="AY83" i="245"/>
  <c r="AX83" i="245"/>
  <c r="AW83" i="245"/>
  <c r="AX85" i="245"/>
  <c r="AY85" i="245"/>
  <c r="AW85" i="245"/>
  <c r="F67" i="245"/>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AN16" i="245" l="1"/>
  <c r="H83" i="245"/>
  <c r="H102" i="245" s="1"/>
  <c r="P83" i="245"/>
  <c r="P93" i="245" s="1"/>
  <c r="AA78" i="245"/>
  <c r="Y82" i="245"/>
  <c r="Y96" i="245" s="1"/>
  <c r="Y83" i="245"/>
  <c r="Y101" i="245" s="1"/>
  <c r="G83" i="245"/>
  <c r="G102" i="245" s="1"/>
  <c r="G78" i="245"/>
  <c r="S78" i="245"/>
  <c r="O82" i="245"/>
  <c r="O96" i="245" s="1"/>
  <c r="AK78" i="245"/>
  <c r="J82" i="245"/>
  <c r="J94" i="245" s="1"/>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L112" i="245"/>
  <c r="H101" i="245"/>
  <c r="Z112" i="245"/>
  <c r="R112" i="245"/>
  <c r="AS112" i="245"/>
  <c r="AH92" i="245"/>
  <c r="AR112" i="245"/>
  <c r="AE101" i="245"/>
  <c r="AE92" i="245"/>
  <c r="AE93" i="245"/>
  <c r="AE100" i="245"/>
  <c r="AE102" i="245"/>
  <c r="H112" i="245"/>
  <c r="K112" i="245"/>
  <c r="AJ112" i="245"/>
  <c r="AC112" i="245"/>
  <c r="AG112" i="245"/>
  <c r="AB112" i="245"/>
  <c r="AF112" i="245"/>
  <c r="P101" i="245"/>
  <c r="P9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H101" i="245" l="1"/>
  <c r="P102" i="245"/>
  <c r="J95" i="245"/>
  <c r="J96" i="245"/>
  <c r="AH102" i="245"/>
  <c r="AH93" i="245"/>
  <c r="T101" i="245"/>
  <c r="H100" i="245"/>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BI21" i="238" s="1"/>
  <c r="K62" i="238"/>
  <c r="J62" i="238"/>
  <c r="I62" i="238"/>
  <c r="H62" i="238"/>
  <c r="G62" i="238"/>
  <c r="F62" i="238"/>
  <c r="E62" i="238"/>
  <c r="D62" i="238"/>
  <c r="C62" i="238"/>
  <c r="AW61" i="238"/>
  <c r="AV61" i="238"/>
  <c r="AU61" i="238"/>
  <c r="CR33" i="238" s="1"/>
  <c r="AT61" i="238"/>
  <c r="AS61" i="238"/>
  <c r="AR61" i="238"/>
  <c r="AQ61" i="238"/>
  <c r="AP61" i="238"/>
  <c r="AO61" i="238"/>
  <c r="AN61" i="238"/>
  <c r="AM61" i="238"/>
  <c r="CJ24" i="238" s="1"/>
  <c r="AL61" i="238"/>
  <c r="AK61" i="238"/>
  <c r="AJ61" i="238"/>
  <c r="AI61" i="238"/>
  <c r="AH61" i="238"/>
  <c r="AG61" i="238"/>
  <c r="AF61" i="238"/>
  <c r="AE61" i="238"/>
  <c r="AD61" i="238"/>
  <c r="AC61" i="238"/>
  <c r="AB61" i="238"/>
  <c r="AA61" i="238"/>
  <c r="BX33" i="238" s="1"/>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BR32"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E21" i="238" l="1"/>
  <c r="CG25" i="238"/>
  <c r="BZ22" i="238"/>
  <c r="CJ25" i="238"/>
  <c r="BS25" i="238"/>
  <c r="CQ23" i="238"/>
  <c r="BR23" i="238"/>
  <c r="AM74" i="238"/>
  <c r="AM16" i="238" s="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S35" i="238" l="1"/>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W24" i="238" l="1"/>
  <c r="CV24" i="238"/>
  <c r="CX24" i="238"/>
  <c r="CW26" i="238"/>
  <c r="CV26" i="238"/>
  <c r="CX26" i="238"/>
  <c r="CW25" i="238"/>
  <c r="CV25" i="238"/>
  <c r="CX25" i="238"/>
  <c r="CW21" i="238"/>
  <c r="CV21" i="238"/>
  <c r="CX21" i="238"/>
  <c r="CW22" i="238"/>
  <c r="CV22" i="238"/>
  <c r="CX22" i="238"/>
  <c r="CX28" i="238"/>
  <c r="CV28" i="238"/>
  <c r="CW28" i="238"/>
  <c r="CW23" i="238"/>
  <c r="CV23" i="238"/>
  <c r="CX23" i="238"/>
  <c r="CW27" i="238"/>
  <c r="CV27" i="238"/>
  <c r="CX27"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700-000016000000}">
      <text>
        <r>
          <rPr>
            <b/>
            <sz val="9"/>
            <color indexed="81"/>
            <rFont val="Tahoma"/>
            <family val="2"/>
          </rPr>
          <t>Christian Bang:</t>
        </r>
        <r>
          <rPr>
            <sz val="9"/>
            <color indexed="81"/>
            <rFont val="Tahoma"/>
            <family val="2"/>
          </rPr>
          <t xml:space="preserve">
DDHA in 2013 DKK: 48.0</t>
        </r>
      </text>
    </comment>
    <comment ref="J240"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700-000019000000}">
      <text>
        <r>
          <rPr>
            <b/>
            <sz val="9"/>
            <color indexed="81"/>
            <rFont val="Tahoma"/>
            <family val="2"/>
          </rPr>
          <t>Christian Bang:</t>
        </r>
        <r>
          <rPr>
            <sz val="9"/>
            <color indexed="81"/>
            <rFont val="Tahoma"/>
            <family val="2"/>
          </rPr>
          <t xml:space="preserve">
DDHA in 2013 DKK: 
41.9</t>
        </r>
      </text>
    </comment>
    <comment ref="J285"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<sst xmlns="http://schemas.openxmlformats.org/spreadsheetml/2006/main" count="10307" uniqueCount="2295">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</sst>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8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192" fontId="197" fillId="0" borderId="0" xfId="10695" applyNumberFormat="1"/>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E48" sqref="E48"/>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02" zoomScale="80" zoomScaleNormal="80" workbookViewId="0">
      <selection activeCell="E99" sqref="E99"/>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workbookViewId="0"/>
  </sheetViews>
  <sheetFormatPr defaultColWidth="11.54296875" defaultRowHeight="1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7"/>
  <sheetViews>
    <sheetView workbookViewId="0">
      <selection activeCell="L4" sqref="L4:Q12"/>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2"/>
      <c r="I3" s="602"/>
      <c r="J3" s="602"/>
    </row>
    <row r="4" spans="2:17" ht="2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5"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1" workbookViewId="0">
      <selection activeCell="O4" sqref="O4"/>
    </sheetView>
  </sheetViews>
  <sheetFormatPr defaultColWidth="8.81640625" defaultRowHeight="12.5"/>
  <cols>
    <col min="1" max="1" width="8.81640625" style="606"/>
    <col min="2" max="2" width="15.81640625" style="606" bestFit="1" customWidth="1"/>
    <col min="3" max="3" width="30.08984375" style="606" bestFit="1" customWidth="1"/>
    <col min="4" max="5" width="8.81640625" style="606"/>
    <col min="6" max="6" width="8.453125" style="606" bestFit="1" customWidth="1"/>
    <col min="7" max="7" width="9.81640625" style="606" customWidth="1"/>
    <col min="8" max="8" width="14.6328125" style="606" customWidth="1"/>
    <col min="9" max="9" width="6.81640625" style="606" customWidth="1"/>
    <col min="10" max="10" width="12.81640625" style="606" customWidth="1"/>
    <col min="11" max="11" width="13.08984375" style="606" customWidth="1"/>
    <col min="12" max="12" width="12.453125" style="606" customWidth="1"/>
    <col min="13" max="16" width="6.81640625" style="606" customWidth="1"/>
    <col min="17" max="17" width="13.36328125" style="606" customWidth="1"/>
    <col min="18" max="21" width="6.81640625" style="606" customWidth="1"/>
    <col min="22" max="22" width="11.6328125" style="606" customWidth="1"/>
    <col min="23" max="23" width="8.81640625" style="606"/>
    <col min="24" max="24" width="12.453125" style="606" bestFit="1" customWidth="1"/>
    <col min="25" max="25" width="9.453125" style="606" bestFit="1" customWidth="1"/>
    <col min="26" max="26" width="17.453125" style="606" customWidth="1"/>
    <col min="27" max="28" width="19.453125" style="606" bestFit="1" customWidth="1"/>
    <col min="29" max="29" width="19.453125" style="606" customWidth="1"/>
    <col min="30" max="30" width="8.81640625" style="606"/>
    <col min="31" max="31" width="9.6328125" style="606" customWidth="1"/>
    <col min="32" max="32" width="11.08984375" style="606" customWidth="1"/>
    <col min="33" max="33" width="8.81640625" style="606"/>
    <col min="34" max="34" width="9.81640625" style="606" bestFit="1" customWidth="1"/>
    <col min="35" max="16384" width="8.81640625" style="606"/>
  </cols>
  <sheetData>
    <row r="3" spans="2:46" ht="13">
      <c r="C3" s="1294"/>
      <c r="D3" s="1294"/>
      <c r="F3" s="609" t="s">
        <v>7</v>
      </c>
    </row>
    <row r="4" spans="2:46" ht="39">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5"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5"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H27</f>
        <v>471805.06229212461</v>
      </c>
      <c r="I7" s="647">
        <f t="shared" ref="I7:L7" si="0">I27</f>
        <v>57150.205761316865</v>
      </c>
      <c r="J7" s="647">
        <f t="shared" si="0"/>
        <v>76045.013811376077</v>
      </c>
      <c r="K7" s="647">
        <f t="shared" si="0"/>
        <v>0</v>
      </c>
      <c r="L7" s="647">
        <f t="shared" si="0"/>
        <v>0</v>
      </c>
      <c r="M7" s="647">
        <f t="shared" ref="M7:M14" si="1">H7</f>
        <v>471805.06229212461</v>
      </c>
      <c r="N7" s="647">
        <f>M7*0.1</f>
        <v>47180.506229212464</v>
      </c>
      <c r="O7" s="647">
        <f>M7</f>
        <v>471805.06229212461</v>
      </c>
      <c r="P7" s="647">
        <f t="shared" ref="P7:Q11" si="2">M7</f>
        <v>471805.06229212461</v>
      </c>
      <c r="Q7" s="647">
        <f t="shared" si="2"/>
        <v>47180.506229212464</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8" si="4">H28</f>
        <v>191348.8640847849</v>
      </c>
      <c r="I8" s="647">
        <f t="shared" si="4"/>
        <v>0</v>
      </c>
      <c r="J8" s="647">
        <f t="shared" si="4"/>
        <v>0</v>
      </c>
      <c r="K8" s="647">
        <f t="shared" si="4"/>
        <v>0</v>
      </c>
      <c r="L8" s="647">
        <f t="shared" si="4"/>
        <v>0</v>
      </c>
      <c r="M8" s="647">
        <f t="shared" si="1"/>
        <v>191348.8640847849</v>
      </c>
      <c r="N8" s="647">
        <f>M8*0.1</f>
        <v>19134.886408478491</v>
      </c>
      <c r="O8" s="647">
        <f>M8</f>
        <v>191348.8640847849</v>
      </c>
      <c r="P8" s="647">
        <f t="shared" si="2"/>
        <v>191348.8640847849</v>
      </c>
      <c r="Q8" s="647">
        <f t="shared" si="2"/>
        <v>19134.886408478491</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ref="H9:L9" si="5">H29</f>
        <v>74050.708964191304</v>
      </c>
      <c r="I9" s="647">
        <f t="shared" si="5"/>
        <v>0</v>
      </c>
      <c r="J9" s="647">
        <f t="shared" si="5"/>
        <v>0</v>
      </c>
      <c r="K9" s="647">
        <f t="shared" si="5"/>
        <v>0</v>
      </c>
      <c r="L9" s="647">
        <f t="shared" si="5"/>
        <v>0</v>
      </c>
      <c r="M9" s="647">
        <f t="shared" si="1"/>
        <v>74050.708964191304</v>
      </c>
      <c r="N9" s="647">
        <f>M9*0.1</f>
        <v>7405.0708964191308</v>
      </c>
      <c r="O9" s="647">
        <f>M9</f>
        <v>74050.708964191304</v>
      </c>
      <c r="P9" s="647">
        <f t="shared" si="2"/>
        <v>74050.708964191304</v>
      </c>
      <c r="Q9" s="647">
        <f t="shared" si="2"/>
        <v>7405.0708964191308</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ref="H10:L10" si="6">H30</f>
        <v>7023.7189244038545</v>
      </c>
      <c r="I10" s="647">
        <f t="shared" si="6"/>
        <v>204.52815829528157</v>
      </c>
      <c r="J10" s="647">
        <f t="shared" si="6"/>
        <v>204.52815829528157</v>
      </c>
      <c r="K10" s="647">
        <f t="shared" si="6"/>
        <v>15.854895991882293</v>
      </c>
      <c r="L10" s="647">
        <f t="shared" si="6"/>
        <v>15.854895991882293</v>
      </c>
      <c r="M10" s="647">
        <f t="shared" si="1"/>
        <v>7023.7189244038545</v>
      </c>
      <c r="N10" s="647">
        <f>M10*0.1</f>
        <v>702.37189244038552</v>
      </c>
      <c r="O10" s="647">
        <f>M10</f>
        <v>7023.7189244038545</v>
      </c>
      <c r="P10" s="647">
        <f t="shared" si="2"/>
        <v>7023.7189244038545</v>
      </c>
      <c r="Q10" s="647">
        <f t="shared" si="2"/>
        <v>702.37189244038552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ref="H11:L11" si="7">H31</f>
        <v>57.411412854815879</v>
      </c>
      <c r="I11" s="647">
        <f t="shared" si="7"/>
        <v>57.411412854815879</v>
      </c>
      <c r="J11" s="647">
        <f t="shared" si="7"/>
        <v>57.411412854815879</v>
      </c>
      <c r="K11" s="647">
        <f t="shared" si="7"/>
        <v>0</v>
      </c>
      <c r="L11" s="647">
        <f t="shared" si="7"/>
        <v>0</v>
      </c>
      <c r="M11" s="647">
        <f t="shared" si="1"/>
        <v>57.411412854815879</v>
      </c>
      <c r="N11" s="647">
        <f>M11*0.1</f>
        <v>5.7411412854815884</v>
      </c>
      <c r="O11" s="647">
        <f>M11</f>
        <v>57.411412854815879</v>
      </c>
      <c r="P11" s="647">
        <f t="shared" si="2"/>
        <v>57.411412854815879</v>
      </c>
      <c r="Q11" s="647">
        <f t="shared" si="2"/>
        <v>5.7411412854815884</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ref="H12:L12" si="8">H32</f>
        <v>204325.21562658547</v>
      </c>
      <c r="I12" s="647">
        <f t="shared" si="8"/>
        <v>0</v>
      </c>
      <c r="J12" s="647">
        <f t="shared" si="8"/>
        <v>0</v>
      </c>
      <c r="K12" s="647">
        <f t="shared" si="8"/>
        <v>0</v>
      </c>
      <c r="L12" s="647">
        <f t="shared" si="8"/>
        <v>0</v>
      </c>
      <c r="M12" s="647">
        <f t="shared" si="1"/>
        <v>204325.21562658547</v>
      </c>
      <c r="N12" s="647">
        <f t="shared" ref="N12:N14" si="9">I12</f>
        <v>0</v>
      </c>
      <c r="O12" s="647">
        <f t="shared" ref="O12:O14" si="10">J12</f>
        <v>0</v>
      </c>
      <c r="P12" s="647">
        <f t="shared" ref="P12:P14" si="11">K12</f>
        <v>0</v>
      </c>
      <c r="Q12" s="647">
        <f t="shared" ref="Q12:Q14" si="12">L12</f>
        <v>0</v>
      </c>
      <c r="R12" s="647">
        <f>M12*3/8</f>
        <v>76621.955859969545</v>
      </c>
      <c r="S12" s="647">
        <f t="shared" ref="S12:V14" si="13">N12*3/8</f>
        <v>0</v>
      </c>
      <c r="T12" s="647">
        <f t="shared" si="13"/>
        <v>0</v>
      </c>
      <c r="U12" s="647">
        <f t="shared" si="13"/>
        <v>0</v>
      </c>
      <c r="V12" s="647">
        <f t="shared" si="13"/>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3" si="14">H33</f>
        <v>160.13444951801114</v>
      </c>
      <c r="I13" s="647">
        <f t="shared" si="14"/>
        <v>0</v>
      </c>
      <c r="J13" s="647">
        <f t="shared" si="14"/>
        <v>0</v>
      </c>
      <c r="K13" s="647">
        <f t="shared" si="14"/>
        <v>0</v>
      </c>
      <c r="L13" s="647">
        <f t="shared" si="14"/>
        <v>0</v>
      </c>
      <c r="M13" s="647">
        <f t="shared" si="1"/>
        <v>160.13444951801114</v>
      </c>
      <c r="N13" s="647">
        <f t="shared" si="9"/>
        <v>0</v>
      </c>
      <c r="O13" s="647">
        <f t="shared" si="10"/>
        <v>0</v>
      </c>
      <c r="P13" s="647">
        <f t="shared" si="11"/>
        <v>0</v>
      </c>
      <c r="Q13" s="647">
        <f t="shared" si="12"/>
        <v>0</v>
      </c>
      <c r="R13" s="647">
        <f t="shared" ref="R13:R14" si="15">M13*3/8</f>
        <v>60.050418569254177</v>
      </c>
      <c r="S13" s="647">
        <f t="shared" si="13"/>
        <v>0</v>
      </c>
      <c r="T13" s="647">
        <f t="shared" si="13"/>
        <v>0</v>
      </c>
      <c r="U13" s="647">
        <f t="shared" si="13"/>
        <v>0</v>
      </c>
      <c r="V13" s="647">
        <f t="shared" si="13"/>
        <v>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ref="H14:L14" si="16">H34</f>
        <v>10984.271943176051</v>
      </c>
      <c r="I14" s="647">
        <f t="shared" si="16"/>
        <v>10984.271943176051</v>
      </c>
      <c r="J14" s="647">
        <f t="shared" si="16"/>
        <v>10984.271943176051</v>
      </c>
      <c r="K14" s="647">
        <f t="shared" si="16"/>
        <v>10984.271943176051</v>
      </c>
      <c r="L14" s="647">
        <f t="shared" si="16"/>
        <v>10984.271943176051</v>
      </c>
      <c r="M14" s="647">
        <f t="shared" si="1"/>
        <v>10984.271943176051</v>
      </c>
      <c r="N14" s="647">
        <f t="shared" si="9"/>
        <v>10984.271943176051</v>
      </c>
      <c r="O14" s="647">
        <f t="shared" si="10"/>
        <v>10984.271943176051</v>
      </c>
      <c r="P14" s="647">
        <f t="shared" si="11"/>
        <v>10984.271943176051</v>
      </c>
      <c r="Q14" s="647">
        <f t="shared" si="12"/>
        <v>10984.271943176051</v>
      </c>
      <c r="R14" s="647">
        <f t="shared" si="15"/>
        <v>4119.1019786910192</v>
      </c>
      <c r="S14" s="647">
        <f t="shared" si="13"/>
        <v>4119.1019786910192</v>
      </c>
      <c r="T14" s="647">
        <f t="shared" si="13"/>
        <v>4119.1019786910192</v>
      </c>
      <c r="U14" s="647">
        <f t="shared" si="13"/>
        <v>4119.1019786910192</v>
      </c>
      <c r="V14" s="647">
        <f t="shared" si="13"/>
        <v>4119.1019786910192</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ht="13">
      <c r="G16" s="765" t="s">
        <v>2293</v>
      </c>
      <c r="H16" s="765">
        <v>2010</v>
      </c>
      <c r="I16" s="765"/>
      <c r="J16" s="765"/>
      <c r="K16" s="765"/>
      <c r="L16" s="765"/>
      <c r="AE16" s="647"/>
      <c r="AF16" s="647"/>
    </row>
    <row r="17" spans="7:12" ht="13">
      <c r="G17" s="765" t="s">
        <v>1656</v>
      </c>
      <c r="H17" s="606">
        <v>6695.48</v>
      </c>
      <c r="I17" s="606">
        <v>811.03</v>
      </c>
      <c r="J17" s="606">
        <v>1079.17</v>
      </c>
      <c r="L17" s="606">
        <v>0</v>
      </c>
    </row>
    <row r="18" spans="7:12" ht="13">
      <c r="G18" s="765" t="s">
        <v>1658</v>
      </c>
      <c r="H18" s="606">
        <v>2715.47</v>
      </c>
      <c r="L18" s="606">
        <v>0</v>
      </c>
    </row>
    <row r="19" spans="7:12" ht="13">
      <c r="G19" s="765" t="s">
        <v>1660</v>
      </c>
      <c r="H19" s="606">
        <v>1109.25</v>
      </c>
      <c r="L19" s="606">
        <v>0</v>
      </c>
    </row>
    <row r="20" spans="7:12" ht="13">
      <c r="G20" s="765" t="s">
        <v>1665</v>
      </c>
      <c r="H20" s="606">
        <v>44.3</v>
      </c>
      <c r="I20" s="606">
        <v>1.29</v>
      </c>
      <c r="J20" s="606">
        <v>1.29</v>
      </c>
      <c r="K20" s="606">
        <v>0.1</v>
      </c>
      <c r="L20" s="606">
        <v>0.1</v>
      </c>
    </row>
    <row r="21" spans="7:12" ht="13">
      <c r="G21" s="765" t="s">
        <v>1677</v>
      </c>
      <c r="H21" s="606">
        <v>0.86</v>
      </c>
      <c r="I21" s="606">
        <v>0.86</v>
      </c>
      <c r="J21" s="606">
        <v>0.86</v>
      </c>
    </row>
    <row r="22" spans="7:12" ht="13">
      <c r="G22" s="765" t="s">
        <v>1650</v>
      </c>
      <c r="H22" s="606">
        <v>1288.72</v>
      </c>
    </row>
    <row r="23" spans="7:12" ht="13">
      <c r="G23" s="765" t="s">
        <v>1870</v>
      </c>
      <c r="H23" s="606">
        <v>1.01</v>
      </c>
    </row>
    <row r="24" spans="7:12" ht="13">
      <c r="G24" s="765" t="s">
        <v>1651</v>
      </c>
      <c r="H24" s="606">
        <v>69.28</v>
      </c>
      <c r="I24" s="606">
        <v>69.28</v>
      </c>
      <c r="J24" s="606">
        <v>69.28</v>
      </c>
      <c r="K24" s="606">
        <v>69.28</v>
      </c>
      <c r="L24" s="606">
        <v>69.28</v>
      </c>
    </row>
    <row r="26" spans="7:12">
      <c r="G26" s="606" t="s">
        <v>2294</v>
      </c>
    </row>
    <row r="27" spans="7:12" ht="13">
      <c r="G27" s="765" t="s">
        <v>1656</v>
      </c>
      <c r="H27" s="606">
        <f>H17/$Y7/$X7</f>
        <v>471805.06229212461</v>
      </c>
      <c r="I27" s="606">
        <f t="shared" ref="I27:L27" si="17">I17/$Y7/$X7</f>
        <v>57150.205761316865</v>
      </c>
      <c r="J27" s="606">
        <f t="shared" si="17"/>
        <v>76045.013811376077</v>
      </c>
      <c r="K27" s="606">
        <f t="shared" si="17"/>
        <v>0</v>
      </c>
      <c r="L27" s="606">
        <f t="shared" si="17"/>
        <v>0</v>
      </c>
    </row>
    <row r="28" spans="7:12" ht="13">
      <c r="G28" s="765" t="s">
        <v>1658</v>
      </c>
      <c r="H28" s="606">
        <f t="shared" ref="H28:L34" si="18">H18/$Y8/$X8</f>
        <v>191348.8640847849</v>
      </c>
      <c r="I28" s="606">
        <f t="shared" si="18"/>
        <v>0</v>
      </c>
      <c r="J28" s="606">
        <f t="shared" si="18"/>
        <v>0</v>
      </c>
      <c r="K28" s="606">
        <f t="shared" si="18"/>
        <v>0</v>
      </c>
      <c r="L28" s="606">
        <f t="shared" si="18"/>
        <v>0</v>
      </c>
    </row>
    <row r="29" spans="7:12" ht="13">
      <c r="G29" s="765" t="s">
        <v>1660</v>
      </c>
      <c r="H29" s="606">
        <f t="shared" si="18"/>
        <v>74050.708964191304</v>
      </c>
      <c r="I29" s="606">
        <f t="shared" si="18"/>
        <v>0</v>
      </c>
      <c r="J29" s="606">
        <f t="shared" si="18"/>
        <v>0</v>
      </c>
      <c r="K29" s="606">
        <f t="shared" si="18"/>
        <v>0</v>
      </c>
      <c r="L29" s="606">
        <f t="shared" si="18"/>
        <v>0</v>
      </c>
    </row>
    <row r="30" spans="7:12" ht="13">
      <c r="G30" s="765" t="s">
        <v>1665</v>
      </c>
      <c r="H30" s="606">
        <f t="shared" si="18"/>
        <v>7023.7189244038545</v>
      </c>
      <c r="I30" s="606">
        <f t="shared" si="18"/>
        <v>204.52815829528157</v>
      </c>
      <c r="J30" s="606">
        <f t="shared" si="18"/>
        <v>204.52815829528157</v>
      </c>
      <c r="K30" s="606">
        <f t="shared" si="18"/>
        <v>15.854895991882293</v>
      </c>
      <c r="L30" s="606">
        <f t="shared" si="18"/>
        <v>15.854895991882293</v>
      </c>
    </row>
    <row r="31" spans="7:12" ht="13">
      <c r="G31" s="765" t="s">
        <v>1677</v>
      </c>
      <c r="H31" s="606">
        <f t="shared" si="18"/>
        <v>57.411412854815879</v>
      </c>
      <c r="I31" s="606">
        <f t="shared" si="18"/>
        <v>57.411412854815879</v>
      </c>
      <c r="J31" s="606">
        <f t="shared" si="18"/>
        <v>57.411412854815879</v>
      </c>
      <c r="K31" s="606">
        <f t="shared" si="18"/>
        <v>0</v>
      </c>
      <c r="L31" s="606">
        <f t="shared" si="18"/>
        <v>0</v>
      </c>
    </row>
    <row r="32" spans="7:12" ht="13">
      <c r="G32" s="765" t="s">
        <v>1650</v>
      </c>
      <c r="H32" s="606">
        <f t="shared" si="18"/>
        <v>204325.21562658547</v>
      </c>
      <c r="I32" s="606">
        <f t="shared" si="18"/>
        <v>0</v>
      </c>
      <c r="J32" s="606">
        <f t="shared" si="18"/>
        <v>0</v>
      </c>
      <c r="K32" s="606">
        <f t="shared" si="18"/>
        <v>0</v>
      </c>
      <c r="L32" s="606">
        <f t="shared" si="18"/>
        <v>0</v>
      </c>
    </row>
    <row r="33" spans="7:12" ht="13">
      <c r="G33" s="765" t="s">
        <v>1870</v>
      </c>
      <c r="H33" s="606">
        <f t="shared" si="18"/>
        <v>160.13444951801114</v>
      </c>
      <c r="I33" s="606">
        <f t="shared" si="18"/>
        <v>0</v>
      </c>
      <c r="J33" s="606">
        <f t="shared" si="18"/>
        <v>0</v>
      </c>
      <c r="K33" s="606">
        <f t="shared" si="18"/>
        <v>0</v>
      </c>
      <c r="L33" s="606">
        <f t="shared" si="18"/>
        <v>0</v>
      </c>
    </row>
    <row r="34" spans="7:12" ht="13">
      <c r="G34" s="765" t="s">
        <v>1651</v>
      </c>
      <c r="H34" s="606">
        <f t="shared" si="18"/>
        <v>10984.271943176051</v>
      </c>
      <c r="I34" s="606">
        <f t="shared" si="18"/>
        <v>10984.271943176051</v>
      </c>
      <c r="J34" s="606">
        <f t="shared" si="18"/>
        <v>10984.271943176051</v>
      </c>
      <c r="K34" s="606">
        <f t="shared" si="18"/>
        <v>10984.271943176051</v>
      </c>
      <c r="L34" s="606">
        <f t="shared" si="18"/>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1"/>
  <sheetViews>
    <sheetView tabSelected="1" zoomScale="70" zoomScaleNormal="70" workbookViewId="0">
      <pane xSplit="2" ySplit="6" topLeftCell="AP7" activePane="bottomRight" state="frozen"/>
      <selection pane="topRight" activeCell="C1" sqref="C1"/>
      <selection pane="bottomLeft" activeCell="A6" sqref="A6"/>
      <selection pane="bottomRight" activeCell="AZ18" sqref="AZ18"/>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2" bestFit="1" customWidth="1"/>
    <col min="57" max="57" width="12.81640625" style="602" bestFit="1" customWidth="1"/>
    <col min="58" max="58" width="17.453125" style="602" bestFit="1" customWidth="1"/>
    <col min="59" max="59" width="17.453125" style="602" customWidth="1"/>
    <col min="60" max="60" width="14.453125" style="602" bestFit="1" customWidth="1"/>
    <col min="61" max="61" width="12.81640625" style="602" bestFit="1" customWidth="1"/>
    <col min="62" max="63" width="17.453125" style="602" bestFit="1" customWidth="1"/>
    <col min="64" max="64" width="14.453125" style="602" bestFit="1" customWidth="1"/>
    <col min="65" max="65" width="12.81640625" style="602" bestFit="1" customWidth="1"/>
    <col min="66" max="67" width="17.453125" style="602" bestFit="1" customWidth="1"/>
    <col min="68" max="68" width="14.453125" style="602" bestFit="1" customWidth="1"/>
    <col min="69" max="69" width="12" style="602" customWidth="1"/>
    <col min="70" max="84" width="8.453125" style="602"/>
    <col min="85" max="85" width="8.453125" style="484"/>
    <col min="86" max="86" width="8.453125" style="484" customWidth="1"/>
    <col min="87" max="16384" width="8.453125" style="484"/>
  </cols>
  <sheetData>
    <row r="1" spans="2:110"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c r="AX68" s="483"/>
      <c r="AY68" s="483"/>
      <c r="BA68" s="602"/>
      <c r="BB68" s="602"/>
      <c r="BC68" s="602"/>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c r="AX69" s="483"/>
      <c r="AY69" s="483"/>
      <c r="BA69" s="602"/>
      <c r="BB69" s="602"/>
      <c r="BC69" s="602"/>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W76" s="483"/>
      <c r="AX76" s="483"/>
      <c r="AY76" s="483"/>
      <c r="AZ76" s="602"/>
      <c r="BA76" s="602"/>
      <c r="BB76" s="602"/>
    </row>
    <row r="77" spans="2:119"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IFERROR(INDEX(ENG_Balance!$A$7:$V$83,MATCH(RIGHT($B77,3),ENG_Balance!$A$7:$A$100,0),MATCH(LEFT($B77,3)&amp;2010,ENG_Balance!$A$7:$V$7,0))/1000,0)</f>
        <v>718.33810600000004</v>
      </c>
      <c r="AX77" s="483">
        <f>IFERROR(INDEX(ENG_Balance!$A$7:$V$83,MATCH(RIGHT($B77,3),ENG_Balance!$A$7:$A$100,0),MATCH(LEFT($B77,3)&amp;2015,ENG_Balance!$A$7:$V$7,0))/1000,0)</f>
        <v>1140.5922990000001</v>
      </c>
      <c r="AY77" s="483">
        <f>IFERROR(INDEX(ENG_Balance!$A$7:$V$83,MATCH(RIGHT($B77,3),ENG_Balance!$A$7:$A$100,0),MATCH(LEFT($B77,3)&amp;2020,ENG_Balance!$A$7:$V$7,0))/1000,0)</f>
        <v>0</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5">
      <c r="B114" s="8"/>
      <c r="C114" s="8"/>
      <c r="D114" s="216"/>
      <c r="F114" s="100"/>
      <c r="G114" s="483"/>
      <c r="H114" s="483"/>
      <c r="I114" s="483"/>
      <c r="J114" s="483"/>
      <c r="K114" s="483"/>
      <c r="L114" s="483"/>
      <c r="M114" s="483"/>
      <c r="N114" s="483"/>
      <c r="O114" s="483"/>
      <c r="P114" s="483"/>
      <c r="Q114" s="483"/>
      <c r="R114" s="483"/>
      <c r="S114" s="483"/>
      <c r="T114" s="483"/>
      <c r="U114" s="483"/>
    </row>
    <row r="115" spans="2:68" ht="14.5">
      <c r="B115" s="8"/>
      <c r="C115" s="8"/>
      <c r="D115" s="216"/>
      <c r="F115" s="100"/>
      <c r="G115" s="483"/>
      <c r="H115" s="483"/>
      <c r="I115" s="483"/>
      <c r="J115" s="483"/>
      <c r="K115" s="483"/>
      <c r="L115" s="483"/>
      <c r="M115" s="483"/>
      <c r="N115" s="483"/>
      <c r="O115" s="483"/>
      <c r="P115" s="483"/>
      <c r="Q115" s="483"/>
      <c r="R115" s="483"/>
      <c r="S115" s="483"/>
      <c r="T115" s="483"/>
      <c r="U115" s="483"/>
    </row>
    <row r="116" spans="2:68" ht="14.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8" t="s">
        <v>838</v>
      </c>
      <c r="D117" s="1328"/>
      <c r="E117" s="1328"/>
      <c r="F117" s="1328"/>
      <c r="G117" s="1328"/>
      <c r="H117" s="1328"/>
      <c r="I117" s="1328"/>
      <c r="J117" s="1328"/>
      <c r="K117" s="1328"/>
      <c r="L117" s="1328"/>
    </row>
    <row r="118" spans="2:68">
      <c r="B118" s="8"/>
      <c r="C118" s="1328"/>
      <c r="D118" s="1328"/>
      <c r="E118" s="1328"/>
      <c r="F118" s="1328"/>
      <c r="G118" s="1328"/>
      <c r="H118" s="1328"/>
      <c r="I118" s="1328"/>
      <c r="J118" s="1328"/>
      <c r="K118" s="1328"/>
      <c r="L118" s="1328"/>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[21]BiomassCost!G30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[21]BiomassCost!G33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[21]BiomassCost!G31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[21]BiomassCost!$G$43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23" t="s">
        <v>827</v>
      </c>
      <c r="D255" s="1325" t="s">
        <v>828</v>
      </c>
      <c r="E255" s="1326"/>
      <c r="F255" s="1326"/>
      <c r="G255" s="1326"/>
      <c r="H255" s="1326"/>
      <c r="I255" s="1326"/>
      <c r="J255" s="1326"/>
      <c r="K255" s="1326"/>
      <c r="L255" s="1326"/>
      <c r="M255" s="1326"/>
      <c r="N255" s="132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2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G5" zoomScale="80" zoomScaleNormal="80" workbookViewId="0">
      <selection activeCell="N21" sqref="N21"/>
    </sheetView>
  </sheetViews>
  <sheetFormatPr defaultColWidth="9.08984375" defaultRowHeight="12.5"/>
  <cols>
    <col min="1" max="1" width="2" style="606" bestFit="1" customWidth="1"/>
    <col min="2" max="2" width="9.453125" style="606" bestFit="1" customWidth="1"/>
    <col min="3" max="3" width="18.089843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08984375" style="606" customWidth="1"/>
    <col min="12" max="12" width="18.36328125" style="606" customWidth="1"/>
    <col min="13" max="13" width="10.453125" style="606" customWidth="1"/>
    <col min="14" max="14" width="11.453125" style="606" customWidth="1"/>
    <col min="15" max="15" width="8.089843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089843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08984375" style="606" customWidth="1"/>
    <col min="37" max="37" width="16.08984375" style="606" customWidth="1"/>
    <col min="38" max="38" width="16.453125" style="606" customWidth="1"/>
    <col min="39" max="40" width="7.453125" style="606" customWidth="1"/>
    <col min="41" max="41" width="3.453125" style="606" customWidth="1"/>
    <col min="42" max="42" width="17.453125" style="606" customWidth="1"/>
    <col min="43" max="43" width="9.08984375" style="606"/>
    <col min="44" max="45" width="13.453125" style="606" customWidth="1"/>
    <col min="46" max="16384" width="9.089843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0.03</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0.06</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29" t="s">
        <v>1895</v>
      </c>
      <c r="AS28" s="132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0898437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30" t="s">
        <v>1641</v>
      </c>
      <c r="P59" s="1330"/>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K76" activePane="bottomRight" state="frozen"/>
      <selection pane="topRight"/>
      <selection pane="bottomLeft"/>
      <selection pane="bottomRight" activeCell="R5" sqref="R5"/>
    </sheetView>
  </sheetViews>
  <sheetFormatPr defaultColWidth="8.81640625" defaultRowHeight="11.25" customHeight="1"/>
  <cols>
    <col min="1" max="1" width="5.26953125" style="1298" customWidth="1"/>
    <col min="2" max="2" width="41.6328125" style="1298" customWidth="1"/>
    <col min="3" max="3" width="18" style="1298" customWidth="1"/>
    <col min="4" max="4" width="15.08984375" style="1298" customWidth="1"/>
    <col min="5" max="5" width="8.36328125" style="1298" customWidth="1"/>
    <col min="6" max="6" width="13.08984375" style="1298" customWidth="1"/>
    <col min="7" max="7" width="7.08984375" style="1298" customWidth="1"/>
    <col min="8" max="8" width="13.6328125" style="1298" customWidth="1"/>
    <col min="9" max="9" width="7.6328125" style="1298" customWidth="1"/>
    <col min="10" max="10" width="13.6328125" style="1298" customWidth="1"/>
    <col min="11" max="11" width="6.6328125" style="1298" customWidth="1"/>
    <col min="12" max="12" width="15.6328125" style="1298" customWidth="1"/>
    <col min="13" max="13" width="7.6328125" style="1298" customWidth="1"/>
    <col min="14" max="14" width="15" style="1298" customWidth="1"/>
    <col min="15" max="15" width="10" style="1298" customWidth="1"/>
    <col min="16" max="16" width="13.6328125" style="1298" customWidth="1"/>
    <col min="17" max="17" width="8" style="1298" customWidth="1"/>
    <col min="18" max="18" width="14.453125" style="1298" customWidth="1"/>
    <col min="19" max="19" width="7.08984375" style="1298" customWidth="1"/>
    <col min="20" max="20" width="18.36328125" style="1298" customWidth="1"/>
    <col min="21" max="21" width="7.36328125" style="1298" customWidth="1"/>
    <col min="22" max="16384" width="8.81640625" style="1298"/>
  </cols>
  <sheetData>
    <row r="1" spans="1:21" ht="14.5">
      <c r="A1" s="1299" t="s">
        <v>2283</v>
      </c>
    </row>
    <row r="2" spans="1:21" ht="14.5">
      <c r="A2" s="1299" t="s">
        <v>2262</v>
      </c>
      <c r="B2" s="1300" t="s">
        <v>2282</v>
      </c>
    </row>
    <row r="3" spans="1:21" ht="14.5">
      <c r="A3" s="1299" t="s">
        <v>2261</v>
      </c>
      <c r="B3" s="1299" t="s">
        <v>2260</v>
      </c>
    </row>
    <row r="4" spans="1:21" ht="11.25" customHeight="1">
      <c r="R4" s="1381">
        <f>T79-R79</f>
        <v>117601.19999999998</v>
      </c>
    </row>
    <row r="5" spans="1:21" ht="14.5">
      <c r="A5" s="1300" t="s">
        <v>2259</v>
      </c>
      <c r="C5" s="1299" t="s">
        <v>2258</v>
      </c>
    </row>
    <row r="6" spans="1:21" ht="14.5">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5">
      <c r="B8" s="1331" t="s">
        <v>2255</v>
      </c>
      <c r="C8" s="1332"/>
      <c r="D8" s="1331" t="s">
        <v>958</v>
      </c>
      <c r="E8" s="1333"/>
      <c r="F8" s="1333"/>
      <c r="G8" s="1333"/>
      <c r="H8" s="1333"/>
      <c r="I8" s="1332"/>
      <c r="J8" s="1331" t="s">
        <v>953</v>
      </c>
      <c r="K8" s="1333"/>
      <c r="L8" s="1333"/>
      <c r="M8" s="1333"/>
      <c r="N8" s="1333"/>
      <c r="O8" s="1332"/>
      <c r="P8" s="1331" t="s">
        <v>2281</v>
      </c>
      <c r="Q8" s="1333"/>
      <c r="R8" s="1333"/>
      <c r="S8" s="1333"/>
      <c r="T8" s="1333"/>
      <c r="U8" s="1332"/>
    </row>
    <row r="9" spans="1:21" ht="14.5">
      <c r="B9" s="1331" t="s">
        <v>2254</v>
      </c>
      <c r="C9" s="1332"/>
      <c r="D9" s="1331" t="s">
        <v>927</v>
      </c>
      <c r="E9" s="1332"/>
      <c r="F9" s="1331" t="s">
        <v>164</v>
      </c>
      <c r="G9" s="1332"/>
      <c r="H9" s="1331" t="s">
        <v>170</v>
      </c>
      <c r="I9" s="1332"/>
      <c r="J9" s="1331" t="s">
        <v>927</v>
      </c>
      <c r="K9" s="1332"/>
      <c r="L9" s="1331" t="s">
        <v>164</v>
      </c>
      <c r="M9" s="1332"/>
      <c r="N9" s="1331" t="s">
        <v>170</v>
      </c>
      <c r="O9" s="1332"/>
      <c r="P9" s="1331" t="s">
        <v>927</v>
      </c>
      <c r="Q9" s="1332"/>
      <c r="R9" s="1331" t="s">
        <v>164</v>
      </c>
      <c r="S9" s="1332"/>
      <c r="T9" s="1331" t="s">
        <v>170</v>
      </c>
      <c r="U9" s="1332"/>
    </row>
    <row r="10" spans="1:21" ht="14.5">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5">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5">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5">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5">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5">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5">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5">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5">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5">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5">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5">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5">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5">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5">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5">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5">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5">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5">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5">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5">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5">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5">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5">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5">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5">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5">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5">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5">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5">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5">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5">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5">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5">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5">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5">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5">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5">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5">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5">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5">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5">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5">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5">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5">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5">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5">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5">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5">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5">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5">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5">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5">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5">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5">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5">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5">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5">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5">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5">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5">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5">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5">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5">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5">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5">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5">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5">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5">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5">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5">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5">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5">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5">
      <c r="B84" s="1300" t="s">
        <v>2208</v>
      </c>
    </row>
    <row r="85" spans="1:21" ht="14.5">
      <c r="B85" s="1300" t="s">
        <v>937</v>
      </c>
      <c r="C85" s="1299" t="s">
        <v>2207</v>
      </c>
    </row>
    <row r="86" spans="1:21" ht="14.5">
      <c r="B86" s="1300" t="s">
        <v>2206</v>
      </c>
    </row>
    <row r="87" spans="1:21" ht="14.5">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8"/>
    <col min="2" max="5" width="79.6328125" style="1298" customWidth="1"/>
    <col min="6" max="16384" width="8.8164062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8" customWidth="1"/>
    <col min="2" max="2" width="10.453125" style="1298" customWidth="1"/>
    <col min="3" max="3" width="17.08984375" style="1298" customWidth="1"/>
    <col min="4" max="4" width="17.81640625" style="1298" customWidth="1"/>
    <col min="5" max="5" width="20" style="1298" customWidth="1"/>
    <col min="6" max="16384" width="8.81640625" style="1298"/>
  </cols>
  <sheetData>
    <row r="6" spans="1:15">
      <c r="A6" s="1314" t="s">
        <v>2282</v>
      </c>
    </row>
    <row r="7" spans="1:15">
      <c r="A7" s="1316" t="s">
        <v>2280</v>
      </c>
      <c r="B7" s="1316" t="s">
        <v>2279</v>
      </c>
    </row>
    <row r="8" spans="1:15" ht="42.75" customHeight="1">
      <c r="A8" s="1315" t="s">
        <v>2278</v>
      </c>
      <c r="B8" s="1334" t="s">
        <v>1081</v>
      </c>
      <c r="C8" s="1335"/>
      <c r="D8" s="1335"/>
      <c r="E8" s="1335"/>
      <c r="F8" s="1335"/>
      <c r="G8" s="1335"/>
      <c r="H8" s="1335"/>
      <c r="I8" s="1335"/>
      <c r="J8" s="1335"/>
      <c r="K8" s="1335"/>
      <c r="L8" s="1335"/>
      <c r="M8" s="1335"/>
      <c r="N8" s="1335"/>
      <c r="O8" s="1335"/>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8" customWidth="1"/>
    <col min="2" max="2" width="35.453125" style="1168" customWidth="1"/>
    <col min="3" max="20" width="11.453125" style="1168" customWidth="1"/>
    <col min="21" max="16384" width="9.08984375" style="1168"/>
  </cols>
  <sheetData>
    <row r="1" spans="1:20">
      <c r="P1" s="1141">
        <f>P25+P26</f>
        <v>56519.8</v>
      </c>
    </row>
    <row r="2" spans="1:20">
      <c r="B2" s="1336" t="s">
        <v>1774</v>
      </c>
      <c r="C2" s="1336"/>
      <c r="D2" s="1336"/>
      <c r="E2" s="1336"/>
      <c r="F2" s="1336"/>
      <c r="G2" s="1336"/>
      <c r="H2" s="1336"/>
      <c r="I2" s="1336"/>
      <c r="J2" s="1336"/>
      <c r="K2" s="1336"/>
      <c r="L2" s="1336"/>
      <c r="M2" s="1336"/>
      <c r="N2" s="1336"/>
      <c r="O2" s="1336"/>
      <c r="P2" s="1336"/>
      <c r="Q2" s="1336"/>
      <c r="R2" s="1336"/>
      <c r="S2" s="1336"/>
      <c r="T2" s="1336"/>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3"/>
      <c r="C4" s="1337" t="s">
        <v>1686</v>
      </c>
      <c r="D4" s="1345" t="s">
        <v>1687</v>
      </c>
      <c r="E4" s="1337" t="s">
        <v>1688</v>
      </c>
      <c r="F4" s="1337" t="s">
        <v>1689</v>
      </c>
      <c r="G4" s="1347" t="s">
        <v>1690</v>
      </c>
      <c r="H4" s="1347"/>
      <c r="I4" s="1347"/>
      <c r="J4" s="1347"/>
      <c r="K4" s="1347"/>
      <c r="L4" s="1347"/>
      <c r="M4" s="1347"/>
      <c r="N4" s="1347"/>
      <c r="O4" s="1347"/>
      <c r="P4" s="1337" t="s">
        <v>1691</v>
      </c>
      <c r="Q4" s="1339" t="s">
        <v>1692</v>
      </c>
      <c r="R4" s="1337" t="s">
        <v>1693</v>
      </c>
      <c r="S4" s="1337" t="s">
        <v>1694</v>
      </c>
      <c r="T4" s="1341" t="s">
        <v>1695</v>
      </c>
    </row>
    <row r="5" spans="1:20" s="1145" customFormat="1" ht="49.5" customHeight="1" thickBot="1">
      <c r="B5" s="1344"/>
      <c r="C5" s="1338"/>
      <c r="D5" s="1346"/>
      <c r="E5" s="1338"/>
      <c r="F5" s="1338"/>
      <c r="G5" s="1143" t="s">
        <v>1696</v>
      </c>
      <c r="H5" s="1143" t="s">
        <v>1697</v>
      </c>
      <c r="I5" s="1143" t="s">
        <v>1698</v>
      </c>
      <c r="J5" s="1143" t="s">
        <v>1699</v>
      </c>
      <c r="K5" s="1143" t="s">
        <v>1700</v>
      </c>
      <c r="L5" s="1143" t="s">
        <v>1701</v>
      </c>
      <c r="M5" s="1143" t="s">
        <v>1773</v>
      </c>
      <c r="N5" s="1143" t="s">
        <v>1703</v>
      </c>
      <c r="O5" s="1143" t="s">
        <v>1704</v>
      </c>
      <c r="P5" s="1338"/>
      <c r="Q5" s="1340"/>
      <c r="R5" s="1338"/>
      <c r="S5" s="1338"/>
      <c r="T5" s="134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089843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089843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089843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089843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089843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089843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089843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089843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089843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089843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089843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089843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089843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089843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089843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089843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089843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089843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089843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089843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089843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089843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089843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089843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089843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089843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089843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089843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089843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089843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089843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089843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089843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089843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089843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089843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089843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089843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089843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089843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089843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089843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089843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089843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089843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089843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089843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089843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089843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089843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089843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089843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089843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089843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089843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089843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089843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089843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089843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089843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089843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089843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089843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08984375" style="1140"/>
  </cols>
  <sheetData>
    <row r="1" spans="1:20">
      <c r="P1" s="1141">
        <f>P25+P26</f>
        <v>62105.399999999994</v>
      </c>
    </row>
    <row r="2" spans="1:20">
      <c r="B2" s="1336" t="s">
        <v>1775</v>
      </c>
      <c r="C2" s="1336"/>
      <c r="D2" s="1336"/>
      <c r="E2" s="1336"/>
      <c r="F2" s="1336"/>
      <c r="G2" s="1336"/>
      <c r="H2" s="1336"/>
      <c r="I2" s="1336"/>
      <c r="J2" s="1336"/>
      <c r="K2" s="1336"/>
      <c r="L2" s="1336"/>
      <c r="M2" s="1336"/>
      <c r="N2" s="1336"/>
      <c r="O2" s="1336"/>
      <c r="P2" s="1336"/>
      <c r="Q2" s="1336"/>
      <c r="R2" s="1336"/>
      <c r="S2" s="1336"/>
      <c r="T2" s="1336"/>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2"/>
      <c r="C4" s="1348" t="s">
        <v>1686</v>
      </c>
      <c r="D4" s="1348" t="s">
        <v>1687</v>
      </c>
      <c r="E4" s="1348" t="s">
        <v>1688</v>
      </c>
      <c r="F4" s="1348" t="s">
        <v>1689</v>
      </c>
      <c r="G4" s="1354" t="s">
        <v>1690</v>
      </c>
      <c r="H4" s="1355"/>
      <c r="I4" s="1355"/>
      <c r="J4" s="1355"/>
      <c r="K4" s="1355"/>
      <c r="L4" s="1355"/>
      <c r="M4" s="1355"/>
      <c r="N4" s="1355"/>
      <c r="O4" s="1356"/>
      <c r="P4" s="1348" t="s">
        <v>1691</v>
      </c>
      <c r="Q4" s="1348" t="s">
        <v>1692</v>
      </c>
      <c r="R4" s="1348" t="s">
        <v>1693</v>
      </c>
      <c r="S4" s="1348" t="s">
        <v>1694</v>
      </c>
      <c r="T4" s="1350" t="s">
        <v>1695</v>
      </c>
    </row>
    <row r="5" spans="1:20" s="1196" customFormat="1" ht="50.25" customHeight="1" thickBot="1">
      <c r="B5" s="1353"/>
      <c r="C5" s="1349"/>
      <c r="D5" s="1349"/>
      <c r="E5" s="1349"/>
      <c r="F5" s="1349"/>
      <c r="G5" s="1194" t="s">
        <v>1696</v>
      </c>
      <c r="H5" s="1194" t="s">
        <v>1697</v>
      </c>
      <c r="I5" s="1194" t="s">
        <v>1698</v>
      </c>
      <c r="J5" s="1194" t="s">
        <v>1699</v>
      </c>
      <c r="K5" s="1194" t="s">
        <v>1700</v>
      </c>
      <c r="L5" s="1194" t="s">
        <v>1776</v>
      </c>
      <c r="M5" s="1195" t="s">
        <v>1702</v>
      </c>
      <c r="N5" s="1194" t="s">
        <v>1703</v>
      </c>
      <c r="O5" s="1194" t="s">
        <v>1704</v>
      </c>
      <c r="P5" s="1349"/>
      <c r="Q5" s="1349"/>
      <c r="R5" s="1349"/>
      <c r="S5" s="1349"/>
      <c r="T5" s="135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8">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40" bestFit="1" customWidth="1"/>
    <col min="2" max="2" width="31.453125" style="1140" bestFit="1" customWidth="1"/>
    <col min="3" max="20" width="11.453125" style="1140" customWidth="1"/>
    <col min="21" max="26" width="9.08984375" style="1140"/>
    <col min="27" max="27" width="9.453125" style="1140" bestFit="1" customWidth="1"/>
    <col min="28" max="256" width="9.08984375" style="1140"/>
    <col min="257" max="257" width="8.453125" style="1140" bestFit="1" customWidth="1"/>
    <col min="258" max="258" width="31.453125" style="1140" bestFit="1" customWidth="1"/>
    <col min="259" max="276" width="11.453125" style="1140" customWidth="1"/>
    <col min="277" max="282" width="9.08984375" style="1140"/>
    <col min="283" max="283" width="9.453125" style="1140" bestFit="1" customWidth="1"/>
    <col min="284" max="512" width="9.08984375" style="1140"/>
    <col min="513" max="513" width="8.453125" style="1140" bestFit="1" customWidth="1"/>
    <col min="514" max="514" width="31.453125" style="1140" bestFit="1" customWidth="1"/>
    <col min="515" max="532" width="11.453125" style="1140" customWidth="1"/>
    <col min="533" max="538" width="9.08984375" style="1140"/>
    <col min="539" max="539" width="9.453125" style="1140" bestFit="1" customWidth="1"/>
    <col min="540" max="768" width="9.08984375" style="1140"/>
    <col min="769" max="769" width="8.453125" style="1140" bestFit="1" customWidth="1"/>
    <col min="770" max="770" width="31.453125" style="1140" bestFit="1" customWidth="1"/>
    <col min="771" max="788" width="11.453125" style="1140" customWidth="1"/>
    <col min="789" max="794" width="9.08984375" style="1140"/>
    <col min="795" max="795" width="9.453125" style="1140" bestFit="1" customWidth="1"/>
    <col min="796" max="1024" width="9.08984375" style="1140"/>
    <col min="1025" max="1025" width="8.453125" style="1140" bestFit="1" customWidth="1"/>
    <col min="1026" max="1026" width="31.453125" style="1140" bestFit="1" customWidth="1"/>
    <col min="1027" max="1044" width="11.453125" style="1140" customWidth="1"/>
    <col min="1045" max="1050" width="9.08984375" style="1140"/>
    <col min="1051" max="1051" width="9.453125" style="1140" bestFit="1" customWidth="1"/>
    <col min="1052" max="1280" width="9.08984375" style="1140"/>
    <col min="1281" max="1281" width="8.453125" style="1140" bestFit="1" customWidth="1"/>
    <col min="1282" max="1282" width="31.453125" style="1140" bestFit="1" customWidth="1"/>
    <col min="1283" max="1300" width="11.453125" style="1140" customWidth="1"/>
    <col min="1301" max="1306" width="9.08984375" style="1140"/>
    <col min="1307" max="1307" width="9.453125" style="1140" bestFit="1" customWidth="1"/>
    <col min="1308" max="1536" width="9.08984375" style="1140"/>
    <col min="1537" max="1537" width="8.453125" style="1140" bestFit="1" customWidth="1"/>
    <col min="1538" max="1538" width="31.453125" style="1140" bestFit="1" customWidth="1"/>
    <col min="1539" max="1556" width="11.453125" style="1140" customWidth="1"/>
    <col min="1557" max="1562" width="9.08984375" style="1140"/>
    <col min="1563" max="1563" width="9.453125" style="1140" bestFit="1" customWidth="1"/>
    <col min="1564" max="1792" width="9.08984375" style="1140"/>
    <col min="1793" max="1793" width="8.453125" style="1140" bestFit="1" customWidth="1"/>
    <col min="1794" max="1794" width="31.453125" style="1140" bestFit="1" customWidth="1"/>
    <col min="1795" max="1812" width="11.453125" style="1140" customWidth="1"/>
    <col min="1813" max="1818" width="9.08984375" style="1140"/>
    <col min="1819" max="1819" width="9.453125" style="1140" bestFit="1" customWidth="1"/>
    <col min="1820" max="2048" width="9.08984375" style="1140"/>
    <col min="2049" max="2049" width="8.453125" style="1140" bestFit="1" customWidth="1"/>
    <col min="2050" max="2050" width="31.453125" style="1140" bestFit="1" customWidth="1"/>
    <col min="2051" max="2068" width="11.453125" style="1140" customWidth="1"/>
    <col min="2069" max="2074" width="9.08984375" style="1140"/>
    <col min="2075" max="2075" width="9.453125" style="1140" bestFit="1" customWidth="1"/>
    <col min="2076" max="2304" width="9.08984375" style="1140"/>
    <col min="2305" max="2305" width="8.453125" style="1140" bestFit="1" customWidth="1"/>
    <col min="2306" max="2306" width="31.453125" style="1140" bestFit="1" customWidth="1"/>
    <col min="2307" max="2324" width="11.453125" style="1140" customWidth="1"/>
    <col min="2325" max="2330" width="9.08984375" style="1140"/>
    <col min="2331" max="2331" width="9.453125" style="1140" bestFit="1" customWidth="1"/>
    <col min="2332" max="2560" width="9.08984375" style="1140"/>
    <col min="2561" max="2561" width="8.453125" style="1140" bestFit="1" customWidth="1"/>
    <col min="2562" max="2562" width="31.453125" style="1140" bestFit="1" customWidth="1"/>
    <col min="2563" max="2580" width="11.453125" style="1140" customWidth="1"/>
    <col min="2581" max="2586" width="9.08984375" style="1140"/>
    <col min="2587" max="2587" width="9.453125" style="1140" bestFit="1" customWidth="1"/>
    <col min="2588" max="2816" width="9.08984375" style="1140"/>
    <col min="2817" max="2817" width="8.453125" style="1140" bestFit="1" customWidth="1"/>
    <col min="2818" max="2818" width="31.453125" style="1140" bestFit="1" customWidth="1"/>
    <col min="2819" max="2836" width="11.453125" style="1140" customWidth="1"/>
    <col min="2837" max="2842" width="9.08984375" style="1140"/>
    <col min="2843" max="2843" width="9.453125" style="1140" bestFit="1" customWidth="1"/>
    <col min="2844" max="3072" width="9.08984375" style="1140"/>
    <col min="3073" max="3073" width="8.453125" style="1140" bestFit="1" customWidth="1"/>
    <col min="3074" max="3074" width="31.453125" style="1140" bestFit="1" customWidth="1"/>
    <col min="3075" max="3092" width="11.453125" style="1140" customWidth="1"/>
    <col min="3093" max="3098" width="9.08984375" style="1140"/>
    <col min="3099" max="3099" width="9.453125" style="1140" bestFit="1" customWidth="1"/>
    <col min="3100" max="3328" width="9.08984375" style="1140"/>
    <col min="3329" max="3329" width="8.453125" style="1140" bestFit="1" customWidth="1"/>
    <col min="3330" max="3330" width="31.453125" style="1140" bestFit="1" customWidth="1"/>
    <col min="3331" max="3348" width="11.453125" style="1140" customWidth="1"/>
    <col min="3349" max="3354" width="9.08984375" style="1140"/>
    <col min="3355" max="3355" width="9.453125" style="1140" bestFit="1" customWidth="1"/>
    <col min="3356" max="3584" width="9.08984375" style="1140"/>
    <col min="3585" max="3585" width="8.453125" style="1140" bestFit="1" customWidth="1"/>
    <col min="3586" max="3586" width="31.453125" style="1140" bestFit="1" customWidth="1"/>
    <col min="3587" max="3604" width="11.453125" style="1140" customWidth="1"/>
    <col min="3605" max="3610" width="9.08984375" style="1140"/>
    <col min="3611" max="3611" width="9.453125" style="1140" bestFit="1" customWidth="1"/>
    <col min="3612" max="3840" width="9.08984375" style="1140"/>
    <col min="3841" max="3841" width="8.453125" style="1140" bestFit="1" customWidth="1"/>
    <col min="3842" max="3842" width="31.453125" style="1140" bestFit="1" customWidth="1"/>
    <col min="3843" max="3860" width="11.453125" style="1140" customWidth="1"/>
    <col min="3861" max="3866" width="9.08984375" style="1140"/>
    <col min="3867" max="3867" width="9.453125" style="1140" bestFit="1" customWidth="1"/>
    <col min="3868" max="4096" width="9.08984375" style="1140"/>
    <col min="4097" max="4097" width="8.453125" style="1140" bestFit="1" customWidth="1"/>
    <col min="4098" max="4098" width="31.453125" style="1140" bestFit="1" customWidth="1"/>
    <col min="4099" max="4116" width="11.453125" style="1140" customWidth="1"/>
    <col min="4117" max="4122" width="9.08984375" style="1140"/>
    <col min="4123" max="4123" width="9.453125" style="1140" bestFit="1" customWidth="1"/>
    <col min="4124" max="4352" width="9.08984375" style="1140"/>
    <col min="4353" max="4353" width="8.453125" style="1140" bestFit="1" customWidth="1"/>
    <col min="4354" max="4354" width="31.453125" style="1140" bestFit="1" customWidth="1"/>
    <col min="4355" max="4372" width="11.453125" style="1140" customWidth="1"/>
    <col min="4373" max="4378" width="9.08984375" style="1140"/>
    <col min="4379" max="4379" width="9.453125" style="1140" bestFit="1" customWidth="1"/>
    <col min="4380" max="4608" width="9.08984375" style="1140"/>
    <col min="4609" max="4609" width="8.453125" style="1140" bestFit="1" customWidth="1"/>
    <col min="4610" max="4610" width="31.453125" style="1140" bestFit="1" customWidth="1"/>
    <col min="4611" max="4628" width="11.453125" style="1140" customWidth="1"/>
    <col min="4629" max="4634" width="9.08984375" style="1140"/>
    <col min="4635" max="4635" width="9.453125" style="1140" bestFit="1" customWidth="1"/>
    <col min="4636" max="4864" width="9.08984375" style="1140"/>
    <col min="4865" max="4865" width="8.453125" style="1140" bestFit="1" customWidth="1"/>
    <col min="4866" max="4866" width="31.453125" style="1140" bestFit="1" customWidth="1"/>
    <col min="4867" max="4884" width="11.453125" style="1140" customWidth="1"/>
    <col min="4885" max="4890" width="9.08984375" style="1140"/>
    <col min="4891" max="4891" width="9.453125" style="1140" bestFit="1" customWidth="1"/>
    <col min="4892" max="5120" width="9.08984375" style="1140"/>
    <col min="5121" max="5121" width="8.453125" style="1140" bestFit="1" customWidth="1"/>
    <col min="5122" max="5122" width="31.453125" style="1140" bestFit="1" customWidth="1"/>
    <col min="5123" max="5140" width="11.453125" style="1140" customWidth="1"/>
    <col min="5141" max="5146" width="9.08984375" style="1140"/>
    <col min="5147" max="5147" width="9.453125" style="1140" bestFit="1" customWidth="1"/>
    <col min="5148" max="5376" width="9.08984375" style="1140"/>
    <col min="5377" max="5377" width="8.453125" style="1140" bestFit="1" customWidth="1"/>
    <col min="5378" max="5378" width="31.453125" style="1140" bestFit="1" customWidth="1"/>
    <col min="5379" max="5396" width="11.453125" style="1140" customWidth="1"/>
    <col min="5397" max="5402" width="9.08984375" style="1140"/>
    <col min="5403" max="5403" width="9.453125" style="1140" bestFit="1" customWidth="1"/>
    <col min="5404" max="5632" width="9.08984375" style="1140"/>
    <col min="5633" max="5633" width="8.453125" style="1140" bestFit="1" customWidth="1"/>
    <col min="5634" max="5634" width="31.453125" style="1140" bestFit="1" customWidth="1"/>
    <col min="5635" max="5652" width="11.453125" style="1140" customWidth="1"/>
    <col min="5653" max="5658" width="9.08984375" style="1140"/>
    <col min="5659" max="5659" width="9.453125" style="1140" bestFit="1" customWidth="1"/>
    <col min="5660" max="5888" width="9.08984375" style="1140"/>
    <col min="5889" max="5889" width="8.453125" style="1140" bestFit="1" customWidth="1"/>
    <col min="5890" max="5890" width="31.453125" style="1140" bestFit="1" customWidth="1"/>
    <col min="5891" max="5908" width="11.453125" style="1140" customWidth="1"/>
    <col min="5909" max="5914" width="9.08984375" style="1140"/>
    <col min="5915" max="5915" width="9.453125" style="1140" bestFit="1" customWidth="1"/>
    <col min="5916" max="6144" width="9.08984375" style="1140"/>
    <col min="6145" max="6145" width="8.453125" style="1140" bestFit="1" customWidth="1"/>
    <col min="6146" max="6146" width="31.453125" style="1140" bestFit="1" customWidth="1"/>
    <col min="6147" max="6164" width="11.453125" style="1140" customWidth="1"/>
    <col min="6165" max="6170" width="9.08984375" style="1140"/>
    <col min="6171" max="6171" width="9.453125" style="1140" bestFit="1" customWidth="1"/>
    <col min="6172" max="6400" width="9.08984375" style="1140"/>
    <col min="6401" max="6401" width="8.453125" style="1140" bestFit="1" customWidth="1"/>
    <col min="6402" max="6402" width="31.453125" style="1140" bestFit="1" customWidth="1"/>
    <col min="6403" max="6420" width="11.453125" style="1140" customWidth="1"/>
    <col min="6421" max="6426" width="9.08984375" style="1140"/>
    <col min="6427" max="6427" width="9.453125" style="1140" bestFit="1" customWidth="1"/>
    <col min="6428" max="6656" width="9.08984375" style="1140"/>
    <col min="6657" max="6657" width="8.453125" style="1140" bestFit="1" customWidth="1"/>
    <col min="6658" max="6658" width="31.453125" style="1140" bestFit="1" customWidth="1"/>
    <col min="6659" max="6676" width="11.453125" style="1140" customWidth="1"/>
    <col min="6677" max="6682" width="9.08984375" style="1140"/>
    <col min="6683" max="6683" width="9.453125" style="1140" bestFit="1" customWidth="1"/>
    <col min="6684" max="6912" width="9.08984375" style="1140"/>
    <col min="6913" max="6913" width="8.453125" style="1140" bestFit="1" customWidth="1"/>
    <col min="6914" max="6914" width="31.453125" style="1140" bestFit="1" customWidth="1"/>
    <col min="6915" max="6932" width="11.453125" style="1140" customWidth="1"/>
    <col min="6933" max="6938" width="9.08984375" style="1140"/>
    <col min="6939" max="6939" width="9.453125" style="1140" bestFit="1" customWidth="1"/>
    <col min="6940" max="7168" width="9.08984375" style="1140"/>
    <col min="7169" max="7169" width="8.453125" style="1140" bestFit="1" customWidth="1"/>
    <col min="7170" max="7170" width="31.453125" style="1140" bestFit="1" customWidth="1"/>
    <col min="7171" max="7188" width="11.453125" style="1140" customWidth="1"/>
    <col min="7189" max="7194" width="9.08984375" style="1140"/>
    <col min="7195" max="7195" width="9.453125" style="1140" bestFit="1" customWidth="1"/>
    <col min="7196" max="7424" width="9.08984375" style="1140"/>
    <col min="7425" max="7425" width="8.453125" style="1140" bestFit="1" customWidth="1"/>
    <col min="7426" max="7426" width="31.453125" style="1140" bestFit="1" customWidth="1"/>
    <col min="7427" max="7444" width="11.453125" style="1140" customWidth="1"/>
    <col min="7445" max="7450" width="9.08984375" style="1140"/>
    <col min="7451" max="7451" width="9.453125" style="1140" bestFit="1" customWidth="1"/>
    <col min="7452" max="7680" width="9.08984375" style="1140"/>
    <col min="7681" max="7681" width="8.453125" style="1140" bestFit="1" customWidth="1"/>
    <col min="7682" max="7682" width="31.453125" style="1140" bestFit="1" customWidth="1"/>
    <col min="7683" max="7700" width="11.453125" style="1140" customWidth="1"/>
    <col min="7701" max="7706" width="9.08984375" style="1140"/>
    <col min="7707" max="7707" width="9.453125" style="1140" bestFit="1" customWidth="1"/>
    <col min="7708" max="7936" width="9.08984375" style="1140"/>
    <col min="7937" max="7937" width="8.453125" style="1140" bestFit="1" customWidth="1"/>
    <col min="7938" max="7938" width="31.453125" style="1140" bestFit="1" customWidth="1"/>
    <col min="7939" max="7956" width="11.453125" style="1140" customWidth="1"/>
    <col min="7957" max="7962" width="9.08984375" style="1140"/>
    <col min="7963" max="7963" width="9.453125" style="1140" bestFit="1" customWidth="1"/>
    <col min="7964" max="8192" width="9.08984375" style="1140"/>
    <col min="8193" max="8193" width="8.453125" style="1140" bestFit="1" customWidth="1"/>
    <col min="8194" max="8194" width="31.453125" style="1140" bestFit="1" customWidth="1"/>
    <col min="8195" max="8212" width="11.453125" style="1140" customWidth="1"/>
    <col min="8213" max="8218" width="9.08984375" style="1140"/>
    <col min="8219" max="8219" width="9.453125" style="1140" bestFit="1" customWidth="1"/>
    <col min="8220" max="8448" width="9.08984375" style="1140"/>
    <col min="8449" max="8449" width="8.453125" style="1140" bestFit="1" customWidth="1"/>
    <col min="8450" max="8450" width="31.453125" style="1140" bestFit="1" customWidth="1"/>
    <col min="8451" max="8468" width="11.453125" style="1140" customWidth="1"/>
    <col min="8469" max="8474" width="9.08984375" style="1140"/>
    <col min="8475" max="8475" width="9.453125" style="1140" bestFit="1" customWidth="1"/>
    <col min="8476" max="8704" width="9.08984375" style="1140"/>
    <col min="8705" max="8705" width="8.453125" style="1140" bestFit="1" customWidth="1"/>
    <col min="8706" max="8706" width="31.453125" style="1140" bestFit="1" customWidth="1"/>
    <col min="8707" max="8724" width="11.453125" style="1140" customWidth="1"/>
    <col min="8725" max="8730" width="9.08984375" style="1140"/>
    <col min="8731" max="8731" width="9.453125" style="1140" bestFit="1" customWidth="1"/>
    <col min="8732" max="8960" width="9.08984375" style="1140"/>
    <col min="8961" max="8961" width="8.453125" style="1140" bestFit="1" customWidth="1"/>
    <col min="8962" max="8962" width="31.453125" style="1140" bestFit="1" customWidth="1"/>
    <col min="8963" max="8980" width="11.453125" style="1140" customWidth="1"/>
    <col min="8981" max="8986" width="9.08984375" style="1140"/>
    <col min="8987" max="8987" width="9.453125" style="1140" bestFit="1" customWidth="1"/>
    <col min="8988" max="9216" width="9.08984375" style="1140"/>
    <col min="9217" max="9217" width="8.453125" style="1140" bestFit="1" customWidth="1"/>
    <col min="9218" max="9218" width="31.453125" style="1140" bestFit="1" customWidth="1"/>
    <col min="9219" max="9236" width="11.453125" style="1140" customWidth="1"/>
    <col min="9237" max="9242" width="9.08984375" style="1140"/>
    <col min="9243" max="9243" width="9.453125" style="1140" bestFit="1" customWidth="1"/>
    <col min="9244" max="9472" width="9.08984375" style="1140"/>
    <col min="9473" max="9473" width="8.453125" style="1140" bestFit="1" customWidth="1"/>
    <col min="9474" max="9474" width="31.453125" style="1140" bestFit="1" customWidth="1"/>
    <col min="9475" max="9492" width="11.453125" style="1140" customWidth="1"/>
    <col min="9493" max="9498" width="9.08984375" style="1140"/>
    <col min="9499" max="9499" width="9.453125" style="1140" bestFit="1" customWidth="1"/>
    <col min="9500" max="9728" width="9.08984375" style="1140"/>
    <col min="9729" max="9729" width="8.453125" style="1140" bestFit="1" customWidth="1"/>
    <col min="9730" max="9730" width="31.453125" style="1140" bestFit="1" customWidth="1"/>
    <col min="9731" max="9748" width="11.453125" style="1140" customWidth="1"/>
    <col min="9749" max="9754" width="9.08984375" style="1140"/>
    <col min="9755" max="9755" width="9.453125" style="1140" bestFit="1" customWidth="1"/>
    <col min="9756" max="9984" width="9.08984375" style="1140"/>
    <col min="9985" max="9985" width="8.453125" style="1140" bestFit="1" customWidth="1"/>
    <col min="9986" max="9986" width="31.453125" style="1140" bestFit="1" customWidth="1"/>
    <col min="9987" max="10004" width="11.453125" style="1140" customWidth="1"/>
    <col min="10005" max="10010" width="9.08984375" style="1140"/>
    <col min="10011" max="10011" width="9.453125" style="1140" bestFit="1" customWidth="1"/>
    <col min="10012" max="10240" width="9.08984375" style="1140"/>
    <col min="10241" max="10241" width="8.453125" style="1140" bestFit="1" customWidth="1"/>
    <col min="10242" max="10242" width="31.453125" style="1140" bestFit="1" customWidth="1"/>
    <col min="10243" max="10260" width="11.453125" style="1140" customWidth="1"/>
    <col min="10261" max="10266" width="9.08984375" style="1140"/>
    <col min="10267" max="10267" width="9.453125" style="1140" bestFit="1" customWidth="1"/>
    <col min="10268" max="10496" width="9.08984375" style="1140"/>
    <col min="10497" max="10497" width="8.453125" style="1140" bestFit="1" customWidth="1"/>
    <col min="10498" max="10498" width="31.453125" style="1140" bestFit="1" customWidth="1"/>
    <col min="10499" max="10516" width="11.453125" style="1140" customWidth="1"/>
    <col min="10517" max="10522" width="9.08984375" style="1140"/>
    <col min="10523" max="10523" width="9.453125" style="1140" bestFit="1" customWidth="1"/>
    <col min="10524" max="10752" width="9.08984375" style="1140"/>
    <col min="10753" max="10753" width="8.453125" style="1140" bestFit="1" customWidth="1"/>
    <col min="10754" max="10754" width="31.453125" style="1140" bestFit="1" customWidth="1"/>
    <col min="10755" max="10772" width="11.453125" style="1140" customWidth="1"/>
    <col min="10773" max="10778" width="9.08984375" style="1140"/>
    <col min="10779" max="10779" width="9.453125" style="1140" bestFit="1" customWidth="1"/>
    <col min="10780" max="11008" width="9.08984375" style="1140"/>
    <col min="11009" max="11009" width="8.453125" style="1140" bestFit="1" customWidth="1"/>
    <col min="11010" max="11010" width="31.453125" style="1140" bestFit="1" customWidth="1"/>
    <col min="11011" max="11028" width="11.453125" style="1140" customWidth="1"/>
    <col min="11029" max="11034" width="9.08984375" style="1140"/>
    <col min="11035" max="11035" width="9.453125" style="1140" bestFit="1" customWidth="1"/>
    <col min="11036" max="11264" width="9.08984375" style="1140"/>
    <col min="11265" max="11265" width="8.453125" style="1140" bestFit="1" customWidth="1"/>
    <col min="11266" max="11266" width="31.453125" style="1140" bestFit="1" customWidth="1"/>
    <col min="11267" max="11284" width="11.453125" style="1140" customWidth="1"/>
    <col min="11285" max="11290" width="9.08984375" style="1140"/>
    <col min="11291" max="11291" width="9.453125" style="1140" bestFit="1" customWidth="1"/>
    <col min="11292" max="11520" width="9.08984375" style="1140"/>
    <col min="11521" max="11521" width="8.453125" style="1140" bestFit="1" customWidth="1"/>
    <col min="11522" max="11522" width="31.453125" style="1140" bestFit="1" customWidth="1"/>
    <col min="11523" max="11540" width="11.453125" style="1140" customWidth="1"/>
    <col min="11541" max="11546" width="9.08984375" style="1140"/>
    <col min="11547" max="11547" width="9.453125" style="1140" bestFit="1" customWidth="1"/>
    <col min="11548" max="11776" width="9.08984375" style="1140"/>
    <col min="11777" max="11777" width="8.453125" style="1140" bestFit="1" customWidth="1"/>
    <col min="11778" max="11778" width="31.453125" style="1140" bestFit="1" customWidth="1"/>
    <col min="11779" max="11796" width="11.453125" style="1140" customWidth="1"/>
    <col min="11797" max="11802" width="9.08984375" style="1140"/>
    <col min="11803" max="11803" width="9.453125" style="1140" bestFit="1" customWidth="1"/>
    <col min="11804" max="12032" width="9.08984375" style="1140"/>
    <col min="12033" max="12033" width="8.453125" style="1140" bestFit="1" customWidth="1"/>
    <col min="12034" max="12034" width="31.453125" style="1140" bestFit="1" customWidth="1"/>
    <col min="12035" max="12052" width="11.453125" style="1140" customWidth="1"/>
    <col min="12053" max="12058" width="9.08984375" style="1140"/>
    <col min="12059" max="12059" width="9.453125" style="1140" bestFit="1" customWidth="1"/>
    <col min="12060" max="12288" width="9.08984375" style="1140"/>
    <col min="12289" max="12289" width="8.453125" style="1140" bestFit="1" customWidth="1"/>
    <col min="12290" max="12290" width="31.453125" style="1140" bestFit="1" customWidth="1"/>
    <col min="12291" max="12308" width="11.453125" style="1140" customWidth="1"/>
    <col min="12309" max="12314" width="9.08984375" style="1140"/>
    <col min="12315" max="12315" width="9.453125" style="1140" bestFit="1" customWidth="1"/>
    <col min="12316" max="12544" width="9.08984375" style="1140"/>
    <col min="12545" max="12545" width="8.453125" style="1140" bestFit="1" customWidth="1"/>
    <col min="12546" max="12546" width="31.453125" style="1140" bestFit="1" customWidth="1"/>
    <col min="12547" max="12564" width="11.453125" style="1140" customWidth="1"/>
    <col min="12565" max="12570" width="9.08984375" style="1140"/>
    <col min="12571" max="12571" width="9.453125" style="1140" bestFit="1" customWidth="1"/>
    <col min="12572" max="12800" width="9.08984375" style="1140"/>
    <col min="12801" max="12801" width="8.453125" style="1140" bestFit="1" customWidth="1"/>
    <col min="12802" max="12802" width="31.453125" style="1140" bestFit="1" customWidth="1"/>
    <col min="12803" max="12820" width="11.453125" style="1140" customWidth="1"/>
    <col min="12821" max="12826" width="9.08984375" style="1140"/>
    <col min="12827" max="12827" width="9.453125" style="1140" bestFit="1" customWidth="1"/>
    <col min="12828" max="13056" width="9.08984375" style="1140"/>
    <col min="13057" max="13057" width="8.453125" style="1140" bestFit="1" customWidth="1"/>
    <col min="13058" max="13058" width="31.453125" style="1140" bestFit="1" customWidth="1"/>
    <col min="13059" max="13076" width="11.453125" style="1140" customWidth="1"/>
    <col min="13077" max="13082" width="9.08984375" style="1140"/>
    <col min="13083" max="13083" width="9.453125" style="1140" bestFit="1" customWidth="1"/>
    <col min="13084" max="13312" width="9.08984375" style="1140"/>
    <col min="13313" max="13313" width="8.453125" style="1140" bestFit="1" customWidth="1"/>
    <col min="13314" max="13314" width="31.453125" style="1140" bestFit="1" customWidth="1"/>
    <col min="13315" max="13332" width="11.453125" style="1140" customWidth="1"/>
    <col min="13333" max="13338" width="9.08984375" style="1140"/>
    <col min="13339" max="13339" width="9.453125" style="1140" bestFit="1" customWidth="1"/>
    <col min="13340" max="13568" width="9.08984375" style="1140"/>
    <col min="13569" max="13569" width="8.453125" style="1140" bestFit="1" customWidth="1"/>
    <col min="13570" max="13570" width="31.453125" style="1140" bestFit="1" customWidth="1"/>
    <col min="13571" max="13588" width="11.453125" style="1140" customWidth="1"/>
    <col min="13589" max="13594" width="9.08984375" style="1140"/>
    <col min="13595" max="13595" width="9.453125" style="1140" bestFit="1" customWidth="1"/>
    <col min="13596" max="13824" width="9.08984375" style="1140"/>
    <col min="13825" max="13825" width="8.453125" style="1140" bestFit="1" customWidth="1"/>
    <col min="13826" max="13826" width="31.453125" style="1140" bestFit="1" customWidth="1"/>
    <col min="13827" max="13844" width="11.453125" style="1140" customWidth="1"/>
    <col min="13845" max="13850" width="9.08984375" style="1140"/>
    <col min="13851" max="13851" width="9.453125" style="1140" bestFit="1" customWidth="1"/>
    <col min="13852" max="14080" width="9.08984375" style="1140"/>
    <col min="14081" max="14081" width="8.453125" style="1140" bestFit="1" customWidth="1"/>
    <col min="14082" max="14082" width="31.453125" style="1140" bestFit="1" customWidth="1"/>
    <col min="14083" max="14100" width="11.453125" style="1140" customWidth="1"/>
    <col min="14101" max="14106" width="9.08984375" style="1140"/>
    <col min="14107" max="14107" width="9.453125" style="1140" bestFit="1" customWidth="1"/>
    <col min="14108" max="14336" width="9.08984375" style="1140"/>
    <col min="14337" max="14337" width="8.453125" style="1140" bestFit="1" customWidth="1"/>
    <col min="14338" max="14338" width="31.453125" style="1140" bestFit="1" customWidth="1"/>
    <col min="14339" max="14356" width="11.453125" style="1140" customWidth="1"/>
    <col min="14357" max="14362" width="9.08984375" style="1140"/>
    <col min="14363" max="14363" width="9.453125" style="1140" bestFit="1" customWidth="1"/>
    <col min="14364" max="14592" width="9.08984375" style="1140"/>
    <col min="14593" max="14593" width="8.453125" style="1140" bestFit="1" customWidth="1"/>
    <col min="14594" max="14594" width="31.453125" style="1140" bestFit="1" customWidth="1"/>
    <col min="14595" max="14612" width="11.453125" style="1140" customWidth="1"/>
    <col min="14613" max="14618" width="9.08984375" style="1140"/>
    <col min="14619" max="14619" width="9.453125" style="1140" bestFit="1" customWidth="1"/>
    <col min="14620" max="14848" width="9.08984375" style="1140"/>
    <col min="14849" max="14849" width="8.453125" style="1140" bestFit="1" customWidth="1"/>
    <col min="14850" max="14850" width="31.453125" style="1140" bestFit="1" customWidth="1"/>
    <col min="14851" max="14868" width="11.453125" style="1140" customWidth="1"/>
    <col min="14869" max="14874" width="9.08984375" style="1140"/>
    <col min="14875" max="14875" width="9.453125" style="1140" bestFit="1" customWidth="1"/>
    <col min="14876" max="15104" width="9.08984375" style="1140"/>
    <col min="15105" max="15105" width="8.453125" style="1140" bestFit="1" customWidth="1"/>
    <col min="15106" max="15106" width="31.453125" style="1140" bestFit="1" customWidth="1"/>
    <col min="15107" max="15124" width="11.453125" style="1140" customWidth="1"/>
    <col min="15125" max="15130" width="9.08984375" style="1140"/>
    <col min="15131" max="15131" width="9.453125" style="1140" bestFit="1" customWidth="1"/>
    <col min="15132" max="15360" width="9.08984375" style="1140"/>
    <col min="15361" max="15361" width="8.453125" style="1140" bestFit="1" customWidth="1"/>
    <col min="15362" max="15362" width="31.453125" style="1140" bestFit="1" customWidth="1"/>
    <col min="15363" max="15380" width="11.453125" style="1140" customWidth="1"/>
    <col min="15381" max="15386" width="9.08984375" style="1140"/>
    <col min="15387" max="15387" width="9.453125" style="1140" bestFit="1" customWidth="1"/>
    <col min="15388" max="15616" width="9.08984375" style="1140"/>
    <col min="15617" max="15617" width="8.453125" style="1140" bestFit="1" customWidth="1"/>
    <col min="15618" max="15618" width="31.453125" style="1140" bestFit="1" customWidth="1"/>
    <col min="15619" max="15636" width="11.453125" style="1140" customWidth="1"/>
    <col min="15637" max="15642" width="9.08984375" style="1140"/>
    <col min="15643" max="15643" width="9.453125" style="1140" bestFit="1" customWidth="1"/>
    <col min="15644" max="15872" width="9.08984375" style="1140"/>
    <col min="15873" max="15873" width="8.453125" style="1140" bestFit="1" customWidth="1"/>
    <col min="15874" max="15874" width="31.453125" style="1140" bestFit="1" customWidth="1"/>
    <col min="15875" max="15892" width="11.453125" style="1140" customWidth="1"/>
    <col min="15893" max="15898" width="9.08984375" style="1140"/>
    <col min="15899" max="15899" width="9.453125" style="1140" bestFit="1" customWidth="1"/>
    <col min="15900" max="16128" width="9.08984375" style="1140"/>
    <col min="16129" max="16129" width="8.453125" style="1140" bestFit="1" customWidth="1"/>
    <col min="16130" max="16130" width="31.453125" style="1140" bestFit="1" customWidth="1"/>
    <col min="16131" max="16148" width="11.453125" style="1140" customWidth="1"/>
    <col min="16149" max="16154" width="9.08984375" style="1140"/>
    <col min="16155" max="16155" width="9.453125" style="1140" bestFit="1" customWidth="1"/>
    <col min="16156" max="16384" width="9.08984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6" t="s">
        <v>1860</v>
      </c>
      <c r="C2" s="1336"/>
      <c r="D2" s="1336"/>
      <c r="E2" s="1336"/>
      <c r="F2" s="1336"/>
      <c r="G2" s="1336"/>
      <c r="H2" s="1336"/>
      <c r="I2" s="1336"/>
      <c r="J2" s="1336"/>
      <c r="K2" s="1336"/>
      <c r="L2" s="1336"/>
      <c r="M2" s="1336"/>
      <c r="N2" s="1336"/>
      <c r="O2" s="1336"/>
      <c r="P2" s="1336"/>
      <c r="Q2" s="1336"/>
      <c r="R2" s="1336"/>
      <c r="S2" s="1336"/>
      <c r="T2" s="1336"/>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59"/>
      <c r="C4" s="1345" t="s">
        <v>1686</v>
      </c>
      <c r="D4" s="1345" t="s">
        <v>1687</v>
      </c>
      <c r="E4" s="1345" t="s">
        <v>1688</v>
      </c>
      <c r="F4" s="1345" t="s">
        <v>1689</v>
      </c>
      <c r="G4" s="1361" t="s">
        <v>1690</v>
      </c>
      <c r="H4" s="1362"/>
      <c r="I4" s="1362"/>
      <c r="J4" s="1362"/>
      <c r="K4" s="1362"/>
      <c r="L4" s="1362"/>
      <c r="M4" s="1362"/>
      <c r="N4" s="1362"/>
      <c r="O4" s="1363"/>
      <c r="P4" s="1345" t="s">
        <v>1691</v>
      </c>
      <c r="Q4" s="1345" t="s">
        <v>1692</v>
      </c>
      <c r="R4" s="1345" t="s">
        <v>1693</v>
      </c>
      <c r="S4" s="1345" t="s">
        <v>1694</v>
      </c>
      <c r="T4" s="1357" t="s">
        <v>1695</v>
      </c>
    </row>
    <row r="5" spans="1:21" s="1145" customFormat="1" ht="50.25" customHeight="1" thickBot="1">
      <c r="B5" s="1360"/>
      <c r="C5" s="1346"/>
      <c r="D5" s="1346"/>
      <c r="E5" s="1346"/>
      <c r="F5" s="1346"/>
      <c r="G5" s="1143" t="s">
        <v>1696</v>
      </c>
      <c r="H5" s="1143" t="s">
        <v>1697</v>
      </c>
      <c r="I5" s="1143" t="s">
        <v>1698</v>
      </c>
      <c r="J5" s="1143" t="s">
        <v>1699</v>
      </c>
      <c r="K5" s="1143" t="s">
        <v>1700</v>
      </c>
      <c r="L5" s="1143" t="s">
        <v>1701</v>
      </c>
      <c r="M5" s="1144" t="s">
        <v>1702</v>
      </c>
      <c r="N5" s="1143" t="s">
        <v>1703</v>
      </c>
      <c r="O5" s="1143" t="s">
        <v>1704</v>
      </c>
      <c r="P5" s="1346"/>
      <c r="Q5" s="1346"/>
      <c r="R5" s="1346"/>
      <c r="S5" s="1346"/>
      <c r="T5" s="135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4" bestFit="1" customWidth="1"/>
    <col min="2" max="25" width="13.453125" style="1214" customWidth="1"/>
    <col min="26" max="26" width="16.36328125" style="1214" customWidth="1"/>
    <col min="27" max="16384" width="9.08984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371" t="s">
        <v>101</v>
      </c>
      <c r="B1" s="1372" t="s">
        <v>102</v>
      </c>
      <c r="C1" s="1374" t="s">
        <v>103</v>
      </c>
      <c r="D1" s="1374" t="s">
        <v>104</v>
      </c>
      <c r="E1" s="1364" t="s">
        <v>105</v>
      </c>
      <c r="F1" s="1376"/>
      <c r="G1" s="1377" t="s">
        <v>106</v>
      </c>
      <c r="H1" s="1377"/>
      <c r="I1" s="1364" t="s">
        <v>107</v>
      </c>
      <c r="J1" s="1366" t="s">
        <v>108</v>
      </c>
    </row>
    <row r="2" spans="1:51" ht="13.5" thickBot="1">
      <c r="A2" s="1371"/>
      <c r="B2" s="1373"/>
      <c r="C2" s="1375"/>
      <c r="D2" s="1375"/>
      <c r="E2" s="56" t="s">
        <v>110</v>
      </c>
      <c r="F2" s="25" t="s">
        <v>111</v>
      </c>
      <c r="G2" s="26" t="s">
        <v>110</v>
      </c>
      <c r="H2" s="26" t="s">
        <v>111</v>
      </c>
      <c r="I2" s="1365"/>
      <c r="J2" s="1367"/>
      <c r="L2" s="57" t="s">
        <v>161</v>
      </c>
      <c r="M2" s="1368" t="s">
        <v>162</v>
      </c>
      <c r="N2" s="1369"/>
      <c r="O2" s="1369"/>
      <c r="P2" s="1370"/>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379"/>
      <c r="B1" s="1378"/>
      <c r="C1" s="1378"/>
      <c r="D1" s="1378"/>
      <c r="E1" s="1378"/>
      <c r="F1" s="1378"/>
      <c r="G1" s="1378"/>
      <c r="H1" s="1378"/>
      <c r="I1" s="1378"/>
      <c r="J1" s="1378"/>
      <c r="K1" s="113"/>
      <c r="L1" s="114"/>
      <c r="M1" s="115"/>
      <c r="N1" s="115"/>
    </row>
    <row r="2" spans="1:49" ht="14.5">
      <c r="A2" s="1379"/>
      <c r="B2" s="1378"/>
      <c r="C2" s="1378"/>
      <c r="D2" s="1378"/>
      <c r="E2" s="117"/>
      <c r="F2" s="117"/>
      <c r="G2" s="117"/>
      <c r="H2" s="117"/>
      <c r="I2" s="1378"/>
      <c r="J2" s="1378"/>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8" customWidth="1"/>
    <col min="3" max="3" width="6.089843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6" customWidth="1"/>
    <col min="2" max="2" width="11.453125" style="606" customWidth="1"/>
    <col min="3" max="3" width="5.453125" style="606" customWidth="1"/>
    <col min="4" max="4" width="8.453125" style="606" customWidth="1"/>
    <col min="5" max="6" width="6.08984375" style="606" customWidth="1"/>
    <col min="7" max="7" width="9.08984375" style="606"/>
    <col min="8" max="8" width="17.453125" style="606" customWidth="1"/>
    <col min="9" max="9" width="13" style="606" customWidth="1"/>
    <col min="10" max="10" width="7.453125" style="606" customWidth="1"/>
    <col min="11" max="11" width="6.453125" style="606" customWidth="1"/>
    <col min="12" max="12" width="7.08984375" style="606" customWidth="1"/>
    <col min="13" max="13" width="6.453125" style="606" customWidth="1"/>
    <col min="14" max="14" width="5.453125" style="606" customWidth="1"/>
    <col min="15" max="15" width="7.08984375" style="606" customWidth="1"/>
    <col min="16" max="19" width="8.453125" style="606" customWidth="1"/>
    <col min="20" max="41" width="5.453125" style="606" customWidth="1"/>
    <col min="42" max="43" width="9.08984375" style="606"/>
    <col min="44" max="44" width="18.453125" style="606" customWidth="1"/>
    <col min="45" max="45" width="11" style="606" customWidth="1"/>
    <col min="46" max="84" width="6.453125" style="606" customWidth="1"/>
    <col min="85" max="16384" width="9.089843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08984375" style="772" customWidth="1"/>
    <col min="31" max="43" width="9.08984375" style="772"/>
    <col min="44" max="44" width="20.453125" style="772" customWidth="1"/>
    <col min="45" max="16384" width="9.08984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0" t="s">
        <v>1431</v>
      </c>
      <c r="C112" s="1380"/>
      <c r="D112" s="1380"/>
      <c r="E112" s="1380"/>
      <c r="F112" s="1380" t="s">
        <v>1430</v>
      </c>
      <c r="G112" s="1380"/>
      <c r="H112" s="1380"/>
      <c r="I112" s="1380" t="s">
        <v>1429</v>
      </c>
      <c r="J112" s="1380"/>
      <c r="K112" s="138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2022-04-25T07:23:40Z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