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c0ee8d5d29f1698f/Desktop/GitHub/Bachelor_Git/TIMES-DE/SuppXLS/"/>
    </mc:Choice>
  </mc:AlternateContent>
  <xr:revisionPtr revIDLastSave="90" documentId="13_ncr:1_{3999B59D-4F5C-42D5-8FA4-E6547366FE21}" xr6:coauthVersionLast="47" xr6:coauthVersionMax="47" xr10:uidLastSave="{FCD362D9-8197-4A66-87DC-224441E6192C}"/>
  <bookViews>
    <workbookView xWindow="-110" yWindow="-110" windowWidth="19420" windowHeight="10420" xr2:uid="{00000000-000D-0000-FFFF-FFFF00000000}"/>
  </bookViews>
  <sheets>
    <sheet name="UCT3" sheetId="1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2" i="13" l="1"/>
  <c r="J30" i="13"/>
  <c r="D30" i="13"/>
  <c r="B30" i="13"/>
  <c r="O32" i="13"/>
  <c r="D33" i="13" s="1"/>
  <c r="M32" i="13"/>
  <c r="M34" i="13" s="1"/>
  <c r="J34" i="13" s="1"/>
  <c r="G31" i="13"/>
  <c r="D31" i="13"/>
  <c r="G30" i="13"/>
  <c r="R12" i="13"/>
  <c r="Q12" i="13"/>
  <c r="J24" i="13"/>
  <c r="R17" i="13"/>
  <c r="S17" i="13"/>
  <c r="Q17" i="13"/>
  <c r="R15" i="13"/>
  <c r="S15" i="13"/>
  <c r="Q15" i="13"/>
  <c r="R11" i="13"/>
  <c r="S11" i="13"/>
  <c r="Q11" i="13"/>
  <c r="R5" i="13"/>
  <c r="S5" i="13"/>
  <c r="Q5" i="13"/>
  <c r="J6" i="13"/>
  <c r="G33" i="13" l="1"/>
  <c r="D32" i="13"/>
  <c r="O34" i="13"/>
  <c r="G35" i="13" s="1"/>
  <c r="J32" i="13"/>
  <c r="D35" i="13"/>
  <c r="D34" i="13"/>
  <c r="G32" i="13"/>
  <c r="G34" i="13" l="1"/>
  <c r="J12" i="13" l="1"/>
  <c r="B12" i="13"/>
  <c r="B24" i="13"/>
  <c r="B18" i="13"/>
  <c r="O26" i="13"/>
  <c r="O28" i="13" s="1"/>
  <c r="M26" i="13"/>
  <c r="M28" i="13" s="1"/>
  <c r="J28" i="13" s="1"/>
  <c r="O20" i="13"/>
  <c r="O22" i="13" s="1"/>
  <c r="M20" i="13"/>
  <c r="M22" i="13" s="1"/>
  <c r="J22" i="13" s="1"/>
  <c r="O8" i="13"/>
  <c r="G9" i="13" s="1"/>
  <c r="M8" i="13"/>
  <c r="J8" i="13" s="1"/>
  <c r="O14" i="13"/>
  <c r="O16" i="13" s="1"/>
  <c r="M14" i="13"/>
  <c r="J14" i="13" s="1"/>
  <c r="J18" i="13"/>
  <c r="G25" i="13"/>
  <c r="D25" i="13"/>
  <c r="G24" i="13"/>
  <c r="D24" i="13"/>
  <c r="J20" i="13" l="1"/>
  <c r="D29" i="13"/>
  <c r="D28" i="13"/>
  <c r="G29" i="13"/>
  <c r="G28" i="13"/>
  <c r="D26" i="13"/>
  <c r="J26" i="13"/>
  <c r="G26" i="13"/>
  <c r="D27" i="13"/>
  <c r="G27" i="13"/>
  <c r="D20" i="13"/>
  <c r="G20" i="13"/>
  <c r="D21" i="13"/>
  <c r="G21" i="13"/>
  <c r="D23" i="13"/>
  <c r="G22" i="13"/>
  <c r="D22" i="13"/>
  <c r="G23" i="13"/>
  <c r="D15" i="13"/>
  <c r="D14" i="13"/>
  <c r="M10" i="13"/>
  <c r="J10" i="13" s="1"/>
  <c r="D8" i="13"/>
  <c r="G8" i="13"/>
  <c r="D9" i="13"/>
  <c r="O10" i="13"/>
  <c r="D11" i="13" s="1"/>
  <c r="D17" i="13"/>
  <c r="G17" i="13"/>
  <c r="D16" i="13"/>
  <c r="G16" i="13"/>
  <c r="M16" i="13"/>
  <c r="J16" i="13" s="1"/>
  <c r="G15" i="13"/>
  <c r="G14" i="13"/>
  <c r="G11" i="13" l="1"/>
  <c r="D10" i="13"/>
  <c r="G10" i="13"/>
  <c r="B6" i="13"/>
  <c r="G19" i="13"/>
  <c r="D19" i="13"/>
  <c r="G18" i="13"/>
  <c r="D18" i="13"/>
  <c r="G13" i="13"/>
  <c r="D13" i="13"/>
  <c r="G12" i="13"/>
  <c r="D12" i="13"/>
  <c r="G7" i="13"/>
  <c r="D7" i="13"/>
  <c r="G6" i="13"/>
  <c r="D6" i="13"/>
</calcChain>
</file>

<file path=xl/sharedStrings.xml><?xml version="1.0" encoding="utf-8"?>
<sst xmlns="http://schemas.openxmlformats.org/spreadsheetml/2006/main" count="166" uniqueCount="54">
  <si>
    <t>UC_N</t>
  </si>
  <si>
    <t>Pset_CI</t>
  </si>
  <si>
    <t>Year</t>
  </si>
  <si>
    <t>Pset_PN</t>
  </si>
  <si>
    <t>Pset_Set</t>
  </si>
  <si>
    <t>Cset_CN</t>
  </si>
  <si>
    <t>Pset_CO</t>
  </si>
  <si>
    <t>~UC_T</t>
  </si>
  <si>
    <t>UC_FLO</t>
  </si>
  <si>
    <t>LimType</t>
  </si>
  <si>
    <t>~UC_Sets: T_E:</t>
  </si>
  <si>
    <t>UC_Desc</t>
  </si>
  <si>
    <t>~UC_Sets: R_S: AllRegions</t>
  </si>
  <si>
    <t>UC - All Regions/Each Period</t>
  </si>
  <si>
    <t>UC_RHSTS</t>
  </si>
  <si>
    <t>INDELC</t>
  </si>
  <si>
    <t>*</t>
  </si>
  <si>
    <t>LO</t>
  </si>
  <si>
    <t>UC_RHSTS~0</t>
  </si>
  <si>
    <t>Iron&amp;Steel</t>
  </si>
  <si>
    <t>Aluminium</t>
  </si>
  <si>
    <t>S</t>
  </si>
  <si>
    <t>A</t>
  </si>
  <si>
    <t>Mining</t>
  </si>
  <si>
    <t>Pulp&amp;paper</t>
  </si>
  <si>
    <t>Wood</t>
  </si>
  <si>
    <t>Machinery</t>
  </si>
  <si>
    <t>Textile</t>
  </si>
  <si>
    <t>L</t>
  </si>
  <si>
    <t>Construction</t>
  </si>
  <si>
    <t>Relaxation factor</t>
  </si>
  <si>
    <t>Chemical</t>
  </si>
  <si>
    <t>Cement</t>
  </si>
  <si>
    <t>Transport</t>
  </si>
  <si>
    <t>Food</t>
  </si>
  <si>
    <t>Other</t>
  </si>
  <si>
    <t>O</t>
  </si>
  <si>
    <t>NGA</t>
  </si>
  <si>
    <t>COA</t>
  </si>
  <si>
    <t>DSL</t>
  </si>
  <si>
    <t>WPE</t>
  </si>
  <si>
    <t>WCH</t>
  </si>
  <si>
    <t>BGA</t>
  </si>
  <si>
    <t>HFO</t>
  </si>
  <si>
    <t>LPG</t>
  </si>
  <si>
    <t>WST</t>
  </si>
  <si>
    <t>HCE</t>
  </si>
  <si>
    <t>HDE</t>
  </si>
  <si>
    <t>ELC</t>
  </si>
  <si>
    <t>Iron&amp;Steel procesheat</t>
  </si>
  <si>
    <t>Aluminium proces heat</t>
  </si>
  <si>
    <t>Textile proces heat</t>
  </si>
  <si>
    <t>Other proces heat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</si>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</sst>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4" fillId="0" borderId="0"/>
    <xf numFmtId="0" fontId="2" fillId="0" borderId="0"/>
    <xf numFmtId="9" fontId="5" fillId="0" borderId="0" applyFont="0" applyFill="0" applyBorder="0" applyAlignment="0" applyProtection="0"/>
  </cellStyleXfs>
  <cellXfs count="10">
    <xf numFmtId="0" fontId="0" fillId="0" borderId="0" xfId="0"/>
    <xf numFmtId="0" fontId="3" fillId="2" borderId="0" xfId="0" applyFont="1" applyFill="1" applyBorder="1"/>
    <xf numFmtId="0" fontId="3" fillId="3" borderId="0" xfId="0" applyFont="1" applyFill="1" applyBorder="1"/>
    <xf numFmtId="0" fontId="3" fillId="4" borderId="0" xfId="0" applyFont="1" applyFill="1" applyBorder="1"/>
    <xf numFmtId="0" fontId="3" fillId="0" borderId="0" xfId="0" applyFont="1" applyFill="1" applyBorder="1"/>
    <xf numFmtId="0" fontId="1" fillId="0" borderId="0" xfId="2" applyFont="1"/>
    <xf numFmtId="0" fontId="4" fillId="0" borderId="0" xfId="0" applyFont="1" applyFill="1" applyBorder="1"/>
    <xf numFmtId="9" fontId="6" fillId="0" borderId="0" xfId="3" applyFont="1"/>
    <xf numFmtId="2" fontId="0" fillId="0" borderId="0" xfId="0" applyNumberFormat="1"/>
    <xf numFmtId="0" fontId="6" fillId="0" borderId="0" xfId="3" applyNumberFormat="1" applyFont="1"/>
  </cellXfs>
  <cellStyles count="4">
    <cellStyle name="Normal" xfId="0" builtinId="0"/>
    <cellStyle name="Normal 10" xfId="1" xr:uid="{00000000-0005-0000-0000-000001000000}"/>
    <cellStyle name="Normale_Scen_UC_IND-StrucConst" xfId="2" xr:uid="{00000000-0005-0000-0000-000002000000}"/>
    <cellStyle name="Procent" xfId="3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T35"/>
  <sheetViews>
    <sheetView tabSelected="1" topLeftCell="G1" workbookViewId="0">
      <selection activeCell="P5" sqref="P5"/>
    </sheetView>
  </sheetViews>
  <sheetFormatPr defaultRowHeight="14.5" x14ac:dyDescent="0.35"/>
  <cols>
    <col min="2" max="2" width="23" bestFit="1" customWidth="1"/>
    <col min="11" max="11" width="10.453125" bestFit="1" customWidth="1"/>
    <col min="12" max="12" width="10.54296875" bestFit="1" customWidth="1"/>
    <col min="13" max="13" width="10.6328125" bestFit="1" customWidth="1"/>
    <col min="14" max="14" width="10.6328125" customWidth="1"/>
  </cols>
  <sheetData>
    <row r="1" spans="1:46" x14ac:dyDescent="0.35">
      <c r="A1" t="s">
        <v>13</v>
      </c>
    </row>
    <row r="2" spans="1:46" x14ac:dyDescent="0.35">
      <c r="B2" s="5" t="s">
        <v>12</v>
      </c>
      <c r="Q2">
        <v>0.95</v>
      </c>
      <c r="R2" t="s">
        <v>30</v>
      </c>
    </row>
    <row r="3" spans="1:46" x14ac:dyDescent="0.35">
      <c r="B3" s="5" t="s">
        <v>10</v>
      </c>
      <c r="W3" t="s">
        <v>49</v>
      </c>
      <c r="AB3" t="s">
        <v>50</v>
      </c>
      <c r="AG3" t="s">
        <v>51</v>
      </c>
      <c r="AL3" t="s">
        <v>52</v>
      </c>
      <c r="AQ3" t="s">
        <v>52</v>
      </c>
    </row>
    <row r="4" spans="1:46" x14ac:dyDescent="0.35">
      <c r="I4" t="s">
        <v>7</v>
      </c>
      <c r="Q4">
        <v>2010</v>
      </c>
      <c r="R4">
        <v>2015</v>
      </c>
      <c r="S4">
        <v>2019</v>
      </c>
      <c r="X4">
        <v>2010</v>
      </c>
      <c r="Y4">
        <v>2015</v>
      </c>
      <c r="Z4">
        <v>2019</v>
      </c>
      <c r="AC4">
        <v>2010</v>
      </c>
      <c r="AD4">
        <v>2015</v>
      </c>
      <c r="AE4">
        <v>2019</v>
      </c>
      <c r="AH4">
        <v>2010</v>
      </c>
      <c r="AI4">
        <v>2015</v>
      </c>
      <c r="AJ4">
        <v>2019</v>
      </c>
      <c r="AM4">
        <v>2010</v>
      </c>
      <c r="AN4">
        <v>2015</v>
      </c>
      <c r="AO4">
        <v>2019</v>
      </c>
      <c r="AR4">
        <v>2010</v>
      </c>
      <c r="AS4">
        <v>2015</v>
      </c>
      <c r="AT4">
        <v>2019</v>
      </c>
    </row>
    <row r="5" spans="1:46" x14ac:dyDescent="0.35">
      <c r="B5" s="3" t="s">
        <v>0</v>
      </c>
      <c r="C5" s="1" t="s">
        <v>4</v>
      </c>
      <c r="D5" s="1" t="s">
        <v>3</v>
      </c>
      <c r="E5" s="1" t="s">
        <v>1</v>
      </c>
      <c r="F5" s="1" t="s">
        <v>6</v>
      </c>
      <c r="G5" s="2" t="s">
        <v>5</v>
      </c>
      <c r="H5" s="2" t="s">
        <v>2</v>
      </c>
      <c r="I5" s="2" t="s">
        <v>9</v>
      </c>
      <c r="J5" s="4" t="s">
        <v>8</v>
      </c>
      <c r="K5" s="6" t="s">
        <v>14</v>
      </c>
      <c r="L5" s="6" t="s">
        <v>18</v>
      </c>
      <c r="M5" s="3" t="s">
        <v>11</v>
      </c>
      <c r="N5" s="3"/>
      <c r="O5" t="s">
        <v>16</v>
      </c>
      <c r="Q5">
        <f>X16/SUM(X5:X16)</f>
        <v>6.3945807136760041E-2</v>
      </c>
      <c r="R5">
        <f t="shared" ref="R5:S5" si="0">Y16/SUM(Y5:Y16)</f>
        <v>6.23630708831436E-2</v>
      </c>
      <c r="S5">
        <f t="shared" si="0"/>
        <v>6.309907195235466E-2</v>
      </c>
      <c r="T5" t="s">
        <v>19</v>
      </c>
      <c r="W5" t="s">
        <v>37</v>
      </c>
      <c r="X5">
        <v>197.583258</v>
      </c>
      <c r="Y5">
        <v>186.49799999999999</v>
      </c>
      <c r="Z5">
        <v>179.886212</v>
      </c>
      <c r="AB5" t="s">
        <v>37</v>
      </c>
      <c r="AC5">
        <v>32.190674000000001</v>
      </c>
      <c r="AD5">
        <v>33.843599999999995</v>
      </c>
      <c r="AE5">
        <v>35.464179999999999</v>
      </c>
      <c r="AG5" t="s">
        <v>37</v>
      </c>
      <c r="AH5">
        <v>10.936926999999999</v>
      </c>
      <c r="AI5">
        <v>9.8496000000000006</v>
      </c>
      <c r="AJ5">
        <v>8.8655460000000001</v>
      </c>
      <c r="AL5" t="s">
        <v>37</v>
      </c>
      <c r="AM5">
        <v>29.976204000000003</v>
      </c>
      <c r="AN5">
        <v>31.391648999999997</v>
      </c>
      <c r="AO5">
        <v>31.482131999999996</v>
      </c>
      <c r="AQ5" t="s">
        <v>37</v>
      </c>
      <c r="AR5">
        <v>34.570567799999999</v>
      </c>
      <c r="AS5">
        <v>34.503120000000003</v>
      </c>
      <c r="AT5">
        <v>34.084044900000002</v>
      </c>
    </row>
    <row r="6" spans="1:46" x14ac:dyDescent="0.35">
      <c r="B6" t="str">
        <f>"UC_IND_ELC_"&amp;M6</f>
        <v>UC_IND_ELC_Iron&amp;Steel</v>
      </c>
      <c r="D6" t="str">
        <f>"IND"&amp;O6&amp;"DPH*"</f>
        <v>INDSDPH*</v>
      </c>
      <c r="E6" t="s">
        <v>16</v>
      </c>
      <c r="G6" t="str">
        <f>"I"&amp;O6&amp;"DPH"</f>
        <v>ISDPH</v>
      </c>
      <c r="H6">
        <v>2010</v>
      </c>
      <c r="I6" t="s">
        <v>17</v>
      </c>
      <c r="J6" s="8">
        <f>ROUND(-INDEX($Q$5:$S$17,MATCH($M6,$T$5:$T$17,0),MATCH($H6,$Q$4:$S$4,0)),2)*$Q$2</f>
        <v>-5.6999999999999995E-2</v>
      </c>
      <c r="K6">
        <v>0</v>
      </c>
      <c r="L6">
        <v>15</v>
      </c>
      <c r="M6" t="s">
        <v>19</v>
      </c>
      <c r="O6" t="s">
        <v>21</v>
      </c>
      <c r="Q6">
        <v>0</v>
      </c>
      <c r="R6">
        <v>0</v>
      </c>
      <c r="S6">
        <v>0</v>
      </c>
      <c r="T6" t="s">
        <v>31</v>
      </c>
      <c r="W6" t="s">
        <v>38</v>
      </c>
      <c r="X6">
        <v>29.540658999999998</v>
      </c>
      <c r="Y6">
        <v>38.292796000000003</v>
      </c>
      <c r="Z6">
        <v>28.433278999999999</v>
      </c>
      <c r="AB6" t="s">
        <v>38</v>
      </c>
      <c r="AC6">
        <v>1.043671</v>
      </c>
      <c r="AD6">
        <v>1.3430580000000001</v>
      </c>
      <c r="AE6">
        <v>1.0975979999999999</v>
      </c>
      <c r="AG6" t="s">
        <v>38</v>
      </c>
      <c r="AH6">
        <v>0.42683199999999999</v>
      </c>
      <c r="AI6">
        <v>0.25363200000000002</v>
      </c>
      <c r="AJ6">
        <v>0.18055199999999999</v>
      </c>
      <c r="AL6" t="s">
        <v>38</v>
      </c>
      <c r="AM6">
        <v>0.35705100000000001</v>
      </c>
      <c r="AN6">
        <v>0.10763500000000001</v>
      </c>
      <c r="AO6">
        <v>1.4745050000000002</v>
      </c>
      <c r="AQ6" t="s">
        <v>38</v>
      </c>
      <c r="AR6">
        <v>0.68759999999999999</v>
      </c>
      <c r="AS6">
        <v>0.12681600000000001</v>
      </c>
      <c r="AT6">
        <v>7.16188</v>
      </c>
    </row>
    <row r="7" spans="1:46" x14ac:dyDescent="0.35">
      <c r="D7" t="str">
        <f>"IND"&amp;O6&amp;"DPH*"</f>
        <v>INDSDPH*</v>
      </c>
      <c r="E7" t="s">
        <v>15</v>
      </c>
      <c r="G7" t="str">
        <f>"I"&amp;O6&amp;"DPH"</f>
        <v>ISDPH</v>
      </c>
      <c r="H7">
        <v>2010</v>
      </c>
      <c r="I7" t="s">
        <v>17</v>
      </c>
      <c r="J7">
        <v>1</v>
      </c>
      <c r="Q7" s="9">
        <v>0</v>
      </c>
      <c r="R7" s="9">
        <v>0</v>
      </c>
      <c r="S7" s="9">
        <v>0</v>
      </c>
      <c r="T7" t="s">
        <v>32</v>
      </c>
      <c r="W7" t="s">
        <v>39</v>
      </c>
      <c r="X7">
        <v>0.45648050000000001</v>
      </c>
      <c r="Y7">
        <v>0.84557650000000006</v>
      </c>
      <c r="Z7">
        <v>0.1073175</v>
      </c>
      <c r="AB7" t="s">
        <v>39</v>
      </c>
      <c r="AC7">
        <v>0</v>
      </c>
      <c r="AD7">
        <v>0</v>
      </c>
      <c r="AE7">
        <v>0</v>
      </c>
      <c r="AG7" t="s">
        <v>39</v>
      </c>
      <c r="AH7">
        <v>0</v>
      </c>
      <c r="AI7">
        <v>0</v>
      </c>
      <c r="AJ7">
        <v>0</v>
      </c>
      <c r="AL7" t="s">
        <v>39</v>
      </c>
      <c r="AM7">
        <v>3.3692E-2</v>
      </c>
      <c r="AN7">
        <v>0</v>
      </c>
      <c r="AO7">
        <v>0</v>
      </c>
      <c r="AQ7" t="s">
        <v>39</v>
      </c>
      <c r="AR7">
        <v>0.101076</v>
      </c>
      <c r="AS7">
        <v>5.0862000000000004E-2</v>
      </c>
      <c r="AT7">
        <v>2.6925999999999999E-2</v>
      </c>
    </row>
    <row r="8" spans="1:46" x14ac:dyDescent="0.35">
      <c r="D8" t="str">
        <f>"IND"&amp;O8&amp;"DPH*"</f>
        <v>INDSDPH*</v>
      </c>
      <c r="E8" t="s">
        <v>16</v>
      </c>
      <c r="G8" t="str">
        <f>"I"&amp;O8&amp;"DPH"</f>
        <v>ISDPH</v>
      </c>
      <c r="H8">
        <v>2015</v>
      </c>
      <c r="I8" t="s">
        <v>17</v>
      </c>
      <c r="J8">
        <f>ROUND(-INDEX($Q$5:$S$17,MATCH($M8,$T$5:$T$17,0),MATCH($H8,$Q$4:$S$4,0)),2)*$Q$2</f>
        <v>-5.6999999999999995E-2</v>
      </c>
      <c r="K8">
        <v>0</v>
      </c>
      <c r="L8">
        <v>15</v>
      </c>
      <c r="M8" t="str">
        <f>M6</f>
        <v>Iron&amp;Steel</v>
      </c>
      <c r="O8" t="str">
        <f>O6</f>
        <v>S</v>
      </c>
      <c r="Q8">
        <v>0</v>
      </c>
      <c r="R8">
        <v>0</v>
      </c>
      <c r="S8">
        <v>0</v>
      </c>
      <c r="T8" t="s">
        <v>23</v>
      </c>
      <c r="W8" t="s">
        <v>40</v>
      </c>
      <c r="X8">
        <v>0</v>
      </c>
      <c r="Y8">
        <v>6.3E-2</v>
      </c>
      <c r="Z8">
        <v>4.0000000000000001E-3</v>
      </c>
      <c r="AB8" t="s">
        <v>40</v>
      </c>
      <c r="AC8">
        <v>0</v>
      </c>
      <c r="AD8">
        <v>0</v>
      </c>
      <c r="AE8">
        <v>0</v>
      </c>
      <c r="AG8" t="s">
        <v>40</v>
      </c>
      <c r="AH8">
        <v>8.7999999999999995E-2</v>
      </c>
      <c r="AI8">
        <v>9.6000000000000002E-2</v>
      </c>
      <c r="AJ8">
        <v>0.12</v>
      </c>
      <c r="AL8" t="s">
        <v>40</v>
      </c>
      <c r="AM8">
        <v>3.9849999999999999</v>
      </c>
      <c r="AN8">
        <v>5.415</v>
      </c>
      <c r="AO8">
        <v>4.6159999999999997</v>
      </c>
      <c r="AQ8" t="s">
        <v>40</v>
      </c>
      <c r="AR8">
        <v>0.23899999999999999</v>
      </c>
      <c r="AS8">
        <v>0.22500000000000001</v>
      </c>
      <c r="AT8">
        <v>0.318</v>
      </c>
    </row>
    <row r="9" spans="1:46" x14ac:dyDescent="0.35">
      <c r="D9" t="str">
        <f>"IND"&amp;O8&amp;"DPH*"</f>
        <v>INDSDPH*</v>
      </c>
      <c r="E9" t="s">
        <v>15</v>
      </c>
      <c r="G9" t="str">
        <f>"I"&amp;O8&amp;"DPH"</f>
        <v>ISDPH</v>
      </c>
      <c r="H9">
        <v>2015</v>
      </c>
      <c r="I9" t="s">
        <v>17</v>
      </c>
      <c r="J9">
        <v>1</v>
      </c>
      <c r="Q9">
        <v>0</v>
      </c>
      <c r="R9">
        <v>0</v>
      </c>
      <c r="S9">
        <v>0</v>
      </c>
      <c r="T9" t="s">
        <v>24</v>
      </c>
      <c r="W9" t="s">
        <v>41</v>
      </c>
      <c r="AB9" t="s">
        <v>41</v>
      </c>
      <c r="AG9" t="s">
        <v>41</v>
      </c>
      <c r="AL9" t="s">
        <v>41</v>
      </c>
      <c r="AQ9" t="s">
        <v>41</v>
      </c>
    </row>
    <row r="10" spans="1:46" x14ac:dyDescent="0.35">
      <c r="D10" t="str">
        <f>"IND"&amp;O10&amp;"DPH*"</f>
        <v>INDSDPH*</v>
      </c>
      <c r="E10" t="s">
        <v>16</v>
      </c>
      <c r="G10" t="str">
        <f>"I"&amp;O10&amp;"DPH"</f>
        <v>ISDPH</v>
      </c>
      <c r="H10">
        <v>2019</v>
      </c>
      <c r="I10" t="s">
        <v>17</v>
      </c>
      <c r="J10">
        <f>ROUND(-INDEX($Q$5:$S$17,MATCH($M10,$T$5:$T$17,0),MATCH($H10,$Q$4:$S$4,0)),2)*$Q$2</f>
        <v>-5.6999999999999995E-2</v>
      </c>
      <c r="K10">
        <v>0</v>
      </c>
      <c r="L10">
        <v>15</v>
      </c>
      <c r="M10" t="str">
        <f>M8</f>
        <v>Iron&amp;Steel</v>
      </c>
      <c r="O10" t="str">
        <f>O8</f>
        <v>S</v>
      </c>
      <c r="Q10">
        <v>0</v>
      </c>
      <c r="R10">
        <v>0</v>
      </c>
      <c r="S10">
        <v>0</v>
      </c>
      <c r="T10" t="s">
        <v>25</v>
      </c>
      <c r="W10" t="s">
        <v>42</v>
      </c>
      <c r="X10">
        <v>0</v>
      </c>
      <c r="Y10">
        <v>1E-3</v>
      </c>
      <c r="Z10">
        <v>0</v>
      </c>
      <c r="AB10" t="s">
        <v>42</v>
      </c>
      <c r="AC10">
        <v>1.7000000000000001E-2</v>
      </c>
      <c r="AD10">
        <v>1.2999999999999999E-2</v>
      </c>
      <c r="AE10">
        <v>0.01</v>
      </c>
      <c r="AG10" t="s">
        <v>42</v>
      </c>
      <c r="AH10">
        <v>1.4999999999999999E-2</v>
      </c>
      <c r="AI10">
        <v>0</v>
      </c>
      <c r="AJ10">
        <v>3.0000000000000001E-3</v>
      </c>
      <c r="AL10" t="s">
        <v>42</v>
      </c>
      <c r="AM10">
        <v>6.6000000000000003E-2</v>
      </c>
      <c r="AN10">
        <v>5.8000000000000003E-2</v>
      </c>
      <c r="AO10">
        <v>0.13600000000000001</v>
      </c>
      <c r="AQ10" t="s">
        <v>42</v>
      </c>
      <c r="AR10">
        <v>0</v>
      </c>
      <c r="AS10">
        <v>0</v>
      </c>
      <c r="AT10">
        <v>0.11899999999999999</v>
      </c>
    </row>
    <row r="11" spans="1:46" x14ac:dyDescent="0.35">
      <c r="D11" t="str">
        <f>"IND"&amp;O10&amp;"DPH*"</f>
        <v>INDSDPH*</v>
      </c>
      <c r="E11" t="s">
        <v>15</v>
      </c>
      <c r="G11" t="str">
        <f>"I"&amp;O10&amp;"DPH"</f>
        <v>ISDPH</v>
      </c>
      <c r="H11">
        <v>2019</v>
      </c>
      <c r="I11" t="s">
        <v>17</v>
      </c>
      <c r="J11">
        <v>1</v>
      </c>
      <c r="Q11">
        <f>AC16/SUM(AC5:AC16)</f>
        <v>0.46048351581598507</v>
      </c>
      <c r="R11">
        <f t="shared" ref="R11:S11" si="1">AD16/SUM(AD5:AD16)</f>
        <v>0.48311457529289981</v>
      </c>
      <c r="S11">
        <f t="shared" si="1"/>
        <v>0.46790594012667514</v>
      </c>
      <c r="T11" t="s">
        <v>20</v>
      </c>
      <c r="W11" t="s">
        <v>43</v>
      </c>
      <c r="X11">
        <v>0.20174</v>
      </c>
      <c r="Y11">
        <v>0</v>
      </c>
      <c r="Z11">
        <v>0</v>
      </c>
      <c r="AB11" t="s">
        <v>43</v>
      </c>
      <c r="AC11">
        <v>0.96835199999999999</v>
      </c>
      <c r="AD11">
        <v>1.2220499999999999</v>
      </c>
      <c r="AE11">
        <v>0.68583099999999997</v>
      </c>
      <c r="AG11" t="s">
        <v>43</v>
      </c>
      <c r="AH11">
        <v>0.36313200000000001</v>
      </c>
      <c r="AI11">
        <v>8.1470000000000001E-2</v>
      </c>
      <c r="AJ11">
        <v>0</v>
      </c>
      <c r="AL11" t="s">
        <v>43</v>
      </c>
      <c r="AM11">
        <v>0.36313200000000001</v>
      </c>
      <c r="AN11">
        <v>8.1470000000000001E-2</v>
      </c>
      <c r="AO11">
        <v>4.0343000000000004E-2</v>
      </c>
      <c r="AQ11" t="s">
        <v>43</v>
      </c>
      <c r="AR11">
        <v>0</v>
      </c>
      <c r="AS11">
        <v>0</v>
      </c>
      <c r="AT11">
        <v>0</v>
      </c>
    </row>
    <row r="12" spans="1:46" x14ac:dyDescent="0.35">
      <c r="B12" t="str">
        <f>"UC_IND_ELC_"&amp;M12</f>
        <v>UC_IND_ELC_Aluminium</v>
      </c>
      <c r="D12" t="str">
        <f>"IND"&amp;O12&amp;"DPH*"</f>
        <v>INDADPH*</v>
      </c>
      <c r="E12" t="s">
        <v>16</v>
      </c>
      <c r="G12" t="str">
        <f>"I"&amp;O12&amp;"DPH"</f>
        <v>IADPH</v>
      </c>
      <c r="H12">
        <v>2010</v>
      </c>
      <c r="I12" t="s">
        <v>17</v>
      </c>
      <c r="J12">
        <f>ROUND(-INDEX($Q$5:$S$17,MATCH($M12,$T$5:$T$17,0),MATCH($H12,$Q$4:$S$4,0)),2)*$Q$2*0.95</f>
        <v>-0.41514999999999996</v>
      </c>
      <c r="K12">
        <v>0</v>
      </c>
      <c r="L12">
        <v>15</v>
      </c>
      <c r="M12" t="s">
        <v>20</v>
      </c>
      <c r="O12" t="s">
        <v>22</v>
      </c>
      <c r="Q12">
        <f>AR16/SUM(AR5:AR16)</f>
        <v>0.13948282648324989</v>
      </c>
      <c r="R12">
        <f t="shared" ref="R12:S12" si="2">AS16/SUM(AS5:AS16)</f>
        <v>0.1465256471970148</v>
      </c>
      <c r="S12">
        <f t="shared" si="2"/>
        <v>0.11638469439941151</v>
      </c>
      <c r="T12" t="s">
        <v>33</v>
      </c>
      <c r="W12" t="s">
        <v>44</v>
      </c>
      <c r="X12">
        <v>0.65594174999999999</v>
      </c>
      <c r="Y12">
        <v>1.1341499999999999E-2</v>
      </c>
      <c r="Z12">
        <v>1.07685E-2</v>
      </c>
      <c r="AB12" t="s">
        <v>44</v>
      </c>
      <c r="AC12">
        <v>0</v>
      </c>
      <c r="AD12">
        <v>0</v>
      </c>
      <c r="AE12">
        <v>0</v>
      </c>
      <c r="AG12" t="s">
        <v>44</v>
      </c>
      <c r="AH12">
        <v>1.1507749999999999E-2</v>
      </c>
      <c r="AI12">
        <v>1.1341499999999999E-2</v>
      </c>
      <c r="AJ12">
        <v>1.07685E-2</v>
      </c>
      <c r="AL12" t="s">
        <v>44</v>
      </c>
      <c r="AM12">
        <v>0.39126350000000004</v>
      </c>
      <c r="AN12">
        <v>6.8049000000000012E-2</v>
      </c>
      <c r="AO12">
        <v>0.107685</v>
      </c>
      <c r="AQ12" t="s">
        <v>44</v>
      </c>
      <c r="AR12">
        <v>5.753875E-2</v>
      </c>
      <c r="AS12">
        <v>3.4024500000000006E-2</v>
      </c>
      <c r="AT12">
        <v>5.3842500000000001E-2</v>
      </c>
    </row>
    <row r="13" spans="1:46" x14ac:dyDescent="0.35">
      <c r="D13" t="str">
        <f>"IND"&amp;O12&amp;"DPH*"</f>
        <v>INDADPH*</v>
      </c>
      <c r="E13" t="s">
        <v>15</v>
      </c>
      <c r="G13" t="str">
        <f>"I"&amp;O12&amp;"DPH"</f>
        <v>IADPH</v>
      </c>
      <c r="H13">
        <v>2010</v>
      </c>
      <c r="I13" t="s">
        <v>17</v>
      </c>
      <c r="J13">
        <v>1</v>
      </c>
      <c r="Q13">
        <v>0</v>
      </c>
      <c r="R13">
        <v>0</v>
      </c>
      <c r="S13">
        <v>0</v>
      </c>
      <c r="T13" t="s">
        <v>26</v>
      </c>
      <c r="W13" t="s">
        <v>45</v>
      </c>
      <c r="X13">
        <v>0</v>
      </c>
      <c r="Y13">
        <v>0</v>
      </c>
      <c r="Z13">
        <v>0</v>
      </c>
      <c r="AB13" t="s">
        <v>45</v>
      </c>
      <c r="AC13">
        <v>0.312</v>
      </c>
      <c r="AD13">
        <v>0.25600000000000001</v>
      </c>
      <c r="AE13">
        <v>0.23799999999999999</v>
      </c>
      <c r="AG13" t="s">
        <v>45</v>
      </c>
      <c r="AH13">
        <v>0</v>
      </c>
      <c r="AI13">
        <v>0</v>
      </c>
      <c r="AJ13">
        <v>0</v>
      </c>
      <c r="AL13" t="s">
        <v>45</v>
      </c>
      <c r="AM13">
        <v>5.0000000000000001E-3</v>
      </c>
      <c r="AN13">
        <v>0</v>
      </c>
      <c r="AO13">
        <v>3.0000000000000001E-3</v>
      </c>
      <c r="AQ13" t="s">
        <v>45</v>
      </c>
      <c r="AR13">
        <v>0</v>
      </c>
      <c r="AS13">
        <v>2E-3</v>
      </c>
      <c r="AT13">
        <v>0</v>
      </c>
    </row>
    <row r="14" spans="1:46" x14ac:dyDescent="0.35">
      <c r="D14" t="str">
        <f>"IND"&amp;O14&amp;"DPH*"</f>
        <v>INDADPH*</v>
      </c>
      <c r="E14" t="s">
        <v>16</v>
      </c>
      <c r="G14" t="str">
        <f>"I"&amp;O14&amp;"DPH"</f>
        <v>IADPH</v>
      </c>
      <c r="H14">
        <v>2015</v>
      </c>
      <c r="I14" t="s">
        <v>17</v>
      </c>
      <c r="J14">
        <f>ROUND(-INDEX($Q$5:$S$17,MATCH($M14,$T$5:$T$17,0),MATCH($H14,$Q$4:$S$4,0)),2)*$Q$2</f>
        <v>-0.45599999999999996</v>
      </c>
      <c r="K14">
        <v>0</v>
      </c>
      <c r="L14">
        <v>15</v>
      </c>
      <c r="M14" t="str">
        <f>M12</f>
        <v>Aluminium</v>
      </c>
      <c r="O14" t="str">
        <f>O12</f>
        <v>A</v>
      </c>
      <c r="Q14">
        <v>0</v>
      </c>
      <c r="R14">
        <v>0</v>
      </c>
      <c r="S14">
        <v>0</v>
      </c>
      <c r="T14" t="s">
        <v>34</v>
      </c>
      <c r="W14" t="s">
        <v>46</v>
      </c>
      <c r="X14">
        <v>0</v>
      </c>
      <c r="Y14">
        <v>0</v>
      </c>
      <c r="Z14">
        <v>0</v>
      </c>
      <c r="AB14" t="s">
        <v>46</v>
      </c>
      <c r="AC14">
        <v>0</v>
      </c>
      <c r="AD14">
        <v>0</v>
      </c>
      <c r="AE14">
        <v>0</v>
      </c>
      <c r="AG14" t="s">
        <v>46</v>
      </c>
      <c r="AH14">
        <v>0</v>
      </c>
      <c r="AI14">
        <v>0</v>
      </c>
      <c r="AJ14">
        <v>0</v>
      </c>
      <c r="AL14" t="s">
        <v>46</v>
      </c>
      <c r="AM14">
        <v>0</v>
      </c>
      <c r="AN14">
        <v>0</v>
      </c>
      <c r="AO14">
        <v>0</v>
      </c>
      <c r="AQ14" t="s">
        <v>46</v>
      </c>
      <c r="AR14">
        <v>0</v>
      </c>
      <c r="AS14">
        <v>0</v>
      </c>
      <c r="AT14">
        <v>0</v>
      </c>
    </row>
    <row r="15" spans="1:46" x14ac:dyDescent="0.35">
      <c r="D15" t="str">
        <f>"IND"&amp;O14&amp;"DPH*"</f>
        <v>INDADPH*</v>
      </c>
      <c r="E15" t="s">
        <v>15</v>
      </c>
      <c r="G15" t="str">
        <f>"I"&amp;O14&amp;"DPH"</f>
        <v>IADPH</v>
      </c>
      <c r="H15">
        <v>2015</v>
      </c>
      <c r="I15" t="s">
        <v>17</v>
      </c>
      <c r="J15">
        <v>1</v>
      </c>
      <c r="Q15">
        <f>AH16/SUM(AH5:AH16)</f>
        <v>0.13112580485420611</v>
      </c>
      <c r="R15">
        <f t="shared" ref="R15:S15" si="3">AI16/SUM(AI5:AI16)</f>
        <v>0.13646656819529701</v>
      </c>
      <c r="S15">
        <f t="shared" si="3"/>
        <v>0.13241865491464336</v>
      </c>
      <c r="T15" t="s">
        <v>27</v>
      </c>
      <c r="W15" t="s">
        <v>47</v>
      </c>
      <c r="AB15" t="s">
        <v>47</v>
      </c>
      <c r="AG15" t="s">
        <v>47</v>
      </c>
      <c r="AL15" t="s">
        <v>47</v>
      </c>
      <c r="AQ15" t="s">
        <v>47</v>
      </c>
    </row>
    <row r="16" spans="1:46" x14ac:dyDescent="0.35">
      <c r="D16" t="str">
        <f>"IND"&amp;O16&amp;"DPH*"</f>
        <v>INDADPH*</v>
      </c>
      <c r="E16" t="s">
        <v>16</v>
      </c>
      <c r="G16" t="str">
        <f>"I"&amp;O16&amp;"DPH"</f>
        <v>IADPH</v>
      </c>
      <c r="H16">
        <v>2019</v>
      </c>
      <c r="I16" t="s">
        <v>17</v>
      </c>
      <c r="J16">
        <f>ROUND(-INDEX($Q$5:$S$17,MATCH($M16,$T$5:$T$17,0),MATCH($H16,$Q$4:$S$4,0)),2)*$Q$2</f>
        <v>-0.44649999999999995</v>
      </c>
      <c r="K16">
        <v>0</v>
      </c>
      <c r="L16">
        <v>15</v>
      </c>
      <c r="M16" t="str">
        <f>M14</f>
        <v>Aluminium</v>
      </c>
      <c r="O16" t="str">
        <f>O14</f>
        <v>A</v>
      </c>
      <c r="Q16">
        <v>0</v>
      </c>
      <c r="R16">
        <v>0</v>
      </c>
      <c r="S16">
        <v>0</v>
      </c>
      <c r="T16" t="s">
        <v>29</v>
      </c>
      <c r="W16" t="s">
        <v>48</v>
      </c>
      <c r="X16">
        <v>15.605568000000002</v>
      </c>
      <c r="Y16">
        <v>15.012288</v>
      </c>
      <c r="Z16">
        <v>14.038271999999999</v>
      </c>
      <c r="AB16" t="s">
        <v>48</v>
      </c>
      <c r="AC16">
        <v>29.473200000000002</v>
      </c>
      <c r="AD16">
        <v>34.281359999999999</v>
      </c>
      <c r="AE16">
        <v>32.9724</v>
      </c>
      <c r="AG16" t="s">
        <v>48</v>
      </c>
      <c r="AH16">
        <v>1.7870400000000002</v>
      </c>
      <c r="AI16">
        <v>1.6264799999999999</v>
      </c>
      <c r="AJ16">
        <v>1.4011200000000001</v>
      </c>
      <c r="AL16" t="s">
        <v>48</v>
      </c>
      <c r="AM16">
        <v>6.3003600000000004</v>
      </c>
      <c r="AN16">
        <v>6.2067600000000001</v>
      </c>
      <c r="AO16">
        <v>6.0969600000000002</v>
      </c>
      <c r="AQ16" t="s">
        <v>48</v>
      </c>
      <c r="AR16">
        <v>5.7795119999999995</v>
      </c>
      <c r="AS16">
        <v>5.9988599999999996</v>
      </c>
      <c r="AT16">
        <v>5.5008720000000002</v>
      </c>
    </row>
    <row r="17" spans="2:20" x14ac:dyDescent="0.35">
      <c r="D17" t="str">
        <f>"IND"&amp;O16&amp;"DPH*"</f>
        <v>INDADPH*</v>
      </c>
      <c r="E17" t="s">
        <v>15</v>
      </c>
      <c r="G17" t="str">
        <f>"I"&amp;O16&amp;"DPH"</f>
        <v>IADPH</v>
      </c>
      <c r="H17">
        <v>2019</v>
      </c>
      <c r="I17" t="s">
        <v>17</v>
      </c>
      <c r="J17">
        <v>1</v>
      </c>
      <c r="Q17">
        <f>AM16/SUM(AM5:AM16)</f>
        <v>0.15189751650299338</v>
      </c>
      <c r="R17">
        <f t="shared" ref="R17:S17" si="4">AN16/SUM(AN5:AN16)</f>
        <v>0.14324869255414724</v>
      </c>
      <c r="S17">
        <f t="shared" si="4"/>
        <v>0.13870400650641401</v>
      </c>
      <c r="T17" t="s">
        <v>35</v>
      </c>
    </row>
    <row r="18" spans="2:20" x14ac:dyDescent="0.35">
      <c r="B18" t="str">
        <f>"UC_IND_ELC_"&amp;M18</f>
        <v>UC_IND_ELC_Textile</v>
      </c>
      <c r="D18" t="str">
        <f>"IND"&amp;O18&amp;"DPH*"</f>
        <v>INDLDPH*</v>
      </c>
      <c r="E18" t="s">
        <v>16</v>
      </c>
      <c r="G18" t="str">
        <f>"I"&amp;O18&amp;"DPH"</f>
        <v>ILDPH</v>
      </c>
      <c r="H18">
        <v>2010</v>
      </c>
      <c r="I18" t="s">
        <v>17</v>
      </c>
      <c r="J18">
        <f>ROUND(-INDEX($Q$5:$S$17,MATCH($M18,$T$5:$T$17,0),MATCH($H18,$Q$4:$S$4,0)),2)*$Q$2</f>
        <v>-0.1235</v>
      </c>
      <c r="K18">
        <v>0</v>
      </c>
      <c r="L18">
        <v>15</v>
      </c>
      <c r="M18" t="s">
        <v>27</v>
      </c>
      <c r="O18" t="s">
        <v>28</v>
      </c>
    </row>
    <row r="19" spans="2:20" x14ac:dyDescent="0.35">
      <c r="D19" t="str">
        <f>"IND"&amp;O18&amp;"DPH*"</f>
        <v>INDLDPH*</v>
      </c>
      <c r="E19" t="s">
        <v>15</v>
      </c>
      <c r="G19" t="str">
        <f>"I"&amp;O18&amp;"DPH"</f>
        <v>ILDPH</v>
      </c>
      <c r="H19">
        <v>2010</v>
      </c>
      <c r="I19" t="s">
        <v>17</v>
      </c>
      <c r="J19">
        <v>1</v>
      </c>
    </row>
    <row r="20" spans="2:20" x14ac:dyDescent="0.35">
      <c r="D20" t="str">
        <f>"IND"&amp;O20&amp;"DPH*"</f>
        <v>INDLDPH*</v>
      </c>
      <c r="E20" t="s">
        <v>16</v>
      </c>
      <c r="G20" t="str">
        <f>"I"&amp;O20&amp;"DPH"</f>
        <v>ILDPH</v>
      </c>
      <c r="H20">
        <v>2015</v>
      </c>
      <c r="I20" t="s">
        <v>17</v>
      </c>
      <c r="J20">
        <f>ROUND(-INDEX($Q$5:$S$17,MATCH($M20,$T$5:$T$17,0),MATCH($H20,$Q$4:$S$4,0)),2)*$Q$2</f>
        <v>-0.13300000000000001</v>
      </c>
      <c r="K20">
        <v>0</v>
      </c>
      <c r="L20">
        <v>15</v>
      </c>
      <c r="M20" t="str">
        <f>M18</f>
        <v>Textile</v>
      </c>
      <c r="O20" t="str">
        <f>O18</f>
        <v>L</v>
      </c>
      <c r="Q20" s="7"/>
    </row>
    <row r="21" spans="2:20" x14ac:dyDescent="0.35">
      <c r="D21" t="str">
        <f>"IND"&amp;O20&amp;"DPH*"</f>
        <v>INDLDPH*</v>
      </c>
      <c r="E21" t="s">
        <v>15</v>
      </c>
      <c r="G21" t="str">
        <f>"I"&amp;O20&amp;"DPH"</f>
        <v>ILDPH</v>
      </c>
      <c r="H21">
        <v>2015</v>
      </c>
      <c r="I21" t="s">
        <v>17</v>
      </c>
      <c r="J21">
        <v>1</v>
      </c>
    </row>
    <row r="22" spans="2:20" x14ac:dyDescent="0.35">
      <c r="D22" t="str">
        <f>"IND"&amp;O22&amp;"DPH*"</f>
        <v>INDLDPH*</v>
      </c>
      <c r="E22" t="s">
        <v>16</v>
      </c>
      <c r="G22" t="str">
        <f>"I"&amp;O22&amp;"DPH"</f>
        <v>ILDPH</v>
      </c>
      <c r="H22">
        <v>2019</v>
      </c>
      <c r="I22" t="s">
        <v>17</v>
      </c>
      <c r="J22">
        <f>ROUND(-INDEX($Q$5:$S$17,MATCH($M22,$T$5:$T$17,0),MATCH($H22,$Q$4:$S$4,0)),2)*$Q$2</f>
        <v>-0.1235</v>
      </c>
      <c r="K22">
        <v>0</v>
      </c>
      <c r="L22">
        <v>15</v>
      </c>
      <c r="M22" t="str">
        <f>M20</f>
        <v>Textile</v>
      </c>
      <c r="O22" t="str">
        <f>O20</f>
        <v>L</v>
      </c>
    </row>
    <row r="23" spans="2:20" x14ac:dyDescent="0.35">
      <c r="D23" t="str">
        <f>"IND"&amp;O22&amp;"DPH*"</f>
        <v>INDLDPH*</v>
      </c>
      <c r="E23" t="s">
        <v>15</v>
      </c>
      <c r="G23" t="str">
        <f>"I"&amp;O22&amp;"DPH"</f>
        <v>ILDPH</v>
      </c>
      <c r="H23">
        <v>2019</v>
      </c>
      <c r="I23" t="s">
        <v>17</v>
      </c>
      <c r="J23">
        <v>1</v>
      </c>
    </row>
    <row r="24" spans="2:20" x14ac:dyDescent="0.35">
      <c r="B24" t="str">
        <f>"UC_IND_ELC_"&amp;M24</f>
        <v>UC_IND_ELC_Other</v>
      </c>
      <c r="D24" t="str">
        <f>"IND"&amp;O24&amp;"DPH*"</f>
        <v>INDODPH*</v>
      </c>
      <c r="E24" t="s">
        <v>16</v>
      </c>
      <c r="G24" t="str">
        <f>"I"&amp;O24&amp;"DPH"</f>
        <v>IODPH</v>
      </c>
      <c r="H24">
        <v>2010</v>
      </c>
      <c r="I24" t="s">
        <v>17</v>
      </c>
      <c r="J24">
        <f>ROUND(-INDEX($Q$5:$S$17,MATCH($M24,$T$5:$T$17,0),MATCH($H24,$Q$4:$S$4,0)),2)*$Q$2</f>
        <v>-0.14249999999999999</v>
      </c>
      <c r="K24">
        <v>0</v>
      </c>
      <c r="L24">
        <v>15</v>
      </c>
      <c r="M24" t="s">
        <v>35</v>
      </c>
      <c r="O24" t="s">
        <v>36</v>
      </c>
    </row>
    <row r="25" spans="2:20" x14ac:dyDescent="0.35">
      <c r="D25" t="str">
        <f>"IND"&amp;O24&amp;"DPH*"</f>
        <v>INDODPH*</v>
      </c>
      <c r="E25" t="s">
        <v>15</v>
      </c>
      <c r="G25" t="str">
        <f>"I"&amp;O24&amp;"DPH"</f>
        <v>IODPH</v>
      </c>
      <c r="H25">
        <v>2010</v>
      </c>
      <c r="I25" t="s">
        <v>17</v>
      </c>
      <c r="J25">
        <v>1</v>
      </c>
    </row>
    <row r="26" spans="2:20" x14ac:dyDescent="0.35">
      <c r="D26" t="str">
        <f>"IND"&amp;O26&amp;"DPH*"</f>
        <v>INDODPH*</v>
      </c>
      <c r="E26" t="s">
        <v>16</v>
      </c>
      <c r="G26" t="str">
        <f>"I"&amp;O26&amp;"DPH"</f>
        <v>IODPH</v>
      </c>
      <c r="H26">
        <v>2015</v>
      </c>
      <c r="I26" t="s">
        <v>17</v>
      </c>
      <c r="J26">
        <f>ROUND(-INDEX($Q$5:$S$17,MATCH($M26,$T$5:$T$17,0),MATCH($H26,$Q$4:$S$4,0)),2)*$Q$2</f>
        <v>-0.13300000000000001</v>
      </c>
      <c r="K26">
        <v>0</v>
      </c>
      <c r="L26">
        <v>15</v>
      </c>
      <c r="M26" t="str">
        <f>M24</f>
        <v>Other</v>
      </c>
      <c r="O26" t="str">
        <f>O24</f>
        <v>O</v>
      </c>
    </row>
    <row r="27" spans="2:20" x14ac:dyDescent="0.35">
      <c r="D27" t="str">
        <f>"IND"&amp;O26&amp;"DPH*"</f>
        <v>INDODPH*</v>
      </c>
      <c r="E27" t="s">
        <v>15</v>
      </c>
      <c r="G27" t="str">
        <f>"I"&amp;O26&amp;"DPH"</f>
        <v>IODPH</v>
      </c>
      <c r="H27">
        <v>2015</v>
      </c>
      <c r="I27" t="s">
        <v>17</v>
      </c>
      <c r="J27">
        <v>1</v>
      </c>
    </row>
    <row r="28" spans="2:20" x14ac:dyDescent="0.35">
      <c r="D28" t="str">
        <f>"IND"&amp;O28&amp;"DPH*"</f>
        <v>INDODPH*</v>
      </c>
      <c r="E28" t="s">
        <v>16</v>
      </c>
      <c r="G28" t="str">
        <f>"I"&amp;O28&amp;"DPH"</f>
        <v>IODPH</v>
      </c>
      <c r="H28">
        <v>2019</v>
      </c>
      <c r="I28" t="s">
        <v>17</v>
      </c>
      <c r="J28">
        <f>ROUND(-INDEX($Q$5:$S$17,MATCH($M28,$T$5:$T$17,0),MATCH($H28,$Q$4:$S$4,0)),2)*$Q$2</f>
        <v>-0.13300000000000001</v>
      </c>
      <c r="K28">
        <v>0</v>
      </c>
      <c r="L28">
        <v>15</v>
      </c>
      <c r="M28" t="str">
        <f>M26</f>
        <v>Other</v>
      </c>
      <c r="O28" t="str">
        <f>O26</f>
        <v>O</v>
      </c>
    </row>
    <row r="29" spans="2:20" x14ac:dyDescent="0.35">
      <c r="D29" t="str">
        <f>"IND"&amp;O28&amp;"DPH*"</f>
        <v>INDODPH*</v>
      </c>
      <c r="E29" t="s">
        <v>15</v>
      </c>
      <c r="G29" t="str">
        <f>"I"&amp;O28&amp;"DPH"</f>
        <v>IODPH</v>
      </c>
      <c r="H29">
        <v>2019</v>
      </c>
      <c r="I29" t="s">
        <v>17</v>
      </c>
      <c r="J29">
        <v>1</v>
      </c>
    </row>
    <row r="30" spans="2:20" x14ac:dyDescent="0.35">
      <c r="B30" t="str">
        <f>"UC_IND_ELC_"&amp;M30</f>
        <v>UC_IND_ELC_Transport</v>
      </c>
      <c r="D30" t="str">
        <f>"IND"&amp;O30&amp;"DPH*"</f>
        <v>INDTDPH*</v>
      </c>
      <c r="E30" t="s">
        <v>16</v>
      </c>
      <c r="G30" t="str">
        <f>"I"&amp;O30&amp;"DPH"</f>
        <v>ITDPH</v>
      </c>
      <c r="H30">
        <v>2010</v>
      </c>
      <c r="I30" t="s">
        <v>17</v>
      </c>
      <c r="J30">
        <f>ROUND(-INDEX($Q$5:$S$17,MATCH($M30,$T$5:$T$17,0),MATCH($H30,$Q$4:$S$4,0)),2)*$Q$2</f>
        <v>-0.13300000000000001</v>
      </c>
      <c r="K30">
        <v>0</v>
      </c>
      <c r="L30">
        <v>15</v>
      </c>
      <c r="M30" t="s">
        <v>33</v>
      </c>
      <c r="O30" t="s">
        <v>53</v>
      </c>
    </row>
    <row r="31" spans="2:20" x14ac:dyDescent="0.35">
      <c r="D31" t="str">
        <f>"IND"&amp;O30&amp;"DPH*"</f>
        <v>INDTDPH*</v>
      </c>
      <c r="E31" t="s">
        <v>15</v>
      </c>
      <c r="G31" t="str">
        <f>"I"&amp;O30&amp;"DPH"</f>
        <v>ITDPH</v>
      </c>
      <c r="H31">
        <v>2010</v>
      </c>
      <c r="I31" t="s">
        <v>17</v>
      </c>
      <c r="J31">
        <v>1</v>
      </c>
    </row>
    <row r="32" spans="2:20" x14ac:dyDescent="0.35">
      <c r="D32" t="str">
        <f>"IND"&amp;O32&amp;"DPH*"</f>
        <v>INDTDPH*</v>
      </c>
      <c r="E32" t="s">
        <v>16</v>
      </c>
      <c r="G32" t="str">
        <f>"I"&amp;O32&amp;"DPH"</f>
        <v>ITDPH</v>
      </c>
      <c r="H32">
        <v>2015</v>
      </c>
      <c r="I32" t="s">
        <v>17</v>
      </c>
      <c r="J32">
        <f>ROUND(-INDEX($Q$5:$S$17,MATCH($M32,$T$5:$T$17,0),MATCH($H32,$Q$4:$S$4,0)),2)*$Q$2</f>
        <v>-0.14249999999999999</v>
      </c>
      <c r="K32">
        <v>0</v>
      </c>
      <c r="L32">
        <v>15</v>
      </c>
      <c r="M32" t="str">
        <f>M30</f>
        <v>Transport</v>
      </c>
      <c r="O32" t="str">
        <f>O30</f>
        <v>T</v>
      </c>
    </row>
    <row r="33" spans="4:15" x14ac:dyDescent="0.35">
      <c r="D33" t="str">
        <f>"IND"&amp;O32&amp;"DPH*"</f>
        <v>INDTDPH*</v>
      </c>
      <c r="E33" t="s">
        <v>15</v>
      </c>
      <c r="G33" t="str">
        <f>"I"&amp;O32&amp;"DPH"</f>
        <v>ITDPH</v>
      </c>
      <c r="H33">
        <v>2015</v>
      </c>
      <c r="I33" t="s">
        <v>17</v>
      </c>
      <c r="J33">
        <v>1</v>
      </c>
    </row>
    <row r="34" spans="4:15" x14ac:dyDescent="0.35">
      <c r="D34" t="str">
        <f>"IND"&amp;O34&amp;"DPH*"</f>
        <v>INDTDPH*</v>
      </c>
      <c r="E34" t="s">
        <v>16</v>
      </c>
      <c r="G34" t="str">
        <f>"I"&amp;O34&amp;"DPH"</f>
        <v>ITDPH</v>
      </c>
      <c r="H34">
        <v>2019</v>
      </c>
      <c r="I34" t="s">
        <v>17</v>
      </c>
      <c r="J34">
        <f>ROUND(-INDEX($Q$5:$S$17,MATCH($M34,$T$5:$T$17,0),MATCH($H34,$Q$4:$S$4,0)),2)*$Q$2</f>
        <v>-0.11399999999999999</v>
      </c>
      <c r="K34">
        <v>0</v>
      </c>
      <c r="L34">
        <v>15</v>
      </c>
      <c r="M34" t="str">
        <f>M32</f>
        <v>Transport</v>
      </c>
      <c r="O34" t="str">
        <f>O32</f>
        <v>T</v>
      </c>
    </row>
    <row r="35" spans="4:15" x14ac:dyDescent="0.35">
      <c r="D35" t="str">
        <f>"IND"&amp;O34&amp;"DPH*"</f>
        <v>INDTDPH*</v>
      </c>
      <c r="E35" t="s">
        <v>15</v>
      </c>
      <c r="G35" t="str">
        <f>"I"&amp;O34&amp;"DPH"</f>
        <v>ITDPH</v>
      </c>
      <c r="H35">
        <v>2019</v>
      </c>
      <c r="I35" t="s">
        <v>17</v>
      </c>
      <c r="J35">
        <v>1</v>
      </c>
    </row>
  </sheetData>
  <pageMargins left="0.7" right="0.7" top="0.75" bottom="0.75" header="0.3" footer="0.3"/>
  <pageSetup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391E4ED4D6B5344984C5B5CBC1A28781" ma:contentTypeVersion="13" ma:contentTypeDescription="Opret et nyt dokument." ma:contentTypeScope="" ma:versionID="a8662b4a95e495bc977359cc4b8d0a5a">
  <xsd:schema xmlns:xsd="http://www.w3.org/2001/XMLSchema" xmlns:xs="http://www.w3.org/2001/XMLSchema" xmlns:p="http://schemas.microsoft.com/office/2006/metadata/properties" xmlns:ns2="6218e30f-ac19-4e1a-9d42-0577826d9887" xmlns:ns3="9bef2f80-48e4-49d2-aa34-66e9d7fcf80f" targetNamespace="http://schemas.microsoft.com/office/2006/metadata/properties" ma:root="true" ma:fieldsID="b72a6a49e693c9bb3f1300811353490c" ns2:_="" ns3:_="">
    <xsd:import namespace="6218e30f-ac19-4e1a-9d42-0577826d9887"/>
    <xsd:import namespace="9bef2f80-48e4-49d2-aa34-66e9d7fcf80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218e30f-ac19-4e1a-9d42-0577826d988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ef2f80-48e4-49d2-aa34-66e9d7fcf80f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Del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Delt med detaljer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dhol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23BD660-9E1C-4FBF-9832-A419F6A686E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788E150-902C-4139-B52B-F64596FFF03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218e30f-ac19-4e1a-9d42-0577826d9887"/>
    <ds:schemaRef ds:uri="9bef2f80-48e4-49d2-aa34-66e9d7fcf80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7620042-D97D-455C-AAE5-950736A2CE62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UCT3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Julius Steensberg</cp:lastModifiedBy>
  <dcterms:created xsi:type="dcterms:W3CDTF">2009-05-27T15:40:55Z</dcterms:created>
  <dcterms:modified xsi:type="dcterms:W3CDTF">2022-04-21T14:24:54Z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975490748882293</vt:r8>
  </property>
  <property fmtid="{D5CDD505-2E9C-101B-9397-08002B2CF9AE}" pid="3" name="ContentTypeId">
    <vt:lpwstr>0x010100391E4ED4D6B5344984C5B5CBC1A28781</vt:lpwstr>
  </property>
</Properties>
</file>