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TIMES models\TIMES_AZ\SubRES_TMPL\"/>
    </mc:Choice>
  </mc:AlternateContent>
  <xr:revisionPtr revIDLastSave="0" documentId="13_ncr:1_{8D092E41-55D1-4BDD-A6DF-108E63985901}" xr6:coauthVersionLast="47" xr6:coauthVersionMax="47" xr10:uidLastSave="{00000000-0000-0000-0000-000000000000}"/>
  <bookViews>
    <workbookView xWindow="3024" yWindow="828" windowWidth="21960" windowHeight="15432" activeTab="2" xr2:uid="{00000000-000D-0000-FFFF-FFFF00000000}"/>
  </bookViews>
  <sheets>
    <sheet name="LOG" sheetId="11" r:id="rId1"/>
    <sheet name="Intro" sheetId="16" r:id="rId2"/>
    <sheet name="ELC_Processes_CEN" sheetId="13" r:id="rId3"/>
    <sheet name="ELC_CEN" sheetId="2" r:id="rId4"/>
    <sheet name="Naming convention" sheetId="7" r:id="rId5"/>
    <sheet name="Times-NordPool Data" sheetId="17" r:id="rId6"/>
  </sheets>
  <externalReferences>
    <externalReference r:id="rId7"/>
    <externalReference r:id="rId8"/>
    <externalReference r:id="rId9"/>
    <externalReference r:id="rId10"/>
    <externalReference r:id="rId11"/>
  </externalReferences>
  <definedNames>
    <definedName name="_xlnm._FilterDatabase" localSheetId="3" hidden="1">ELC_CEN!$B$16:$BE$133</definedName>
    <definedName name="_Order1" hidden="1">255</definedName>
    <definedName name="_Order2" hidden="1">255</definedName>
    <definedName name="BiomassLargeCHP">[1]TechnologyData!$A$14:$M$41</definedName>
    <definedName name="BPslut">[1]Plants!$J$2</definedName>
    <definedName name="E_waste">#REF!</definedName>
    <definedName name="Eksportstigning">[1]Plants!$J$6</definedName>
    <definedName name="ElBoiler">[1]TechnologyData!$O$72:$AA$99</definedName>
    <definedName name="ElPriceMix">[1]Subsidy!#REF!</definedName>
    <definedName name="Euro">ELC_CEN!#REF!</definedName>
    <definedName name="Fastprisår">[2]Forside!$B$5</definedName>
    <definedName name="FIXWINOFF">'[3]O&amp;M waste and WIN '!$K$13</definedName>
    <definedName name="FIXWINON">'[3]O&amp;M waste and WIN '!$K$14</definedName>
    <definedName name="FIXWSTBO">'[4]O&amp;M waste and WIN '!$E$5</definedName>
    <definedName name="FIXWSTBP">#REF!</definedName>
    <definedName name="FuelPrices">#REF!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eal_interest_rate">[5]TechnologyData!$B$37</definedName>
    <definedName name="RefurbishedCoalBioCHP">[1]TechnologyData!$A$43:$M$70</definedName>
    <definedName name="RenovCKV">[1]Plants!$J$4</definedName>
    <definedName name="VARWINOFF">'[3]O&amp;M waste and WIN '!$L$13</definedName>
    <definedName name="VARWINON">'[3]O&amp;M waste and WIN '!$L$14</definedName>
    <definedName name="VARWSTBO">#REF!</definedName>
    <definedName name="VARWSTBP">#REF!</definedName>
    <definedName name="WasteCHP">[1]TechnologyData!$A$101:$M$129</definedName>
    <definedName name="Wood_SmallBP">[1]TechnologyData!$A$131:$M$158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3" l="1"/>
  <c r="D15" i="13"/>
  <c r="C16" i="13"/>
  <c r="C15" i="13"/>
  <c r="U32" i="2"/>
  <c r="D13" i="13"/>
  <c r="D12" i="13"/>
  <c r="C13" i="13"/>
  <c r="C12" i="13"/>
  <c r="X41" i="2"/>
  <c r="U40" i="2"/>
  <c r="U39" i="2"/>
  <c r="U38" i="2"/>
  <c r="X37" i="2"/>
  <c r="U37" i="2"/>
  <c r="BA33" i="2"/>
  <c r="BB33" i="2" s="1"/>
  <c r="AH33" i="2"/>
  <c r="AQ33" i="2" s="1"/>
  <c r="AT33" i="2" s="1"/>
  <c r="X33" i="2"/>
  <c r="W33" i="2"/>
  <c r="AW33" i="2" s="1"/>
  <c r="U33" i="2"/>
  <c r="AS33" i="2" s="1"/>
  <c r="BA32" i="2"/>
  <c r="BB32" i="2" s="1"/>
  <c r="Y32" i="2"/>
  <c r="AH32" i="2" s="1"/>
  <c r="AQ32" i="2" s="1"/>
  <c r="AT32" i="2" s="1"/>
  <c r="X32" i="2"/>
  <c r="W32" i="2"/>
  <c r="AW32" i="2" s="1"/>
  <c r="AS32" i="2"/>
  <c r="AU32" i="2" s="1"/>
  <c r="AU33" i="2" l="1"/>
  <c r="AN33" i="2"/>
  <c r="V32" i="2"/>
  <c r="AN32" i="2"/>
  <c r="AO32" i="2" l="1"/>
  <c r="V33" i="2"/>
  <c r="AV32" i="2"/>
  <c r="BC32" i="2" s="1"/>
  <c r="AV33" i="2" l="1"/>
  <c r="BC33" i="2" s="1"/>
  <c r="AO33" i="2"/>
  <c r="AH18" i="2" l="1"/>
  <c r="AH17" i="2"/>
  <c r="AF20" i="2" l="1"/>
  <c r="T20" i="2" s="1"/>
  <c r="AF19" i="2"/>
  <c r="T19" i="2" s="1"/>
  <c r="AE18" i="2"/>
  <c r="AE22" i="2" s="1"/>
  <c r="AF22" i="2" s="1"/>
  <c r="T22" i="2" s="1"/>
  <c r="AE17" i="2"/>
  <c r="AE21" i="2" s="1"/>
  <c r="AF21" i="2" s="1"/>
  <c r="T21" i="2" s="1"/>
  <c r="AF17" i="2" l="1"/>
  <c r="T17" i="2" s="1"/>
  <c r="U17" i="2" s="1"/>
  <c r="U19" i="2" s="1"/>
  <c r="U21" i="2" s="1"/>
  <c r="AF18" i="2"/>
  <c r="T18" i="2" s="1"/>
  <c r="U18" i="2" s="1"/>
  <c r="U20" i="2" s="1"/>
  <c r="U22" i="2" s="1"/>
  <c r="J16" i="17"/>
  <c r="E21" i="17" l="1"/>
  <c r="E20" i="17"/>
  <c r="Y15" i="17"/>
  <c r="Y14" i="17"/>
  <c r="Q9" i="17" l="1"/>
  <c r="D9" i="17"/>
  <c r="D11"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Kenneth Karlsson</author>
    <author>Iben Moll Rasmussen</author>
    <author>Rikke Næraa</author>
  </authors>
  <commentList>
    <comment ref="AY14" authorId="0" shapeId="0" xr:uid="{00000000-0006-0000-0300-000001000000}">
      <text>
        <r>
          <rPr>
            <b/>
            <sz val="9"/>
            <color indexed="81"/>
            <rFont val="Tahoma"/>
            <family val="2"/>
          </rPr>
          <t xml:space="preserve">Kenneth Karlsson: </t>
        </r>
        <r>
          <rPr>
            <sz val="9"/>
            <color indexed="81"/>
            <rFont val="Tahoma"/>
            <family val="2"/>
          </rPr>
          <t xml:space="preserve">Only the fuel consumption used for producing heat is redrawn from the cost. A method to relate a part of the other costs ( investments and O&amp;M) to the heat should be found. Could be a heat price
</t>
        </r>
      </text>
    </comment>
    <comment ref="P15" authorId="1" shapeId="0" xr:uid="{00000000-0006-0000-0300-000002000000}">
      <text>
        <r>
          <rPr>
            <b/>
            <sz val="9"/>
            <color indexed="81"/>
            <rFont val="Tahoma"/>
            <family val="2"/>
          </rPr>
          <t>Iben Moll Rasmussen:</t>
        </r>
        <r>
          <rPr>
            <sz val="9"/>
            <color indexed="81"/>
            <rFont val="Tahoma"/>
            <family val="2"/>
          </rPr>
          <t xml:space="preserve">
The backpressure coefficient is defined as the maximum power generating capacity in backpressure mode divided by the maximum heat capacity</t>
        </r>
      </text>
    </comment>
    <comment ref="BC29" authorId="0" shapeId="0" xr:uid="{502563DF-E1CD-4DD2-8BF1-17F1966DAB25}">
      <text>
        <r>
          <rPr>
            <b/>
            <sz val="9"/>
            <color indexed="81"/>
            <rFont val="Tahoma"/>
            <family val="2"/>
          </rPr>
          <t xml:space="preserve">Kenneth Karlsson: </t>
        </r>
        <r>
          <rPr>
            <sz val="9"/>
            <color indexed="81"/>
            <rFont val="Tahoma"/>
            <family val="2"/>
          </rPr>
          <t xml:space="preserve">Only the fuel consumption used for producing heat is redrawn from the cost. A method to relate a part of the other costs ( investments and O&amp;M) to the heat should be found. Could be a heat price
</t>
        </r>
      </text>
    </comment>
    <comment ref="Q30" authorId="1" shapeId="0" xr:uid="{908999E7-35EF-4F35-8A10-09E0A1BCA035}">
      <text>
        <r>
          <rPr>
            <b/>
            <sz val="9"/>
            <color indexed="81"/>
            <rFont val="Tahoma"/>
            <family val="2"/>
          </rPr>
          <t>Iben Moll Rasmussen:</t>
        </r>
        <r>
          <rPr>
            <sz val="9"/>
            <color indexed="81"/>
            <rFont val="Tahoma"/>
            <family val="2"/>
          </rPr>
          <t xml:space="preserve">
The backpressure coefficient is defined as the maximum power generating capacity in backpressure mode divided by the maximum heat capacity</t>
        </r>
      </text>
    </comment>
    <comment ref="X31" authorId="1" shapeId="0" xr:uid="{9433A6F3-E21D-430D-A8FF-F19A37649044}">
      <text>
        <r>
          <rPr>
            <b/>
            <sz val="9"/>
            <color indexed="81"/>
            <rFont val="Tahoma"/>
            <family val="2"/>
          </rPr>
          <t>Iben Moll Rasmussen:</t>
        </r>
        <r>
          <rPr>
            <sz val="9"/>
            <color indexed="81"/>
            <rFont val="Tahoma"/>
            <family val="2"/>
          </rPr>
          <t xml:space="preserve">
What does this mean?</t>
        </r>
      </text>
    </comment>
    <comment ref="AB31" authorId="2" shapeId="0" xr:uid="{18DF60BC-1657-4D25-9FAD-125AD581E628}">
      <text>
        <r>
          <rPr>
            <b/>
            <sz val="9"/>
            <color indexed="81"/>
            <rFont val="Tahoma"/>
            <family val="2"/>
          </rPr>
          <t>Rikke Næraa:</t>
        </r>
        <r>
          <rPr>
            <sz val="9"/>
            <color indexed="81"/>
            <rFont val="Tahoma"/>
            <family val="2"/>
          </rPr>
          <t xml:space="preserve">
All  numbers are changed to a integer
 the value is shown in a comment box
</t>
        </r>
      </text>
    </comment>
  </commentList>
</comments>
</file>

<file path=xl/sharedStrings.xml><?xml version="1.0" encoding="utf-8"?>
<sst xmlns="http://schemas.openxmlformats.org/spreadsheetml/2006/main" count="483" uniqueCount="325">
  <si>
    <t>~FI_T</t>
  </si>
  <si>
    <t>TechName</t>
  </si>
  <si>
    <t>*TechDesc</t>
  </si>
  <si>
    <t>Comm-IN</t>
  </si>
  <si>
    <t>Comm-OUT</t>
  </si>
  <si>
    <t>Year</t>
  </si>
  <si>
    <t>START</t>
  </si>
  <si>
    <t>*Minimum capacity</t>
  </si>
  <si>
    <t>EFF</t>
  </si>
  <si>
    <t>CHPR~UP</t>
  </si>
  <si>
    <t>CEH</t>
  </si>
  <si>
    <t>INVCOST</t>
  </si>
  <si>
    <t>FIXOM</t>
  </si>
  <si>
    <t>VAROM</t>
  </si>
  <si>
    <t>CAP2ACT</t>
  </si>
  <si>
    <t>AFA</t>
  </si>
  <si>
    <t>Peak</t>
  </si>
  <si>
    <t>ILED</t>
  </si>
  <si>
    <t>*PlantName</t>
  </si>
  <si>
    <t>*Unit</t>
  </si>
  <si>
    <t>MW</t>
  </si>
  <si>
    <t>Mkr/MW</t>
  </si>
  <si>
    <t>Mkr/PJ</t>
  </si>
  <si>
    <t>Factor</t>
  </si>
  <si>
    <t>Years</t>
  </si>
  <si>
    <t>ELCC</t>
  </si>
  <si>
    <t>ELCCOA</t>
  </si>
  <si>
    <t>LIFE</t>
  </si>
  <si>
    <t>ELCCPW</t>
  </si>
  <si>
    <t>ELCNGA</t>
  </si>
  <si>
    <t>ELCWST</t>
  </si>
  <si>
    <t>ELCSTR</t>
  </si>
  <si>
    <t>ELCWIN</t>
  </si>
  <si>
    <t>CHPR~FX</t>
  </si>
  <si>
    <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</si>
  <si>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</si>
  <si>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</si>
  <si>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</si>
  <si>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</si>
  <si>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</si>
  <si>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</si>
  <si>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</si>
  <si>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</si>
  <si>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</si>
  <si>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</si>
  <si>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</si>
  <si>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</si>
  <si>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</si>
  <si>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</si>
  <si>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</si>
  <si>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</si>
  <si>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ELE</t>
  </si>
  <si>
    <t>PJ</t>
  </si>
  <si>
    <t>EHELCHPC1N</t>
  </si>
  <si>
    <t>40 Large Heat Pumps - Ambient Temperature centralised</t>
  </si>
  <si>
    <t>ELCGEO</t>
  </si>
  <si>
    <t>*Total EFF</t>
  </si>
  <si>
    <t>Total Efficiency</t>
  </si>
  <si>
    <t>*Cb-value</t>
  </si>
  <si>
    <t>Units of activity/unit of capacity</t>
  </si>
  <si>
    <t>Fraction of capacity in peak equations</t>
  </si>
  <si>
    <t>Annual availability/utilization factor</t>
  </si>
  <si>
    <t>Lead Time between investment decision and actual availability of capacity (equal to construction time)</t>
  </si>
  <si>
    <t>Technical life</t>
  </si>
  <si>
    <t>Total cost of investment in new capacity</t>
  </si>
  <si>
    <t>Annual fixed O&amp;M cost</t>
  </si>
  <si>
    <t>Annual variable O&amp;M cost</t>
  </si>
  <si>
    <t>The first year when a technology is available for Investment</t>
  </si>
  <si>
    <t>Input name</t>
  </si>
  <si>
    <t>Output name</t>
  </si>
  <si>
    <t>ELCAMB</t>
  </si>
  <si>
    <t xml:space="preserve">Minimum capacity for technology </t>
  </si>
  <si>
    <t>1/Cb: 
Ratio of heat produced to electricity produced</t>
  </si>
  <si>
    <t>Cv: 
Ratio of electricity lost to heat gained</t>
  </si>
  <si>
    <t xml:space="preserve">Backpres-sure coef-ficient </t>
  </si>
  <si>
    <r>
      <t>1)</t>
    </r>
    <r>
      <rPr>
        <b/>
        <sz val="7"/>
        <color theme="1"/>
        <rFont val="Times New Roman"/>
        <family val="1"/>
      </rPr>
      <t xml:space="preserve">      </t>
    </r>
    <r>
      <rPr>
        <b/>
        <sz val="11"/>
        <color theme="1"/>
        <rFont val="Calibri"/>
        <family val="2"/>
        <scheme val="minor"/>
      </rPr>
      <t>Identification of technology codes for the power and district heating sector</t>
    </r>
  </si>
  <si>
    <t>This is the rule to build the power plant name in the model:</t>
  </si>
  <si>
    <r>
      <t>&lt;Code&gt;&lt;Fuel Code&gt;&lt;Generator Type&gt;</t>
    </r>
    <r>
      <rPr>
        <u/>
        <sz val="11"/>
        <color rgb="FF008080"/>
        <rFont val="Calibri"/>
        <family val="2"/>
        <scheme val="minor"/>
      </rPr>
      <t>&lt;</t>
    </r>
    <r>
      <rPr>
        <sz val="11"/>
        <color theme="1"/>
        <rFont val="Calibri"/>
        <family val="2"/>
        <scheme val="minor"/>
      </rPr>
      <t>Number&gt;&lt;Existing or New&gt;</t>
    </r>
  </si>
  <si>
    <t>ETNGACCY1E</t>
  </si>
  <si>
    <t>ET</t>
  </si>
  <si>
    <t>NGA</t>
  </si>
  <si>
    <t>CCY</t>
  </si>
  <si>
    <t>E</t>
  </si>
  <si>
    <t>Electric Thermal</t>
  </si>
  <si>
    <t>Natural gas</t>
  </si>
  <si>
    <t>Combined Cycle</t>
  </si>
  <si>
    <t>Plant no.</t>
  </si>
  <si>
    <t>Existing</t>
  </si>
  <si>
    <t>Power Plant Types</t>
  </si>
  <si>
    <t>CODE</t>
  </si>
  <si>
    <t>Generator Type</t>
  </si>
  <si>
    <t>Thermal Electric</t>
  </si>
  <si>
    <t>STM</t>
  </si>
  <si>
    <t>ENG</t>
  </si>
  <si>
    <t>GTR</t>
  </si>
  <si>
    <t>Renewable</t>
  </si>
  <si>
    <t>ER</t>
  </si>
  <si>
    <t>DAM</t>
  </si>
  <si>
    <t>ROR</t>
  </si>
  <si>
    <t>WIN</t>
  </si>
  <si>
    <t>SOL</t>
  </si>
  <si>
    <t>GEC</t>
  </si>
  <si>
    <t>Combined heat and power</t>
  </si>
  <si>
    <t>EC</t>
  </si>
  <si>
    <t>COC</t>
  </si>
  <si>
    <t>BPC</t>
  </si>
  <si>
    <t>COD</t>
  </si>
  <si>
    <t>BPD</t>
  </si>
  <si>
    <t>EXC</t>
  </si>
  <si>
    <t>EXD</t>
  </si>
  <si>
    <t>Only heat (boilers , HP etc.)</t>
  </si>
  <si>
    <t>EH</t>
  </si>
  <si>
    <t>BOC</t>
  </si>
  <si>
    <t>BOD</t>
  </si>
  <si>
    <t>HPC</t>
  </si>
  <si>
    <t>HPD</t>
  </si>
  <si>
    <t>GEH</t>
  </si>
  <si>
    <t>Sector</t>
  </si>
  <si>
    <t>Heavy Fuel Oil</t>
  </si>
  <si>
    <t>Diesel</t>
  </si>
  <si>
    <t>Coal</t>
  </si>
  <si>
    <t>Nat. Gas</t>
  </si>
  <si>
    <t>Hydro</t>
  </si>
  <si>
    <t>Solar</t>
  </si>
  <si>
    <t>Wind</t>
  </si>
  <si>
    <t>Bio1</t>
  </si>
  <si>
    <t>Chips, pellets, wood waste</t>
  </si>
  <si>
    <t>Bio2</t>
  </si>
  <si>
    <t>Energy crops</t>
  </si>
  <si>
    <t>Bio3</t>
  </si>
  <si>
    <t>Straw</t>
  </si>
  <si>
    <t>Waste</t>
  </si>
  <si>
    <t>Geothermal</t>
  </si>
  <si>
    <t>ELC</t>
  </si>
  <si>
    <t>ELCHFO</t>
  </si>
  <si>
    <t>ELCDSL</t>
  </si>
  <si>
    <t>ELCHYD</t>
  </si>
  <si>
    <r>
      <t>ELCSOL</t>
    </r>
    <r>
      <rPr>
        <sz val="8"/>
        <color theme="1"/>
        <rFont val="Calibri"/>
        <family val="2"/>
        <scheme val="minor"/>
      </rPr>
      <t> </t>
    </r>
  </si>
  <si>
    <t>ELCENC</t>
  </si>
  <si>
    <t>Fuel Code</t>
  </si>
  <si>
    <t>HFO</t>
  </si>
  <si>
    <t>DSL</t>
  </si>
  <si>
    <t>COA</t>
  </si>
  <si>
    <t>HYD</t>
  </si>
  <si>
    <t>CPW</t>
  </si>
  <si>
    <t>ENC</t>
  </si>
  <si>
    <t>STR</t>
  </si>
  <si>
    <t>WST</t>
  </si>
  <si>
    <t>GEO</t>
  </si>
  <si>
    <r>
      <t> </t>
    </r>
    <r>
      <rPr>
        <sz val="10"/>
        <color theme="1"/>
        <rFont val="Calibri"/>
        <family val="2"/>
        <scheme val="minor"/>
      </rPr>
      <t xml:space="preserve">How to distinguish between thermal solar and PV ?  </t>
    </r>
  </si>
  <si>
    <t>E = existing, N = New</t>
  </si>
  <si>
    <r>
      <t>b)</t>
    </r>
    <r>
      <rPr>
        <b/>
        <sz val="7"/>
        <color theme="1"/>
        <rFont val="Times New Roman"/>
        <family val="1"/>
      </rPr>
      <t xml:space="preserve">      </t>
    </r>
    <r>
      <rPr>
        <b/>
        <sz val="11"/>
        <color theme="1"/>
        <rFont val="Calibri"/>
        <family val="2"/>
        <scheme val="minor"/>
      </rPr>
      <t>Fuel names power and district heating sector</t>
    </r>
  </si>
  <si>
    <r>
      <t>c)</t>
    </r>
    <r>
      <rPr>
        <b/>
        <sz val="7"/>
        <color theme="1"/>
        <rFont val="Times New Roman"/>
        <family val="1"/>
      </rPr>
      <t xml:space="preserve">      </t>
    </r>
    <r>
      <rPr>
        <b/>
        <sz val="11"/>
        <color theme="1"/>
        <rFont val="Calibri"/>
        <family val="2"/>
        <scheme val="minor"/>
      </rPr>
      <t>Existing or New plant</t>
    </r>
  </si>
  <si>
    <r>
      <t>a)</t>
    </r>
    <r>
      <rPr>
        <b/>
        <sz val="7"/>
        <color theme="1"/>
        <rFont val="Times New Roman"/>
        <family val="1"/>
      </rPr>
      <t xml:space="preserve">      </t>
    </r>
    <r>
      <rPr>
        <b/>
        <sz val="11"/>
        <color theme="1"/>
        <rFont val="Calibri"/>
        <family val="2"/>
        <scheme val="minor"/>
      </rPr>
      <t>Plant types</t>
    </r>
  </si>
  <si>
    <t>Ambient temperature</t>
  </si>
  <si>
    <t>AMB</t>
  </si>
  <si>
    <t>EHELCAMBHPC1N</t>
  </si>
  <si>
    <t xml:space="preserve">STM = Steam turbine, 
ENG = Engine internal combustion, 
GTR = Gas turbine, 
CCY = Combined cycle
DAM = Hydro Dam plant, ROR = Hydro run or river, 
WIN = wind turbine, SOL = Photovoltaic
COC = Condensing plant centralised, 
BPC = Back pressure plant centralised, 
COD = Condensing plant decentralised, 
BPD = Back pressure plant decentralised, 
EXC = Extraction plant centralised, EXD = Extraction plant decentralised, 
BOC = Boiler plant centralised, 
BOD = Boiler plant decentralised, 
HPC = Heat pumps centralised, 
HPD = Heat pumps decentralised, 
GEC = Geothermal CHP (only centralised), 
GEH = Geothermal heat (only centralised)
AP=Advanced Pulverized
GT=Gas Turbine single Cycle
GE=Gas Engine
ST=Steam Turbine
SE=Stirling Engines
HP=Heat Pumps
BO=Boiler plant
EB=Electri boilers
</t>
  </si>
  <si>
    <t>*Other Inputs</t>
  </si>
  <si>
    <t>Fixed ELCC Input Share</t>
  </si>
  <si>
    <t>Share-I~FX~ELCC</t>
  </si>
  <si>
    <t>*ELCC Input</t>
  </si>
  <si>
    <t>Electricity consumption</t>
  </si>
  <si>
    <t>*</t>
  </si>
  <si>
    <t>*Third inputs not Ambient air or geothermal heat</t>
  </si>
  <si>
    <t>Other consumptions (e.g. ambient heat and geothermal heat)</t>
  </si>
  <si>
    <t>Share-I~FX~0</t>
  </si>
  <si>
    <t>ELC_CEN</t>
  </si>
  <si>
    <t>Construction time</t>
  </si>
  <si>
    <t>ELC_DEC</t>
  </si>
  <si>
    <t>CURR</t>
  </si>
  <si>
    <t>Currency unit</t>
  </si>
  <si>
    <t xml:space="preserve">Number starting from 5 to ensure that it do not have the same name as the technology from the VT file tech a,b,c,d, ( c and D now moved and cganged to subres files </t>
  </si>
  <si>
    <t>ELC_Comm</t>
  </si>
  <si>
    <t>Description</t>
  </si>
  <si>
    <t>Purpose:</t>
  </si>
  <si>
    <t>Description:</t>
  </si>
  <si>
    <t>Relevant sectors</t>
  </si>
  <si>
    <t>Description of different sheets</t>
  </si>
  <si>
    <t>New technologies available for the power and heat sector</t>
  </si>
  <si>
    <t>The data is based on the technology catalgues</t>
  </si>
  <si>
    <t>Commodity definitions</t>
  </si>
  <si>
    <t>ELC_processes</t>
  </si>
  <si>
    <t>Process definition for new technologies</t>
  </si>
  <si>
    <t>ELC_CEN-Peak</t>
  </si>
  <si>
    <t>ELC_DEC_Peak</t>
  </si>
  <si>
    <t>Naming_convention</t>
  </si>
  <si>
    <t>Technologies available for central areas</t>
  </si>
  <si>
    <t>Technologies available for decentral areas</t>
  </si>
  <si>
    <t>Peak technologies available for central areas</t>
  </si>
  <si>
    <t>Peak technologies available for decentral areas</t>
  </si>
  <si>
    <t>Description of naming convention</t>
  </si>
  <si>
    <t>Electrical EFF/ heat efficiency for HOP</t>
  </si>
  <si>
    <t>ERHYDELCDAM1N</t>
  </si>
  <si>
    <t>Hydro dam plant new</t>
  </si>
  <si>
    <t>ERHYDELCROR1N</t>
  </si>
  <si>
    <t>Hydro run of river plant new</t>
  </si>
  <si>
    <t>ERHYDEXPUPDAM1N</t>
  </si>
  <si>
    <t>Hydro dam plant expansion and upgrading</t>
  </si>
  <si>
    <t>ERHYDEXPUPROR1N</t>
  </si>
  <si>
    <t>Hydro run of river plant expansion and upgrading</t>
  </si>
  <si>
    <t>ERHYDDAM3N</t>
  </si>
  <si>
    <t>Hydro dam plant dismantled and built again</t>
  </si>
  <si>
    <t>ERHYDROR3N</t>
  </si>
  <si>
    <t>Hydro run of river plant dismantled and built again</t>
  </si>
  <si>
    <t>HYDRO</t>
  </si>
  <si>
    <t>For hydro fixom and varom remain the same over the year as in 2015 in BY ELC</t>
  </si>
  <si>
    <t>For hydro I suppose inv cost remains the same as 2015 ince the tecnology is already mature and cannot improve a lot</t>
  </si>
  <si>
    <t>In order to use always the same currecny for hydro, that is the one of FIXom and Varom that s in ELCC, I convert Inv cost from Nok2006 to Nok 2010</t>
  </si>
  <si>
    <t>MNok2006/MW</t>
  </si>
  <si>
    <t>MNOK2010/MNOK2006</t>
  </si>
  <si>
    <t>Inv cost</t>
  </si>
  <si>
    <t>considero costo minimo del range offerto, che è più in liena con valori in VT ELC</t>
  </si>
  <si>
    <t>MNOk2010/MW</t>
  </si>
  <si>
    <t>UPGRADING AND EXPANSION</t>
  </si>
  <si>
    <t>Total potential is of 7.4 TWh/year</t>
  </si>
  <si>
    <t>PJ/year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</si>
  <si>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</si>
  <si>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</si>
  <si>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</si>
  <si>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</si>
  <si>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</si>
  <si>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</si>
  <si>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</si>
  <si>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</si>
  <si>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</si>
  <si>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</si>
  <si>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</si>
  <si>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NOR1</t>
  </si>
  <si>
    <t>Renewables, power only: Hydro dam plant - Hydro</t>
  </si>
  <si>
    <t>Renewables, power only: Hydro run of river - Hydro</t>
  </si>
  <si>
    <t>NOR2</t>
  </si>
  <si>
    <t>Tot</t>
  </si>
  <si>
    <t>Comparison with TIMES-NO</t>
  </si>
  <si>
    <t>Gran Tot</t>
  </si>
  <si>
    <t>Notes from TIMES-NordPool</t>
  </si>
  <si>
    <t>New Dam</t>
  </si>
  <si>
    <t>New ROR</t>
  </si>
  <si>
    <t>Refurb Dam</t>
  </si>
  <si>
    <t>Refurb ROR</t>
  </si>
  <si>
    <t>https://www.irena.org/-/media/Files/IRENA/Agency/Publication/2012/RE_Technologies_Cost_Analysis-HYDROPOWER.pdf</t>
  </si>
  <si>
    <t>Source for Data updates</t>
  </si>
  <si>
    <t>Source IRENA technology costs analysis - Hydropower</t>
  </si>
  <si>
    <t>Upgrade Dam</t>
  </si>
  <si>
    <t>Upgrade ROR</t>
  </si>
  <si>
    <t>Technology</t>
  </si>
  <si>
    <t>Investment costs (USD/KW)</t>
  </si>
  <si>
    <t>USD to EUR</t>
  </si>
  <si>
    <t>Investment costs (EUR/KW)</t>
  </si>
  <si>
    <t>MEUR10 to MEUR15</t>
  </si>
  <si>
    <t>MEUR15</t>
  </si>
  <si>
    <t>https://publikasjoner.nve.no/veileder/2012/veileder2012_03.pdf</t>
  </si>
  <si>
    <t>FromVT_NO</t>
  </si>
  <si>
    <t>Investment costs (DKK/MW)</t>
  </si>
  <si>
    <t>Investment costs (EUR/MW)</t>
  </si>
  <si>
    <t>ETURNPWR5N</t>
  </si>
  <si>
    <t>Thermal electric: Nuclear PWR plant - New</t>
  </si>
  <si>
    <t>ELCURN</t>
  </si>
  <si>
    <t>MKr15</t>
  </si>
  <si>
    <t>Thermal electric: Nuclear PWR plant life time extension - New</t>
  </si>
  <si>
    <t>Codes</t>
  </si>
  <si>
    <t>Valutakurs (exhange rate)</t>
  </si>
  <si>
    <t>AP</t>
  </si>
  <si>
    <t>Advanced Pulverized</t>
  </si>
  <si>
    <t>Euro</t>
  </si>
  <si>
    <t>GT</t>
  </si>
  <si>
    <t>Gas Turbine single Cycle</t>
  </si>
  <si>
    <t>GE</t>
  </si>
  <si>
    <t>Gas Engine</t>
  </si>
  <si>
    <t xml:space="preserve"> Farvekonventioner (Color convention)</t>
  </si>
  <si>
    <t>ST</t>
  </si>
  <si>
    <t>Steam Turbine</t>
  </si>
  <si>
    <t>Data from technology catalogues</t>
  </si>
  <si>
    <t>SE</t>
  </si>
  <si>
    <t>Stirling Engines</t>
  </si>
  <si>
    <t>Estimated data</t>
  </si>
  <si>
    <t>HP</t>
  </si>
  <si>
    <t>Heat Pumps</t>
  </si>
  <si>
    <t>BO</t>
  </si>
  <si>
    <t>Boiler plant</t>
  </si>
  <si>
    <t>EB</t>
  </si>
  <si>
    <t>Electri boilers</t>
  </si>
  <si>
    <t xml:space="preserve">Calculation of levilised cost at given fullload hours </t>
  </si>
  <si>
    <t>Assumed discount rate :</t>
  </si>
  <si>
    <t>Share-O~LO</t>
  </si>
  <si>
    <t>Share-O~LO~0</t>
  </si>
  <si>
    <t>CAP_BND~2040</t>
  </si>
  <si>
    <t>CAP_BND~2045</t>
  </si>
  <si>
    <t>CAP_BND~2050</t>
  </si>
  <si>
    <t xml:space="preserve">yearly capital cost pr capacity  </t>
  </si>
  <si>
    <t>Assumed fullload hours</t>
  </si>
  <si>
    <t>yearly capital cost pr electricity/heat production</t>
  </si>
  <si>
    <t>Fixed cost  yearly</t>
  </si>
  <si>
    <t>Variable  cost yearly</t>
  </si>
  <si>
    <t xml:space="preserve">Fuel Cost </t>
  </si>
  <si>
    <r>
      <t>Total Fuel consumption F</t>
    </r>
    <r>
      <rPr>
        <vertAlign val="subscript"/>
        <sz val="11"/>
        <color theme="1"/>
        <rFont val="Calibri"/>
        <family val="2"/>
        <scheme val="minor"/>
      </rPr>
      <t>t</t>
    </r>
    <r>
      <rPr>
        <sz val="11"/>
        <color theme="1"/>
        <rFont val="Calibri"/>
        <family val="2"/>
        <scheme val="minor"/>
      </rPr>
      <t>= 1/eff</t>
    </r>
    <r>
      <rPr>
        <vertAlign val="subscript"/>
        <sz val="11"/>
        <color theme="1"/>
        <rFont val="Calibri"/>
        <family val="2"/>
        <scheme val="minor"/>
      </rPr>
      <t>el</t>
    </r>
  </si>
  <si>
    <r>
      <t>Assumed efficiency heat (eff</t>
    </r>
    <r>
      <rPr>
        <vertAlign val="subscript"/>
        <sz val="11"/>
        <color theme="1"/>
        <rFont val="Calibri"/>
        <family val="2"/>
        <scheme val="minor"/>
      </rPr>
      <t>h)</t>
    </r>
  </si>
  <si>
    <r>
      <t>Fuelconsumption related to HEAT F</t>
    </r>
    <r>
      <rPr>
        <vertAlign val="subscript"/>
        <sz val="11"/>
        <color theme="1"/>
        <rFont val="Calibri"/>
        <family val="2"/>
        <scheme val="minor"/>
      </rPr>
      <t>h</t>
    </r>
    <r>
      <rPr>
        <sz val="11"/>
        <color theme="1"/>
        <rFont val="Calibri"/>
        <family val="2"/>
        <scheme val="minor"/>
      </rPr>
      <t>=(Eff</t>
    </r>
    <r>
      <rPr>
        <vertAlign val="subscript"/>
        <sz val="11"/>
        <color theme="1"/>
        <rFont val="Calibri"/>
        <family val="2"/>
        <scheme val="minor"/>
      </rPr>
      <t>tot</t>
    </r>
    <r>
      <rPr>
        <sz val="11"/>
        <color theme="1"/>
        <rFont val="Calibri"/>
        <family val="2"/>
        <scheme val="minor"/>
      </rPr>
      <t>-Eff</t>
    </r>
    <r>
      <rPr>
        <vertAlign val="subscript"/>
        <sz val="11"/>
        <color theme="1"/>
        <rFont val="Calibri"/>
        <family val="2"/>
        <scheme val="minor"/>
      </rPr>
      <t>el</t>
    </r>
    <r>
      <rPr>
        <sz val="11"/>
        <color theme="1"/>
        <rFont val="Calibri"/>
        <family val="2"/>
        <scheme val="minor"/>
      </rPr>
      <t>)/Eff</t>
    </r>
    <r>
      <rPr>
        <vertAlign val="subscript"/>
        <sz val="11"/>
        <color theme="1"/>
        <rFont val="Calibri"/>
        <family val="2"/>
        <scheme val="minor"/>
      </rPr>
      <t>h</t>
    </r>
  </si>
  <si>
    <r>
      <t>Fuelcost related to elc C</t>
    </r>
    <r>
      <rPr>
        <vertAlign val="subscript"/>
        <sz val="11"/>
        <color theme="1"/>
        <rFont val="Calibri"/>
        <family val="2"/>
        <scheme val="minor"/>
      </rPr>
      <t>Felc</t>
    </r>
    <r>
      <rPr>
        <sz val="11"/>
        <color theme="1"/>
        <rFont val="Calibri"/>
        <family val="2"/>
        <scheme val="minor"/>
      </rPr>
      <t>=C</t>
    </r>
    <r>
      <rPr>
        <vertAlign val="subscript"/>
        <sz val="11"/>
        <color theme="1"/>
        <rFont val="Calibri"/>
        <family val="2"/>
        <scheme val="minor"/>
      </rPr>
      <t>fuel*(</t>
    </r>
    <r>
      <rPr>
        <sz val="11"/>
        <color theme="1"/>
        <rFont val="Calibri"/>
        <family val="2"/>
        <scheme val="minor"/>
      </rPr>
      <t>F</t>
    </r>
    <r>
      <rPr>
        <vertAlign val="subscript"/>
        <sz val="11"/>
        <color theme="1"/>
        <rFont val="Calibri"/>
        <family val="2"/>
        <scheme val="minor"/>
      </rPr>
      <t>tot</t>
    </r>
    <r>
      <rPr>
        <sz val="11"/>
        <color theme="1"/>
        <rFont val="Calibri"/>
        <family val="2"/>
        <scheme val="minor"/>
      </rPr>
      <t>-F</t>
    </r>
    <r>
      <rPr>
        <vertAlign val="subscript"/>
        <sz val="11"/>
        <color theme="1"/>
        <rFont val="Calibri"/>
        <family val="2"/>
        <scheme val="minor"/>
      </rPr>
      <t>h)</t>
    </r>
  </si>
  <si>
    <t>Total yearly cost  pr. electricity produced</t>
  </si>
  <si>
    <t xml:space="preserve">Capacity factor </t>
  </si>
  <si>
    <t>Reference</t>
  </si>
  <si>
    <t>Date</t>
  </si>
  <si>
    <t>Person</t>
  </si>
  <si>
    <t>Comment</t>
  </si>
  <si>
    <t>Specific investment(2011-M€/MW)</t>
  </si>
  <si>
    <t>Fixed O&amp;M (€/MW/y)</t>
  </si>
  <si>
    <t>Variable O&amp;M (€/MWh/y)</t>
  </si>
  <si>
    <t>Full load hours (kWh/kW)</t>
  </si>
  <si>
    <t>Mkr/MW/y</t>
  </si>
  <si>
    <t>h/y</t>
  </si>
  <si>
    <t>kr/MWh/y</t>
  </si>
  <si>
    <t>kr/MWh</t>
  </si>
  <si>
    <r>
      <t>MWh</t>
    </r>
    <r>
      <rPr>
        <vertAlign val="subscript"/>
        <sz val="11"/>
        <rFont val="Calibri"/>
        <family val="2"/>
        <scheme val="minor"/>
      </rPr>
      <t>tot</t>
    </r>
    <r>
      <rPr>
        <sz val="11"/>
        <rFont val="Calibri"/>
        <family val="2"/>
        <scheme val="minor"/>
      </rPr>
      <t>/MWh</t>
    </r>
    <r>
      <rPr>
        <vertAlign val="subscript"/>
        <sz val="11"/>
        <rFont val="Calibri"/>
        <family val="2"/>
        <scheme val="minor"/>
      </rPr>
      <t>el/</t>
    </r>
    <r>
      <rPr>
        <sz val="11"/>
        <rFont val="Calibri"/>
        <family val="2"/>
        <scheme val="minor"/>
      </rPr>
      <t>y</t>
    </r>
  </si>
  <si>
    <t>%</t>
  </si>
  <si>
    <r>
      <t>MWh</t>
    </r>
    <r>
      <rPr>
        <vertAlign val="subscript"/>
        <sz val="11"/>
        <color theme="1"/>
        <rFont val="Calibri"/>
        <family val="2"/>
        <scheme val="minor"/>
      </rPr>
      <t>heat</t>
    </r>
    <r>
      <rPr>
        <sz val="11"/>
        <rFont val="Calibri"/>
        <family val="2"/>
        <scheme val="minor"/>
      </rPr>
      <t>/MWh</t>
    </r>
    <r>
      <rPr>
        <vertAlign val="subscript"/>
        <sz val="11"/>
        <rFont val="Calibri"/>
        <family val="2"/>
        <scheme val="minor"/>
      </rPr>
      <t>el/</t>
    </r>
    <r>
      <rPr>
        <sz val="11"/>
        <rFont val="Calibri"/>
        <family val="2"/>
        <scheme val="minor"/>
      </rPr>
      <t>y</t>
    </r>
  </si>
  <si>
    <r>
      <t>kr/MWh</t>
    </r>
    <r>
      <rPr>
        <vertAlign val="subscript"/>
        <sz val="11"/>
        <rFont val="Calibri"/>
        <family val="2"/>
        <scheme val="minor"/>
      </rPr>
      <t>el</t>
    </r>
    <r>
      <rPr>
        <sz val="11"/>
        <rFont val="Calibri"/>
        <family val="2"/>
        <scheme val="minor"/>
      </rPr>
      <t>/y</t>
    </r>
  </si>
  <si>
    <t>ERGEOEC1N-IS</t>
  </si>
  <si>
    <t>EHGEOHC1N-IS</t>
  </si>
  <si>
    <t>HETC</t>
  </si>
  <si>
    <t>Geothermal electricity e.g. Iceland, centralized</t>
  </si>
  <si>
    <t>Geothermal heating in e.g. Iceland, centralized</t>
  </si>
  <si>
    <t>Swedish estimate on nuclear power</t>
  </si>
  <si>
    <t>MBS</t>
  </si>
  <si>
    <t>*ETURNPWR4N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</si>
</sst>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0_-;\-* #,##0_-;_-* &quot;-&quot;_-;_-@_-"/>
    <numFmt numFmtId="43" formatCode="_-* #,##0.00_-;\-* #,##0.00_-;_-* &quot;-&quot;??_-;_-@_-"/>
    <numFmt numFmtId="164" formatCode="_ * #,##0.00_ ;_ * \-#,##0.00_ ;_ * &quot;-&quot;??_ ;_ @_ "/>
    <numFmt numFmtId="165" formatCode="0.0"/>
    <numFmt numFmtId="166" formatCode="_-&quot;€&quot;\ * #,##0.00_-;\-&quot;€&quot;\ * #,##0.00_-;_-&quot;€&quot;\ * &quot;-&quot;??_-;_-@_-"/>
    <numFmt numFmtId="167" formatCode="#,##0;\-\ #,##0;_-\ &quot;- &quot;"/>
    <numFmt numFmtId="168" formatCode="_-[$€-2]\ * #,##0.00_-;\-[$€-2]\ * #,##0.00_-;_-[$€-2]\ * &quot;-&quot;??_-"/>
    <numFmt numFmtId="169" formatCode="0.000"/>
    <numFmt numFmtId="170" formatCode="0.0000"/>
    <numFmt numFmtId="171" formatCode="0.000000"/>
    <numFmt numFmtId="172" formatCode="\Te\x\t"/>
    <numFmt numFmtId="173" formatCode="_ * #,##0_ ;_ * \-#,##0_ ;_ * &quot;-&quot;??_ ;_ @_ "/>
    <numFmt numFmtId="174" formatCode="_([$€]* #,##0.00_);_([$€]* \(#,##0.00\);_([$€]* &quot;-&quot;??_);_(@_)"/>
    <numFmt numFmtId="175" formatCode="_-[$€-2]* #,##0.00_-;\-[$€-2]* #,##0.00_-;_-[$€-2]* &quot;-&quot;??_-"/>
    <numFmt numFmtId="176" formatCode="0_ ;\-0\ "/>
    <numFmt numFmtId="177" formatCode="0.00000"/>
    <numFmt numFmtId="178" formatCode="_(* #,##0.00_);_(* \(#,##0.00\);_(* &quot;-&quot;??_);_(@_)"/>
    <numFmt numFmtId="179" formatCode="_(* #,##0_);_(* \(#,##0\);_(* &quot;-&quot;_);_(@_)"/>
    <numFmt numFmtId="180" formatCode="0.0%"/>
    <numFmt numFmtId="181" formatCode="0;\-0;0\ \ \ \ \ "/>
    <numFmt numFmtId="182" formatCode="#,##0;\-#,##0;0\ \ "/>
    <numFmt numFmtId="183" formatCode="#,##0.0;\-#,##0.0;0.0\ \ "/>
    <numFmt numFmtId="184" formatCode="0.000;\-0.000;0\ \ \ \ \ \ \ \ "/>
  </numFmts>
  <fonts count="82">
    <font>
      <sz val="11"/>
      <color theme="1"/>
      <name val="Calibri"/>
      <family val="2"/>
      <scheme val="minor"/>
    </font>
    <font>
      <sz val="10"/>
      <name val="Arial"/>
      <family val="2"/>
    </font>
    <font>
      <sz val="10"/>
      <name val="Calibri"/>
      <family val="2"/>
    </font>
    <font>
      <sz val="11"/>
      <color rgb="FF9C0006"/>
      <name val="Calibri"/>
      <family val="2"/>
      <scheme val="minor"/>
    </font>
    <font>
      <sz val="10"/>
      <color theme="1"/>
      <name val="Calibri"/>
      <family val="2"/>
    </font>
    <font>
      <sz val="10"/>
      <color rgb="FF9C0006"/>
      <name val="Calibri"/>
      <family val="2"/>
    </font>
    <font>
      <sz val="10"/>
      <name val="Helv"/>
    </font>
    <font>
      <sz val="11"/>
      <color indexed="17"/>
      <name val="Calibri"/>
      <family val="2"/>
    </font>
    <font>
      <sz val="10"/>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rgb="FF0070C0"/>
      <name val="Calibri"/>
      <family val="2"/>
      <scheme val="minor"/>
    </font>
    <font>
      <sz val="11"/>
      <name val="Calibri"/>
      <family val="2"/>
    </font>
    <font>
      <i/>
      <sz val="11"/>
      <color theme="1"/>
      <name val="Calibri"/>
      <family val="2"/>
      <scheme val="minor"/>
    </font>
    <font>
      <i/>
      <sz val="11"/>
      <name val="Calibri"/>
      <family val="2"/>
      <scheme val="minor"/>
    </font>
    <font>
      <b/>
      <sz val="11"/>
      <name val="Calibri"/>
      <family val="2"/>
      <scheme val="minor"/>
    </font>
    <font>
      <sz val="11"/>
      <color theme="1"/>
      <name val="Calibri"/>
      <family val="2"/>
    </font>
    <font>
      <b/>
      <sz val="7"/>
      <color theme="1"/>
      <name val="Times New Roman"/>
      <family val="1"/>
    </font>
    <font>
      <sz val="8"/>
      <color theme="1"/>
      <name val="Calibri"/>
      <family val="2"/>
      <scheme val="minor"/>
    </font>
    <font>
      <sz val="10"/>
      <color theme="1"/>
      <name val="Calibri"/>
      <family val="2"/>
      <scheme val="minor"/>
    </font>
    <font>
      <u/>
      <sz val="11"/>
      <color rgb="FF008080"/>
      <name val="Calibri"/>
      <family val="2"/>
      <scheme val="minor"/>
    </font>
    <font>
      <b/>
      <sz val="8"/>
      <color theme="1"/>
      <name val="Calibri"/>
      <family val="2"/>
      <scheme val="minor"/>
    </font>
    <font>
      <sz val="7"/>
      <color theme="1"/>
      <name val="Calibri"/>
      <family val="2"/>
      <scheme val="minor"/>
    </font>
    <font>
      <sz val="11"/>
      <color theme="1"/>
      <name val="Calibri"/>
      <family val="2"/>
      <scheme val="minor"/>
    </font>
    <font>
      <sz val="11"/>
      <color rgb="FFFF0000"/>
      <name val="Calibri"/>
      <family val="2"/>
      <scheme val="minor"/>
    </font>
    <font>
      <b/>
      <sz val="11"/>
      <name val="Calibri"/>
      <family val="2"/>
    </font>
    <font>
      <sz val="12"/>
      <color theme="1"/>
      <name val="Times New Roman"/>
      <family val="1"/>
    </font>
    <font>
      <sz val="9"/>
      <color theme="1"/>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0"/>
      <name val="Arial"/>
      <family val="2"/>
    </font>
    <font>
      <sz val="8"/>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9"/>
      <name val="Geneva"/>
      <family val="2"/>
    </font>
    <font>
      <i/>
      <sz val="10"/>
      <name val="Calibri"/>
      <family val="2"/>
    </font>
    <font>
      <u/>
      <sz val="8"/>
      <color indexed="12"/>
      <name val="Arial"/>
      <family val="2"/>
    </font>
    <font>
      <sz val="10"/>
      <color rgb="FF0000FF"/>
      <name val="Calibri"/>
      <family val="2"/>
    </font>
    <font>
      <u/>
      <sz val="11"/>
      <color theme="10"/>
      <name val="Calibri"/>
      <family val="2"/>
      <scheme val="minor"/>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b/>
      <sz val="11"/>
      <color theme="0"/>
      <name val="Calibri"/>
      <family val="2"/>
      <scheme val="minor"/>
    </font>
    <font>
      <sz val="11"/>
      <color theme="0"/>
      <name val="Calibri"/>
      <family val="2"/>
      <scheme val="minor"/>
    </font>
    <font>
      <b/>
      <sz val="14"/>
      <color rgb="FFFF0000"/>
      <name val="Calibri"/>
      <family val="2"/>
      <scheme val="minor"/>
    </font>
    <font>
      <sz val="10"/>
      <color theme="0"/>
      <name val="Calibri"/>
      <family val="2"/>
    </font>
    <font>
      <sz val="10"/>
      <color rgb="FF006100"/>
      <name val="Calibri"/>
      <family val="2"/>
    </font>
    <font>
      <b/>
      <sz val="10"/>
      <name val="Arial"/>
      <family val="2"/>
    </font>
    <font>
      <b/>
      <sz val="12"/>
      <name val="Arial"/>
      <family val="2"/>
    </font>
    <font>
      <sz val="8"/>
      <color indexed="9"/>
      <name val="Arial"/>
      <family val="2"/>
    </font>
    <font>
      <sz val="10"/>
      <name val="Arial"/>
    </font>
    <font>
      <b/>
      <sz val="11"/>
      <color rgb="FF000000"/>
      <name val="Calibri"/>
      <family val="2"/>
    </font>
    <font>
      <sz val="11"/>
      <color rgb="FF000000"/>
      <name val="Calibri"/>
      <family val="2"/>
    </font>
    <font>
      <sz val="8"/>
      <name val="Calibri"/>
      <family val="2"/>
      <scheme val="minor"/>
    </font>
    <font>
      <vertAlign val="subscript"/>
      <sz val="11"/>
      <color theme="1"/>
      <name val="Calibri"/>
      <family val="2"/>
      <scheme val="minor"/>
    </font>
    <font>
      <vertAlign val="subscript"/>
      <sz val="11"/>
      <name val="Calibri"/>
      <family val="2"/>
      <scheme val="minor"/>
    </font>
    <font>
      <sz val="11"/>
      <color rgb="FF92D050"/>
      <name val="Calibri"/>
      <family val="2"/>
      <scheme val="minor"/>
    </font>
  </fonts>
  <fills count="85">
    <fill>
      <patternFill patternType="none"/>
    </fill>
    <fill>
      <patternFill patternType="gray125"/>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rgb="FFFFFF00"/>
        <bgColor indexed="64"/>
      </patternFill>
    </fill>
    <fill>
      <patternFill patternType="solid">
        <fgColor rgb="FFFFC7CE"/>
      </patternFill>
    </fill>
    <fill>
      <patternFill patternType="solid">
        <fgColor theme="4" tint="0.59999389629810485"/>
        <bgColor indexed="64"/>
      </patternFill>
    </fill>
    <fill>
      <patternFill patternType="solid">
        <fgColor indexed="42"/>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rgb="FF92D050"/>
        <bgColor indexed="64"/>
      </patternFill>
    </fill>
    <fill>
      <patternFill patternType="solid">
        <fgColor indexed="9"/>
        <bgColor indexed="64"/>
      </patternFill>
    </fill>
    <fill>
      <patternFill patternType="solid">
        <fgColor rgb="FFFFCC99"/>
      </patternFill>
    </fill>
    <fill>
      <patternFill patternType="solid">
        <fgColor rgb="FFF2F2F2"/>
      </patternFill>
    </fill>
    <fill>
      <patternFill patternType="solid">
        <fgColor indexed="47"/>
        <bgColor indexed="64"/>
      </patternFill>
    </fill>
    <fill>
      <patternFill patternType="solid">
        <fgColor indexed="55"/>
        <bgColor indexed="64"/>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24994659260841701"/>
        <bgColor indexed="64"/>
      </patternFill>
    </fill>
    <fill>
      <patternFill patternType="solid">
        <fgColor rgb="FFC6EF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indexed="63"/>
        <bgColor indexed="64"/>
      </patternFill>
    </fill>
    <fill>
      <patternFill patternType="solid">
        <fgColor indexed="62"/>
        <bgColor indexed="64"/>
      </patternFill>
    </fill>
    <fill>
      <patternFill patternType="solid">
        <fgColor theme="7" tint="0.79998168889431442"/>
        <bgColor indexed="64"/>
      </patternFill>
    </fill>
    <fill>
      <patternFill patternType="solid">
        <fgColor rgb="FFD8E4BC"/>
        <bgColor rgb="FF000000"/>
      </patternFill>
    </fill>
    <fill>
      <patternFill patternType="solid">
        <fgColor rgb="FFD9D9D9"/>
        <bgColor rgb="FF000000"/>
      </patternFill>
    </fill>
    <fill>
      <patternFill patternType="solid">
        <fgColor rgb="FFB8CCE4"/>
        <bgColor rgb="FF000000"/>
      </patternFill>
    </fill>
    <fill>
      <patternFill patternType="solid">
        <fgColor theme="1"/>
        <bgColor indexed="64"/>
      </patternFill>
    </fill>
    <fill>
      <patternFill patternType="solid">
        <fgColor indexed="4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00FF00"/>
        <bgColor indexed="64"/>
      </patternFill>
    </fill>
  </fills>
  <borders count="42">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s>
  <cellStyleXfs count="4491">
    <xf numFmtId="0" fontId="0" fillId="0" borderId="0"/>
    <xf numFmtId="0" fontId="1" fillId="0" borderId="0"/>
    <xf numFmtId="0" fontId="1" fillId="0" borderId="0"/>
    <xf numFmtId="0" fontId="1" fillId="0" borderId="0"/>
    <xf numFmtId="0" fontId="3" fillId="7" borderId="0" applyNumberFormat="0" applyBorder="0" applyAlignment="0" applyProtection="0"/>
    <xf numFmtId="0" fontId="4" fillId="0" borderId="0"/>
    <xf numFmtId="0" fontId="5" fillId="7" borderId="0" applyNumberFormat="0" applyBorder="0" applyAlignment="0" applyProtection="0"/>
    <xf numFmtId="0" fontId="6" fillId="0" borderId="0"/>
    <xf numFmtId="0" fontId="6" fillId="0" borderId="0"/>
    <xf numFmtId="0" fontId="6" fillId="0" borderId="0"/>
    <xf numFmtId="0" fontId="6" fillId="0" borderId="0"/>
    <xf numFmtId="9" fontId="1" fillId="0" borderId="0" applyFont="0" applyFill="0" applyBorder="0" applyAlignment="0" applyProtection="0"/>
    <xf numFmtId="0" fontId="7" fillId="9"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5" borderId="0" applyNumberFormat="0" applyBorder="0" applyAlignment="0" applyProtection="0"/>
    <xf numFmtId="0" fontId="9" fillId="14"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8" fillId="0" borderId="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10" fillId="20"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1" fillId="28" borderId="8" applyNumberFormat="0" applyAlignment="0" applyProtection="0"/>
    <xf numFmtId="0" fontId="12" fillId="0" borderId="9" applyNumberFormat="0" applyFill="0" applyAlignment="0" applyProtection="0"/>
    <xf numFmtId="0" fontId="13" fillId="29" borderId="10" applyNumberFormat="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7" borderId="0" applyNumberFormat="0" applyBorder="0" applyAlignment="0" applyProtection="0"/>
    <xf numFmtId="168"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14" fillId="15" borderId="8"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6" fillId="30" borderId="0" applyNumberFormat="0" applyBorder="0" applyAlignment="0" applyProtection="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9" fillId="0" borderId="0"/>
    <xf numFmtId="0" fontId="9"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5" fillId="0" borderId="0"/>
    <xf numFmtId="0" fontId="8" fillId="31" borderId="14" applyNumberFormat="0" applyFont="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0" fontId="17" fillId="28" borderId="15"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16" applyNumberFormat="0" applyFill="0" applyAlignment="0" applyProtection="0"/>
    <xf numFmtId="0" fontId="25" fillId="12" borderId="0" applyNumberFormat="0" applyBorder="0" applyAlignment="0" applyProtection="0"/>
    <xf numFmtId="9" fontId="42" fillId="0" borderId="0" applyFont="0" applyFill="0" applyBorder="0" applyAlignment="0" applyProtection="0"/>
    <xf numFmtId="9" fontId="1" fillId="0" borderId="0" applyFont="0" applyFill="0" applyBorder="0" applyAlignment="0" applyProtection="0"/>
    <xf numFmtId="43" fontId="42" fillId="0" borderId="0" applyFont="0" applyFill="0" applyBorder="0" applyAlignment="0" applyProtection="0"/>
    <xf numFmtId="164" fontId="42" fillId="0" borderId="0" applyFont="0" applyFill="0" applyBorder="0" applyAlignment="0" applyProtection="0"/>
    <xf numFmtId="43" fontId="42" fillId="0" borderId="0" applyFont="0" applyFill="0" applyBorder="0" applyAlignment="0" applyProtection="0"/>
    <xf numFmtId="164" fontId="6" fillId="0" borderId="0" applyFont="0" applyFill="0" applyBorder="0" applyAlignment="0" applyProtection="0"/>
    <xf numFmtId="0" fontId="16" fillId="30" borderId="0" applyNumberFormat="0" applyBorder="0" applyAlignment="0" applyProtection="0"/>
    <xf numFmtId="0" fontId="24" fillId="0" borderId="16" applyNumberFormat="0" applyFill="0" applyAlignment="0" applyProtection="0"/>
    <xf numFmtId="0" fontId="1" fillId="0" borderId="0"/>
    <xf numFmtId="168"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31" borderId="14"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0" fillId="0" borderId="0"/>
    <xf numFmtId="175" fontId="1" fillId="0" borderId="0"/>
    <xf numFmtId="3" fontId="1" fillId="39" borderId="26" applyFont="0" applyFill="0" applyBorder="0" applyAlignment="0" applyProtection="0"/>
    <xf numFmtId="0" fontId="1" fillId="0" borderId="0" applyNumberFormat="0" applyFont="0" applyFill="0" applyBorder="0" applyProtection="0">
      <alignment horizontal="left" vertical="center" indent="5"/>
    </xf>
    <xf numFmtId="4" fontId="54" fillId="37" borderId="28">
      <alignment horizontal="right" vertical="center"/>
    </xf>
    <xf numFmtId="4" fontId="54" fillId="37" borderId="28">
      <alignment horizontal="right" vertical="center"/>
    </xf>
    <xf numFmtId="3" fontId="60" fillId="40" borderId="26" applyNumberFormat="0" applyBorder="0" applyAlignment="0" applyProtection="0"/>
    <xf numFmtId="0" fontId="2" fillId="39" borderId="26" applyNumberFormat="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164" fontId="5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5" fillId="0" borderId="29">
      <alignment horizontal="left" vertical="center" wrapText="1" indent="2"/>
    </xf>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7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52" fillId="0" borderId="0" applyFont="0" applyFill="0" applyBorder="0" applyAlignment="0" applyProtection="0"/>
    <xf numFmtId="168" fontId="1" fillId="0" borderId="0" applyFont="0" applyFill="0" applyBorder="0" applyAlignment="0" applyProtection="0"/>
    <xf numFmtId="0"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8" fontId="52" fillId="0" borderId="0" applyFont="0" applyFill="0" applyBorder="0" applyAlignment="0" applyProtection="0"/>
    <xf numFmtId="175"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52" fillId="0" borderId="0" applyFont="0" applyFill="0" applyBorder="0" applyAlignment="0" applyProtection="0"/>
    <xf numFmtId="175" fontId="59" fillId="0" borderId="0" applyNumberFormat="0" applyFill="0" applyBorder="0" applyAlignment="0" applyProtection="0">
      <alignment vertical="top"/>
      <protection locked="0"/>
    </xf>
    <xf numFmtId="0" fontId="47" fillId="35" borderId="26" applyNumberFormat="0" applyAlignment="0" applyProtection="0"/>
    <xf numFmtId="4" fontId="55" fillId="0" borderId="0" applyBorder="0">
      <alignment horizontal="right" vertical="center"/>
    </xf>
    <xf numFmtId="164" fontId="9"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0" fontId="61" fillId="0" borderId="0" applyNumberFormat="0" applyFill="0" applyBorder="0" applyAlignment="0" applyProtection="0"/>
    <xf numFmtId="176" fontId="62" fillId="41" borderId="0" applyNumberFormat="0" applyBorder="0" applyAlignment="0" applyProtection="0">
      <alignment horizontal="center" vertical="top" wrapText="1"/>
    </xf>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0" fontId="1" fillId="0" borderId="0"/>
    <xf numFmtId="0" fontId="1" fillId="0" borderId="0"/>
    <xf numFmtId="0" fontId="6" fillId="0" borderId="0"/>
    <xf numFmtId="0" fontId="51" fillId="0" borderId="0" applyFill="0" applyBorder="0"/>
    <xf numFmtId="0" fontId="1" fillId="0" borderId="0"/>
    <xf numFmtId="0" fontId="6" fillId="0" borderId="0"/>
    <xf numFmtId="0" fontId="42" fillId="0" borderId="0"/>
    <xf numFmtId="0" fontId="1" fillId="0" borderId="0"/>
    <xf numFmtId="0" fontId="42" fillId="0" borderId="0"/>
    <xf numFmtId="0" fontId="35" fillId="0" borderId="0"/>
    <xf numFmtId="0" fontId="1" fillId="0" borderId="0"/>
    <xf numFmtId="0" fontId="42" fillId="0" borderId="0"/>
    <xf numFmtId="0" fontId="4" fillId="0" borderId="0"/>
    <xf numFmtId="0" fontId="52" fillId="0" borderId="0"/>
    <xf numFmtId="0" fontId="52" fillId="0" borderId="0"/>
    <xf numFmtId="0" fontId="42" fillId="0" borderId="0"/>
    <xf numFmtId="176" fontId="2" fillId="39" borderId="0" applyNumberFormat="0" applyBorder="0" applyAlignment="0"/>
    <xf numFmtId="4" fontId="55" fillId="0" borderId="28" applyFill="0" applyBorder="0" applyProtection="0">
      <alignment horizontal="right" vertical="center"/>
    </xf>
    <xf numFmtId="0" fontId="56" fillId="0" borderId="0" applyNumberFormat="0" applyFill="0" applyBorder="0" applyProtection="0">
      <alignment horizontal="left" vertical="center"/>
    </xf>
    <xf numFmtId="0" fontId="1" fillId="38" borderId="0" applyNumberFormat="0" applyFont="0" applyBorder="0" applyAlignment="0" applyProtection="0"/>
    <xf numFmtId="0" fontId="53" fillId="0" borderId="0"/>
    <xf numFmtId="0" fontId="1"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52" fillId="31" borderId="14" applyNumberFormat="0" applyFont="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52" fillId="0" borderId="0" applyFont="0" applyFill="0" applyBorder="0" applyAlignment="0" applyProtection="0"/>
    <xf numFmtId="0" fontId="48" fillId="36" borderId="27" applyNumberFormat="0" applyAlignment="0" applyProtection="0"/>
    <xf numFmtId="0" fontId="63" fillId="42" borderId="0" applyNumberFormat="0" applyAlignment="0" applyProtection="0"/>
    <xf numFmtId="0" fontId="64" fillId="32" borderId="0" applyNumberFormat="0" applyAlignment="0" applyProtection="0"/>
    <xf numFmtId="0" fontId="65" fillId="43" borderId="0" applyNumberFormat="0" applyAlignment="0" applyProtection="0"/>
    <xf numFmtId="176" fontId="44" fillId="34" borderId="0" applyNumberFormat="0" applyFill="0" applyBorder="0" applyAlignment="0">
      <alignment horizontal="center"/>
    </xf>
    <xf numFmtId="9" fontId="52"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0" fontId="1" fillId="0" borderId="0"/>
    <xf numFmtId="0" fontId="66" fillId="36" borderId="26" applyNumberFormat="0" applyFill="0" applyBorder="0" applyAlignment="0" applyProtection="0"/>
    <xf numFmtId="0" fontId="58" fillId="36" borderId="26" applyFill="0" applyBorder="0" applyAlignment="0" applyProtection="0"/>
    <xf numFmtId="4" fontId="55" fillId="0" borderId="0"/>
    <xf numFmtId="0" fontId="42" fillId="0" borderId="0"/>
    <xf numFmtId="164" fontId="42" fillId="0" borderId="0" applyFont="0" applyFill="0" applyBorder="0" applyAlignment="0" applyProtection="0"/>
    <xf numFmtId="0" fontId="1" fillId="0" borderId="0"/>
    <xf numFmtId="0" fontId="5" fillId="7" borderId="0" applyNumberFormat="0" applyBorder="0" applyAlignment="0" applyProtection="0"/>
    <xf numFmtId="0" fontId="49" fillId="36" borderId="26"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4" fillId="0" borderId="0"/>
    <xf numFmtId="175" fontId="1" fillId="0" borderId="0"/>
    <xf numFmtId="3" fontId="1" fillId="39" borderId="26" applyFont="0" applyFill="0" applyBorder="0" applyAlignment="0" applyProtection="0"/>
    <xf numFmtId="0" fontId="1" fillId="0" borderId="0" applyNumberFormat="0" applyFont="0" applyFill="0" applyBorder="0" applyProtection="0">
      <alignment horizontal="left" vertical="center" indent="5"/>
    </xf>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4"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4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2" fillId="0" borderId="0"/>
    <xf numFmtId="0" fontId="1" fillId="0" borderId="0"/>
    <xf numFmtId="0" fontId="42" fillId="0" borderId="0"/>
    <xf numFmtId="0" fontId="1" fillId="0" borderId="0"/>
    <xf numFmtId="0" fontId="42" fillId="0" borderId="0"/>
    <xf numFmtId="0" fontId="1" fillId="0" borderId="0"/>
    <xf numFmtId="0" fontId="42" fillId="0" borderId="0"/>
    <xf numFmtId="0" fontId="1" fillId="38"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0" fontId="1" fillId="31" borderId="14" applyNumberFormat="0" applyFon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2" fillId="0" borderId="0" applyFont="0" applyFill="0" applyBorder="0" applyAlignment="0" applyProtection="0"/>
    <xf numFmtId="0" fontId="42" fillId="0" borderId="0"/>
    <xf numFmtId="164" fontId="42" fillId="0" borderId="0" applyFont="0" applyFill="0" applyBorder="0" applyAlignment="0" applyProtection="0"/>
    <xf numFmtId="0" fontId="4" fillId="0" borderId="0"/>
    <xf numFmtId="0" fontId="42" fillId="48" borderId="0" applyNumberFormat="0" applyBorder="0" applyAlignment="0" applyProtection="0"/>
    <xf numFmtId="0" fontId="42" fillId="48"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6" borderId="0" applyNumberFormat="0" applyBorder="0" applyAlignment="0" applyProtection="0"/>
    <xf numFmtId="0" fontId="42" fillId="56" borderId="0" applyNumberFormat="0" applyBorder="0" applyAlignment="0" applyProtection="0"/>
    <xf numFmtId="0" fontId="42" fillId="60" borderId="0" applyNumberFormat="0" applyBorder="0" applyAlignment="0" applyProtection="0"/>
    <xf numFmtId="0" fontId="42" fillId="60"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2" fillId="68" borderId="0" applyNumberFormat="0" applyBorder="0" applyAlignment="0" applyProtection="0"/>
    <xf numFmtId="0" fontId="42" fillId="68"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61" borderId="0" applyNumberFormat="0" applyBorder="0" applyAlignment="0" applyProtection="0"/>
    <xf numFmtId="0" fontId="42" fillId="61" borderId="0" applyNumberFormat="0" applyBorder="0" applyAlignment="0" applyProtection="0"/>
    <xf numFmtId="0" fontId="42" fillId="65" borderId="0" applyNumberFormat="0" applyBorder="0" applyAlignment="0" applyProtection="0"/>
    <xf numFmtId="0" fontId="42" fillId="65"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68" fillId="50" borderId="0" applyNumberFormat="0" applyBorder="0" applyAlignment="0" applyProtection="0"/>
    <xf numFmtId="0" fontId="68" fillId="54" borderId="0" applyNumberFormat="0" applyBorder="0" applyAlignment="0" applyProtection="0"/>
    <xf numFmtId="0" fontId="68" fillId="58" borderId="0" applyNumberFormat="0" applyBorder="0" applyAlignment="0" applyProtection="0"/>
    <xf numFmtId="0" fontId="68" fillId="62" borderId="0" applyNumberFormat="0" applyBorder="0" applyAlignment="0" applyProtection="0"/>
    <xf numFmtId="0" fontId="68" fillId="66" borderId="0" applyNumberFormat="0" applyBorder="0" applyAlignment="0" applyProtection="0"/>
    <xf numFmtId="0" fontId="68" fillId="70" borderId="0" applyNumberFormat="0" applyBorder="0" applyAlignment="0" applyProtection="0"/>
    <xf numFmtId="0" fontId="3" fillId="7" borderId="0" applyNumberFormat="0" applyBorder="0" applyAlignment="0" applyProtection="0"/>
    <xf numFmtId="0" fontId="11" fillId="28" borderId="8" applyNumberFormat="0" applyAlignment="0" applyProtection="0"/>
    <xf numFmtId="0" fontId="11" fillId="28" borderId="8" applyNumberFormat="0" applyAlignment="0" applyProtection="0"/>
    <xf numFmtId="0" fontId="11" fillId="28" borderId="8" applyNumberFormat="0" applyAlignment="0" applyProtection="0"/>
    <xf numFmtId="164" fontId="52" fillId="0" borderId="0" applyFont="0" applyFill="0" applyBorder="0" applyAlignment="0" applyProtection="0"/>
    <xf numFmtId="178" fontId="52" fillId="0" borderId="0" applyFont="0" applyFill="0" applyBorder="0" applyAlignment="0" applyProtection="0"/>
    <xf numFmtId="164" fontId="52" fillId="0" borderId="0" applyFont="0" applyFill="0" applyBorder="0" applyAlignment="0" applyProtection="0"/>
    <xf numFmtId="164" fontId="1" fillId="0" borderId="0" applyFont="0" applyFill="0" applyBorder="0" applyAlignment="0" applyProtection="0"/>
    <xf numFmtId="164" fontId="52" fillId="0" borderId="0" applyFont="0" applyFill="0" applyBorder="0" applyAlignment="0" applyProtection="0"/>
    <xf numFmtId="43" fontId="42" fillId="0" borderId="0" applyFont="0" applyFill="0" applyBorder="0" applyAlignment="0" applyProtection="0"/>
    <xf numFmtId="164" fontId="42"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5" fillId="0" borderId="29">
      <alignment horizontal="left" vertical="center" wrapText="1" indent="2"/>
    </xf>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166" fontId="52" fillId="0" borderId="0" applyFont="0" applyFill="0" applyBorder="0" applyAlignment="0" applyProtection="0"/>
    <xf numFmtId="0" fontId="71" fillId="44" borderId="0" applyNumberFormat="0" applyBorder="0" applyAlignment="0" applyProtection="0"/>
    <xf numFmtId="175" fontId="59" fillId="0" borderId="0" applyNumberFormat="0" applyFill="0" applyBorder="0" applyAlignment="0" applyProtection="0">
      <alignment vertical="top"/>
      <protection locked="0"/>
    </xf>
    <xf numFmtId="0" fontId="14" fillId="15" borderId="8" applyNumberFormat="0" applyAlignment="0" applyProtection="0"/>
    <xf numFmtId="0" fontId="14" fillId="15" borderId="8" applyNumberFormat="0" applyAlignment="0" applyProtection="0"/>
    <xf numFmtId="0" fontId="14" fillId="15" borderId="8" applyNumberFormat="0" applyAlignment="0" applyProtection="0"/>
    <xf numFmtId="0" fontId="14" fillId="15" borderId="8" applyNumberFormat="0" applyAlignment="0" applyProtection="0"/>
    <xf numFmtId="0" fontId="47" fillId="35" borderId="26" applyNumberFormat="0" applyAlignment="0" applyProtection="0"/>
    <xf numFmtId="43" fontId="42" fillId="0" borderId="0" applyFont="0" applyFill="0" applyBorder="0" applyAlignment="0" applyProtection="0"/>
    <xf numFmtId="0" fontId="67" fillId="45" borderId="30" applyNumberFormat="0" applyAlignment="0" applyProtection="0"/>
    <xf numFmtId="0" fontId="68" fillId="47" borderId="0" applyNumberFormat="0" applyBorder="0" applyAlignment="0" applyProtection="0"/>
    <xf numFmtId="0" fontId="68" fillId="51" borderId="0" applyNumberFormat="0" applyBorder="0" applyAlignment="0" applyProtection="0"/>
    <xf numFmtId="0" fontId="68" fillId="55" borderId="0" applyNumberFormat="0" applyBorder="0" applyAlignment="0" applyProtection="0"/>
    <xf numFmtId="0" fontId="68" fillId="59" borderId="0" applyNumberFormat="0" applyBorder="0" applyAlignment="0" applyProtection="0"/>
    <xf numFmtId="0" fontId="68" fillId="63" borderId="0" applyNumberFormat="0" applyBorder="0" applyAlignment="0" applyProtection="0"/>
    <xf numFmtId="0" fontId="68" fillId="67" borderId="0" applyNumberFormat="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179" fontId="15" fillId="0" borderId="0" applyFont="0" applyFill="0" applyBorder="0" applyAlignment="0" applyProtection="0"/>
    <xf numFmtId="41"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52"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0" fontId="16" fillId="30" borderId="0" applyNumberFormat="0" applyBorder="0" applyAlignment="0" applyProtection="0"/>
    <xf numFmtId="0" fontId="42" fillId="0" borderId="0"/>
    <xf numFmtId="0" fontId="1" fillId="0" borderId="0"/>
    <xf numFmtId="0" fontId="1" fillId="0" borderId="0"/>
    <xf numFmtId="0" fontId="1" fillId="0" borderId="0"/>
    <xf numFmtId="0" fontId="42" fillId="0" borderId="0"/>
    <xf numFmtId="0" fontId="1" fillId="0" borderId="0"/>
    <xf numFmtId="0" fontId="42" fillId="0" borderId="0"/>
    <xf numFmtId="0" fontId="1" fillId="0" borderId="0"/>
    <xf numFmtId="0" fontId="1" fillId="0" borderId="0"/>
    <xf numFmtId="0" fontId="1" fillId="0" borderId="0"/>
    <xf numFmtId="0" fontId="1" fillId="0" borderId="0"/>
    <xf numFmtId="0" fontId="42" fillId="0" borderId="0"/>
    <xf numFmtId="0" fontId="1" fillId="0" borderId="0"/>
    <xf numFmtId="0" fontId="42" fillId="0" borderId="0"/>
    <xf numFmtId="0" fontId="42" fillId="0" borderId="0"/>
    <xf numFmtId="0" fontId="42" fillId="0" borderId="0"/>
    <xf numFmtId="0" fontId="42" fillId="0" borderId="0"/>
    <xf numFmtId="0" fontId="6"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1" fillId="0" borderId="0" applyFill="0" applyBorder="0"/>
    <xf numFmtId="0" fontId="42" fillId="0" borderId="0"/>
    <xf numFmtId="0" fontId="1" fillId="0" borderId="0"/>
    <xf numFmtId="0" fontId="42"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1" fillId="0" borderId="0"/>
    <xf numFmtId="0" fontId="4" fillId="0" borderId="0"/>
    <xf numFmtId="0" fontId="42" fillId="0" borderId="0"/>
    <xf numFmtId="0" fontId="42" fillId="0" borderId="0"/>
    <xf numFmtId="0" fontId="1" fillId="0" borderId="0"/>
    <xf numFmtId="0" fontId="1" fillId="0" borderId="0"/>
    <xf numFmtId="0" fontId="1"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52" fillId="0" borderId="0"/>
    <xf numFmtId="0" fontId="42" fillId="0" borderId="0"/>
    <xf numFmtId="0" fontId="42" fillId="0" borderId="0"/>
    <xf numFmtId="176" fontId="2" fillId="39" borderId="0" applyNumberFormat="0" applyBorder="0" applyAlignment="0"/>
    <xf numFmtId="4" fontId="55" fillId="0" borderId="28" applyFill="0" applyBorder="0" applyProtection="0">
      <alignment horizontal="right" vertical="center"/>
    </xf>
    <xf numFmtId="4" fontId="55" fillId="0" borderId="28" applyFill="0" applyBorder="0" applyProtection="0">
      <alignment horizontal="right" vertical="center"/>
    </xf>
    <xf numFmtId="0" fontId="9" fillId="0" borderId="0"/>
    <xf numFmtId="0" fontId="9" fillId="0" borderId="0"/>
    <xf numFmtId="0" fontId="52"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52" fillId="31" borderId="14" applyNumberFormat="0" applyFont="0" applyAlignment="0" applyProtection="0"/>
    <xf numFmtId="0" fontId="1" fillId="31" borderId="14"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0" fontId="42" fillId="46" borderId="31" applyNumberFormat="0" applyFont="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167" fontId="52" fillId="0" borderId="0" applyFont="0" applyFill="0" applyBorder="0" applyAlignment="0" applyProtection="0"/>
    <xf numFmtId="0" fontId="17" fillId="28" borderId="15" applyNumberFormat="0" applyAlignment="0" applyProtection="0"/>
    <xf numFmtId="0" fontId="17" fillId="28" borderId="15" applyNumberFormat="0" applyAlignment="0" applyProtection="0"/>
    <xf numFmtId="0" fontId="17" fillId="28" borderId="15" applyNumberFormat="0" applyAlignment="0" applyProtection="0"/>
    <xf numFmtId="0" fontId="17" fillId="28" borderId="15" applyNumberFormat="0" applyAlignment="0" applyProtection="0"/>
    <xf numFmtId="0" fontId="48" fillId="36" borderId="27" applyNumberFormat="0" applyAlignment="0" applyProtection="0"/>
    <xf numFmtId="9" fontId="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4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72" fillId="72" borderId="28" applyNumberFormat="0" applyProtection="0">
      <alignment horizontal="right"/>
    </xf>
    <xf numFmtId="0" fontId="73" fillId="72" borderId="0" applyNumberFormat="0" applyBorder="0" applyProtection="0">
      <alignment horizontal="left"/>
    </xf>
    <xf numFmtId="0" fontId="72" fillId="72" borderId="28" applyNumberFormat="0" applyProtection="0">
      <alignment horizontal="left"/>
    </xf>
    <xf numFmtId="49" fontId="1" fillId="0" borderId="28" applyFill="0" applyProtection="0">
      <alignment horizontal="right"/>
    </xf>
    <xf numFmtId="0" fontId="74" fillId="73" borderId="0" applyNumberFormat="0" applyBorder="0" applyProtection="0">
      <alignment horizontal="left"/>
    </xf>
    <xf numFmtId="1" fontId="1" fillId="0" borderId="28" applyFill="0" applyProtection="0">
      <alignment horizontal="right" vertical="top" wrapText="1"/>
    </xf>
    <xf numFmtId="2" fontId="1" fillId="0" borderId="28" applyFill="0" applyProtection="0">
      <alignment horizontal="right" vertical="top" wrapText="1"/>
    </xf>
    <xf numFmtId="0" fontId="1" fillId="0" borderId="28" applyFill="0" applyProtection="0">
      <alignment horizontal="right" vertical="top"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24" fillId="0" borderId="16" applyNumberFormat="0" applyFill="0" applyAlignment="0" applyProtection="0"/>
    <xf numFmtId="0" fontId="1" fillId="0" borderId="0"/>
  </cellStyleXfs>
  <cellXfs count="237">
    <xf numFmtId="0" fontId="0" fillId="0" borderId="0" xfId="0"/>
    <xf numFmtId="0" fontId="0" fillId="0" borderId="0" xfId="0" applyFont="1"/>
    <xf numFmtId="165" fontId="30" fillId="0" borderId="0" xfId="0" applyNumberFormat="1" applyFont="1" applyFill="1"/>
    <xf numFmtId="0" fontId="30" fillId="0" borderId="0" xfId="0" applyFont="1" applyFill="1"/>
    <xf numFmtId="0" fontId="0" fillId="0" borderId="0" xfId="0" applyFont="1" applyFill="1"/>
    <xf numFmtId="0" fontId="0" fillId="0" borderId="0" xfId="0" applyFont="1" applyFill="1" applyAlignment="1">
      <alignment horizontal="right"/>
    </xf>
    <xf numFmtId="0" fontId="0" fillId="0" borderId="0" xfId="0" applyFont="1" applyFill="1" applyAlignment="1">
      <alignment vertical="top"/>
    </xf>
    <xf numFmtId="0" fontId="0" fillId="0" borderId="0" xfId="0" applyFont="1" applyFill="1" applyAlignment="1">
      <alignment horizontal="right" vertical="top"/>
    </xf>
    <xf numFmtId="165" fontId="30" fillId="0" borderId="0" xfId="15" applyNumberFormat="1" applyFont="1" applyFill="1"/>
    <xf numFmtId="0" fontId="29" fillId="2" borderId="0" xfId="1" applyFont="1" applyFill="1"/>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8" borderId="1" xfId="0" applyFont="1" applyFill="1" applyBorder="1" applyAlignment="1">
      <alignment horizontal="left" vertical="center" wrapText="1"/>
    </xf>
    <xf numFmtId="0" fontId="29" fillId="4" borderId="1" xfId="0" applyFont="1" applyFill="1" applyBorder="1" applyAlignment="1">
      <alignment vertical="top" wrapText="1"/>
    </xf>
    <xf numFmtId="0" fontId="29" fillId="4" borderId="2" xfId="0" applyFont="1" applyFill="1" applyBorder="1" applyAlignment="1">
      <alignment vertical="top" wrapText="1"/>
    </xf>
    <xf numFmtId="0" fontId="29" fillId="5" borderId="3" xfId="0" applyFont="1" applyFill="1" applyBorder="1" applyAlignment="1">
      <alignment horizontal="left"/>
    </xf>
    <xf numFmtId="0" fontId="29" fillId="5" borderId="3" xfId="0" applyFont="1" applyFill="1" applyBorder="1" applyAlignment="1">
      <alignment horizontal="right"/>
    </xf>
    <xf numFmtId="0" fontId="29" fillId="5" borderId="4" xfId="0" applyFont="1" applyFill="1" applyBorder="1" applyAlignment="1">
      <alignment horizontal="right"/>
    </xf>
    <xf numFmtId="0" fontId="29" fillId="5" borderId="3" xfId="0" applyFont="1" applyFill="1" applyBorder="1" applyAlignment="1">
      <alignment horizontal="left" wrapText="1"/>
    </xf>
    <xf numFmtId="0" fontId="29" fillId="0" borderId="0" xfId="2" applyFont="1" applyFill="1"/>
    <xf numFmtId="0" fontId="29" fillId="0" borderId="5" xfId="2" applyFont="1" applyFill="1" applyBorder="1"/>
    <xf numFmtId="2" fontId="30" fillId="0" borderId="0" xfId="2" applyNumberFormat="1" applyFont="1" applyFill="1"/>
    <xf numFmtId="2" fontId="29" fillId="0" borderId="0" xfId="2" applyNumberFormat="1" applyFont="1" applyFill="1"/>
    <xf numFmtId="1" fontId="30" fillId="0" borderId="0" xfId="2" applyNumberFormat="1" applyFont="1" applyFill="1"/>
    <xf numFmtId="1" fontId="29" fillId="0" borderId="0" xfId="2" applyNumberFormat="1" applyFont="1" applyFill="1"/>
    <xf numFmtId="2" fontId="33" fillId="0" borderId="0" xfId="2" applyNumberFormat="1" applyFont="1" applyFill="1"/>
    <xf numFmtId="0" fontId="29" fillId="0" borderId="0" xfId="2" applyFont="1" applyFill="1" applyBorder="1"/>
    <xf numFmtId="0" fontId="33" fillId="0" borderId="0" xfId="2" applyFont="1" applyFill="1"/>
    <xf numFmtId="0" fontId="30" fillId="0" borderId="0" xfId="6" applyFont="1" applyFill="1"/>
    <xf numFmtId="0" fontId="0" fillId="0" borderId="0" xfId="5" applyFont="1" applyFill="1"/>
    <xf numFmtId="0" fontId="26" fillId="0" borderId="0" xfId="0" applyFont="1"/>
    <xf numFmtId="0" fontId="26" fillId="0" borderId="0" xfId="0" applyFont="1" applyAlignment="1">
      <alignment horizontal="left" vertical="center" indent="5"/>
    </xf>
    <xf numFmtId="0" fontId="0" fillId="0" borderId="0" xfId="0" applyAlignment="1">
      <alignment horizontal="left" vertical="center" indent="5"/>
    </xf>
    <xf numFmtId="0" fontId="37" fillId="0" borderId="0" xfId="0" applyFont="1" applyAlignment="1">
      <alignment vertical="center"/>
    </xf>
    <xf numFmtId="0" fontId="0" fillId="0" borderId="0" xfId="0" applyAlignment="1">
      <alignment horizontal="left" vertical="center" indent="2"/>
    </xf>
    <xf numFmtId="0" fontId="0" fillId="0" borderId="22" xfId="0" applyBorder="1" applyAlignment="1">
      <alignment vertical="center" wrapText="1"/>
    </xf>
    <xf numFmtId="0" fontId="0" fillId="0" borderId="23" xfId="0" applyBorder="1" applyAlignment="1">
      <alignment vertical="center" wrapText="1"/>
    </xf>
    <xf numFmtId="0" fontId="40" fillId="0" borderId="18" xfId="0" applyFont="1" applyBorder="1" applyAlignment="1">
      <alignment vertical="center" wrapText="1"/>
    </xf>
    <xf numFmtId="0" fontId="40" fillId="0" borderId="21" xfId="0" applyFont="1" applyBorder="1" applyAlignment="1">
      <alignment vertical="center" wrapText="1"/>
    </xf>
    <xf numFmtId="0" fontId="37" fillId="0" borderId="22" xfId="0" applyFont="1" applyBorder="1" applyAlignment="1">
      <alignment vertical="center" wrapText="1"/>
    </xf>
    <xf numFmtId="0" fontId="37" fillId="0" borderId="23" xfId="0" applyFont="1" applyBorder="1" applyAlignment="1">
      <alignment vertical="center" wrapText="1"/>
    </xf>
    <xf numFmtId="0" fontId="38" fillId="0" borderId="0" xfId="0" applyFont="1"/>
    <xf numFmtId="0" fontId="0" fillId="0" borderId="0" xfId="0" quotePrefix="1"/>
    <xf numFmtId="0" fontId="37" fillId="0" borderId="25" xfId="0" applyFont="1" applyBorder="1" applyAlignment="1">
      <alignment vertical="center" wrapText="1"/>
    </xf>
    <xf numFmtId="0" fontId="41" fillId="0" borderId="23" xfId="0" applyFont="1" applyBorder="1" applyAlignment="1">
      <alignment vertical="center" wrapText="1"/>
    </xf>
    <xf numFmtId="0" fontId="26" fillId="0" borderId="0" xfId="0" applyFont="1" applyAlignment="1">
      <alignment vertical="center"/>
    </xf>
    <xf numFmtId="0" fontId="41" fillId="6" borderId="23" xfId="0" applyFont="1" applyFill="1" applyBorder="1" applyAlignment="1">
      <alignment vertical="center" wrapText="1"/>
    </xf>
    <xf numFmtId="0" fontId="37" fillId="6" borderId="23" xfId="0" applyFont="1" applyFill="1" applyBorder="1" applyAlignment="1">
      <alignment vertical="center" wrapText="1"/>
    </xf>
    <xf numFmtId="0" fontId="0" fillId="0" borderId="0" xfId="0" applyFont="1" applyFill="1" applyBorder="1"/>
    <xf numFmtId="0" fontId="3" fillId="0" borderId="0" xfId="4" applyFont="1" applyFill="1" applyBorder="1" applyAlignment="1">
      <alignment horizontal="left" vertical="center" wrapText="1"/>
    </xf>
    <xf numFmtId="0" fontId="0" fillId="0" borderId="0" xfId="5" applyFont="1" applyFill="1" applyBorder="1"/>
    <xf numFmtId="0" fontId="3" fillId="0" borderId="0" xfId="4" applyFont="1" applyFill="1" applyBorder="1"/>
    <xf numFmtId="0" fontId="29" fillId="0" borderId="0" xfId="36" applyFont="1" applyFill="1" applyBorder="1"/>
    <xf numFmtId="0" fontId="31" fillId="0" borderId="0" xfId="36" applyFont="1" applyFill="1" applyBorder="1"/>
    <xf numFmtId="0" fontId="29" fillId="4" borderId="0" xfId="0" applyFont="1" applyFill="1" applyBorder="1" applyAlignment="1">
      <alignment vertical="top" wrapText="1"/>
    </xf>
    <xf numFmtId="14" fontId="0" fillId="0" borderId="0" xfId="0" applyNumberFormat="1" applyFont="1" applyFill="1"/>
    <xf numFmtId="165" fontId="0" fillId="0" borderId="0" xfId="0" applyNumberFormat="1" applyFont="1" applyFill="1"/>
    <xf numFmtId="9" fontId="0" fillId="0" borderId="0" xfId="437" applyFont="1" applyFill="1"/>
    <xf numFmtId="1" fontId="0" fillId="0" borderId="0" xfId="0" applyNumberFormat="1" applyFont="1" applyFill="1"/>
    <xf numFmtId="0" fontId="45" fillId="0" borderId="0" xfId="0" applyFont="1" applyAlignment="1">
      <alignment vertical="center" wrapText="1"/>
    </xf>
    <xf numFmtId="172" fontId="0" fillId="2" borderId="0" xfId="5" applyNumberFormat="1" applyFont="1" applyFill="1"/>
    <xf numFmtId="172" fontId="0" fillId="0" borderId="0" xfId="5" applyNumberFormat="1" applyFont="1"/>
    <xf numFmtId="172" fontId="34" fillId="3" borderId="6" xfId="5" applyNumberFormat="1" applyFont="1" applyFill="1" applyBorder="1"/>
    <xf numFmtId="172" fontId="29" fillId="10" borderId="0" xfId="5" quotePrefix="1" applyNumberFormat="1" applyFont="1" applyFill="1" applyBorder="1" applyAlignment="1">
      <alignment horizontal="left" vertical="top" wrapText="1"/>
    </xf>
    <xf numFmtId="172" fontId="0" fillId="0" borderId="0" xfId="0" applyNumberFormat="1" applyFont="1"/>
    <xf numFmtId="172" fontId="29" fillId="0" borderId="0" xfId="2" applyNumberFormat="1" applyFont="1" applyFill="1"/>
    <xf numFmtId="172" fontId="0" fillId="0" borderId="0" xfId="5" applyNumberFormat="1" applyFont="1" applyFill="1"/>
    <xf numFmtId="172" fontId="0" fillId="0" borderId="0" xfId="0" applyNumberFormat="1" applyFont="1" applyFill="1"/>
    <xf numFmtId="172" fontId="0" fillId="0" borderId="0" xfId="0" applyNumberFormat="1" applyFont="1" applyFill="1" applyBorder="1"/>
    <xf numFmtId="172" fontId="0" fillId="0" borderId="0" xfId="5" applyNumberFormat="1" applyFont="1" applyFill="1" applyBorder="1"/>
    <xf numFmtId="172" fontId="3" fillId="0" borderId="0" xfId="4" applyNumberFormat="1" applyFont="1" applyFill="1" applyBorder="1"/>
    <xf numFmtId="172" fontId="29" fillId="0" borderId="0" xfId="20" applyNumberFormat="1" applyFont="1" applyFill="1" applyBorder="1" applyAlignment="1">
      <alignment horizontal="left"/>
    </xf>
    <xf numFmtId="169" fontId="30" fillId="0" borderId="0" xfId="2" applyNumberFormat="1" applyFont="1" applyFill="1"/>
    <xf numFmtId="172" fontId="3" fillId="0" borderId="0" xfId="4" applyNumberFormat="1" applyFont="1" applyFill="1"/>
    <xf numFmtId="0" fontId="29" fillId="5" borderId="7" xfId="0" applyFont="1" applyFill="1" applyBorder="1" applyAlignment="1">
      <alignment horizontal="right"/>
    </xf>
    <xf numFmtId="0" fontId="29" fillId="3" borderId="6" xfId="0" applyFont="1" applyFill="1" applyBorder="1" applyAlignment="1">
      <alignment horizontal="left" vertical="center" wrapText="1"/>
    </xf>
    <xf numFmtId="0" fontId="0" fillId="0" borderId="0" xfId="0" applyFont="1" applyAlignment="1">
      <alignment horizontal="left"/>
    </xf>
    <xf numFmtId="0" fontId="0" fillId="0" borderId="0" xfId="0" applyFont="1" applyFill="1" applyAlignment="1">
      <alignment horizontal="right"/>
    </xf>
    <xf numFmtId="14" fontId="0" fillId="0" borderId="0" xfId="0" applyNumberFormat="1" applyFont="1" applyFill="1" applyAlignment="1">
      <alignment horizontal="right"/>
    </xf>
    <xf numFmtId="0" fontId="30" fillId="0" borderId="0" xfId="2" applyFont="1" applyFill="1"/>
    <xf numFmtId="165" fontId="30" fillId="0" borderId="0" xfId="2" applyNumberFormat="1" applyFont="1" applyFill="1"/>
    <xf numFmtId="165" fontId="29" fillId="0" borderId="0" xfId="2" applyNumberFormat="1" applyFont="1" applyFill="1"/>
    <xf numFmtId="0" fontId="0" fillId="0" borderId="0" xfId="0" applyFont="1" applyAlignment="1">
      <alignment horizontal="left"/>
    </xf>
    <xf numFmtId="165" fontId="43" fillId="0" borderId="0" xfId="2" applyNumberFormat="1" applyFont="1" applyFill="1"/>
    <xf numFmtId="14" fontId="0" fillId="0" borderId="0" xfId="0" applyNumberFormat="1" applyFont="1" applyAlignment="1">
      <alignment horizontal="left"/>
    </xf>
    <xf numFmtId="0" fontId="0" fillId="0" borderId="0" xfId="0" applyFont="1" applyAlignment="1">
      <alignment horizontal="left" wrapText="1"/>
    </xf>
    <xf numFmtId="0" fontId="29" fillId="0" borderId="0" xfId="0" applyFont="1" applyFill="1" applyBorder="1" applyAlignment="1">
      <alignment horizontal="right"/>
    </xf>
    <xf numFmtId="2" fontId="0" fillId="0" borderId="0" xfId="0" applyNumberFormat="1" applyFont="1" applyFill="1"/>
    <xf numFmtId="173" fontId="0" fillId="0" borderId="0" xfId="440" applyNumberFormat="1" applyFont="1" applyFill="1"/>
    <xf numFmtId="173" fontId="0" fillId="0" borderId="0" xfId="0" applyNumberFormat="1" applyFont="1" applyFill="1"/>
    <xf numFmtId="0" fontId="1" fillId="0" borderId="0" xfId="657" applyFont="1" applyFill="1" applyBorder="1" applyAlignment="1"/>
    <xf numFmtId="177" fontId="30" fillId="0" borderId="0" xfId="2" applyNumberFormat="1" applyFont="1" applyFill="1"/>
    <xf numFmtId="0" fontId="0" fillId="0" borderId="0" xfId="0" applyFont="1" applyFill="1" applyAlignment="1">
      <alignment horizontal="left"/>
    </xf>
    <xf numFmtId="0" fontId="29" fillId="0" borderId="0" xfId="2" applyFont="1" applyFill="1" applyAlignment="1">
      <alignment horizontal="left"/>
    </xf>
    <xf numFmtId="0" fontId="69" fillId="0" borderId="0" xfId="3270" applyFont="1"/>
    <xf numFmtId="0" fontId="4" fillId="0" borderId="0" xfId="3270"/>
    <xf numFmtId="0" fontId="26" fillId="0" borderId="0" xfId="3270" applyFont="1"/>
    <xf numFmtId="0" fontId="26" fillId="0" borderId="17" xfId="3270" applyFont="1" applyBorder="1"/>
    <xf numFmtId="0" fontId="26" fillId="33" borderId="0" xfId="3270" applyFont="1" applyFill="1"/>
    <xf numFmtId="0" fontId="0" fillId="0" borderId="0" xfId="3270" applyFont="1"/>
    <xf numFmtId="0" fontId="70" fillId="71" borderId="0" xfId="3270" applyFont="1" applyFill="1"/>
    <xf numFmtId="0" fontId="0" fillId="74" borderId="0" xfId="0" applyFont="1" applyFill="1"/>
    <xf numFmtId="0" fontId="0" fillId="0" borderId="0" xfId="0"/>
    <xf numFmtId="0" fontId="0" fillId="0" borderId="0" xfId="0" applyFill="1"/>
    <xf numFmtId="0" fontId="29" fillId="0" borderId="0" xfId="2" applyFont="1" applyFill="1"/>
    <xf numFmtId="172" fontId="0" fillId="0" borderId="0" xfId="0" applyNumberFormat="1" applyFont="1"/>
    <xf numFmtId="172" fontId="29" fillId="0" borderId="0" xfId="2" applyNumberFormat="1" applyFont="1" applyFill="1"/>
    <xf numFmtId="172" fontId="0" fillId="0" borderId="0" xfId="5" applyNumberFormat="1" applyFont="1" applyFill="1"/>
    <xf numFmtId="172" fontId="29" fillId="0" borderId="0" xfId="4" applyNumberFormat="1" applyFont="1" applyFill="1"/>
    <xf numFmtId="0" fontId="0" fillId="0" borderId="0" xfId="0" applyFont="1" applyAlignment="1">
      <alignment horizontal="left"/>
    </xf>
    <xf numFmtId="14" fontId="0" fillId="0" borderId="0" xfId="0" applyNumberFormat="1" applyFont="1" applyAlignment="1">
      <alignment horizontal="left"/>
    </xf>
    <xf numFmtId="14" fontId="0" fillId="0" borderId="0" xfId="0" applyNumberFormat="1" applyFont="1" applyAlignment="1">
      <alignment horizontal="left" vertical="top"/>
    </xf>
    <xf numFmtId="0" fontId="75" fillId="0" borderId="0" xfId="0" applyFont="1" applyFill="1" applyBorder="1"/>
    <xf numFmtId="172" fontId="0" fillId="0" borderId="0" xfId="0" applyNumberFormat="1" applyFill="1"/>
    <xf numFmtId="0" fontId="3" fillId="0" borderId="0" xfId="4" applyFont="1" applyFill="1"/>
    <xf numFmtId="165" fontId="0" fillId="0" borderId="0" xfId="0" applyNumberFormat="1" applyFill="1" applyBorder="1" applyAlignment="1">
      <alignment horizontal="center"/>
    </xf>
    <xf numFmtId="9" fontId="43" fillId="0" borderId="0" xfId="437" applyFont="1" applyFill="1"/>
    <xf numFmtId="0" fontId="0" fillId="0" borderId="0" xfId="0" applyFont="1" applyFill="1" applyAlignment="1">
      <alignment wrapText="1"/>
    </xf>
    <xf numFmtId="0" fontId="0" fillId="0" borderId="0" xfId="0" applyFont="1" applyFill="1" applyBorder="1" applyAlignment="1">
      <alignment wrapText="1"/>
    </xf>
    <xf numFmtId="0" fontId="0" fillId="0" borderId="0" xfId="0" applyFont="1" applyFill="1" applyBorder="1" applyAlignment="1">
      <alignment vertical="top"/>
    </xf>
    <xf numFmtId="0" fontId="46" fillId="0" borderId="0" xfId="0" applyFont="1" applyFill="1" applyBorder="1" applyAlignment="1">
      <alignment vertical="center" wrapText="1"/>
    </xf>
    <xf numFmtId="0" fontId="0" fillId="0" borderId="0" xfId="0" applyFont="1" applyFill="1" applyBorder="1" applyAlignment="1">
      <alignment horizontal="right" vertical="top"/>
    </xf>
    <xf numFmtId="0" fontId="0" fillId="0" borderId="0" xfId="0" applyFont="1" applyFill="1" applyBorder="1" applyAlignment="1">
      <alignment horizontal="right"/>
    </xf>
    <xf numFmtId="2" fontId="29" fillId="0" borderId="0" xfId="4" applyNumberFormat="1" applyFont="1" applyFill="1"/>
    <xf numFmtId="2" fontId="30" fillId="0" borderId="0" xfId="6" applyNumberFormat="1" applyFont="1" applyFill="1"/>
    <xf numFmtId="170" fontId="30" fillId="0" borderId="0" xfId="2" applyNumberFormat="1" applyFont="1" applyFill="1"/>
    <xf numFmtId="171" fontId="30" fillId="0" borderId="0" xfId="2" applyNumberFormat="1" applyFont="1" applyFill="1"/>
    <xf numFmtId="2" fontId="75" fillId="0" borderId="0" xfId="0" applyNumberFormat="1" applyFont="1" applyFill="1" applyBorder="1"/>
    <xf numFmtId="165" fontId="75" fillId="0" borderId="0" xfId="0" applyNumberFormat="1" applyFont="1" applyFill="1" applyBorder="1"/>
    <xf numFmtId="169" fontId="75" fillId="0" borderId="0" xfId="0" applyNumberFormat="1" applyFont="1" applyFill="1" applyBorder="1"/>
    <xf numFmtId="14" fontId="43" fillId="0" borderId="0" xfId="1" applyNumberFormat="1" applyFont="1" applyFill="1" applyAlignment="1">
      <alignment horizontal="left"/>
    </xf>
    <xf numFmtId="0" fontId="1" fillId="0" borderId="0" xfId="1"/>
    <xf numFmtId="0" fontId="75" fillId="0" borderId="0" xfId="1" applyFont="1" applyFill="1"/>
    <xf numFmtId="14" fontId="1" fillId="0" borderId="0" xfId="1" applyNumberFormat="1" applyFill="1" applyAlignment="1">
      <alignment horizontal="left"/>
    </xf>
    <xf numFmtId="2" fontId="1" fillId="0" borderId="0" xfId="1" applyNumberFormat="1"/>
    <xf numFmtId="177" fontId="1" fillId="0" borderId="0" xfId="1" applyNumberFormat="1"/>
    <xf numFmtId="0" fontId="43" fillId="0" borderId="0" xfId="1" applyFont="1"/>
    <xf numFmtId="180" fontId="0" fillId="0" borderId="0" xfId="11" applyNumberFormat="1" applyFont="1"/>
    <xf numFmtId="165" fontId="1" fillId="0" borderId="0" xfId="1" applyNumberFormat="1"/>
    <xf numFmtId="1" fontId="1" fillId="0" borderId="0" xfId="1" applyNumberFormat="1"/>
    <xf numFmtId="0" fontId="76" fillId="0" borderId="0" xfId="1327" applyFont="1" applyFill="1" applyBorder="1"/>
    <xf numFmtId="0" fontId="77" fillId="0" borderId="0" xfId="1327" applyFont="1" applyFill="1" applyBorder="1"/>
    <xf numFmtId="0" fontId="77" fillId="75" borderId="0" xfId="1327" applyFont="1" applyFill="1" applyBorder="1"/>
    <xf numFmtId="2" fontId="4" fillId="76" borderId="0" xfId="0" applyNumberFormat="1" applyFont="1" applyFill="1" applyBorder="1"/>
    <xf numFmtId="0" fontId="4" fillId="0" borderId="0" xfId="0" applyFont="1" applyFill="1" applyBorder="1"/>
    <xf numFmtId="2" fontId="4" fillId="0" borderId="0" xfId="0" applyNumberFormat="1" applyFont="1" applyFill="1" applyBorder="1"/>
    <xf numFmtId="2" fontId="4" fillId="76" borderId="1" xfId="0" applyNumberFormat="1" applyFont="1" applyFill="1" applyBorder="1"/>
    <xf numFmtId="0" fontId="77" fillId="77" borderId="0" xfId="1327" applyFont="1" applyFill="1" applyBorder="1"/>
    <xf numFmtId="2" fontId="4" fillId="0" borderId="1" xfId="0" applyNumberFormat="1" applyFont="1" applyFill="1" applyBorder="1"/>
    <xf numFmtId="2" fontId="0" fillId="0" borderId="0" xfId="0" applyNumberFormat="1"/>
    <xf numFmtId="43" fontId="0" fillId="0" borderId="0" xfId="0" applyNumberFormat="1"/>
    <xf numFmtId="43" fontId="35" fillId="0" borderId="0" xfId="0" applyNumberFormat="1" applyFont="1" applyFill="1" applyBorder="1"/>
    <xf numFmtId="0" fontId="0" fillId="78" borderId="0" xfId="0" applyFill="1"/>
    <xf numFmtId="0" fontId="1" fillId="78" borderId="0" xfId="1" applyFill="1"/>
    <xf numFmtId="1" fontId="0" fillId="0" borderId="0" xfId="0" applyNumberFormat="1" applyFont="1" applyFill="1" applyBorder="1"/>
    <xf numFmtId="0" fontId="29" fillId="5" borderId="0" xfId="0" applyFont="1" applyFill="1" applyBorder="1" applyAlignment="1">
      <alignment horizontal="right" wrapText="1"/>
    </xf>
    <xf numFmtId="0" fontId="0" fillId="0" borderId="0" xfId="0" applyNumberFormat="1" applyFont="1" applyFill="1" applyBorder="1" applyAlignment="1">
      <alignment horizontal="right"/>
    </xf>
    <xf numFmtId="169" fontId="1" fillId="79" borderId="32" xfId="2618" applyNumberFormat="1" applyFill="1" applyBorder="1" applyAlignment="1">
      <alignment horizontal="center"/>
    </xf>
    <xf numFmtId="165" fontId="0" fillId="80" borderId="1" xfId="0" applyNumberFormat="1" applyFill="1" applyBorder="1"/>
    <xf numFmtId="165" fontId="0" fillId="0" borderId="0" xfId="0" applyNumberFormat="1"/>
    <xf numFmtId="0" fontId="29" fillId="0" borderId="0" xfId="0" applyFont="1" applyFill="1" applyBorder="1" applyAlignment="1">
      <alignment horizontal="right" wrapText="1"/>
    </xf>
    <xf numFmtId="0" fontId="37" fillId="0" borderId="24" xfId="0" applyFont="1" applyBorder="1" applyAlignment="1">
      <alignment vertical="center" wrapText="1"/>
    </xf>
    <xf numFmtId="0" fontId="37" fillId="0" borderId="22" xfId="0" applyFont="1" applyBorder="1" applyAlignment="1">
      <alignment vertical="center" wrapText="1"/>
    </xf>
    <xf numFmtId="0" fontId="37" fillId="6" borderId="24" xfId="0" applyFont="1" applyFill="1" applyBorder="1" applyAlignment="1">
      <alignment vertical="center" wrapText="1"/>
    </xf>
    <xf numFmtId="0" fontId="37" fillId="6" borderId="22" xfId="0" applyFont="1" applyFill="1" applyBorder="1" applyAlignment="1">
      <alignment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40" fillId="0" borderId="19" xfId="0" applyFont="1" applyBorder="1" applyAlignment="1">
      <alignment horizontal="center" vertical="center" wrapText="1"/>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38" fillId="0" borderId="0" xfId="0" applyFont="1" applyAlignment="1">
      <alignment horizontal="left" vertical="top" wrapText="1"/>
    </xf>
    <xf numFmtId="0" fontId="43" fillId="0" borderId="0" xfId="1" applyFont="1" applyAlignment="1">
      <alignment horizontal="center"/>
    </xf>
    <xf numFmtId="0" fontId="2" fillId="80" borderId="0" xfId="0" applyFont="1" applyFill="1"/>
    <xf numFmtId="0" fontId="2" fillId="80" borderId="5" xfId="0" applyFont="1" applyFill="1" applyBorder="1"/>
    <xf numFmtId="2" fontId="2" fillId="80" borderId="0" xfId="0" applyNumberFormat="1" applyFont="1" applyFill="1"/>
    <xf numFmtId="0" fontId="2" fillId="80" borderId="0" xfId="0" applyFont="1" applyFill="1" applyAlignment="1">
      <alignment horizontal="center"/>
    </xf>
    <xf numFmtId="169" fontId="2" fillId="80" borderId="0" xfId="0" applyNumberFormat="1" applyFont="1" applyFill="1" applyAlignment="1">
      <alignment horizontal="center"/>
    </xf>
    <xf numFmtId="181" fontId="2" fillId="80" borderId="0" xfId="0" applyNumberFormat="1" applyFont="1" applyFill="1"/>
    <xf numFmtId="182" fontId="2" fillId="80" borderId="0" xfId="0" applyNumberFormat="1" applyFont="1" applyFill="1"/>
    <xf numFmtId="183" fontId="2" fillId="80" borderId="5" xfId="0" applyNumberFormat="1" applyFont="1" applyFill="1" applyBorder="1"/>
    <xf numFmtId="1" fontId="2" fillId="80" borderId="0" xfId="0" applyNumberFormat="1" applyFont="1" applyFill="1"/>
    <xf numFmtId="2" fontId="29" fillId="0" borderId="0" xfId="2" applyNumberFormat="1" applyFont="1"/>
    <xf numFmtId="184" fontId="2" fillId="80" borderId="0" xfId="0" applyNumberFormat="1" applyFont="1" applyFill="1"/>
    <xf numFmtId="184" fontId="2" fillId="6" borderId="0" xfId="0" applyNumberFormat="1" applyFont="1" applyFill="1"/>
    <xf numFmtId="2" fontId="0" fillId="81" borderId="0" xfId="0" applyNumberFormat="1" applyFill="1"/>
    <xf numFmtId="0" fontId="26" fillId="0" borderId="33" xfId="0" applyFont="1" applyBorder="1"/>
    <xf numFmtId="0" fontId="0" fillId="0" borderId="34" xfId="0" applyBorder="1"/>
    <xf numFmtId="0" fontId="0" fillId="0" borderId="0" xfId="0" applyAlignment="1">
      <alignment horizontal="right"/>
    </xf>
    <xf numFmtId="0" fontId="0" fillId="0" borderId="32" xfId="0" applyBorder="1"/>
    <xf numFmtId="0" fontId="0" fillId="0" borderId="5" xfId="0" applyBorder="1"/>
    <xf numFmtId="0" fontId="0" fillId="0" borderId="35" xfId="0" applyBorder="1"/>
    <xf numFmtId="0" fontId="0" fillId="0" borderId="36" xfId="0" applyBorder="1"/>
    <xf numFmtId="0" fontId="0" fillId="0" borderId="37" xfId="0" applyBorder="1"/>
    <xf numFmtId="0" fontId="30" fillId="0" borderId="32" xfId="0" applyFont="1" applyBorder="1"/>
    <xf numFmtId="0" fontId="32" fillId="0" borderId="35" xfId="0" applyFont="1" applyBorder="1"/>
    <xf numFmtId="0" fontId="0" fillId="0" borderId="17" xfId="0" applyBorder="1"/>
    <xf numFmtId="0" fontId="0" fillId="82" borderId="0" xfId="0" applyFill="1"/>
    <xf numFmtId="9" fontId="43" fillId="82" borderId="0" xfId="437" applyFont="1" applyFill="1"/>
    <xf numFmtId="0" fontId="29" fillId="3" borderId="37" xfId="0" applyFont="1" applyFill="1" applyBorder="1" applyAlignment="1">
      <alignment horizontal="left" vertical="center" wrapText="1"/>
    </xf>
    <xf numFmtId="0" fontId="29" fillId="3" borderId="34" xfId="0" applyFont="1" applyFill="1" applyBorder="1" applyAlignment="1">
      <alignment horizontal="left" vertical="center" wrapText="1"/>
    </xf>
    <xf numFmtId="0" fontId="29" fillId="8" borderId="37" xfId="0" applyFont="1" applyFill="1" applyBorder="1" applyAlignment="1">
      <alignment horizontal="left" vertical="center" wrapText="1"/>
    </xf>
    <xf numFmtId="0" fontId="29" fillId="3" borderId="38" xfId="0" applyFont="1" applyFill="1" applyBorder="1" applyAlignment="1">
      <alignment horizontal="left" vertical="center" wrapText="1"/>
    </xf>
    <xf numFmtId="0" fontId="29" fillId="3" borderId="0" xfId="0" applyFont="1" applyFill="1" applyAlignment="1">
      <alignment horizontal="left" vertical="center" wrapText="1"/>
    </xf>
    <xf numFmtId="0" fontId="0" fillId="82" borderId="0" xfId="0" applyFill="1" applyAlignment="1">
      <alignment wrapText="1"/>
    </xf>
    <xf numFmtId="0" fontId="29" fillId="4" borderId="37" xfId="0" applyFont="1" applyFill="1" applyBorder="1" applyAlignment="1">
      <alignment vertical="top" wrapText="1"/>
    </xf>
    <xf numFmtId="0" fontId="29" fillId="4" borderId="34" xfId="0" applyFont="1" applyFill="1" applyBorder="1" applyAlignment="1">
      <alignment vertical="top" wrapText="1"/>
    </xf>
    <xf numFmtId="0" fontId="0" fillId="0" borderId="0" xfId="0" applyAlignment="1">
      <alignment vertical="top"/>
    </xf>
    <xf numFmtId="0" fontId="0" fillId="0" borderId="0" xfId="0" applyAlignment="1">
      <alignment horizontal="right" vertical="top"/>
    </xf>
    <xf numFmtId="0" fontId="29" fillId="5" borderId="39" xfId="0" applyFont="1" applyFill="1" applyBorder="1" applyAlignment="1">
      <alignment horizontal="left"/>
    </xf>
    <xf numFmtId="0" fontId="29" fillId="5" borderId="39" xfId="0" applyFont="1" applyFill="1" applyBorder="1" applyAlignment="1">
      <alignment horizontal="right"/>
    </xf>
    <xf numFmtId="0" fontId="29" fillId="5" borderId="40" xfId="0" applyFont="1" applyFill="1" applyBorder="1" applyAlignment="1">
      <alignment horizontal="right"/>
    </xf>
    <xf numFmtId="0" fontId="29" fillId="5" borderId="39" xfId="0" applyFont="1" applyFill="1" applyBorder="1" applyAlignment="1">
      <alignment horizontal="left" wrapText="1"/>
    </xf>
    <xf numFmtId="0" fontId="29" fillId="0" borderId="0" xfId="0" applyFont="1" applyAlignment="1">
      <alignment horizontal="right"/>
    </xf>
    <xf numFmtId="0" fontId="46" fillId="0" borderId="0" xfId="0" applyFont="1" applyAlignment="1">
      <alignment vertical="center" wrapText="1"/>
    </xf>
    <xf numFmtId="0" fontId="29" fillId="5" borderId="0" xfId="0" applyFont="1" applyFill="1" applyAlignment="1">
      <alignment horizontal="right"/>
    </xf>
    <xf numFmtId="0" fontId="0" fillId="83" borderId="0" xfId="0" applyFill="1" applyAlignment="1">
      <alignment wrapText="1"/>
    </xf>
    <xf numFmtId="0" fontId="81" fillId="0" borderId="0" xfId="0" applyFont="1" applyAlignment="1">
      <alignment horizontal="right"/>
    </xf>
    <xf numFmtId="14" fontId="0" fillId="0" borderId="0" xfId="0" applyNumberFormat="1" applyAlignment="1">
      <alignment horizontal="right"/>
    </xf>
    <xf numFmtId="165" fontId="0" fillId="33" borderId="41" xfId="0" applyNumberFormat="1" applyFill="1" applyBorder="1" applyAlignment="1">
      <alignment horizontal="center"/>
    </xf>
    <xf numFmtId="173" fontId="0" fillId="0" borderId="0" xfId="0" applyNumberFormat="1"/>
    <xf numFmtId="9" fontId="0" fillId="84" borderId="0" xfId="437" applyFont="1" applyFill="1"/>
    <xf numFmtId="1" fontId="0" fillId="0" borderId="0" xfId="0" applyNumberFormat="1"/>
    <xf numFmtId="0" fontId="29" fillId="0" borderId="0" xfId="2" applyFont="1"/>
    <xf numFmtId="172" fontId="29" fillId="0" borderId="0" xfId="0" applyNumberFormat="1" applyFont="1"/>
    <xf numFmtId="172" fontId="29" fillId="0" borderId="0" xfId="445" applyNumberFormat="1" applyFont="1" applyAlignment="1">
      <alignment horizontal="left"/>
    </xf>
    <xf numFmtId="0" fontId="2" fillId="0" borderId="0" xfId="0" applyFont="1"/>
    <xf numFmtId="0" fontId="29" fillId="0" borderId="0" xfId="0" applyFont="1"/>
    <xf numFmtId="165" fontId="29" fillId="0" borderId="0" xfId="2" applyNumberFormat="1" applyFont="1"/>
    <xf numFmtId="1" fontId="29" fillId="0" borderId="0" xfId="2" applyNumberFormat="1" applyFont="1"/>
    <xf numFmtId="165" fontId="30" fillId="0" borderId="0" xfId="2" applyNumberFormat="1" applyFont="1"/>
    <xf numFmtId="183" fontId="2" fillId="0" borderId="0" xfId="0" applyNumberFormat="1" applyFont="1"/>
    <xf numFmtId="1" fontId="2" fillId="0" borderId="0" xfId="0" applyNumberFormat="1" applyFont="1"/>
    <xf numFmtId="183" fontId="0" fillId="0" borderId="0" xfId="0" applyNumberFormat="1"/>
    <xf numFmtId="0" fontId="2" fillId="80" borderId="0" xfId="0" applyFont="1" applyFill="1" applyBorder="1"/>
    <xf numFmtId="183" fontId="2" fillId="80" borderId="0" xfId="0" applyNumberFormat="1" applyFont="1" applyFill="1" applyBorder="1"/>
    <xf numFmtId="165" fontId="0" fillId="33" borderId="0" xfId="0" applyNumberFormat="1" applyFill="1" applyBorder="1" applyAlignment="1">
      <alignment horizontal="center"/>
    </xf>
  </cellXfs>
  <cellStyles count="4491">
    <cellStyle name="_x000a_shell=progma 2" xfId="658" xr:uid="{00000000-0005-0000-0000-000000000000}"/>
    <cellStyle name="_x000a_shell=progma 2 2" xfId="2080" xr:uid="{00000000-0005-0000-0000-000001000000}"/>
    <cellStyle name="1.000" xfId="659" xr:uid="{00000000-0005-0000-0000-000002000000}"/>
    <cellStyle name="1.000 2" xfId="2081" xr:uid="{00000000-0005-0000-0000-000003000000}"/>
    <cellStyle name="20 % - Markeringsfarve1" xfId="3271" xr:uid="{00000000-0005-0000-0000-000004000000}"/>
    <cellStyle name="20 % - Markeringsfarve1 2" xfId="3272" xr:uid="{00000000-0005-0000-0000-000005000000}"/>
    <cellStyle name="20 % - Markeringsfarve2" xfId="3273" xr:uid="{00000000-0005-0000-0000-000006000000}"/>
    <cellStyle name="20 % - Markeringsfarve2 2" xfId="3274" xr:uid="{00000000-0005-0000-0000-000007000000}"/>
    <cellStyle name="20 % - Markeringsfarve3" xfId="3275" xr:uid="{00000000-0005-0000-0000-000008000000}"/>
    <cellStyle name="20 % - Markeringsfarve3 2" xfId="3276" xr:uid="{00000000-0005-0000-0000-000009000000}"/>
    <cellStyle name="20 % - Markeringsfarve4" xfId="3277" xr:uid="{00000000-0005-0000-0000-00000A000000}"/>
    <cellStyle name="20 % - Markeringsfarve4 2" xfId="3278" xr:uid="{00000000-0005-0000-0000-00000B000000}"/>
    <cellStyle name="20 % - Markeringsfarve5" xfId="3279" xr:uid="{00000000-0005-0000-0000-00000C000000}"/>
    <cellStyle name="20 % - Markeringsfarve5 2" xfId="3280" xr:uid="{00000000-0005-0000-0000-00000D000000}"/>
    <cellStyle name="20 % - Markeringsfarve6" xfId="3281" xr:uid="{00000000-0005-0000-0000-00000E000000}"/>
    <cellStyle name="20 % - Markeringsfarve6 2" xfId="3282" xr:uid="{00000000-0005-0000-0000-00000F000000}"/>
    <cellStyle name="20% - Colore 1" xfId="19" xr:uid="{00000000-0005-0000-0000-000010000000}"/>
    <cellStyle name="20% - Colore 1 2" xfId="3283" xr:uid="{00000000-0005-0000-0000-000011000000}"/>
    <cellStyle name="20% - Colore 2" xfId="18" xr:uid="{00000000-0005-0000-0000-000012000000}"/>
    <cellStyle name="20% - Colore 2 2" xfId="3284" xr:uid="{00000000-0005-0000-0000-000013000000}"/>
    <cellStyle name="20% - Colore 3" xfId="17" xr:uid="{00000000-0005-0000-0000-000014000000}"/>
    <cellStyle name="20% - Colore 3 2" xfId="3285" xr:uid="{00000000-0005-0000-0000-000015000000}"/>
    <cellStyle name="20% - Colore 4" xfId="13" xr:uid="{00000000-0005-0000-0000-000016000000}"/>
    <cellStyle name="20% - Colore 4 2" xfId="3286" xr:uid="{00000000-0005-0000-0000-000017000000}"/>
    <cellStyle name="20% - Colore 5" xfId="16" xr:uid="{00000000-0005-0000-0000-000018000000}"/>
    <cellStyle name="20% - Colore 5 2" xfId="3287" xr:uid="{00000000-0005-0000-0000-000019000000}"/>
    <cellStyle name="20% - Colore 6" xfId="15" xr:uid="{00000000-0005-0000-0000-00001A000000}"/>
    <cellStyle name="20% - Colore 6 2" xfId="3288" xr:uid="{00000000-0005-0000-0000-00001B000000}"/>
    <cellStyle name="40 % - Markeringsfarve1" xfId="3289" xr:uid="{00000000-0005-0000-0000-00001C000000}"/>
    <cellStyle name="40 % - Markeringsfarve1 2" xfId="3290" xr:uid="{00000000-0005-0000-0000-00001D000000}"/>
    <cellStyle name="40 % - Markeringsfarve2" xfId="3291" xr:uid="{00000000-0005-0000-0000-00001E000000}"/>
    <cellStyle name="40 % - Markeringsfarve2 2" xfId="3292" xr:uid="{00000000-0005-0000-0000-00001F000000}"/>
    <cellStyle name="40 % - Markeringsfarve3" xfId="3293" xr:uid="{00000000-0005-0000-0000-000020000000}"/>
    <cellStyle name="40 % - Markeringsfarve3 2" xfId="3294" xr:uid="{00000000-0005-0000-0000-000021000000}"/>
    <cellStyle name="40 % - Markeringsfarve4" xfId="3295" xr:uid="{00000000-0005-0000-0000-000022000000}"/>
    <cellStyle name="40 % - Markeringsfarve4 2" xfId="3296" xr:uid="{00000000-0005-0000-0000-000023000000}"/>
    <cellStyle name="40 % - Markeringsfarve5" xfId="3297" xr:uid="{00000000-0005-0000-0000-000024000000}"/>
    <cellStyle name="40 % - Markeringsfarve5 2" xfId="3298" xr:uid="{00000000-0005-0000-0000-000025000000}"/>
    <cellStyle name="40 % - Markeringsfarve6" xfId="3299" xr:uid="{00000000-0005-0000-0000-000026000000}"/>
    <cellStyle name="40 % - Markeringsfarve6 2" xfId="3300" xr:uid="{00000000-0005-0000-0000-000027000000}"/>
    <cellStyle name="40% - Colore 1" xfId="14" xr:uid="{00000000-0005-0000-0000-000028000000}"/>
    <cellStyle name="40% - Colore 1 2" xfId="3301" xr:uid="{00000000-0005-0000-0000-000029000000}"/>
    <cellStyle name="40% - Colore 2" xfId="21" xr:uid="{00000000-0005-0000-0000-00002A000000}"/>
    <cellStyle name="40% - Colore 2 2" xfId="3302" xr:uid="{00000000-0005-0000-0000-00002B000000}"/>
    <cellStyle name="40% - Colore 3" xfId="22" xr:uid="{00000000-0005-0000-0000-00002C000000}"/>
    <cellStyle name="40% - Colore 3 2" xfId="3303" xr:uid="{00000000-0005-0000-0000-00002D000000}"/>
    <cellStyle name="40% - Colore 4" xfId="23" xr:uid="{00000000-0005-0000-0000-00002E000000}"/>
    <cellStyle name="40% - Colore 4 2" xfId="3304" xr:uid="{00000000-0005-0000-0000-00002F000000}"/>
    <cellStyle name="40% - Colore 5" xfId="24" xr:uid="{00000000-0005-0000-0000-000030000000}"/>
    <cellStyle name="40% - Colore 5 2" xfId="3305" xr:uid="{00000000-0005-0000-0000-000031000000}"/>
    <cellStyle name="40% - Colore 6" xfId="25" xr:uid="{00000000-0005-0000-0000-000032000000}"/>
    <cellStyle name="40% - Colore 6 2" xfId="3306" xr:uid="{00000000-0005-0000-0000-000033000000}"/>
    <cellStyle name="5x indented GHG Textfiels" xfId="660" xr:uid="{00000000-0005-0000-0000-000034000000}"/>
    <cellStyle name="5x indented GHG Textfiels 2" xfId="2082" xr:uid="{00000000-0005-0000-0000-000035000000}"/>
    <cellStyle name="60 % - Markeringsfarve1" xfId="3307" xr:uid="{00000000-0005-0000-0000-000036000000}"/>
    <cellStyle name="60 % - Markeringsfarve2" xfId="3308" xr:uid="{00000000-0005-0000-0000-000037000000}"/>
    <cellStyle name="60 % - Markeringsfarve3" xfId="3309" xr:uid="{00000000-0005-0000-0000-000038000000}"/>
    <cellStyle name="60 % - Markeringsfarve4" xfId="3310" xr:uid="{00000000-0005-0000-0000-000039000000}"/>
    <cellStyle name="60 % - Markeringsfarve5" xfId="3311" xr:uid="{00000000-0005-0000-0000-00003A000000}"/>
    <cellStyle name="60 % - Markeringsfarve6" xfId="3312" xr:uid="{00000000-0005-0000-0000-00003B000000}"/>
    <cellStyle name="60% - Colore 1" xfId="26" xr:uid="{00000000-0005-0000-0000-00003C000000}"/>
    <cellStyle name="60% - Colore 2" xfId="27" xr:uid="{00000000-0005-0000-0000-00003D000000}"/>
    <cellStyle name="60% - Colore 3" xfId="28" xr:uid="{00000000-0005-0000-0000-00003E000000}"/>
    <cellStyle name="60% - Colore 4" xfId="29" xr:uid="{00000000-0005-0000-0000-00003F000000}"/>
    <cellStyle name="60% - Colore 5" xfId="30" xr:uid="{00000000-0005-0000-0000-000040000000}"/>
    <cellStyle name="60% - Colore 6" xfId="31" xr:uid="{00000000-0005-0000-0000-000041000000}"/>
    <cellStyle name="AggOrange_CRFReport-template" xfId="661" xr:uid="{00000000-0005-0000-0000-000042000000}"/>
    <cellStyle name="AggOrange9_CRFReport-template" xfId="662" xr:uid="{00000000-0005-0000-0000-000043000000}"/>
    <cellStyle name="Bad" xfId="4" builtinId="27"/>
    <cellStyle name="Bad 2" xfId="6" xr:uid="{00000000-0005-0000-0000-000045000000}"/>
    <cellStyle name="Bad 3" xfId="2015" xr:uid="{00000000-0005-0000-0000-000046000000}"/>
    <cellStyle name="Bad 4" xfId="3313" xr:uid="{00000000-0005-0000-0000-000047000000}"/>
    <cellStyle name="Bruger data" xfId="663" xr:uid="{00000000-0005-0000-0000-000048000000}"/>
    <cellStyle name="Calcolo" xfId="32" xr:uid="{00000000-0005-0000-0000-000049000000}"/>
    <cellStyle name="Calcolo 2" xfId="3314" xr:uid="{00000000-0005-0000-0000-00004A000000}"/>
    <cellStyle name="Calcolo 2 2" xfId="3315" xr:uid="{00000000-0005-0000-0000-00004B000000}"/>
    <cellStyle name="Calcolo 3" xfId="3316" xr:uid="{00000000-0005-0000-0000-00004C000000}"/>
    <cellStyle name="Calculation 2" xfId="2016" xr:uid="{00000000-0005-0000-0000-00004D000000}"/>
    <cellStyle name="Calculations" xfId="664" xr:uid="{00000000-0005-0000-0000-00004E000000}"/>
    <cellStyle name="Cella collegata" xfId="33" xr:uid="{00000000-0005-0000-0000-00004F000000}"/>
    <cellStyle name="Cella da controllare" xfId="34" xr:uid="{00000000-0005-0000-0000-000050000000}"/>
    <cellStyle name="Colore 1" xfId="35" xr:uid="{00000000-0005-0000-0000-000051000000}"/>
    <cellStyle name="Colore 2" xfId="36" xr:uid="{00000000-0005-0000-0000-000052000000}"/>
    <cellStyle name="Colore 3" xfId="37" xr:uid="{00000000-0005-0000-0000-000053000000}"/>
    <cellStyle name="Colore 4" xfId="38" xr:uid="{00000000-0005-0000-0000-000054000000}"/>
    <cellStyle name="Colore 5" xfId="39" xr:uid="{00000000-0005-0000-0000-000055000000}"/>
    <cellStyle name="Colore 6" xfId="40" xr:uid="{00000000-0005-0000-0000-000056000000}"/>
    <cellStyle name="Comma 2" xfId="439" xr:uid="{00000000-0005-0000-0000-000057000000}"/>
    <cellStyle name="Comma 2 2" xfId="666" xr:uid="{00000000-0005-0000-0000-000058000000}"/>
    <cellStyle name="Comma 2 2 2" xfId="667" xr:uid="{00000000-0005-0000-0000-000059000000}"/>
    <cellStyle name="Comma 2 2 2 2" xfId="2083" xr:uid="{00000000-0005-0000-0000-00005A000000}"/>
    <cellStyle name="Comma 2 2 3" xfId="3317" xr:uid="{00000000-0005-0000-0000-00005B000000}"/>
    <cellStyle name="Comma 2 3" xfId="668" xr:uid="{00000000-0005-0000-0000-00005C000000}"/>
    <cellStyle name="Comma 2 3 2" xfId="669" xr:uid="{00000000-0005-0000-0000-00005D000000}"/>
    <cellStyle name="Comma 2 3 2 2" xfId="3318" xr:uid="{00000000-0005-0000-0000-00005E000000}"/>
    <cellStyle name="Comma 2 3 2 3" xfId="3319" xr:uid="{00000000-0005-0000-0000-00005F000000}"/>
    <cellStyle name="Comma 2 3 3" xfId="670" xr:uid="{00000000-0005-0000-0000-000060000000}"/>
    <cellStyle name="Comma 2 3 3 2" xfId="2085" xr:uid="{00000000-0005-0000-0000-000061000000}"/>
    <cellStyle name="Comma 2 3 4" xfId="2084" xr:uid="{00000000-0005-0000-0000-000062000000}"/>
    <cellStyle name="Comma 2 3 5" xfId="3320" xr:uid="{00000000-0005-0000-0000-000063000000}"/>
    <cellStyle name="Comma 2 4" xfId="671" xr:uid="{00000000-0005-0000-0000-000064000000}"/>
    <cellStyle name="Comma 2 4 2" xfId="3321" xr:uid="{00000000-0005-0000-0000-000065000000}"/>
    <cellStyle name="Comma 2 5" xfId="672" xr:uid="{00000000-0005-0000-0000-000066000000}"/>
    <cellStyle name="Comma 2 6" xfId="673" xr:uid="{00000000-0005-0000-0000-000067000000}"/>
    <cellStyle name="Comma 2 6 2" xfId="674" xr:uid="{00000000-0005-0000-0000-000068000000}"/>
    <cellStyle name="Comma 2 7" xfId="665" xr:uid="{00000000-0005-0000-0000-000069000000}"/>
    <cellStyle name="Comma 2 8" xfId="3322" xr:uid="{00000000-0005-0000-0000-00006A000000}"/>
    <cellStyle name="Comma 3" xfId="440" xr:uid="{00000000-0005-0000-0000-00006B000000}"/>
    <cellStyle name="Comma 3 2" xfId="676" xr:uid="{00000000-0005-0000-0000-00006C000000}"/>
    <cellStyle name="Comma 3 2 2" xfId="677" xr:uid="{00000000-0005-0000-0000-00006D000000}"/>
    <cellStyle name="Comma 3 3" xfId="678" xr:uid="{00000000-0005-0000-0000-00006E000000}"/>
    <cellStyle name="Comma 3 3 2" xfId="2087" xr:uid="{00000000-0005-0000-0000-00006F000000}"/>
    <cellStyle name="Comma 3 4" xfId="2086" xr:uid="{00000000-0005-0000-0000-000070000000}"/>
    <cellStyle name="Comma 3 5" xfId="675" xr:uid="{00000000-0005-0000-0000-000071000000}"/>
    <cellStyle name="Comma 3 6" xfId="3323" xr:uid="{00000000-0005-0000-0000-000072000000}"/>
    <cellStyle name="Comma 4" xfId="679" xr:uid="{00000000-0005-0000-0000-000073000000}"/>
    <cellStyle name="Comma 4 2" xfId="680" xr:uid="{00000000-0005-0000-0000-000074000000}"/>
    <cellStyle name="Comma 4 2 2" xfId="681" xr:uid="{00000000-0005-0000-0000-000075000000}"/>
    <cellStyle name="Comma 4 2 3" xfId="3324" xr:uid="{00000000-0005-0000-0000-000076000000}"/>
    <cellStyle name="Comma 4 3" xfId="682" xr:uid="{00000000-0005-0000-0000-000077000000}"/>
    <cellStyle name="Comma 4 3 2" xfId="2089" xr:uid="{00000000-0005-0000-0000-000078000000}"/>
    <cellStyle name="Comma 4 4" xfId="683" xr:uid="{00000000-0005-0000-0000-000079000000}"/>
    <cellStyle name="Comma 4 4 2" xfId="2090" xr:uid="{00000000-0005-0000-0000-00007A000000}"/>
    <cellStyle name="Comma 4 5" xfId="2088" xr:uid="{00000000-0005-0000-0000-00007B000000}"/>
    <cellStyle name="Comma 4 6" xfId="3325" xr:uid="{00000000-0005-0000-0000-00007C000000}"/>
    <cellStyle name="Comma 5" xfId="684" xr:uid="{00000000-0005-0000-0000-00007D000000}"/>
    <cellStyle name="Comma 5 2" xfId="2091" xr:uid="{00000000-0005-0000-0000-00007E000000}"/>
    <cellStyle name="Comma 5 3" xfId="3326" xr:uid="{00000000-0005-0000-0000-00007F000000}"/>
    <cellStyle name="Comma 6" xfId="685" xr:uid="{00000000-0005-0000-0000-000080000000}"/>
    <cellStyle name="Comma 6 2" xfId="2092" xr:uid="{00000000-0005-0000-0000-000081000000}"/>
    <cellStyle name="Comma 6 3" xfId="3327" xr:uid="{00000000-0005-0000-0000-000082000000}"/>
    <cellStyle name="Comma 7" xfId="2013" xr:uid="{00000000-0005-0000-0000-000083000000}"/>
    <cellStyle name="Comma 7 2" xfId="3269" xr:uid="{00000000-0005-0000-0000-000084000000}"/>
    <cellStyle name="Comma0 - Type3" xfId="7" xr:uid="{00000000-0005-0000-0000-000085000000}"/>
    <cellStyle name="CustomizationCells" xfId="686" xr:uid="{00000000-0005-0000-0000-000086000000}"/>
    <cellStyle name="CustomizationCells 2" xfId="3328" xr:uid="{00000000-0005-0000-0000-000087000000}"/>
    <cellStyle name="Euro" xfId="41" xr:uid="{00000000-0005-0000-0000-000088000000}"/>
    <cellStyle name="Euro 10" xfId="42" xr:uid="{00000000-0005-0000-0000-000089000000}"/>
    <cellStyle name="Euro 10 2" xfId="447" xr:uid="{00000000-0005-0000-0000-00008A000000}"/>
    <cellStyle name="Euro 10 2 2" xfId="2093" xr:uid="{00000000-0005-0000-0000-00008B000000}"/>
    <cellStyle name="Euro 10 3" xfId="687" xr:uid="{00000000-0005-0000-0000-00008C000000}"/>
    <cellStyle name="Euro 10 3 2" xfId="688" xr:uid="{00000000-0005-0000-0000-00008D000000}"/>
    <cellStyle name="Euro 10 3 2 2" xfId="3329" xr:uid="{00000000-0005-0000-0000-00008E000000}"/>
    <cellStyle name="Euro 10 3 3" xfId="689" xr:uid="{00000000-0005-0000-0000-00008F000000}"/>
    <cellStyle name="Euro 10 3 3 2" xfId="2095" xr:uid="{00000000-0005-0000-0000-000090000000}"/>
    <cellStyle name="Euro 10 3 4" xfId="2094" xr:uid="{00000000-0005-0000-0000-000091000000}"/>
    <cellStyle name="Euro 10 4" xfId="690" xr:uid="{00000000-0005-0000-0000-000092000000}"/>
    <cellStyle name="Euro 10 4 2" xfId="691" xr:uid="{00000000-0005-0000-0000-000093000000}"/>
    <cellStyle name="Euro 10 4 2 2" xfId="2097" xr:uid="{00000000-0005-0000-0000-000094000000}"/>
    <cellStyle name="Euro 10 4 3" xfId="2096" xr:uid="{00000000-0005-0000-0000-000095000000}"/>
    <cellStyle name="Euro 10 5" xfId="692" xr:uid="{00000000-0005-0000-0000-000096000000}"/>
    <cellStyle name="Euro 11" xfId="43" xr:uid="{00000000-0005-0000-0000-000097000000}"/>
    <cellStyle name="Euro 11 2" xfId="448" xr:uid="{00000000-0005-0000-0000-000098000000}"/>
    <cellStyle name="Euro 11 2 2" xfId="2098" xr:uid="{00000000-0005-0000-0000-000099000000}"/>
    <cellStyle name="Euro 11 3" xfId="693" xr:uid="{00000000-0005-0000-0000-00009A000000}"/>
    <cellStyle name="Euro 11 3 2" xfId="694" xr:uid="{00000000-0005-0000-0000-00009B000000}"/>
    <cellStyle name="Euro 11 3 2 2" xfId="3330" xr:uid="{00000000-0005-0000-0000-00009C000000}"/>
    <cellStyle name="Euro 11 3 3" xfId="695" xr:uid="{00000000-0005-0000-0000-00009D000000}"/>
    <cellStyle name="Euro 11 3 3 2" xfId="2100" xr:uid="{00000000-0005-0000-0000-00009E000000}"/>
    <cellStyle name="Euro 11 3 4" xfId="2099" xr:uid="{00000000-0005-0000-0000-00009F000000}"/>
    <cellStyle name="Euro 11 4" xfId="696" xr:uid="{00000000-0005-0000-0000-0000A0000000}"/>
    <cellStyle name="Euro 11 4 2" xfId="697" xr:uid="{00000000-0005-0000-0000-0000A1000000}"/>
    <cellStyle name="Euro 11 4 2 2" xfId="2102" xr:uid="{00000000-0005-0000-0000-0000A2000000}"/>
    <cellStyle name="Euro 11 4 3" xfId="2101" xr:uid="{00000000-0005-0000-0000-0000A3000000}"/>
    <cellStyle name="Euro 11 5" xfId="698" xr:uid="{00000000-0005-0000-0000-0000A4000000}"/>
    <cellStyle name="Euro 12" xfId="44" xr:uid="{00000000-0005-0000-0000-0000A5000000}"/>
    <cellStyle name="Euro 12 2" xfId="449" xr:uid="{00000000-0005-0000-0000-0000A6000000}"/>
    <cellStyle name="Euro 12 2 2" xfId="2103" xr:uid="{00000000-0005-0000-0000-0000A7000000}"/>
    <cellStyle name="Euro 12 3" xfId="699" xr:uid="{00000000-0005-0000-0000-0000A8000000}"/>
    <cellStyle name="Euro 12 3 2" xfId="700" xr:uid="{00000000-0005-0000-0000-0000A9000000}"/>
    <cellStyle name="Euro 12 3 2 2" xfId="3331" xr:uid="{00000000-0005-0000-0000-0000AA000000}"/>
    <cellStyle name="Euro 12 3 3" xfId="701" xr:uid="{00000000-0005-0000-0000-0000AB000000}"/>
    <cellStyle name="Euro 12 3 3 2" xfId="2105" xr:uid="{00000000-0005-0000-0000-0000AC000000}"/>
    <cellStyle name="Euro 12 3 4" xfId="2104" xr:uid="{00000000-0005-0000-0000-0000AD000000}"/>
    <cellStyle name="Euro 12 4" xfId="702" xr:uid="{00000000-0005-0000-0000-0000AE000000}"/>
    <cellStyle name="Euro 12 4 2" xfId="703" xr:uid="{00000000-0005-0000-0000-0000AF000000}"/>
    <cellStyle name="Euro 12 4 2 2" xfId="2107" xr:uid="{00000000-0005-0000-0000-0000B0000000}"/>
    <cellStyle name="Euro 12 4 3" xfId="2106" xr:uid="{00000000-0005-0000-0000-0000B1000000}"/>
    <cellStyle name="Euro 12 5" xfId="704" xr:uid="{00000000-0005-0000-0000-0000B2000000}"/>
    <cellStyle name="Euro 13" xfId="45" xr:uid="{00000000-0005-0000-0000-0000B3000000}"/>
    <cellStyle name="Euro 13 2" xfId="450" xr:uid="{00000000-0005-0000-0000-0000B4000000}"/>
    <cellStyle name="Euro 13 2 2" xfId="2108" xr:uid="{00000000-0005-0000-0000-0000B5000000}"/>
    <cellStyle name="Euro 13 3" xfId="705" xr:uid="{00000000-0005-0000-0000-0000B6000000}"/>
    <cellStyle name="Euro 13 3 2" xfId="706" xr:uid="{00000000-0005-0000-0000-0000B7000000}"/>
    <cellStyle name="Euro 13 3 2 2" xfId="3332" xr:uid="{00000000-0005-0000-0000-0000B8000000}"/>
    <cellStyle name="Euro 13 3 3" xfId="707" xr:uid="{00000000-0005-0000-0000-0000B9000000}"/>
    <cellStyle name="Euro 13 3 3 2" xfId="2110" xr:uid="{00000000-0005-0000-0000-0000BA000000}"/>
    <cellStyle name="Euro 13 3 4" xfId="2109" xr:uid="{00000000-0005-0000-0000-0000BB000000}"/>
    <cellStyle name="Euro 13 4" xfId="708" xr:uid="{00000000-0005-0000-0000-0000BC000000}"/>
    <cellStyle name="Euro 13 4 2" xfId="709" xr:uid="{00000000-0005-0000-0000-0000BD000000}"/>
    <cellStyle name="Euro 13 4 2 2" xfId="2112" xr:uid="{00000000-0005-0000-0000-0000BE000000}"/>
    <cellStyle name="Euro 13 4 3" xfId="2111" xr:uid="{00000000-0005-0000-0000-0000BF000000}"/>
    <cellStyle name="Euro 13 5" xfId="710" xr:uid="{00000000-0005-0000-0000-0000C0000000}"/>
    <cellStyle name="Euro 14" xfId="46" xr:uid="{00000000-0005-0000-0000-0000C1000000}"/>
    <cellStyle name="Euro 14 2" xfId="451" xr:uid="{00000000-0005-0000-0000-0000C2000000}"/>
    <cellStyle name="Euro 14 2 2" xfId="2113" xr:uid="{00000000-0005-0000-0000-0000C3000000}"/>
    <cellStyle name="Euro 14 3" xfId="711" xr:uid="{00000000-0005-0000-0000-0000C4000000}"/>
    <cellStyle name="Euro 14 3 2" xfId="712" xr:uid="{00000000-0005-0000-0000-0000C5000000}"/>
    <cellStyle name="Euro 14 3 2 2" xfId="3333" xr:uid="{00000000-0005-0000-0000-0000C6000000}"/>
    <cellStyle name="Euro 14 3 3" xfId="713" xr:uid="{00000000-0005-0000-0000-0000C7000000}"/>
    <cellStyle name="Euro 14 3 3 2" xfId="2115" xr:uid="{00000000-0005-0000-0000-0000C8000000}"/>
    <cellStyle name="Euro 14 3 4" xfId="2114" xr:uid="{00000000-0005-0000-0000-0000C9000000}"/>
    <cellStyle name="Euro 14 4" xfId="714" xr:uid="{00000000-0005-0000-0000-0000CA000000}"/>
    <cellStyle name="Euro 14 4 2" xfId="715" xr:uid="{00000000-0005-0000-0000-0000CB000000}"/>
    <cellStyle name="Euro 14 4 2 2" xfId="2117" xr:uid="{00000000-0005-0000-0000-0000CC000000}"/>
    <cellStyle name="Euro 14 4 3" xfId="2116" xr:uid="{00000000-0005-0000-0000-0000CD000000}"/>
    <cellStyle name="Euro 14 5" xfId="716" xr:uid="{00000000-0005-0000-0000-0000CE000000}"/>
    <cellStyle name="Euro 15" xfId="47" xr:uid="{00000000-0005-0000-0000-0000CF000000}"/>
    <cellStyle name="Euro 15 2" xfId="452" xr:uid="{00000000-0005-0000-0000-0000D0000000}"/>
    <cellStyle name="Euro 15 2 2" xfId="2118" xr:uid="{00000000-0005-0000-0000-0000D1000000}"/>
    <cellStyle name="Euro 15 3" xfId="717" xr:uid="{00000000-0005-0000-0000-0000D2000000}"/>
    <cellStyle name="Euro 15 3 2" xfId="718" xr:uid="{00000000-0005-0000-0000-0000D3000000}"/>
    <cellStyle name="Euro 15 3 2 2" xfId="3334" xr:uid="{00000000-0005-0000-0000-0000D4000000}"/>
    <cellStyle name="Euro 15 3 3" xfId="719" xr:uid="{00000000-0005-0000-0000-0000D5000000}"/>
    <cellStyle name="Euro 15 3 3 2" xfId="2120" xr:uid="{00000000-0005-0000-0000-0000D6000000}"/>
    <cellStyle name="Euro 15 3 4" xfId="2119" xr:uid="{00000000-0005-0000-0000-0000D7000000}"/>
    <cellStyle name="Euro 15 4" xfId="720" xr:uid="{00000000-0005-0000-0000-0000D8000000}"/>
    <cellStyle name="Euro 15 4 2" xfId="721" xr:uid="{00000000-0005-0000-0000-0000D9000000}"/>
    <cellStyle name="Euro 15 4 2 2" xfId="2122" xr:uid="{00000000-0005-0000-0000-0000DA000000}"/>
    <cellStyle name="Euro 15 4 3" xfId="2121" xr:uid="{00000000-0005-0000-0000-0000DB000000}"/>
    <cellStyle name="Euro 15 5" xfId="722" xr:uid="{00000000-0005-0000-0000-0000DC000000}"/>
    <cellStyle name="Euro 16" xfId="48" xr:uid="{00000000-0005-0000-0000-0000DD000000}"/>
    <cellStyle name="Euro 16 2" xfId="453" xr:uid="{00000000-0005-0000-0000-0000DE000000}"/>
    <cellStyle name="Euro 16 2 2" xfId="2123" xr:uid="{00000000-0005-0000-0000-0000DF000000}"/>
    <cellStyle name="Euro 16 3" xfId="723" xr:uid="{00000000-0005-0000-0000-0000E0000000}"/>
    <cellStyle name="Euro 16 3 2" xfId="724" xr:uid="{00000000-0005-0000-0000-0000E1000000}"/>
    <cellStyle name="Euro 16 3 2 2" xfId="3335" xr:uid="{00000000-0005-0000-0000-0000E2000000}"/>
    <cellStyle name="Euro 16 3 3" xfId="725" xr:uid="{00000000-0005-0000-0000-0000E3000000}"/>
    <cellStyle name="Euro 16 3 3 2" xfId="2125" xr:uid="{00000000-0005-0000-0000-0000E4000000}"/>
    <cellStyle name="Euro 16 3 4" xfId="2124" xr:uid="{00000000-0005-0000-0000-0000E5000000}"/>
    <cellStyle name="Euro 16 4" xfId="726" xr:uid="{00000000-0005-0000-0000-0000E6000000}"/>
    <cellStyle name="Euro 16 4 2" xfId="727" xr:uid="{00000000-0005-0000-0000-0000E7000000}"/>
    <cellStyle name="Euro 16 4 2 2" xfId="2127" xr:uid="{00000000-0005-0000-0000-0000E8000000}"/>
    <cellStyle name="Euro 16 4 3" xfId="2126" xr:uid="{00000000-0005-0000-0000-0000E9000000}"/>
    <cellStyle name="Euro 16 5" xfId="728" xr:uid="{00000000-0005-0000-0000-0000EA000000}"/>
    <cellStyle name="Euro 17" xfId="49" xr:uid="{00000000-0005-0000-0000-0000EB000000}"/>
    <cellStyle name="Euro 17 2" xfId="454" xr:uid="{00000000-0005-0000-0000-0000EC000000}"/>
    <cellStyle name="Euro 17 2 2" xfId="2128" xr:uid="{00000000-0005-0000-0000-0000ED000000}"/>
    <cellStyle name="Euro 17 3" xfId="729" xr:uid="{00000000-0005-0000-0000-0000EE000000}"/>
    <cellStyle name="Euro 17 3 2" xfId="730" xr:uid="{00000000-0005-0000-0000-0000EF000000}"/>
    <cellStyle name="Euro 17 3 2 2" xfId="3336" xr:uid="{00000000-0005-0000-0000-0000F0000000}"/>
    <cellStyle name="Euro 17 3 3" xfId="731" xr:uid="{00000000-0005-0000-0000-0000F1000000}"/>
    <cellStyle name="Euro 17 3 3 2" xfId="2130" xr:uid="{00000000-0005-0000-0000-0000F2000000}"/>
    <cellStyle name="Euro 17 3 4" xfId="2129" xr:uid="{00000000-0005-0000-0000-0000F3000000}"/>
    <cellStyle name="Euro 17 4" xfId="732" xr:uid="{00000000-0005-0000-0000-0000F4000000}"/>
    <cellStyle name="Euro 17 4 2" xfId="733" xr:uid="{00000000-0005-0000-0000-0000F5000000}"/>
    <cellStyle name="Euro 17 4 2 2" xfId="2132" xr:uid="{00000000-0005-0000-0000-0000F6000000}"/>
    <cellStyle name="Euro 17 4 3" xfId="2131" xr:uid="{00000000-0005-0000-0000-0000F7000000}"/>
    <cellStyle name="Euro 17 5" xfId="734" xr:uid="{00000000-0005-0000-0000-0000F8000000}"/>
    <cellStyle name="Euro 18" xfId="50" xr:uid="{00000000-0005-0000-0000-0000F9000000}"/>
    <cellStyle name="Euro 18 2" xfId="455" xr:uid="{00000000-0005-0000-0000-0000FA000000}"/>
    <cellStyle name="Euro 18 2 2" xfId="2133" xr:uid="{00000000-0005-0000-0000-0000FB000000}"/>
    <cellStyle name="Euro 18 3" xfId="735" xr:uid="{00000000-0005-0000-0000-0000FC000000}"/>
    <cellStyle name="Euro 18 3 2" xfId="736" xr:uid="{00000000-0005-0000-0000-0000FD000000}"/>
    <cellStyle name="Euro 18 3 2 2" xfId="3337" xr:uid="{00000000-0005-0000-0000-0000FE000000}"/>
    <cellStyle name="Euro 18 3 3" xfId="737" xr:uid="{00000000-0005-0000-0000-0000FF000000}"/>
    <cellStyle name="Euro 18 3 3 2" xfId="2135" xr:uid="{00000000-0005-0000-0000-000000010000}"/>
    <cellStyle name="Euro 18 3 4" xfId="2134" xr:uid="{00000000-0005-0000-0000-000001010000}"/>
    <cellStyle name="Euro 18 4" xfId="738" xr:uid="{00000000-0005-0000-0000-000002010000}"/>
    <cellStyle name="Euro 18 4 2" xfId="739" xr:uid="{00000000-0005-0000-0000-000003010000}"/>
    <cellStyle name="Euro 18 4 2 2" xfId="2137" xr:uid="{00000000-0005-0000-0000-000004010000}"/>
    <cellStyle name="Euro 18 4 3" xfId="2136" xr:uid="{00000000-0005-0000-0000-000005010000}"/>
    <cellStyle name="Euro 18 5" xfId="740" xr:uid="{00000000-0005-0000-0000-000006010000}"/>
    <cellStyle name="Euro 19" xfId="51" xr:uid="{00000000-0005-0000-0000-000007010000}"/>
    <cellStyle name="Euro 19 2" xfId="456" xr:uid="{00000000-0005-0000-0000-000008010000}"/>
    <cellStyle name="Euro 19 2 2" xfId="2138" xr:uid="{00000000-0005-0000-0000-000009010000}"/>
    <cellStyle name="Euro 19 3" xfId="741" xr:uid="{00000000-0005-0000-0000-00000A010000}"/>
    <cellStyle name="Euro 19 3 2" xfId="742" xr:uid="{00000000-0005-0000-0000-00000B010000}"/>
    <cellStyle name="Euro 19 3 2 2" xfId="3338" xr:uid="{00000000-0005-0000-0000-00000C010000}"/>
    <cellStyle name="Euro 19 3 3" xfId="743" xr:uid="{00000000-0005-0000-0000-00000D010000}"/>
    <cellStyle name="Euro 19 3 3 2" xfId="2140" xr:uid="{00000000-0005-0000-0000-00000E010000}"/>
    <cellStyle name="Euro 19 3 4" xfId="2139" xr:uid="{00000000-0005-0000-0000-00000F010000}"/>
    <cellStyle name="Euro 19 4" xfId="744" xr:uid="{00000000-0005-0000-0000-000010010000}"/>
    <cellStyle name="Euro 19 4 2" xfId="745" xr:uid="{00000000-0005-0000-0000-000011010000}"/>
    <cellStyle name="Euro 19 4 2 2" xfId="2142" xr:uid="{00000000-0005-0000-0000-000012010000}"/>
    <cellStyle name="Euro 19 4 3" xfId="2141" xr:uid="{00000000-0005-0000-0000-000013010000}"/>
    <cellStyle name="Euro 19 5" xfId="746" xr:uid="{00000000-0005-0000-0000-000014010000}"/>
    <cellStyle name="Euro 2" xfId="52" xr:uid="{00000000-0005-0000-0000-000015010000}"/>
    <cellStyle name="Euro 2 2" xfId="457" xr:uid="{00000000-0005-0000-0000-000016010000}"/>
    <cellStyle name="Euro 2 2 2" xfId="2143" xr:uid="{00000000-0005-0000-0000-000017010000}"/>
    <cellStyle name="Euro 2 3" xfId="747" xr:uid="{00000000-0005-0000-0000-000018010000}"/>
    <cellStyle name="Euro 2 3 2" xfId="748" xr:uid="{00000000-0005-0000-0000-000019010000}"/>
    <cellStyle name="Euro 2 3 2 2" xfId="3339" xr:uid="{00000000-0005-0000-0000-00001A010000}"/>
    <cellStyle name="Euro 2 3 3" xfId="749" xr:uid="{00000000-0005-0000-0000-00001B010000}"/>
    <cellStyle name="Euro 2 3 3 2" xfId="2145" xr:uid="{00000000-0005-0000-0000-00001C010000}"/>
    <cellStyle name="Euro 2 3 4" xfId="2144" xr:uid="{00000000-0005-0000-0000-00001D010000}"/>
    <cellStyle name="Euro 2 4" xfId="750" xr:uid="{00000000-0005-0000-0000-00001E010000}"/>
    <cellStyle name="Euro 2 4 2" xfId="751" xr:uid="{00000000-0005-0000-0000-00001F010000}"/>
    <cellStyle name="Euro 2 4 2 2" xfId="2147" xr:uid="{00000000-0005-0000-0000-000020010000}"/>
    <cellStyle name="Euro 2 4 3" xfId="2146" xr:uid="{00000000-0005-0000-0000-000021010000}"/>
    <cellStyle name="Euro 2 5" xfId="752" xr:uid="{00000000-0005-0000-0000-000022010000}"/>
    <cellStyle name="Euro 20" xfId="53" xr:uid="{00000000-0005-0000-0000-000023010000}"/>
    <cellStyle name="Euro 20 2" xfId="458" xr:uid="{00000000-0005-0000-0000-000024010000}"/>
    <cellStyle name="Euro 20 2 2" xfId="2148" xr:uid="{00000000-0005-0000-0000-000025010000}"/>
    <cellStyle name="Euro 20 3" xfId="753" xr:uid="{00000000-0005-0000-0000-000026010000}"/>
    <cellStyle name="Euro 20 3 2" xfId="754" xr:uid="{00000000-0005-0000-0000-000027010000}"/>
    <cellStyle name="Euro 20 3 2 2" xfId="3340" xr:uid="{00000000-0005-0000-0000-000028010000}"/>
    <cellStyle name="Euro 20 3 3" xfId="755" xr:uid="{00000000-0005-0000-0000-000029010000}"/>
    <cellStyle name="Euro 20 3 3 2" xfId="2150" xr:uid="{00000000-0005-0000-0000-00002A010000}"/>
    <cellStyle name="Euro 20 3 4" xfId="2149" xr:uid="{00000000-0005-0000-0000-00002B010000}"/>
    <cellStyle name="Euro 20 4" xfId="756" xr:uid="{00000000-0005-0000-0000-00002C010000}"/>
    <cellStyle name="Euro 20 4 2" xfId="757" xr:uid="{00000000-0005-0000-0000-00002D010000}"/>
    <cellStyle name="Euro 20 4 2 2" xfId="2152" xr:uid="{00000000-0005-0000-0000-00002E010000}"/>
    <cellStyle name="Euro 20 4 3" xfId="2151" xr:uid="{00000000-0005-0000-0000-00002F010000}"/>
    <cellStyle name="Euro 20 5" xfId="758" xr:uid="{00000000-0005-0000-0000-000030010000}"/>
    <cellStyle name="Euro 21" xfId="54" xr:uid="{00000000-0005-0000-0000-000031010000}"/>
    <cellStyle name="Euro 21 2" xfId="459" xr:uid="{00000000-0005-0000-0000-000032010000}"/>
    <cellStyle name="Euro 21 2 2" xfId="2153" xr:uid="{00000000-0005-0000-0000-000033010000}"/>
    <cellStyle name="Euro 21 3" xfId="759" xr:uid="{00000000-0005-0000-0000-000034010000}"/>
    <cellStyle name="Euro 21 3 2" xfId="760" xr:uid="{00000000-0005-0000-0000-000035010000}"/>
    <cellStyle name="Euro 21 3 2 2" xfId="3341" xr:uid="{00000000-0005-0000-0000-000036010000}"/>
    <cellStyle name="Euro 21 3 3" xfId="761" xr:uid="{00000000-0005-0000-0000-000037010000}"/>
    <cellStyle name="Euro 21 3 3 2" xfId="2155" xr:uid="{00000000-0005-0000-0000-000038010000}"/>
    <cellStyle name="Euro 21 3 4" xfId="2154" xr:uid="{00000000-0005-0000-0000-000039010000}"/>
    <cellStyle name="Euro 21 4" xfId="762" xr:uid="{00000000-0005-0000-0000-00003A010000}"/>
    <cellStyle name="Euro 21 4 2" xfId="763" xr:uid="{00000000-0005-0000-0000-00003B010000}"/>
    <cellStyle name="Euro 21 4 2 2" xfId="2157" xr:uid="{00000000-0005-0000-0000-00003C010000}"/>
    <cellStyle name="Euro 21 4 3" xfId="2156" xr:uid="{00000000-0005-0000-0000-00003D010000}"/>
    <cellStyle name="Euro 21 5" xfId="764" xr:uid="{00000000-0005-0000-0000-00003E010000}"/>
    <cellStyle name="Euro 22" xfId="55" xr:uid="{00000000-0005-0000-0000-00003F010000}"/>
    <cellStyle name="Euro 22 2" xfId="460" xr:uid="{00000000-0005-0000-0000-000040010000}"/>
    <cellStyle name="Euro 22 2 2" xfId="2158" xr:uid="{00000000-0005-0000-0000-000041010000}"/>
    <cellStyle name="Euro 22 3" xfId="765" xr:uid="{00000000-0005-0000-0000-000042010000}"/>
    <cellStyle name="Euro 22 3 2" xfId="766" xr:uid="{00000000-0005-0000-0000-000043010000}"/>
    <cellStyle name="Euro 22 3 2 2" xfId="3342" xr:uid="{00000000-0005-0000-0000-000044010000}"/>
    <cellStyle name="Euro 22 3 3" xfId="767" xr:uid="{00000000-0005-0000-0000-000045010000}"/>
    <cellStyle name="Euro 22 3 3 2" xfId="2160" xr:uid="{00000000-0005-0000-0000-000046010000}"/>
    <cellStyle name="Euro 22 3 4" xfId="2159" xr:uid="{00000000-0005-0000-0000-000047010000}"/>
    <cellStyle name="Euro 22 4" xfId="768" xr:uid="{00000000-0005-0000-0000-000048010000}"/>
    <cellStyle name="Euro 22 4 2" xfId="769" xr:uid="{00000000-0005-0000-0000-000049010000}"/>
    <cellStyle name="Euro 22 4 2 2" xfId="2162" xr:uid="{00000000-0005-0000-0000-00004A010000}"/>
    <cellStyle name="Euro 22 4 3" xfId="2161" xr:uid="{00000000-0005-0000-0000-00004B010000}"/>
    <cellStyle name="Euro 22 5" xfId="770" xr:uid="{00000000-0005-0000-0000-00004C010000}"/>
    <cellStyle name="Euro 23" xfId="56" xr:uid="{00000000-0005-0000-0000-00004D010000}"/>
    <cellStyle name="Euro 23 2" xfId="461" xr:uid="{00000000-0005-0000-0000-00004E010000}"/>
    <cellStyle name="Euro 23 2 2" xfId="2163" xr:uid="{00000000-0005-0000-0000-00004F010000}"/>
    <cellStyle name="Euro 23 3" xfId="771" xr:uid="{00000000-0005-0000-0000-000050010000}"/>
    <cellStyle name="Euro 23 3 2" xfId="772" xr:uid="{00000000-0005-0000-0000-000051010000}"/>
    <cellStyle name="Euro 23 3 2 2" xfId="3343" xr:uid="{00000000-0005-0000-0000-000052010000}"/>
    <cellStyle name="Euro 23 3 3" xfId="773" xr:uid="{00000000-0005-0000-0000-000053010000}"/>
    <cellStyle name="Euro 23 3 3 2" xfId="2165" xr:uid="{00000000-0005-0000-0000-000054010000}"/>
    <cellStyle name="Euro 23 3 4" xfId="2164" xr:uid="{00000000-0005-0000-0000-000055010000}"/>
    <cellStyle name="Euro 23 4" xfId="774" xr:uid="{00000000-0005-0000-0000-000056010000}"/>
    <cellStyle name="Euro 23 4 2" xfId="775" xr:uid="{00000000-0005-0000-0000-000057010000}"/>
    <cellStyle name="Euro 23 4 2 2" xfId="2167" xr:uid="{00000000-0005-0000-0000-000058010000}"/>
    <cellStyle name="Euro 23 4 3" xfId="2166" xr:uid="{00000000-0005-0000-0000-000059010000}"/>
    <cellStyle name="Euro 23 5" xfId="776" xr:uid="{00000000-0005-0000-0000-00005A010000}"/>
    <cellStyle name="Euro 24" xfId="57" xr:uid="{00000000-0005-0000-0000-00005B010000}"/>
    <cellStyle name="Euro 24 2" xfId="462" xr:uid="{00000000-0005-0000-0000-00005C010000}"/>
    <cellStyle name="Euro 24 2 2" xfId="2168" xr:uid="{00000000-0005-0000-0000-00005D010000}"/>
    <cellStyle name="Euro 24 3" xfId="777" xr:uid="{00000000-0005-0000-0000-00005E010000}"/>
    <cellStyle name="Euro 24 3 2" xfId="778" xr:uid="{00000000-0005-0000-0000-00005F010000}"/>
    <cellStyle name="Euro 24 3 2 2" xfId="3344" xr:uid="{00000000-0005-0000-0000-000060010000}"/>
    <cellStyle name="Euro 24 3 3" xfId="779" xr:uid="{00000000-0005-0000-0000-000061010000}"/>
    <cellStyle name="Euro 24 3 3 2" xfId="2170" xr:uid="{00000000-0005-0000-0000-000062010000}"/>
    <cellStyle name="Euro 24 3 4" xfId="2169" xr:uid="{00000000-0005-0000-0000-000063010000}"/>
    <cellStyle name="Euro 24 4" xfId="780" xr:uid="{00000000-0005-0000-0000-000064010000}"/>
    <cellStyle name="Euro 24 4 2" xfId="781" xr:uid="{00000000-0005-0000-0000-000065010000}"/>
    <cellStyle name="Euro 24 4 2 2" xfId="2172" xr:uid="{00000000-0005-0000-0000-000066010000}"/>
    <cellStyle name="Euro 24 4 3" xfId="2171" xr:uid="{00000000-0005-0000-0000-000067010000}"/>
    <cellStyle name="Euro 24 5" xfId="782" xr:uid="{00000000-0005-0000-0000-000068010000}"/>
    <cellStyle name="Euro 25" xfId="58" xr:uid="{00000000-0005-0000-0000-000069010000}"/>
    <cellStyle name="Euro 25 2" xfId="463" xr:uid="{00000000-0005-0000-0000-00006A010000}"/>
    <cellStyle name="Euro 25 2 2" xfId="2173" xr:uid="{00000000-0005-0000-0000-00006B010000}"/>
    <cellStyle name="Euro 25 3" xfId="783" xr:uid="{00000000-0005-0000-0000-00006C010000}"/>
    <cellStyle name="Euro 25 3 2" xfId="784" xr:uid="{00000000-0005-0000-0000-00006D010000}"/>
    <cellStyle name="Euro 25 3 2 2" xfId="3345" xr:uid="{00000000-0005-0000-0000-00006E010000}"/>
    <cellStyle name="Euro 25 3 3" xfId="785" xr:uid="{00000000-0005-0000-0000-00006F010000}"/>
    <cellStyle name="Euro 25 3 3 2" xfId="2175" xr:uid="{00000000-0005-0000-0000-000070010000}"/>
    <cellStyle name="Euro 25 3 4" xfId="2174" xr:uid="{00000000-0005-0000-0000-000071010000}"/>
    <cellStyle name="Euro 25 4" xfId="786" xr:uid="{00000000-0005-0000-0000-000072010000}"/>
    <cellStyle name="Euro 25 4 2" xfId="787" xr:uid="{00000000-0005-0000-0000-000073010000}"/>
    <cellStyle name="Euro 25 4 2 2" xfId="2177" xr:uid="{00000000-0005-0000-0000-000074010000}"/>
    <cellStyle name="Euro 25 4 3" xfId="2176" xr:uid="{00000000-0005-0000-0000-000075010000}"/>
    <cellStyle name="Euro 25 5" xfId="788" xr:uid="{00000000-0005-0000-0000-000076010000}"/>
    <cellStyle name="Euro 26" xfId="59" xr:uid="{00000000-0005-0000-0000-000077010000}"/>
    <cellStyle name="Euro 26 2" xfId="464" xr:uid="{00000000-0005-0000-0000-000078010000}"/>
    <cellStyle name="Euro 26 2 2" xfId="2178" xr:uid="{00000000-0005-0000-0000-000079010000}"/>
    <cellStyle name="Euro 26 3" xfId="789" xr:uid="{00000000-0005-0000-0000-00007A010000}"/>
    <cellStyle name="Euro 26 3 2" xfId="790" xr:uid="{00000000-0005-0000-0000-00007B010000}"/>
    <cellStyle name="Euro 26 3 2 2" xfId="3346" xr:uid="{00000000-0005-0000-0000-00007C010000}"/>
    <cellStyle name="Euro 26 3 3" xfId="791" xr:uid="{00000000-0005-0000-0000-00007D010000}"/>
    <cellStyle name="Euro 26 3 3 2" xfId="2180" xr:uid="{00000000-0005-0000-0000-00007E010000}"/>
    <cellStyle name="Euro 26 3 4" xfId="2179" xr:uid="{00000000-0005-0000-0000-00007F010000}"/>
    <cellStyle name="Euro 26 4" xfId="792" xr:uid="{00000000-0005-0000-0000-000080010000}"/>
    <cellStyle name="Euro 26 4 2" xfId="793" xr:uid="{00000000-0005-0000-0000-000081010000}"/>
    <cellStyle name="Euro 26 4 2 2" xfId="2182" xr:uid="{00000000-0005-0000-0000-000082010000}"/>
    <cellStyle name="Euro 26 4 3" xfId="2181" xr:uid="{00000000-0005-0000-0000-000083010000}"/>
    <cellStyle name="Euro 26 5" xfId="794" xr:uid="{00000000-0005-0000-0000-000084010000}"/>
    <cellStyle name="Euro 27" xfId="60" xr:uid="{00000000-0005-0000-0000-000085010000}"/>
    <cellStyle name="Euro 27 2" xfId="465" xr:uid="{00000000-0005-0000-0000-000086010000}"/>
    <cellStyle name="Euro 27 2 2" xfId="2183" xr:uid="{00000000-0005-0000-0000-000087010000}"/>
    <cellStyle name="Euro 27 3" xfId="795" xr:uid="{00000000-0005-0000-0000-000088010000}"/>
    <cellStyle name="Euro 27 3 2" xfId="796" xr:uid="{00000000-0005-0000-0000-000089010000}"/>
    <cellStyle name="Euro 27 3 2 2" xfId="3347" xr:uid="{00000000-0005-0000-0000-00008A010000}"/>
    <cellStyle name="Euro 27 3 3" xfId="797" xr:uid="{00000000-0005-0000-0000-00008B010000}"/>
    <cellStyle name="Euro 27 3 3 2" xfId="2185" xr:uid="{00000000-0005-0000-0000-00008C010000}"/>
    <cellStyle name="Euro 27 3 4" xfId="2184" xr:uid="{00000000-0005-0000-0000-00008D010000}"/>
    <cellStyle name="Euro 27 4" xfId="798" xr:uid="{00000000-0005-0000-0000-00008E010000}"/>
    <cellStyle name="Euro 27 4 2" xfId="799" xr:uid="{00000000-0005-0000-0000-00008F010000}"/>
    <cellStyle name="Euro 27 4 2 2" xfId="2187" xr:uid="{00000000-0005-0000-0000-000090010000}"/>
    <cellStyle name="Euro 27 4 3" xfId="2186" xr:uid="{00000000-0005-0000-0000-000091010000}"/>
    <cellStyle name="Euro 27 5" xfId="800" xr:uid="{00000000-0005-0000-0000-000092010000}"/>
    <cellStyle name="Euro 28" xfId="61" xr:uid="{00000000-0005-0000-0000-000093010000}"/>
    <cellStyle name="Euro 28 2" xfId="466" xr:uid="{00000000-0005-0000-0000-000094010000}"/>
    <cellStyle name="Euro 28 2 2" xfId="2188" xr:uid="{00000000-0005-0000-0000-000095010000}"/>
    <cellStyle name="Euro 28 3" xfId="801" xr:uid="{00000000-0005-0000-0000-000096010000}"/>
    <cellStyle name="Euro 28 3 2" xfId="802" xr:uid="{00000000-0005-0000-0000-000097010000}"/>
    <cellStyle name="Euro 28 3 2 2" xfId="3348" xr:uid="{00000000-0005-0000-0000-000098010000}"/>
    <cellStyle name="Euro 28 3 3" xfId="803" xr:uid="{00000000-0005-0000-0000-000099010000}"/>
    <cellStyle name="Euro 28 3 3 2" xfId="2190" xr:uid="{00000000-0005-0000-0000-00009A010000}"/>
    <cellStyle name="Euro 28 3 4" xfId="2189" xr:uid="{00000000-0005-0000-0000-00009B010000}"/>
    <cellStyle name="Euro 28 4" xfId="804" xr:uid="{00000000-0005-0000-0000-00009C010000}"/>
    <cellStyle name="Euro 28 4 2" xfId="805" xr:uid="{00000000-0005-0000-0000-00009D010000}"/>
    <cellStyle name="Euro 28 4 2 2" xfId="2192" xr:uid="{00000000-0005-0000-0000-00009E010000}"/>
    <cellStyle name="Euro 28 4 3" xfId="2191" xr:uid="{00000000-0005-0000-0000-00009F010000}"/>
    <cellStyle name="Euro 28 5" xfId="806" xr:uid="{00000000-0005-0000-0000-0000A0010000}"/>
    <cellStyle name="Euro 29" xfId="62" xr:uid="{00000000-0005-0000-0000-0000A1010000}"/>
    <cellStyle name="Euro 29 2" xfId="467" xr:uid="{00000000-0005-0000-0000-0000A2010000}"/>
    <cellStyle name="Euro 29 2 2" xfId="2193" xr:uid="{00000000-0005-0000-0000-0000A3010000}"/>
    <cellStyle name="Euro 29 3" xfId="807" xr:uid="{00000000-0005-0000-0000-0000A4010000}"/>
    <cellStyle name="Euro 29 3 2" xfId="808" xr:uid="{00000000-0005-0000-0000-0000A5010000}"/>
    <cellStyle name="Euro 29 3 2 2" xfId="3349" xr:uid="{00000000-0005-0000-0000-0000A6010000}"/>
    <cellStyle name="Euro 29 3 3" xfId="809" xr:uid="{00000000-0005-0000-0000-0000A7010000}"/>
    <cellStyle name="Euro 29 3 3 2" xfId="2195" xr:uid="{00000000-0005-0000-0000-0000A8010000}"/>
    <cellStyle name="Euro 29 3 4" xfId="2194" xr:uid="{00000000-0005-0000-0000-0000A9010000}"/>
    <cellStyle name="Euro 29 4" xfId="810" xr:uid="{00000000-0005-0000-0000-0000AA010000}"/>
    <cellStyle name="Euro 29 4 2" xfId="811" xr:uid="{00000000-0005-0000-0000-0000AB010000}"/>
    <cellStyle name="Euro 29 4 2 2" xfId="2197" xr:uid="{00000000-0005-0000-0000-0000AC010000}"/>
    <cellStyle name="Euro 29 4 3" xfId="2196" xr:uid="{00000000-0005-0000-0000-0000AD010000}"/>
    <cellStyle name="Euro 29 5" xfId="812" xr:uid="{00000000-0005-0000-0000-0000AE010000}"/>
    <cellStyle name="Euro 3" xfId="63" xr:uid="{00000000-0005-0000-0000-0000AF010000}"/>
    <cellStyle name="Euro 3 2" xfId="468" xr:uid="{00000000-0005-0000-0000-0000B0010000}"/>
    <cellStyle name="Euro 3 2 2" xfId="2198" xr:uid="{00000000-0005-0000-0000-0000B1010000}"/>
    <cellStyle name="Euro 3 3" xfId="813" xr:uid="{00000000-0005-0000-0000-0000B2010000}"/>
    <cellStyle name="Euro 3 3 2" xfId="814" xr:uid="{00000000-0005-0000-0000-0000B3010000}"/>
    <cellStyle name="Euro 3 3 2 2" xfId="3350" xr:uid="{00000000-0005-0000-0000-0000B4010000}"/>
    <cellStyle name="Euro 3 3 3" xfId="815" xr:uid="{00000000-0005-0000-0000-0000B5010000}"/>
    <cellStyle name="Euro 3 3 3 2" xfId="2200" xr:uid="{00000000-0005-0000-0000-0000B6010000}"/>
    <cellStyle name="Euro 3 3 4" xfId="2199" xr:uid="{00000000-0005-0000-0000-0000B7010000}"/>
    <cellStyle name="Euro 3 4" xfId="816" xr:uid="{00000000-0005-0000-0000-0000B8010000}"/>
    <cellStyle name="Euro 3 4 2" xfId="817" xr:uid="{00000000-0005-0000-0000-0000B9010000}"/>
    <cellStyle name="Euro 3 4 2 2" xfId="2202" xr:uid="{00000000-0005-0000-0000-0000BA010000}"/>
    <cellStyle name="Euro 3 4 3" xfId="2201" xr:uid="{00000000-0005-0000-0000-0000BB010000}"/>
    <cellStyle name="Euro 3 5" xfId="818" xr:uid="{00000000-0005-0000-0000-0000BC010000}"/>
    <cellStyle name="Euro 30" xfId="64" xr:uid="{00000000-0005-0000-0000-0000BD010000}"/>
    <cellStyle name="Euro 30 2" xfId="469" xr:uid="{00000000-0005-0000-0000-0000BE010000}"/>
    <cellStyle name="Euro 30 2 2" xfId="2203" xr:uid="{00000000-0005-0000-0000-0000BF010000}"/>
    <cellStyle name="Euro 30 3" xfId="819" xr:uid="{00000000-0005-0000-0000-0000C0010000}"/>
    <cellStyle name="Euro 30 3 2" xfId="820" xr:uid="{00000000-0005-0000-0000-0000C1010000}"/>
    <cellStyle name="Euro 30 3 2 2" xfId="3351" xr:uid="{00000000-0005-0000-0000-0000C2010000}"/>
    <cellStyle name="Euro 30 3 3" xfId="821" xr:uid="{00000000-0005-0000-0000-0000C3010000}"/>
    <cellStyle name="Euro 30 3 3 2" xfId="2205" xr:uid="{00000000-0005-0000-0000-0000C4010000}"/>
    <cellStyle name="Euro 30 3 4" xfId="2204" xr:uid="{00000000-0005-0000-0000-0000C5010000}"/>
    <cellStyle name="Euro 30 4" xfId="822" xr:uid="{00000000-0005-0000-0000-0000C6010000}"/>
    <cellStyle name="Euro 30 4 2" xfId="823" xr:uid="{00000000-0005-0000-0000-0000C7010000}"/>
    <cellStyle name="Euro 30 4 2 2" xfId="2207" xr:uid="{00000000-0005-0000-0000-0000C8010000}"/>
    <cellStyle name="Euro 30 4 3" xfId="2206" xr:uid="{00000000-0005-0000-0000-0000C9010000}"/>
    <cellStyle name="Euro 30 5" xfId="824" xr:uid="{00000000-0005-0000-0000-0000CA010000}"/>
    <cellStyle name="Euro 31" xfId="65" xr:uid="{00000000-0005-0000-0000-0000CB010000}"/>
    <cellStyle name="Euro 31 2" xfId="470" xr:uid="{00000000-0005-0000-0000-0000CC010000}"/>
    <cellStyle name="Euro 31 2 2" xfId="2208" xr:uid="{00000000-0005-0000-0000-0000CD010000}"/>
    <cellStyle name="Euro 31 3" xfId="825" xr:uid="{00000000-0005-0000-0000-0000CE010000}"/>
    <cellStyle name="Euro 31 3 2" xfId="826" xr:uid="{00000000-0005-0000-0000-0000CF010000}"/>
    <cellStyle name="Euro 31 3 2 2" xfId="3352" xr:uid="{00000000-0005-0000-0000-0000D0010000}"/>
    <cellStyle name="Euro 31 3 3" xfId="827" xr:uid="{00000000-0005-0000-0000-0000D1010000}"/>
    <cellStyle name="Euro 31 3 3 2" xfId="2210" xr:uid="{00000000-0005-0000-0000-0000D2010000}"/>
    <cellStyle name="Euro 31 3 4" xfId="2209" xr:uid="{00000000-0005-0000-0000-0000D3010000}"/>
    <cellStyle name="Euro 31 4" xfId="828" xr:uid="{00000000-0005-0000-0000-0000D4010000}"/>
    <cellStyle name="Euro 31 4 2" xfId="829" xr:uid="{00000000-0005-0000-0000-0000D5010000}"/>
    <cellStyle name="Euro 31 4 2 2" xfId="2212" xr:uid="{00000000-0005-0000-0000-0000D6010000}"/>
    <cellStyle name="Euro 31 4 3" xfId="2211" xr:uid="{00000000-0005-0000-0000-0000D7010000}"/>
    <cellStyle name="Euro 31 5" xfId="830" xr:uid="{00000000-0005-0000-0000-0000D8010000}"/>
    <cellStyle name="Euro 32" xfId="66" xr:uid="{00000000-0005-0000-0000-0000D9010000}"/>
    <cellStyle name="Euro 32 2" xfId="471" xr:uid="{00000000-0005-0000-0000-0000DA010000}"/>
    <cellStyle name="Euro 32 2 2" xfId="2213" xr:uid="{00000000-0005-0000-0000-0000DB010000}"/>
    <cellStyle name="Euro 32 3" xfId="831" xr:uid="{00000000-0005-0000-0000-0000DC010000}"/>
    <cellStyle name="Euro 32 3 2" xfId="832" xr:uid="{00000000-0005-0000-0000-0000DD010000}"/>
    <cellStyle name="Euro 32 3 2 2" xfId="3353" xr:uid="{00000000-0005-0000-0000-0000DE010000}"/>
    <cellStyle name="Euro 32 3 3" xfId="833" xr:uid="{00000000-0005-0000-0000-0000DF010000}"/>
    <cellStyle name="Euro 32 3 3 2" xfId="2215" xr:uid="{00000000-0005-0000-0000-0000E0010000}"/>
    <cellStyle name="Euro 32 3 4" xfId="2214" xr:uid="{00000000-0005-0000-0000-0000E1010000}"/>
    <cellStyle name="Euro 32 4" xfId="834" xr:uid="{00000000-0005-0000-0000-0000E2010000}"/>
    <cellStyle name="Euro 32 4 2" xfId="835" xr:uid="{00000000-0005-0000-0000-0000E3010000}"/>
    <cellStyle name="Euro 32 4 2 2" xfId="2217" xr:uid="{00000000-0005-0000-0000-0000E4010000}"/>
    <cellStyle name="Euro 32 4 3" xfId="2216" xr:uid="{00000000-0005-0000-0000-0000E5010000}"/>
    <cellStyle name="Euro 32 5" xfId="836" xr:uid="{00000000-0005-0000-0000-0000E6010000}"/>
    <cellStyle name="Euro 33" xfId="67" xr:uid="{00000000-0005-0000-0000-0000E7010000}"/>
    <cellStyle name="Euro 33 2" xfId="472" xr:uid="{00000000-0005-0000-0000-0000E8010000}"/>
    <cellStyle name="Euro 33 2 2" xfId="2218" xr:uid="{00000000-0005-0000-0000-0000E9010000}"/>
    <cellStyle name="Euro 33 3" xfId="837" xr:uid="{00000000-0005-0000-0000-0000EA010000}"/>
    <cellStyle name="Euro 33 3 2" xfId="838" xr:uid="{00000000-0005-0000-0000-0000EB010000}"/>
    <cellStyle name="Euro 33 3 2 2" xfId="3354" xr:uid="{00000000-0005-0000-0000-0000EC010000}"/>
    <cellStyle name="Euro 33 3 3" xfId="839" xr:uid="{00000000-0005-0000-0000-0000ED010000}"/>
    <cellStyle name="Euro 33 3 3 2" xfId="2220" xr:uid="{00000000-0005-0000-0000-0000EE010000}"/>
    <cellStyle name="Euro 33 3 4" xfId="2219" xr:uid="{00000000-0005-0000-0000-0000EF010000}"/>
    <cellStyle name="Euro 33 4" xfId="840" xr:uid="{00000000-0005-0000-0000-0000F0010000}"/>
    <cellStyle name="Euro 33 4 2" xfId="841" xr:uid="{00000000-0005-0000-0000-0000F1010000}"/>
    <cellStyle name="Euro 33 4 2 2" xfId="2222" xr:uid="{00000000-0005-0000-0000-0000F2010000}"/>
    <cellStyle name="Euro 33 4 3" xfId="2221" xr:uid="{00000000-0005-0000-0000-0000F3010000}"/>
    <cellStyle name="Euro 33 5" xfId="842" xr:uid="{00000000-0005-0000-0000-0000F4010000}"/>
    <cellStyle name="Euro 34" xfId="68" xr:uid="{00000000-0005-0000-0000-0000F5010000}"/>
    <cellStyle name="Euro 34 2" xfId="473" xr:uid="{00000000-0005-0000-0000-0000F6010000}"/>
    <cellStyle name="Euro 34 2 2" xfId="2223" xr:uid="{00000000-0005-0000-0000-0000F7010000}"/>
    <cellStyle name="Euro 34 3" xfId="843" xr:uid="{00000000-0005-0000-0000-0000F8010000}"/>
    <cellStyle name="Euro 34 3 2" xfId="844" xr:uid="{00000000-0005-0000-0000-0000F9010000}"/>
    <cellStyle name="Euro 34 3 2 2" xfId="3355" xr:uid="{00000000-0005-0000-0000-0000FA010000}"/>
    <cellStyle name="Euro 34 3 3" xfId="845" xr:uid="{00000000-0005-0000-0000-0000FB010000}"/>
    <cellStyle name="Euro 34 3 3 2" xfId="2225" xr:uid="{00000000-0005-0000-0000-0000FC010000}"/>
    <cellStyle name="Euro 34 3 4" xfId="2224" xr:uid="{00000000-0005-0000-0000-0000FD010000}"/>
    <cellStyle name="Euro 34 4" xfId="846" xr:uid="{00000000-0005-0000-0000-0000FE010000}"/>
    <cellStyle name="Euro 34 4 2" xfId="847" xr:uid="{00000000-0005-0000-0000-0000FF010000}"/>
    <cellStyle name="Euro 34 4 2 2" xfId="2227" xr:uid="{00000000-0005-0000-0000-000000020000}"/>
    <cellStyle name="Euro 34 4 3" xfId="2226" xr:uid="{00000000-0005-0000-0000-000001020000}"/>
    <cellStyle name="Euro 34 5" xfId="848" xr:uid="{00000000-0005-0000-0000-000002020000}"/>
    <cellStyle name="Euro 35" xfId="69" xr:uid="{00000000-0005-0000-0000-000003020000}"/>
    <cellStyle name="Euro 35 2" xfId="474" xr:uid="{00000000-0005-0000-0000-000004020000}"/>
    <cellStyle name="Euro 35 2 2" xfId="2228" xr:uid="{00000000-0005-0000-0000-000005020000}"/>
    <cellStyle name="Euro 35 3" xfId="849" xr:uid="{00000000-0005-0000-0000-000006020000}"/>
    <cellStyle name="Euro 35 3 2" xfId="850" xr:uid="{00000000-0005-0000-0000-000007020000}"/>
    <cellStyle name="Euro 35 3 2 2" xfId="3356" xr:uid="{00000000-0005-0000-0000-000008020000}"/>
    <cellStyle name="Euro 35 3 3" xfId="851" xr:uid="{00000000-0005-0000-0000-000009020000}"/>
    <cellStyle name="Euro 35 3 3 2" xfId="2230" xr:uid="{00000000-0005-0000-0000-00000A020000}"/>
    <cellStyle name="Euro 35 3 4" xfId="2229" xr:uid="{00000000-0005-0000-0000-00000B020000}"/>
    <cellStyle name="Euro 35 4" xfId="852" xr:uid="{00000000-0005-0000-0000-00000C020000}"/>
    <cellStyle name="Euro 35 4 2" xfId="853" xr:uid="{00000000-0005-0000-0000-00000D020000}"/>
    <cellStyle name="Euro 35 4 2 2" xfId="2232" xr:uid="{00000000-0005-0000-0000-00000E020000}"/>
    <cellStyle name="Euro 35 4 3" xfId="2231" xr:uid="{00000000-0005-0000-0000-00000F020000}"/>
    <cellStyle name="Euro 35 5" xfId="854" xr:uid="{00000000-0005-0000-0000-000010020000}"/>
    <cellStyle name="Euro 36" xfId="70" xr:uid="{00000000-0005-0000-0000-000011020000}"/>
    <cellStyle name="Euro 36 2" xfId="475" xr:uid="{00000000-0005-0000-0000-000012020000}"/>
    <cellStyle name="Euro 36 2 2" xfId="2233" xr:uid="{00000000-0005-0000-0000-000013020000}"/>
    <cellStyle name="Euro 36 3" xfId="855" xr:uid="{00000000-0005-0000-0000-000014020000}"/>
    <cellStyle name="Euro 36 3 2" xfId="856" xr:uid="{00000000-0005-0000-0000-000015020000}"/>
    <cellStyle name="Euro 36 3 2 2" xfId="3357" xr:uid="{00000000-0005-0000-0000-000016020000}"/>
    <cellStyle name="Euro 36 3 3" xfId="857" xr:uid="{00000000-0005-0000-0000-000017020000}"/>
    <cellStyle name="Euro 36 3 3 2" xfId="2235" xr:uid="{00000000-0005-0000-0000-000018020000}"/>
    <cellStyle name="Euro 36 3 4" xfId="2234" xr:uid="{00000000-0005-0000-0000-000019020000}"/>
    <cellStyle name="Euro 36 4" xfId="858" xr:uid="{00000000-0005-0000-0000-00001A020000}"/>
    <cellStyle name="Euro 36 4 2" xfId="859" xr:uid="{00000000-0005-0000-0000-00001B020000}"/>
    <cellStyle name="Euro 36 4 2 2" xfId="2237" xr:uid="{00000000-0005-0000-0000-00001C020000}"/>
    <cellStyle name="Euro 36 4 3" xfId="2236" xr:uid="{00000000-0005-0000-0000-00001D020000}"/>
    <cellStyle name="Euro 36 5" xfId="860" xr:uid="{00000000-0005-0000-0000-00001E020000}"/>
    <cellStyle name="Euro 37" xfId="71" xr:uid="{00000000-0005-0000-0000-00001F020000}"/>
    <cellStyle name="Euro 37 2" xfId="476" xr:uid="{00000000-0005-0000-0000-000020020000}"/>
    <cellStyle name="Euro 37 2 2" xfId="2238" xr:uid="{00000000-0005-0000-0000-000021020000}"/>
    <cellStyle name="Euro 37 3" xfId="861" xr:uid="{00000000-0005-0000-0000-000022020000}"/>
    <cellStyle name="Euro 37 3 2" xfId="862" xr:uid="{00000000-0005-0000-0000-000023020000}"/>
    <cellStyle name="Euro 37 3 2 2" xfId="3358" xr:uid="{00000000-0005-0000-0000-000024020000}"/>
    <cellStyle name="Euro 37 3 3" xfId="863" xr:uid="{00000000-0005-0000-0000-000025020000}"/>
    <cellStyle name="Euro 37 3 3 2" xfId="2240" xr:uid="{00000000-0005-0000-0000-000026020000}"/>
    <cellStyle name="Euro 37 3 4" xfId="2239" xr:uid="{00000000-0005-0000-0000-000027020000}"/>
    <cellStyle name="Euro 37 4" xfId="864" xr:uid="{00000000-0005-0000-0000-000028020000}"/>
    <cellStyle name="Euro 37 4 2" xfId="865" xr:uid="{00000000-0005-0000-0000-000029020000}"/>
    <cellStyle name="Euro 37 4 2 2" xfId="2242" xr:uid="{00000000-0005-0000-0000-00002A020000}"/>
    <cellStyle name="Euro 37 4 3" xfId="2241" xr:uid="{00000000-0005-0000-0000-00002B020000}"/>
    <cellStyle name="Euro 37 5" xfId="866" xr:uid="{00000000-0005-0000-0000-00002C020000}"/>
    <cellStyle name="Euro 38" xfId="72" xr:uid="{00000000-0005-0000-0000-00002D020000}"/>
    <cellStyle name="Euro 38 2" xfId="477" xr:uid="{00000000-0005-0000-0000-00002E020000}"/>
    <cellStyle name="Euro 38 2 2" xfId="2243" xr:uid="{00000000-0005-0000-0000-00002F020000}"/>
    <cellStyle name="Euro 38 3" xfId="867" xr:uid="{00000000-0005-0000-0000-000030020000}"/>
    <cellStyle name="Euro 38 3 2" xfId="868" xr:uid="{00000000-0005-0000-0000-000031020000}"/>
    <cellStyle name="Euro 38 3 2 2" xfId="3359" xr:uid="{00000000-0005-0000-0000-000032020000}"/>
    <cellStyle name="Euro 38 3 3" xfId="869" xr:uid="{00000000-0005-0000-0000-000033020000}"/>
    <cellStyle name="Euro 38 3 3 2" xfId="2245" xr:uid="{00000000-0005-0000-0000-000034020000}"/>
    <cellStyle name="Euro 38 3 4" xfId="2244" xr:uid="{00000000-0005-0000-0000-000035020000}"/>
    <cellStyle name="Euro 38 4" xfId="870" xr:uid="{00000000-0005-0000-0000-000036020000}"/>
    <cellStyle name="Euro 38 4 2" xfId="871" xr:uid="{00000000-0005-0000-0000-000037020000}"/>
    <cellStyle name="Euro 38 4 2 2" xfId="2247" xr:uid="{00000000-0005-0000-0000-000038020000}"/>
    <cellStyle name="Euro 38 4 3" xfId="2246" xr:uid="{00000000-0005-0000-0000-000039020000}"/>
    <cellStyle name="Euro 38 5" xfId="872" xr:uid="{00000000-0005-0000-0000-00003A020000}"/>
    <cellStyle name="Euro 39" xfId="73" xr:uid="{00000000-0005-0000-0000-00003B020000}"/>
    <cellStyle name="Euro 39 2" xfId="478" xr:uid="{00000000-0005-0000-0000-00003C020000}"/>
    <cellStyle name="Euro 39 2 2" xfId="2248" xr:uid="{00000000-0005-0000-0000-00003D020000}"/>
    <cellStyle name="Euro 39 3" xfId="873" xr:uid="{00000000-0005-0000-0000-00003E020000}"/>
    <cellStyle name="Euro 39 3 2" xfId="874" xr:uid="{00000000-0005-0000-0000-00003F020000}"/>
    <cellStyle name="Euro 39 3 2 2" xfId="3360" xr:uid="{00000000-0005-0000-0000-000040020000}"/>
    <cellStyle name="Euro 39 3 3" xfId="875" xr:uid="{00000000-0005-0000-0000-000041020000}"/>
    <cellStyle name="Euro 39 3 3 2" xfId="2250" xr:uid="{00000000-0005-0000-0000-000042020000}"/>
    <cellStyle name="Euro 39 3 4" xfId="2249" xr:uid="{00000000-0005-0000-0000-000043020000}"/>
    <cellStyle name="Euro 39 4" xfId="876" xr:uid="{00000000-0005-0000-0000-000044020000}"/>
    <cellStyle name="Euro 39 4 2" xfId="877" xr:uid="{00000000-0005-0000-0000-000045020000}"/>
    <cellStyle name="Euro 39 4 2 2" xfId="2252" xr:uid="{00000000-0005-0000-0000-000046020000}"/>
    <cellStyle name="Euro 39 4 3" xfId="2251" xr:uid="{00000000-0005-0000-0000-000047020000}"/>
    <cellStyle name="Euro 39 5" xfId="878" xr:uid="{00000000-0005-0000-0000-000048020000}"/>
    <cellStyle name="Euro 4" xfId="74" xr:uid="{00000000-0005-0000-0000-000049020000}"/>
    <cellStyle name="Euro 4 2" xfId="479" xr:uid="{00000000-0005-0000-0000-00004A020000}"/>
    <cellStyle name="Euro 4 2 2" xfId="2253" xr:uid="{00000000-0005-0000-0000-00004B020000}"/>
    <cellStyle name="Euro 4 3" xfId="879" xr:uid="{00000000-0005-0000-0000-00004C020000}"/>
    <cellStyle name="Euro 4 3 2" xfId="880" xr:uid="{00000000-0005-0000-0000-00004D020000}"/>
    <cellStyle name="Euro 4 3 2 2" xfId="3361" xr:uid="{00000000-0005-0000-0000-00004E020000}"/>
    <cellStyle name="Euro 4 3 3" xfId="881" xr:uid="{00000000-0005-0000-0000-00004F020000}"/>
    <cellStyle name="Euro 4 3 3 2" xfId="2255" xr:uid="{00000000-0005-0000-0000-000050020000}"/>
    <cellStyle name="Euro 4 3 4" xfId="2254" xr:uid="{00000000-0005-0000-0000-000051020000}"/>
    <cellStyle name="Euro 4 4" xfId="882" xr:uid="{00000000-0005-0000-0000-000052020000}"/>
    <cellStyle name="Euro 4 4 2" xfId="883" xr:uid="{00000000-0005-0000-0000-000053020000}"/>
    <cellStyle name="Euro 4 4 2 2" xfId="2257" xr:uid="{00000000-0005-0000-0000-000054020000}"/>
    <cellStyle name="Euro 4 4 3" xfId="2256" xr:uid="{00000000-0005-0000-0000-000055020000}"/>
    <cellStyle name="Euro 4 5" xfId="884" xr:uid="{00000000-0005-0000-0000-000056020000}"/>
    <cellStyle name="Euro 40" xfId="75" xr:uid="{00000000-0005-0000-0000-000057020000}"/>
    <cellStyle name="Euro 40 2" xfId="480" xr:uid="{00000000-0005-0000-0000-000058020000}"/>
    <cellStyle name="Euro 40 2 2" xfId="2258" xr:uid="{00000000-0005-0000-0000-000059020000}"/>
    <cellStyle name="Euro 40 3" xfId="885" xr:uid="{00000000-0005-0000-0000-00005A020000}"/>
    <cellStyle name="Euro 40 3 2" xfId="886" xr:uid="{00000000-0005-0000-0000-00005B020000}"/>
    <cellStyle name="Euro 40 3 2 2" xfId="3362" xr:uid="{00000000-0005-0000-0000-00005C020000}"/>
    <cellStyle name="Euro 40 3 3" xfId="887" xr:uid="{00000000-0005-0000-0000-00005D020000}"/>
    <cellStyle name="Euro 40 3 3 2" xfId="2260" xr:uid="{00000000-0005-0000-0000-00005E020000}"/>
    <cellStyle name="Euro 40 3 4" xfId="2259" xr:uid="{00000000-0005-0000-0000-00005F020000}"/>
    <cellStyle name="Euro 40 4" xfId="888" xr:uid="{00000000-0005-0000-0000-000060020000}"/>
    <cellStyle name="Euro 40 4 2" xfId="889" xr:uid="{00000000-0005-0000-0000-000061020000}"/>
    <cellStyle name="Euro 40 4 2 2" xfId="2262" xr:uid="{00000000-0005-0000-0000-000062020000}"/>
    <cellStyle name="Euro 40 4 3" xfId="2261" xr:uid="{00000000-0005-0000-0000-000063020000}"/>
    <cellStyle name="Euro 40 5" xfId="890" xr:uid="{00000000-0005-0000-0000-000064020000}"/>
    <cellStyle name="Euro 41" xfId="76" xr:uid="{00000000-0005-0000-0000-000065020000}"/>
    <cellStyle name="Euro 41 2" xfId="481" xr:uid="{00000000-0005-0000-0000-000066020000}"/>
    <cellStyle name="Euro 41 2 2" xfId="2263" xr:uid="{00000000-0005-0000-0000-000067020000}"/>
    <cellStyle name="Euro 41 3" xfId="891" xr:uid="{00000000-0005-0000-0000-000068020000}"/>
    <cellStyle name="Euro 41 3 2" xfId="892" xr:uid="{00000000-0005-0000-0000-000069020000}"/>
    <cellStyle name="Euro 41 3 2 2" xfId="3363" xr:uid="{00000000-0005-0000-0000-00006A020000}"/>
    <cellStyle name="Euro 41 3 3" xfId="893" xr:uid="{00000000-0005-0000-0000-00006B020000}"/>
    <cellStyle name="Euro 41 3 3 2" xfId="2265" xr:uid="{00000000-0005-0000-0000-00006C020000}"/>
    <cellStyle name="Euro 41 3 4" xfId="2264" xr:uid="{00000000-0005-0000-0000-00006D020000}"/>
    <cellStyle name="Euro 41 4" xfId="894" xr:uid="{00000000-0005-0000-0000-00006E020000}"/>
    <cellStyle name="Euro 41 4 2" xfId="895" xr:uid="{00000000-0005-0000-0000-00006F020000}"/>
    <cellStyle name="Euro 41 4 2 2" xfId="2267" xr:uid="{00000000-0005-0000-0000-000070020000}"/>
    <cellStyle name="Euro 41 4 3" xfId="2266" xr:uid="{00000000-0005-0000-0000-000071020000}"/>
    <cellStyle name="Euro 41 5" xfId="896" xr:uid="{00000000-0005-0000-0000-000072020000}"/>
    <cellStyle name="Euro 42" xfId="77" xr:uid="{00000000-0005-0000-0000-000073020000}"/>
    <cellStyle name="Euro 42 2" xfId="482" xr:uid="{00000000-0005-0000-0000-000074020000}"/>
    <cellStyle name="Euro 42 2 2" xfId="2268" xr:uid="{00000000-0005-0000-0000-000075020000}"/>
    <cellStyle name="Euro 42 3" xfId="897" xr:uid="{00000000-0005-0000-0000-000076020000}"/>
    <cellStyle name="Euro 42 3 2" xfId="898" xr:uid="{00000000-0005-0000-0000-000077020000}"/>
    <cellStyle name="Euro 42 3 2 2" xfId="3364" xr:uid="{00000000-0005-0000-0000-000078020000}"/>
    <cellStyle name="Euro 42 3 3" xfId="899" xr:uid="{00000000-0005-0000-0000-000079020000}"/>
    <cellStyle name="Euro 42 3 3 2" xfId="2270" xr:uid="{00000000-0005-0000-0000-00007A020000}"/>
    <cellStyle name="Euro 42 3 4" xfId="2269" xr:uid="{00000000-0005-0000-0000-00007B020000}"/>
    <cellStyle name="Euro 42 4" xfId="900" xr:uid="{00000000-0005-0000-0000-00007C020000}"/>
    <cellStyle name="Euro 42 4 2" xfId="901" xr:uid="{00000000-0005-0000-0000-00007D020000}"/>
    <cellStyle name="Euro 42 4 2 2" xfId="2272" xr:uid="{00000000-0005-0000-0000-00007E020000}"/>
    <cellStyle name="Euro 42 4 3" xfId="2271" xr:uid="{00000000-0005-0000-0000-00007F020000}"/>
    <cellStyle name="Euro 42 5" xfId="902" xr:uid="{00000000-0005-0000-0000-000080020000}"/>
    <cellStyle name="Euro 43" xfId="78" xr:uid="{00000000-0005-0000-0000-000081020000}"/>
    <cellStyle name="Euro 43 2" xfId="483" xr:uid="{00000000-0005-0000-0000-000082020000}"/>
    <cellStyle name="Euro 43 2 2" xfId="2273" xr:uid="{00000000-0005-0000-0000-000083020000}"/>
    <cellStyle name="Euro 43 3" xfId="903" xr:uid="{00000000-0005-0000-0000-000084020000}"/>
    <cellStyle name="Euro 43 3 2" xfId="904" xr:uid="{00000000-0005-0000-0000-000085020000}"/>
    <cellStyle name="Euro 43 3 2 2" xfId="3365" xr:uid="{00000000-0005-0000-0000-000086020000}"/>
    <cellStyle name="Euro 43 3 3" xfId="905" xr:uid="{00000000-0005-0000-0000-000087020000}"/>
    <cellStyle name="Euro 43 3 3 2" xfId="2275" xr:uid="{00000000-0005-0000-0000-000088020000}"/>
    <cellStyle name="Euro 43 3 4" xfId="2274" xr:uid="{00000000-0005-0000-0000-000089020000}"/>
    <cellStyle name="Euro 43 4" xfId="906" xr:uid="{00000000-0005-0000-0000-00008A020000}"/>
    <cellStyle name="Euro 43 4 2" xfId="907" xr:uid="{00000000-0005-0000-0000-00008B020000}"/>
    <cellStyle name="Euro 43 4 2 2" xfId="2277" xr:uid="{00000000-0005-0000-0000-00008C020000}"/>
    <cellStyle name="Euro 43 4 3" xfId="2276" xr:uid="{00000000-0005-0000-0000-00008D020000}"/>
    <cellStyle name="Euro 43 5" xfId="908" xr:uid="{00000000-0005-0000-0000-00008E020000}"/>
    <cellStyle name="Euro 44" xfId="79" xr:uid="{00000000-0005-0000-0000-00008F020000}"/>
    <cellStyle name="Euro 44 2" xfId="484" xr:uid="{00000000-0005-0000-0000-000090020000}"/>
    <cellStyle name="Euro 44 2 2" xfId="2278" xr:uid="{00000000-0005-0000-0000-000091020000}"/>
    <cellStyle name="Euro 44 3" xfId="909" xr:uid="{00000000-0005-0000-0000-000092020000}"/>
    <cellStyle name="Euro 44 3 2" xfId="910" xr:uid="{00000000-0005-0000-0000-000093020000}"/>
    <cellStyle name="Euro 44 3 2 2" xfId="3366" xr:uid="{00000000-0005-0000-0000-000094020000}"/>
    <cellStyle name="Euro 44 3 3" xfId="911" xr:uid="{00000000-0005-0000-0000-000095020000}"/>
    <cellStyle name="Euro 44 3 3 2" xfId="2280" xr:uid="{00000000-0005-0000-0000-000096020000}"/>
    <cellStyle name="Euro 44 3 4" xfId="2279" xr:uid="{00000000-0005-0000-0000-000097020000}"/>
    <cellStyle name="Euro 44 4" xfId="912" xr:uid="{00000000-0005-0000-0000-000098020000}"/>
    <cellStyle name="Euro 44 4 2" xfId="913" xr:uid="{00000000-0005-0000-0000-000099020000}"/>
    <cellStyle name="Euro 44 4 2 2" xfId="2282" xr:uid="{00000000-0005-0000-0000-00009A020000}"/>
    <cellStyle name="Euro 44 4 3" xfId="2281" xr:uid="{00000000-0005-0000-0000-00009B020000}"/>
    <cellStyle name="Euro 44 5" xfId="914" xr:uid="{00000000-0005-0000-0000-00009C020000}"/>
    <cellStyle name="Euro 45" xfId="446" xr:uid="{00000000-0005-0000-0000-00009D020000}"/>
    <cellStyle name="Euro 45 2" xfId="916" xr:uid="{00000000-0005-0000-0000-00009E020000}"/>
    <cellStyle name="Euro 45 2 2" xfId="2284" xr:uid="{00000000-0005-0000-0000-00009F020000}"/>
    <cellStyle name="Euro 45 2 3" xfId="3367" xr:uid="{00000000-0005-0000-0000-0000A0020000}"/>
    <cellStyle name="Euro 45 3" xfId="2283" xr:uid="{00000000-0005-0000-0000-0000A1020000}"/>
    <cellStyle name="Euro 45 4" xfId="915" xr:uid="{00000000-0005-0000-0000-0000A2020000}"/>
    <cellStyle name="Euro 45 5" xfId="3368" xr:uid="{00000000-0005-0000-0000-0000A3020000}"/>
    <cellStyle name="Euro 46" xfId="917" xr:uid="{00000000-0005-0000-0000-0000A4020000}"/>
    <cellStyle name="Euro 46 2" xfId="2285" xr:uid="{00000000-0005-0000-0000-0000A5020000}"/>
    <cellStyle name="Euro 47" xfId="918" xr:uid="{00000000-0005-0000-0000-0000A6020000}"/>
    <cellStyle name="Euro 47 2" xfId="919" xr:uid="{00000000-0005-0000-0000-0000A7020000}"/>
    <cellStyle name="Euro 47 2 2" xfId="3369" xr:uid="{00000000-0005-0000-0000-0000A8020000}"/>
    <cellStyle name="Euro 47 3" xfId="920" xr:uid="{00000000-0005-0000-0000-0000A9020000}"/>
    <cellStyle name="Euro 47 3 2" xfId="2287" xr:uid="{00000000-0005-0000-0000-0000AA020000}"/>
    <cellStyle name="Euro 47 4" xfId="2286" xr:uid="{00000000-0005-0000-0000-0000AB020000}"/>
    <cellStyle name="Euro 48" xfId="921" xr:uid="{00000000-0005-0000-0000-0000AC020000}"/>
    <cellStyle name="Euro 48 2" xfId="2288" xr:uid="{00000000-0005-0000-0000-0000AD020000}"/>
    <cellStyle name="Euro 49" xfId="922" xr:uid="{00000000-0005-0000-0000-0000AE020000}"/>
    <cellStyle name="Euro 49 2" xfId="923" xr:uid="{00000000-0005-0000-0000-0000AF020000}"/>
    <cellStyle name="Euro 49 2 2" xfId="2290" xr:uid="{00000000-0005-0000-0000-0000B0020000}"/>
    <cellStyle name="Euro 49 3" xfId="2289" xr:uid="{00000000-0005-0000-0000-0000B1020000}"/>
    <cellStyle name="Euro 5" xfId="80" xr:uid="{00000000-0005-0000-0000-0000B2020000}"/>
    <cellStyle name="Euro 5 2" xfId="485" xr:uid="{00000000-0005-0000-0000-0000B3020000}"/>
    <cellStyle name="Euro 5 2 2" xfId="2291" xr:uid="{00000000-0005-0000-0000-0000B4020000}"/>
    <cellStyle name="Euro 5 3" xfId="924" xr:uid="{00000000-0005-0000-0000-0000B5020000}"/>
    <cellStyle name="Euro 5 3 2" xfId="925" xr:uid="{00000000-0005-0000-0000-0000B6020000}"/>
    <cellStyle name="Euro 5 3 2 2" xfId="3370" xr:uid="{00000000-0005-0000-0000-0000B7020000}"/>
    <cellStyle name="Euro 5 3 3" xfId="926" xr:uid="{00000000-0005-0000-0000-0000B8020000}"/>
    <cellStyle name="Euro 5 3 3 2" xfId="2293" xr:uid="{00000000-0005-0000-0000-0000B9020000}"/>
    <cellStyle name="Euro 5 3 4" xfId="2292" xr:uid="{00000000-0005-0000-0000-0000BA020000}"/>
    <cellStyle name="Euro 5 4" xfId="927" xr:uid="{00000000-0005-0000-0000-0000BB020000}"/>
    <cellStyle name="Euro 5 4 2" xfId="928" xr:uid="{00000000-0005-0000-0000-0000BC020000}"/>
    <cellStyle name="Euro 5 4 2 2" xfId="2295" xr:uid="{00000000-0005-0000-0000-0000BD020000}"/>
    <cellStyle name="Euro 5 4 3" xfId="2294" xr:uid="{00000000-0005-0000-0000-0000BE020000}"/>
    <cellStyle name="Euro 5 5" xfId="929" xr:uid="{00000000-0005-0000-0000-0000BF020000}"/>
    <cellStyle name="Euro 50" xfId="930" xr:uid="{00000000-0005-0000-0000-0000C0020000}"/>
    <cellStyle name="Euro 51" xfId="931" xr:uid="{00000000-0005-0000-0000-0000C1020000}"/>
    <cellStyle name="Euro 51 2" xfId="2296" xr:uid="{00000000-0005-0000-0000-0000C2020000}"/>
    <cellStyle name="Euro 6" xfId="81" xr:uid="{00000000-0005-0000-0000-0000C3020000}"/>
    <cellStyle name="Euro 6 2" xfId="486" xr:uid="{00000000-0005-0000-0000-0000C4020000}"/>
    <cellStyle name="Euro 6 2 2" xfId="2297" xr:uid="{00000000-0005-0000-0000-0000C5020000}"/>
    <cellStyle name="Euro 6 3" xfId="932" xr:uid="{00000000-0005-0000-0000-0000C6020000}"/>
    <cellStyle name="Euro 6 3 2" xfId="933" xr:uid="{00000000-0005-0000-0000-0000C7020000}"/>
    <cellStyle name="Euro 6 3 2 2" xfId="3371" xr:uid="{00000000-0005-0000-0000-0000C8020000}"/>
    <cellStyle name="Euro 6 3 3" xfId="934" xr:uid="{00000000-0005-0000-0000-0000C9020000}"/>
    <cellStyle name="Euro 6 3 3 2" xfId="2299" xr:uid="{00000000-0005-0000-0000-0000CA020000}"/>
    <cellStyle name="Euro 6 3 4" xfId="2298" xr:uid="{00000000-0005-0000-0000-0000CB020000}"/>
    <cellStyle name="Euro 6 4" xfId="935" xr:uid="{00000000-0005-0000-0000-0000CC020000}"/>
    <cellStyle name="Euro 6 4 2" xfId="936" xr:uid="{00000000-0005-0000-0000-0000CD020000}"/>
    <cellStyle name="Euro 6 4 2 2" xfId="2301" xr:uid="{00000000-0005-0000-0000-0000CE020000}"/>
    <cellStyle name="Euro 6 4 3" xfId="2300" xr:uid="{00000000-0005-0000-0000-0000CF020000}"/>
    <cellStyle name="Euro 6 5" xfId="937" xr:uid="{00000000-0005-0000-0000-0000D0020000}"/>
    <cellStyle name="Euro 7" xfId="82" xr:uid="{00000000-0005-0000-0000-0000D1020000}"/>
    <cellStyle name="Euro 7 2" xfId="487" xr:uid="{00000000-0005-0000-0000-0000D2020000}"/>
    <cellStyle name="Euro 7 2 2" xfId="2302" xr:uid="{00000000-0005-0000-0000-0000D3020000}"/>
    <cellStyle name="Euro 7 3" xfId="938" xr:uid="{00000000-0005-0000-0000-0000D4020000}"/>
    <cellStyle name="Euro 7 3 2" xfId="939" xr:uid="{00000000-0005-0000-0000-0000D5020000}"/>
    <cellStyle name="Euro 7 3 2 2" xfId="3372" xr:uid="{00000000-0005-0000-0000-0000D6020000}"/>
    <cellStyle name="Euro 7 3 3" xfId="940" xr:uid="{00000000-0005-0000-0000-0000D7020000}"/>
    <cellStyle name="Euro 7 3 3 2" xfId="2304" xr:uid="{00000000-0005-0000-0000-0000D8020000}"/>
    <cellStyle name="Euro 7 3 4" xfId="2303" xr:uid="{00000000-0005-0000-0000-0000D9020000}"/>
    <cellStyle name="Euro 7 4" xfId="941" xr:uid="{00000000-0005-0000-0000-0000DA020000}"/>
    <cellStyle name="Euro 7 4 2" xfId="942" xr:uid="{00000000-0005-0000-0000-0000DB020000}"/>
    <cellStyle name="Euro 7 4 2 2" xfId="2306" xr:uid="{00000000-0005-0000-0000-0000DC020000}"/>
    <cellStyle name="Euro 7 4 3" xfId="2305" xr:uid="{00000000-0005-0000-0000-0000DD020000}"/>
    <cellStyle name="Euro 7 5" xfId="943" xr:uid="{00000000-0005-0000-0000-0000DE020000}"/>
    <cellStyle name="Euro 8" xfId="83" xr:uid="{00000000-0005-0000-0000-0000DF020000}"/>
    <cellStyle name="Euro 8 2" xfId="488" xr:uid="{00000000-0005-0000-0000-0000E0020000}"/>
    <cellStyle name="Euro 8 2 2" xfId="2307" xr:uid="{00000000-0005-0000-0000-0000E1020000}"/>
    <cellStyle name="Euro 8 3" xfId="944" xr:uid="{00000000-0005-0000-0000-0000E2020000}"/>
    <cellStyle name="Euro 8 3 2" xfId="945" xr:uid="{00000000-0005-0000-0000-0000E3020000}"/>
    <cellStyle name="Euro 8 3 2 2" xfId="3373" xr:uid="{00000000-0005-0000-0000-0000E4020000}"/>
    <cellStyle name="Euro 8 3 3" xfId="946" xr:uid="{00000000-0005-0000-0000-0000E5020000}"/>
    <cellStyle name="Euro 8 3 3 2" xfId="2309" xr:uid="{00000000-0005-0000-0000-0000E6020000}"/>
    <cellStyle name="Euro 8 3 4" xfId="2308" xr:uid="{00000000-0005-0000-0000-0000E7020000}"/>
    <cellStyle name="Euro 8 4" xfId="947" xr:uid="{00000000-0005-0000-0000-0000E8020000}"/>
    <cellStyle name="Euro 8 4 2" xfId="948" xr:uid="{00000000-0005-0000-0000-0000E9020000}"/>
    <cellStyle name="Euro 8 4 2 2" xfId="2311" xr:uid="{00000000-0005-0000-0000-0000EA020000}"/>
    <cellStyle name="Euro 8 4 3" xfId="2310" xr:uid="{00000000-0005-0000-0000-0000EB020000}"/>
    <cellStyle name="Euro 8 5" xfId="949" xr:uid="{00000000-0005-0000-0000-0000EC020000}"/>
    <cellStyle name="Euro 9" xfId="84" xr:uid="{00000000-0005-0000-0000-0000ED020000}"/>
    <cellStyle name="Euro 9 2" xfId="489" xr:uid="{00000000-0005-0000-0000-0000EE020000}"/>
    <cellStyle name="Euro 9 2 2" xfId="2312" xr:uid="{00000000-0005-0000-0000-0000EF020000}"/>
    <cellStyle name="Euro 9 3" xfId="950" xr:uid="{00000000-0005-0000-0000-0000F0020000}"/>
    <cellStyle name="Euro 9 3 2" xfId="951" xr:uid="{00000000-0005-0000-0000-0000F1020000}"/>
    <cellStyle name="Euro 9 3 2 2" xfId="3374" xr:uid="{00000000-0005-0000-0000-0000F2020000}"/>
    <cellStyle name="Euro 9 3 3" xfId="952" xr:uid="{00000000-0005-0000-0000-0000F3020000}"/>
    <cellStyle name="Euro 9 3 3 2" xfId="2314" xr:uid="{00000000-0005-0000-0000-0000F4020000}"/>
    <cellStyle name="Euro 9 3 4" xfId="2313" xr:uid="{00000000-0005-0000-0000-0000F5020000}"/>
    <cellStyle name="Euro 9 4" xfId="953" xr:uid="{00000000-0005-0000-0000-0000F6020000}"/>
    <cellStyle name="Euro 9 4 2" xfId="954" xr:uid="{00000000-0005-0000-0000-0000F7020000}"/>
    <cellStyle name="Euro 9 4 2 2" xfId="2316" xr:uid="{00000000-0005-0000-0000-0000F8020000}"/>
    <cellStyle name="Euro 9 4 3" xfId="2315" xr:uid="{00000000-0005-0000-0000-0000F9020000}"/>
    <cellStyle name="Euro 9 5" xfId="955" xr:uid="{00000000-0005-0000-0000-0000FA020000}"/>
    <cellStyle name="Fixed2 - Type2" xfId="8" xr:uid="{00000000-0005-0000-0000-0000FB020000}"/>
    <cellStyle name="Good 2" xfId="3375" xr:uid="{00000000-0005-0000-0000-0000FC020000}"/>
    <cellStyle name="Hyperlink 2" xfId="956" xr:uid="{00000000-0005-0000-0000-0000FD020000}"/>
    <cellStyle name="Hyperlink 2 2" xfId="3376" xr:uid="{00000000-0005-0000-0000-0000FE020000}"/>
    <cellStyle name="Input 2" xfId="85" xr:uid="{00000000-0005-0000-0000-0000FF020000}"/>
    <cellStyle name="Input 2 2" xfId="3377" xr:uid="{00000000-0005-0000-0000-000000030000}"/>
    <cellStyle name="Input 2 2 2" xfId="3378" xr:uid="{00000000-0005-0000-0000-000001030000}"/>
    <cellStyle name="Input 2 3" xfId="3379" xr:uid="{00000000-0005-0000-0000-000002030000}"/>
    <cellStyle name="Input 3" xfId="957" xr:uid="{00000000-0005-0000-0000-000003030000}"/>
    <cellStyle name="Input 3 2" xfId="3380" xr:uid="{00000000-0005-0000-0000-000004030000}"/>
    <cellStyle name="Input 3 3" xfId="3381" xr:uid="{00000000-0005-0000-0000-000005030000}"/>
    <cellStyle name="InputCells" xfId="958" xr:uid="{00000000-0005-0000-0000-000006030000}"/>
    <cellStyle name="Komma 2" xfId="441" xr:uid="{00000000-0005-0000-0000-000007030000}"/>
    <cellStyle name="Komma 2 2" xfId="960" xr:uid="{00000000-0005-0000-0000-000008030000}"/>
    <cellStyle name="Komma 2 3" xfId="959" xr:uid="{00000000-0005-0000-0000-000009030000}"/>
    <cellStyle name="Komma 2 4" xfId="3382" xr:uid="{00000000-0005-0000-0000-00000A030000}"/>
    <cellStyle name="Komma 3" xfId="442" xr:uid="{00000000-0005-0000-0000-00000B030000}"/>
    <cellStyle name="Komma 3 2" xfId="962" xr:uid="{00000000-0005-0000-0000-00000C030000}"/>
    <cellStyle name="Komma 3 3" xfId="961" xr:uid="{00000000-0005-0000-0000-00000D030000}"/>
    <cellStyle name="Komma 4" xfId="963" xr:uid="{00000000-0005-0000-0000-00000E030000}"/>
    <cellStyle name="Komma 4 2" xfId="2317" xr:uid="{00000000-0005-0000-0000-00000F030000}"/>
    <cellStyle name="Komma 5" xfId="964" xr:uid="{00000000-0005-0000-0000-000010030000}"/>
    <cellStyle name="Komma 5 2" xfId="2318" xr:uid="{00000000-0005-0000-0000-000011030000}"/>
    <cellStyle name="Kontroller celle" xfId="3383" xr:uid="{00000000-0005-0000-0000-000012030000}"/>
    <cellStyle name="Link 2" xfId="965" xr:uid="{00000000-0005-0000-0000-000013030000}"/>
    <cellStyle name="Link 3" xfId="966" xr:uid="{00000000-0005-0000-0000-000014030000}"/>
    <cellStyle name="Markeringsfarve1" xfId="3384" xr:uid="{00000000-0005-0000-0000-000015030000}"/>
    <cellStyle name="Markeringsfarve2" xfId="3385" xr:uid="{00000000-0005-0000-0000-000016030000}"/>
    <cellStyle name="Markeringsfarve3" xfId="3386" xr:uid="{00000000-0005-0000-0000-000017030000}"/>
    <cellStyle name="Markeringsfarve4" xfId="3387" xr:uid="{00000000-0005-0000-0000-000018030000}"/>
    <cellStyle name="Markeringsfarve5" xfId="3388" xr:uid="{00000000-0005-0000-0000-000019030000}"/>
    <cellStyle name="Markeringsfarve6" xfId="3389" xr:uid="{00000000-0005-0000-0000-00001A030000}"/>
    <cellStyle name="Migliaia [0] 10" xfId="86" xr:uid="{00000000-0005-0000-0000-00001B030000}"/>
    <cellStyle name="Migliaia [0] 10 2" xfId="2017" xr:uid="{00000000-0005-0000-0000-00001C030000}"/>
    <cellStyle name="Migliaia [0] 10 2 2" xfId="3390" xr:uid="{00000000-0005-0000-0000-00001D030000}"/>
    <cellStyle name="Migliaia [0] 10 2 3" xfId="3391" xr:uid="{00000000-0005-0000-0000-00001E030000}"/>
    <cellStyle name="Migliaia [0] 10 3" xfId="3392" xr:uid="{00000000-0005-0000-0000-00001F030000}"/>
    <cellStyle name="Migliaia [0] 10 4" xfId="3393" xr:uid="{00000000-0005-0000-0000-000020030000}"/>
    <cellStyle name="Migliaia [0] 11" xfId="87" xr:uid="{00000000-0005-0000-0000-000021030000}"/>
    <cellStyle name="Migliaia [0] 11 2" xfId="2018" xr:uid="{00000000-0005-0000-0000-000022030000}"/>
    <cellStyle name="Migliaia [0] 11 2 2" xfId="3394" xr:uid="{00000000-0005-0000-0000-000023030000}"/>
    <cellStyle name="Migliaia [0] 11 2 3" xfId="3395" xr:uid="{00000000-0005-0000-0000-000024030000}"/>
    <cellStyle name="Migliaia [0] 11 3" xfId="3396" xr:uid="{00000000-0005-0000-0000-000025030000}"/>
    <cellStyle name="Migliaia [0] 11 4" xfId="3397" xr:uid="{00000000-0005-0000-0000-000026030000}"/>
    <cellStyle name="Migliaia [0] 12" xfId="88" xr:uid="{00000000-0005-0000-0000-000027030000}"/>
    <cellStyle name="Migliaia [0] 12 2" xfId="2019" xr:uid="{00000000-0005-0000-0000-000028030000}"/>
    <cellStyle name="Migliaia [0] 12 2 2" xfId="3398" xr:uid="{00000000-0005-0000-0000-000029030000}"/>
    <cellStyle name="Migliaia [0] 12 2 3" xfId="3399" xr:uid="{00000000-0005-0000-0000-00002A030000}"/>
    <cellStyle name="Migliaia [0] 12 3" xfId="3400" xr:uid="{00000000-0005-0000-0000-00002B030000}"/>
    <cellStyle name="Migliaia [0] 12 4" xfId="3401" xr:uid="{00000000-0005-0000-0000-00002C030000}"/>
    <cellStyle name="Migliaia [0] 13" xfId="89" xr:uid="{00000000-0005-0000-0000-00002D030000}"/>
    <cellStyle name="Migliaia [0] 13 2" xfId="2020" xr:uid="{00000000-0005-0000-0000-00002E030000}"/>
    <cellStyle name="Migliaia [0] 13 2 2" xfId="3402" xr:uid="{00000000-0005-0000-0000-00002F030000}"/>
    <cellStyle name="Migliaia [0] 13 2 3" xfId="3403" xr:uid="{00000000-0005-0000-0000-000030030000}"/>
    <cellStyle name="Migliaia [0] 13 3" xfId="3404" xr:uid="{00000000-0005-0000-0000-000031030000}"/>
    <cellStyle name="Migliaia [0] 13 4" xfId="3405" xr:uid="{00000000-0005-0000-0000-000032030000}"/>
    <cellStyle name="Migliaia [0] 14" xfId="90" xr:uid="{00000000-0005-0000-0000-000033030000}"/>
    <cellStyle name="Migliaia [0] 14 2" xfId="2021" xr:uid="{00000000-0005-0000-0000-000034030000}"/>
    <cellStyle name="Migliaia [0] 14 2 2" xfId="3406" xr:uid="{00000000-0005-0000-0000-000035030000}"/>
    <cellStyle name="Migliaia [0] 14 2 3" xfId="3407" xr:uid="{00000000-0005-0000-0000-000036030000}"/>
    <cellStyle name="Migliaia [0] 14 3" xfId="3408" xr:uid="{00000000-0005-0000-0000-000037030000}"/>
    <cellStyle name="Migliaia [0] 14 4" xfId="3409" xr:uid="{00000000-0005-0000-0000-000038030000}"/>
    <cellStyle name="Migliaia [0] 15" xfId="91" xr:uid="{00000000-0005-0000-0000-000039030000}"/>
    <cellStyle name="Migliaia [0] 15 2" xfId="2022" xr:uid="{00000000-0005-0000-0000-00003A030000}"/>
    <cellStyle name="Migliaia [0] 15 2 2" xfId="3410" xr:uid="{00000000-0005-0000-0000-00003B030000}"/>
    <cellStyle name="Migliaia [0] 15 2 3" xfId="3411" xr:uid="{00000000-0005-0000-0000-00003C030000}"/>
    <cellStyle name="Migliaia [0] 15 3" xfId="3412" xr:uid="{00000000-0005-0000-0000-00003D030000}"/>
    <cellStyle name="Migliaia [0] 15 4" xfId="3413" xr:uid="{00000000-0005-0000-0000-00003E030000}"/>
    <cellStyle name="Migliaia [0] 16" xfId="92" xr:uid="{00000000-0005-0000-0000-00003F030000}"/>
    <cellStyle name="Migliaia [0] 16 2" xfId="2023" xr:uid="{00000000-0005-0000-0000-000040030000}"/>
    <cellStyle name="Migliaia [0] 16 2 2" xfId="3414" xr:uid="{00000000-0005-0000-0000-000041030000}"/>
    <cellStyle name="Migliaia [0] 16 2 3" xfId="3415" xr:uid="{00000000-0005-0000-0000-000042030000}"/>
    <cellStyle name="Migliaia [0] 16 3" xfId="3416" xr:uid="{00000000-0005-0000-0000-000043030000}"/>
    <cellStyle name="Migliaia [0] 16 4" xfId="3417" xr:uid="{00000000-0005-0000-0000-000044030000}"/>
    <cellStyle name="Migliaia [0] 17" xfId="93" xr:uid="{00000000-0005-0000-0000-000045030000}"/>
    <cellStyle name="Migliaia [0] 17 2" xfId="2024" xr:uid="{00000000-0005-0000-0000-000046030000}"/>
    <cellStyle name="Migliaia [0] 17 2 2" xfId="3418" xr:uid="{00000000-0005-0000-0000-000047030000}"/>
    <cellStyle name="Migliaia [0] 17 2 3" xfId="3419" xr:uid="{00000000-0005-0000-0000-000048030000}"/>
    <cellStyle name="Migliaia [0] 17 3" xfId="3420" xr:uid="{00000000-0005-0000-0000-000049030000}"/>
    <cellStyle name="Migliaia [0] 17 4" xfId="3421" xr:uid="{00000000-0005-0000-0000-00004A030000}"/>
    <cellStyle name="Migliaia [0] 18" xfId="94" xr:uid="{00000000-0005-0000-0000-00004B030000}"/>
    <cellStyle name="Migliaia [0] 18 2" xfId="2025" xr:uid="{00000000-0005-0000-0000-00004C030000}"/>
    <cellStyle name="Migliaia [0] 18 2 2" xfId="3422" xr:uid="{00000000-0005-0000-0000-00004D030000}"/>
    <cellStyle name="Migliaia [0] 18 2 3" xfId="3423" xr:uid="{00000000-0005-0000-0000-00004E030000}"/>
    <cellStyle name="Migliaia [0] 18 3" xfId="3424" xr:uid="{00000000-0005-0000-0000-00004F030000}"/>
    <cellStyle name="Migliaia [0] 18 4" xfId="3425" xr:uid="{00000000-0005-0000-0000-000050030000}"/>
    <cellStyle name="Migliaia [0] 19" xfId="95" xr:uid="{00000000-0005-0000-0000-000051030000}"/>
    <cellStyle name="Migliaia [0] 19 2" xfId="2026" xr:uid="{00000000-0005-0000-0000-000052030000}"/>
    <cellStyle name="Migliaia [0] 19 2 2" xfId="3426" xr:uid="{00000000-0005-0000-0000-000053030000}"/>
    <cellStyle name="Migliaia [0] 19 2 3" xfId="3427" xr:uid="{00000000-0005-0000-0000-000054030000}"/>
    <cellStyle name="Migliaia [0] 19 3" xfId="3428" xr:uid="{00000000-0005-0000-0000-000055030000}"/>
    <cellStyle name="Migliaia [0] 19 4" xfId="3429" xr:uid="{00000000-0005-0000-0000-000056030000}"/>
    <cellStyle name="Migliaia [0] 2" xfId="96" xr:uid="{00000000-0005-0000-0000-000057030000}"/>
    <cellStyle name="Migliaia [0] 2 2" xfId="2027" xr:uid="{00000000-0005-0000-0000-000058030000}"/>
    <cellStyle name="Migliaia [0] 2 2 2" xfId="3430" xr:uid="{00000000-0005-0000-0000-000059030000}"/>
    <cellStyle name="Migliaia [0] 2 2 3" xfId="3431" xr:uid="{00000000-0005-0000-0000-00005A030000}"/>
    <cellStyle name="Migliaia [0] 2 3" xfId="3432" xr:uid="{00000000-0005-0000-0000-00005B030000}"/>
    <cellStyle name="Migliaia [0] 2 4" xfId="3433" xr:uid="{00000000-0005-0000-0000-00005C030000}"/>
    <cellStyle name="Migliaia [0] 20" xfId="97" xr:uid="{00000000-0005-0000-0000-00005D030000}"/>
    <cellStyle name="Migliaia [0] 20 2" xfId="2028" xr:uid="{00000000-0005-0000-0000-00005E030000}"/>
    <cellStyle name="Migliaia [0] 20 2 2" xfId="3434" xr:uid="{00000000-0005-0000-0000-00005F030000}"/>
    <cellStyle name="Migliaia [0] 20 2 3" xfId="3435" xr:uid="{00000000-0005-0000-0000-000060030000}"/>
    <cellStyle name="Migliaia [0] 20 3" xfId="3436" xr:uid="{00000000-0005-0000-0000-000061030000}"/>
    <cellStyle name="Migliaia [0] 20 4" xfId="3437" xr:uid="{00000000-0005-0000-0000-000062030000}"/>
    <cellStyle name="Migliaia [0] 21" xfId="98" xr:uid="{00000000-0005-0000-0000-000063030000}"/>
    <cellStyle name="Migliaia [0] 21 2" xfId="2029" xr:uid="{00000000-0005-0000-0000-000064030000}"/>
    <cellStyle name="Migliaia [0] 21 2 2" xfId="3438" xr:uid="{00000000-0005-0000-0000-000065030000}"/>
    <cellStyle name="Migliaia [0] 21 2 3" xfId="3439" xr:uid="{00000000-0005-0000-0000-000066030000}"/>
    <cellStyle name="Migliaia [0] 21 3" xfId="3440" xr:uid="{00000000-0005-0000-0000-000067030000}"/>
    <cellStyle name="Migliaia [0] 21 4" xfId="3441" xr:uid="{00000000-0005-0000-0000-000068030000}"/>
    <cellStyle name="Migliaia [0] 22" xfId="99" xr:uid="{00000000-0005-0000-0000-000069030000}"/>
    <cellStyle name="Migliaia [0] 22 2" xfId="2030" xr:uid="{00000000-0005-0000-0000-00006A030000}"/>
    <cellStyle name="Migliaia [0] 22 2 2" xfId="3442" xr:uid="{00000000-0005-0000-0000-00006B030000}"/>
    <cellStyle name="Migliaia [0] 22 2 3" xfId="3443" xr:uid="{00000000-0005-0000-0000-00006C030000}"/>
    <cellStyle name="Migliaia [0] 22 3" xfId="3444" xr:uid="{00000000-0005-0000-0000-00006D030000}"/>
    <cellStyle name="Migliaia [0] 22 4" xfId="3445" xr:uid="{00000000-0005-0000-0000-00006E030000}"/>
    <cellStyle name="Migliaia [0] 23" xfId="100" xr:uid="{00000000-0005-0000-0000-00006F030000}"/>
    <cellStyle name="Migliaia [0] 23 2" xfId="2031" xr:uid="{00000000-0005-0000-0000-000070030000}"/>
    <cellStyle name="Migliaia [0] 23 2 2" xfId="3446" xr:uid="{00000000-0005-0000-0000-000071030000}"/>
    <cellStyle name="Migliaia [0] 23 2 3" xfId="3447" xr:uid="{00000000-0005-0000-0000-000072030000}"/>
    <cellStyle name="Migliaia [0] 23 3" xfId="3448" xr:uid="{00000000-0005-0000-0000-000073030000}"/>
    <cellStyle name="Migliaia [0] 23 4" xfId="3449" xr:uid="{00000000-0005-0000-0000-000074030000}"/>
    <cellStyle name="Migliaia [0] 24" xfId="101" xr:uid="{00000000-0005-0000-0000-000075030000}"/>
    <cellStyle name="Migliaia [0] 24 2" xfId="2032" xr:uid="{00000000-0005-0000-0000-000076030000}"/>
    <cellStyle name="Migliaia [0] 24 2 2" xfId="3450" xr:uid="{00000000-0005-0000-0000-000077030000}"/>
    <cellStyle name="Migliaia [0] 24 2 3" xfId="3451" xr:uid="{00000000-0005-0000-0000-000078030000}"/>
    <cellStyle name="Migliaia [0] 24 3" xfId="3452" xr:uid="{00000000-0005-0000-0000-000079030000}"/>
    <cellStyle name="Migliaia [0] 24 4" xfId="3453" xr:uid="{00000000-0005-0000-0000-00007A030000}"/>
    <cellStyle name="Migliaia [0] 25" xfId="102" xr:uid="{00000000-0005-0000-0000-00007B030000}"/>
    <cellStyle name="Migliaia [0] 25 2" xfId="2033" xr:uid="{00000000-0005-0000-0000-00007C030000}"/>
    <cellStyle name="Migliaia [0] 25 2 2" xfId="3454" xr:uid="{00000000-0005-0000-0000-00007D030000}"/>
    <cellStyle name="Migliaia [0] 25 2 3" xfId="3455" xr:uid="{00000000-0005-0000-0000-00007E030000}"/>
    <cellStyle name="Migliaia [0] 25 3" xfId="3456" xr:uid="{00000000-0005-0000-0000-00007F030000}"/>
    <cellStyle name="Migliaia [0] 25 4" xfId="3457" xr:uid="{00000000-0005-0000-0000-000080030000}"/>
    <cellStyle name="Migliaia [0] 26" xfId="103" xr:uid="{00000000-0005-0000-0000-000081030000}"/>
    <cellStyle name="Migliaia [0] 26 2" xfId="2034" xr:uid="{00000000-0005-0000-0000-000082030000}"/>
    <cellStyle name="Migliaia [0] 26 2 2" xfId="3458" xr:uid="{00000000-0005-0000-0000-000083030000}"/>
    <cellStyle name="Migliaia [0] 26 2 3" xfId="3459" xr:uid="{00000000-0005-0000-0000-000084030000}"/>
    <cellStyle name="Migliaia [0] 26 3" xfId="3460" xr:uid="{00000000-0005-0000-0000-000085030000}"/>
    <cellStyle name="Migliaia [0] 26 4" xfId="3461" xr:uid="{00000000-0005-0000-0000-000086030000}"/>
    <cellStyle name="Migliaia [0] 27" xfId="104" xr:uid="{00000000-0005-0000-0000-000087030000}"/>
    <cellStyle name="Migliaia [0] 27 2" xfId="2035" xr:uid="{00000000-0005-0000-0000-000088030000}"/>
    <cellStyle name="Migliaia [0] 27 2 2" xfId="3462" xr:uid="{00000000-0005-0000-0000-000089030000}"/>
    <cellStyle name="Migliaia [0] 27 2 3" xfId="3463" xr:uid="{00000000-0005-0000-0000-00008A030000}"/>
    <cellStyle name="Migliaia [0] 27 3" xfId="3464" xr:uid="{00000000-0005-0000-0000-00008B030000}"/>
    <cellStyle name="Migliaia [0] 27 4" xfId="3465" xr:uid="{00000000-0005-0000-0000-00008C030000}"/>
    <cellStyle name="Migliaia [0] 28" xfId="105" xr:uid="{00000000-0005-0000-0000-00008D030000}"/>
    <cellStyle name="Migliaia [0] 28 2" xfId="2036" xr:uid="{00000000-0005-0000-0000-00008E030000}"/>
    <cellStyle name="Migliaia [0] 28 2 2" xfId="3466" xr:uid="{00000000-0005-0000-0000-00008F030000}"/>
    <cellStyle name="Migliaia [0] 28 2 3" xfId="3467" xr:uid="{00000000-0005-0000-0000-000090030000}"/>
    <cellStyle name="Migliaia [0] 28 3" xfId="3468" xr:uid="{00000000-0005-0000-0000-000091030000}"/>
    <cellStyle name="Migliaia [0] 28 4" xfId="3469" xr:uid="{00000000-0005-0000-0000-000092030000}"/>
    <cellStyle name="Migliaia [0] 29" xfId="106" xr:uid="{00000000-0005-0000-0000-000093030000}"/>
    <cellStyle name="Migliaia [0] 29 2" xfId="2037" xr:uid="{00000000-0005-0000-0000-000094030000}"/>
    <cellStyle name="Migliaia [0] 29 2 2" xfId="3470" xr:uid="{00000000-0005-0000-0000-000095030000}"/>
    <cellStyle name="Migliaia [0] 29 2 3" xfId="3471" xr:uid="{00000000-0005-0000-0000-000096030000}"/>
    <cellStyle name="Migliaia [0] 29 3" xfId="3472" xr:uid="{00000000-0005-0000-0000-000097030000}"/>
    <cellStyle name="Migliaia [0] 29 4" xfId="3473" xr:uid="{00000000-0005-0000-0000-000098030000}"/>
    <cellStyle name="Migliaia [0] 3" xfId="107" xr:uid="{00000000-0005-0000-0000-000099030000}"/>
    <cellStyle name="Migliaia [0] 3 2" xfId="2038" xr:uid="{00000000-0005-0000-0000-00009A030000}"/>
    <cellStyle name="Migliaia [0] 3 2 2" xfId="3474" xr:uid="{00000000-0005-0000-0000-00009B030000}"/>
    <cellStyle name="Migliaia [0] 3 2 3" xfId="3475" xr:uid="{00000000-0005-0000-0000-00009C030000}"/>
    <cellStyle name="Migliaia [0] 3 3" xfId="3476" xr:uid="{00000000-0005-0000-0000-00009D030000}"/>
    <cellStyle name="Migliaia [0] 3 4" xfId="3477" xr:uid="{00000000-0005-0000-0000-00009E030000}"/>
    <cellStyle name="Migliaia [0] 30" xfId="108" xr:uid="{00000000-0005-0000-0000-00009F030000}"/>
    <cellStyle name="Migliaia [0] 30 2" xfId="2039" xr:uid="{00000000-0005-0000-0000-0000A0030000}"/>
    <cellStyle name="Migliaia [0] 30 2 2" xfId="3478" xr:uid="{00000000-0005-0000-0000-0000A1030000}"/>
    <cellStyle name="Migliaia [0] 30 2 3" xfId="3479" xr:uid="{00000000-0005-0000-0000-0000A2030000}"/>
    <cellStyle name="Migliaia [0] 30 3" xfId="3480" xr:uid="{00000000-0005-0000-0000-0000A3030000}"/>
    <cellStyle name="Migliaia [0] 30 4" xfId="3481" xr:uid="{00000000-0005-0000-0000-0000A4030000}"/>
    <cellStyle name="Migliaia [0] 31" xfId="109" xr:uid="{00000000-0005-0000-0000-0000A5030000}"/>
    <cellStyle name="Migliaia [0] 31 2" xfId="2040" xr:uid="{00000000-0005-0000-0000-0000A6030000}"/>
    <cellStyle name="Migliaia [0] 31 2 2" xfId="3482" xr:uid="{00000000-0005-0000-0000-0000A7030000}"/>
    <cellStyle name="Migliaia [0] 31 2 3" xfId="3483" xr:uid="{00000000-0005-0000-0000-0000A8030000}"/>
    <cellStyle name="Migliaia [0] 31 3" xfId="3484" xr:uid="{00000000-0005-0000-0000-0000A9030000}"/>
    <cellStyle name="Migliaia [0] 31 4" xfId="3485" xr:uid="{00000000-0005-0000-0000-0000AA030000}"/>
    <cellStyle name="Migliaia [0] 32" xfId="110" xr:uid="{00000000-0005-0000-0000-0000AB030000}"/>
    <cellStyle name="Migliaia [0] 32 2" xfId="2041" xr:uid="{00000000-0005-0000-0000-0000AC030000}"/>
    <cellStyle name="Migliaia [0] 32 2 2" xfId="3486" xr:uid="{00000000-0005-0000-0000-0000AD030000}"/>
    <cellStyle name="Migliaia [0] 32 2 3" xfId="3487" xr:uid="{00000000-0005-0000-0000-0000AE030000}"/>
    <cellStyle name="Migliaia [0] 32 3" xfId="3488" xr:uid="{00000000-0005-0000-0000-0000AF030000}"/>
    <cellStyle name="Migliaia [0] 32 4" xfId="3489" xr:uid="{00000000-0005-0000-0000-0000B0030000}"/>
    <cellStyle name="Migliaia [0] 33" xfId="111" xr:uid="{00000000-0005-0000-0000-0000B1030000}"/>
    <cellStyle name="Migliaia [0] 33 2" xfId="2042" xr:uid="{00000000-0005-0000-0000-0000B2030000}"/>
    <cellStyle name="Migliaia [0] 33 2 2" xfId="3490" xr:uid="{00000000-0005-0000-0000-0000B3030000}"/>
    <cellStyle name="Migliaia [0] 33 2 3" xfId="3491" xr:uid="{00000000-0005-0000-0000-0000B4030000}"/>
    <cellStyle name="Migliaia [0] 33 3" xfId="3492" xr:uid="{00000000-0005-0000-0000-0000B5030000}"/>
    <cellStyle name="Migliaia [0] 33 4" xfId="3493" xr:uid="{00000000-0005-0000-0000-0000B6030000}"/>
    <cellStyle name="Migliaia [0] 34" xfId="112" xr:uid="{00000000-0005-0000-0000-0000B7030000}"/>
    <cellStyle name="Migliaia [0] 34 2" xfId="2043" xr:uid="{00000000-0005-0000-0000-0000B8030000}"/>
    <cellStyle name="Migliaia [0] 34 2 2" xfId="3494" xr:uid="{00000000-0005-0000-0000-0000B9030000}"/>
    <cellStyle name="Migliaia [0] 34 2 3" xfId="3495" xr:uid="{00000000-0005-0000-0000-0000BA030000}"/>
    <cellStyle name="Migliaia [0] 34 3" xfId="3496" xr:uid="{00000000-0005-0000-0000-0000BB030000}"/>
    <cellStyle name="Migliaia [0] 34 4" xfId="3497" xr:uid="{00000000-0005-0000-0000-0000BC030000}"/>
    <cellStyle name="Migliaia [0] 35" xfId="113" xr:uid="{00000000-0005-0000-0000-0000BD030000}"/>
    <cellStyle name="Migliaia [0] 35 2" xfId="2044" xr:uid="{00000000-0005-0000-0000-0000BE030000}"/>
    <cellStyle name="Migliaia [0] 35 2 2" xfId="3498" xr:uid="{00000000-0005-0000-0000-0000BF030000}"/>
    <cellStyle name="Migliaia [0] 35 2 3" xfId="3499" xr:uid="{00000000-0005-0000-0000-0000C0030000}"/>
    <cellStyle name="Migliaia [0] 35 3" xfId="3500" xr:uid="{00000000-0005-0000-0000-0000C1030000}"/>
    <cellStyle name="Migliaia [0] 35 4" xfId="3501" xr:uid="{00000000-0005-0000-0000-0000C2030000}"/>
    <cellStyle name="Migliaia [0] 36" xfId="114" xr:uid="{00000000-0005-0000-0000-0000C3030000}"/>
    <cellStyle name="Migliaia [0] 36 2" xfId="2045" xr:uid="{00000000-0005-0000-0000-0000C4030000}"/>
    <cellStyle name="Migliaia [0] 36 2 2" xfId="3502" xr:uid="{00000000-0005-0000-0000-0000C5030000}"/>
    <cellStyle name="Migliaia [0] 36 2 3" xfId="3503" xr:uid="{00000000-0005-0000-0000-0000C6030000}"/>
    <cellStyle name="Migliaia [0] 36 3" xfId="3504" xr:uid="{00000000-0005-0000-0000-0000C7030000}"/>
    <cellStyle name="Migliaia [0] 36 4" xfId="3505" xr:uid="{00000000-0005-0000-0000-0000C8030000}"/>
    <cellStyle name="Migliaia [0] 37" xfId="115" xr:uid="{00000000-0005-0000-0000-0000C9030000}"/>
    <cellStyle name="Migliaia [0] 37 2" xfId="2046" xr:uid="{00000000-0005-0000-0000-0000CA030000}"/>
    <cellStyle name="Migliaia [0] 37 2 2" xfId="3506" xr:uid="{00000000-0005-0000-0000-0000CB030000}"/>
    <cellStyle name="Migliaia [0] 37 2 3" xfId="3507" xr:uid="{00000000-0005-0000-0000-0000CC030000}"/>
    <cellStyle name="Migliaia [0] 37 3" xfId="3508" xr:uid="{00000000-0005-0000-0000-0000CD030000}"/>
    <cellStyle name="Migliaia [0] 37 4" xfId="3509" xr:uid="{00000000-0005-0000-0000-0000CE030000}"/>
    <cellStyle name="Migliaia [0] 38" xfId="116" xr:uid="{00000000-0005-0000-0000-0000CF030000}"/>
    <cellStyle name="Migliaia [0] 38 2" xfId="2047" xr:uid="{00000000-0005-0000-0000-0000D0030000}"/>
    <cellStyle name="Migliaia [0] 38 2 2" xfId="3510" xr:uid="{00000000-0005-0000-0000-0000D1030000}"/>
    <cellStyle name="Migliaia [0] 38 2 3" xfId="3511" xr:uid="{00000000-0005-0000-0000-0000D2030000}"/>
    <cellStyle name="Migliaia [0] 38 3" xfId="3512" xr:uid="{00000000-0005-0000-0000-0000D3030000}"/>
    <cellStyle name="Migliaia [0] 38 4" xfId="3513" xr:uid="{00000000-0005-0000-0000-0000D4030000}"/>
    <cellStyle name="Migliaia [0] 39" xfId="117" xr:uid="{00000000-0005-0000-0000-0000D5030000}"/>
    <cellStyle name="Migliaia [0] 39 2" xfId="2048" xr:uid="{00000000-0005-0000-0000-0000D6030000}"/>
    <cellStyle name="Migliaia [0] 39 2 2" xfId="3514" xr:uid="{00000000-0005-0000-0000-0000D7030000}"/>
    <cellStyle name="Migliaia [0] 39 2 3" xfId="3515" xr:uid="{00000000-0005-0000-0000-0000D8030000}"/>
    <cellStyle name="Migliaia [0] 39 3" xfId="3516" xr:uid="{00000000-0005-0000-0000-0000D9030000}"/>
    <cellStyle name="Migliaia [0] 39 4" xfId="3517" xr:uid="{00000000-0005-0000-0000-0000DA030000}"/>
    <cellStyle name="Migliaia [0] 4" xfId="118" xr:uid="{00000000-0005-0000-0000-0000DB030000}"/>
    <cellStyle name="Migliaia [0] 4 2" xfId="2049" xr:uid="{00000000-0005-0000-0000-0000DC030000}"/>
    <cellStyle name="Migliaia [0] 4 2 2" xfId="3518" xr:uid="{00000000-0005-0000-0000-0000DD030000}"/>
    <cellStyle name="Migliaia [0] 4 2 3" xfId="3519" xr:uid="{00000000-0005-0000-0000-0000DE030000}"/>
    <cellStyle name="Migliaia [0] 4 3" xfId="3520" xr:uid="{00000000-0005-0000-0000-0000DF030000}"/>
    <cellStyle name="Migliaia [0] 4 4" xfId="3521" xr:uid="{00000000-0005-0000-0000-0000E0030000}"/>
    <cellStyle name="Migliaia [0] 40" xfId="119" xr:uid="{00000000-0005-0000-0000-0000E1030000}"/>
    <cellStyle name="Migliaia [0] 40 2" xfId="2050" xr:uid="{00000000-0005-0000-0000-0000E2030000}"/>
    <cellStyle name="Migliaia [0] 40 2 2" xfId="3522" xr:uid="{00000000-0005-0000-0000-0000E3030000}"/>
    <cellStyle name="Migliaia [0] 40 2 3" xfId="3523" xr:uid="{00000000-0005-0000-0000-0000E4030000}"/>
    <cellStyle name="Migliaia [0] 40 3" xfId="3524" xr:uid="{00000000-0005-0000-0000-0000E5030000}"/>
    <cellStyle name="Migliaia [0] 40 4" xfId="3525" xr:uid="{00000000-0005-0000-0000-0000E6030000}"/>
    <cellStyle name="Migliaia [0] 41" xfId="120" xr:uid="{00000000-0005-0000-0000-0000E7030000}"/>
    <cellStyle name="Migliaia [0] 41 2" xfId="2051" xr:uid="{00000000-0005-0000-0000-0000E8030000}"/>
    <cellStyle name="Migliaia [0] 41 2 2" xfId="3526" xr:uid="{00000000-0005-0000-0000-0000E9030000}"/>
    <cellStyle name="Migliaia [0] 41 2 3" xfId="3527" xr:uid="{00000000-0005-0000-0000-0000EA030000}"/>
    <cellStyle name="Migliaia [0] 41 3" xfId="3528" xr:uid="{00000000-0005-0000-0000-0000EB030000}"/>
    <cellStyle name="Migliaia [0] 41 4" xfId="3529" xr:uid="{00000000-0005-0000-0000-0000EC030000}"/>
    <cellStyle name="Migliaia [0] 42" xfId="121" xr:uid="{00000000-0005-0000-0000-0000ED030000}"/>
    <cellStyle name="Migliaia [0] 42 2" xfId="2052" xr:uid="{00000000-0005-0000-0000-0000EE030000}"/>
    <cellStyle name="Migliaia [0] 42 2 2" xfId="3530" xr:uid="{00000000-0005-0000-0000-0000EF030000}"/>
    <cellStyle name="Migliaia [0] 42 2 3" xfId="3531" xr:uid="{00000000-0005-0000-0000-0000F0030000}"/>
    <cellStyle name="Migliaia [0] 42 3" xfId="3532" xr:uid="{00000000-0005-0000-0000-0000F1030000}"/>
    <cellStyle name="Migliaia [0] 42 4" xfId="3533" xr:uid="{00000000-0005-0000-0000-0000F2030000}"/>
    <cellStyle name="Migliaia [0] 43" xfId="122" xr:uid="{00000000-0005-0000-0000-0000F3030000}"/>
    <cellStyle name="Migliaia [0] 43 2" xfId="2053" xr:uid="{00000000-0005-0000-0000-0000F4030000}"/>
    <cellStyle name="Migliaia [0] 43 2 2" xfId="3534" xr:uid="{00000000-0005-0000-0000-0000F5030000}"/>
    <cellStyle name="Migliaia [0] 43 2 3" xfId="3535" xr:uid="{00000000-0005-0000-0000-0000F6030000}"/>
    <cellStyle name="Migliaia [0] 43 3" xfId="3536" xr:uid="{00000000-0005-0000-0000-0000F7030000}"/>
    <cellStyle name="Migliaia [0] 43 4" xfId="3537" xr:uid="{00000000-0005-0000-0000-0000F8030000}"/>
    <cellStyle name="Migliaia [0] 44" xfId="123" xr:uid="{00000000-0005-0000-0000-0000F9030000}"/>
    <cellStyle name="Migliaia [0] 44 2" xfId="2054" xr:uid="{00000000-0005-0000-0000-0000FA030000}"/>
    <cellStyle name="Migliaia [0] 44 2 2" xfId="3538" xr:uid="{00000000-0005-0000-0000-0000FB030000}"/>
    <cellStyle name="Migliaia [0] 44 2 3" xfId="3539" xr:uid="{00000000-0005-0000-0000-0000FC030000}"/>
    <cellStyle name="Migliaia [0] 44 3" xfId="3540" xr:uid="{00000000-0005-0000-0000-0000FD030000}"/>
    <cellStyle name="Migliaia [0] 44 4" xfId="3541" xr:uid="{00000000-0005-0000-0000-0000FE030000}"/>
    <cellStyle name="Migliaia [0] 45" xfId="124" xr:uid="{00000000-0005-0000-0000-0000FF030000}"/>
    <cellStyle name="Migliaia [0] 45 2" xfId="2055" xr:uid="{00000000-0005-0000-0000-000000040000}"/>
    <cellStyle name="Migliaia [0] 45 2 2" xfId="3542" xr:uid="{00000000-0005-0000-0000-000001040000}"/>
    <cellStyle name="Migliaia [0] 45 2 3" xfId="3543" xr:uid="{00000000-0005-0000-0000-000002040000}"/>
    <cellStyle name="Migliaia [0] 45 3" xfId="3544" xr:uid="{00000000-0005-0000-0000-000003040000}"/>
    <cellStyle name="Migliaia [0] 45 4" xfId="3545" xr:uid="{00000000-0005-0000-0000-000004040000}"/>
    <cellStyle name="Migliaia [0] 46" xfId="125" xr:uid="{00000000-0005-0000-0000-000005040000}"/>
    <cellStyle name="Migliaia [0] 46 2" xfId="2056" xr:uid="{00000000-0005-0000-0000-000006040000}"/>
    <cellStyle name="Migliaia [0] 46 2 2" xfId="3546" xr:uid="{00000000-0005-0000-0000-000007040000}"/>
    <cellStyle name="Migliaia [0] 46 2 3" xfId="3547" xr:uid="{00000000-0005-0000-0000-000008040000}"/>
    <cellStyle name="Migliaia [0] 46 3" xfId="3548" xr:uid="{00000000-0005-0000-0000-000009040000}"/>
    <cellStyle name="Migliaia [0] 46 4" xfId="3549" xr:uid="{00000000-0005-0000-0000-00000A040000}"/>
    <cellStyle name="Migliaia [0] 47" xfId="126" xr:uid="{00000000-0005-0000-0000-00000B040000}"/>
    <cellStyle name="Migliaia [0] 47 2" xfId="2057" xr:uid="{00000000-0005-0000-0000-00000C040000}"/>
    <cellStyle name="Migliaia [0] 47 2 2" xfId="3550" xr:uid="{00000000-0005-0000-0000-00000D040000}"/>
    <cellStyle name="Migliaia [0] 47 2 3" xfId="3551" xr:uid="{00000000-0005-0000-0000-00000E040000}"/>
    <cellStyle name="Migliaia [0] 47 3" xfId="3552" xr:uid="{00000000-0005-0000-0000-00000F040000}"/>
    <cellStyle name="Migliaia [0] 47 4" xfId="3553" xr:uid="{00000000-0005-0000-0000-000010040000}"/>
    <cellStyle name="Migliaia [0] 48" xfId="127" xr:uid="{00000000-0005-0000-0000-000011040000}"/>
    <cellStyle name="Migliaia [0] 48 2" xfId="2058" xr:uid="{00000000-0005-0000-0000-000012040000}"/>
    <cellStyle name="Migliaia [0] 48 2 2" xfId="3554" xr:uid="{00000000-0005-0000-0000-000013040000}"/>
    <cellStyle name="Migliaia [0] 48 2 3" xfId="3555" xr:uid="{00000000-0005-0000-0000-000014040000}"/>
    <cellStyle name="Migliaia [0] 48 3" xfId="3556" xr:uid="{00000000-0005-0000-0000-000015040000}"/>
    <cellStyle name="Migliaia [0] 48 4" xfId="3557" xr:uid="{00000000-0005-0000-0000-000016040000}"/>
    <cellStyle name="Migliaia [0] 49" xfId="128" xr:uid="{00000000-0005-0000-0000-000017040000}"/>
    <cellStyle name="Migliaia [0] 49 2" xfId="2059" xr:uid="{00000000-0005-0000-0000-000018040000}"/>
    <cellStyle name="Migliaia [0] 49 2 2" xfId="3558" xr:uid="{00000000-0005-0000-0000-000019040000}"/>
    <cellStyle name="Migliaia [0] 49 2 3" xfId="3559" xr:uid="{00000000-0005-0000-0000-00001A040000}"/>
    <cellStyle name="Migliaia [0] 49 3" xfId="3560" xr:uid="{00000000-0005-0000-0000-00001B040000}"/>
    <cellStyle name="Migliaia [0] 49 4" xfId="3561" xr:uid="{00000000-0005-0000-0000-00001C040000}"/>
    <cellStyle name="Migliaia [0] 5" xfId="129" xr:uid="{00000000-0005-0000-0000-00001D040000}"/>
    <cellStyle name="Migliaia [0] 5 2" xfId="2060" xr:uid="{00000000-0005-0000-0000-00001E040000}"/>
    <cellStyle name="Migliaia [0] 5 2 2" xfId="3562" xr:uid="{00000000-0005-0000-0000-00001F040000}"/>
    <cellStyle name="Migliaia [0] 5 2 3" xfId="3563" xr:uid="{00000000-0005-0000-0000-000020040000}"/>
    <cellStyle name="Migliaia [0] 5 3" xfId="3564" xr:uid="{00000000-0005-0000-0000-000021040000}"/>
    <cellStyle name="Migliaia [0] 5 4" xfId="3565" xr:uid="{00000000-0005-0000-0000-000022040000}"/>
    <cellStyle name="Migliaia [0] 50" xfId="130" xr:uid="{00000000-0005-0000-0000-000023040000}"/>
    <cellStyle name="Migliaia [0] 50 2" xfId="2061" xr:uid="{00000000-0005-0000-0000-000024040000}"/>
    <cellStyle name="Migliaia [0] 50 2 2" xfId="3566" xr:uid="{00000000-0005-0000-0000-000025040000}"/>
    <cellStyle name="Migliaia [0] 50 2 3" xfId="3567" xr:uid="{00000000-0005-0000-0000-000026040000}"/>
    <cellStyle name="Migliaia [0] 50 3" xfId="3568" xr:uid="{00000000-0005-0000-0000-000027040000}"/>
    <cellStyle name="Migliaia [0] 50 4" xfId="3569" xr:uid="{00000000-0005-0000-0000-000028040000}"/>
    <cellStyle name="Migliaia [0] 51" xfId="131" xr:uid="{00000000-0005-0000-0000-000029040000}"/>
    <cellStyle name="Migliaia [0] 51 2" xfId="2062" xr:uid="{00000000-0005-0000-0000-00002A040000}"/>
    <cellStyle name="Migliaia [0] 51 2 2" xfId="3570" xr:uid="{00000000-0005-0000-0000-00002B040000}"/>
    <cellStyle name="Migliaia [0] 51 2 3" xfId="3571" xr:uid="{00000000-0005-0000-0000-00002C040000}"/>
    <cellStyle name="Migliaia [0] 51 3" xfId="3572" xr:uid="{00000000-0005-0000-0000-00002D040000}"/>
    <cellStyle name="Migliaia [0] 51 4" xfId="3573" xr:uid="{00000000-0005-0000-0000-00002E040000}"/>
    <cellStyle name="Migliaia [0] 52" xfId="132" xr:uid="{00000000-0005-0000-0000-00002F040000}"/>
    <cellStyle name="Migliaia [0] 52 2" xfId="2063" xr:uid="{00000000-0005-0000-0000-000030040000}"/>
    <cellStyle name="Migliaia [0] 52 2 2" xfId="3574" xr:uid="{00000000-0005-0000-0000-000031040000}"/>
    <cellStyle name="Migliaia [0] 52 2 3" xfId="3575" xr:uid="{00000000-0005-0000-0000-000032040000}"/>
    <cellStyle name="Migliaia [0] 52 3" xfId="3576" xr:uid="{00000000-0005-0000-0000-000033040000}"/>
    <cellStyle name="Migliaia [0] 52 4" xfId="3577" xr:uid="{00000000-0005-0000-0000-000034040000}"/>
    <cellStyle name="Migliaia [0] 53" xfId="133" xr:uid="{00000000-0005-0000-0000-000035040000}"/>
    <cellStyle name="Migliaia [0] 53 2" xfId="2064" xr:uid="{00000000-0005-0000-0000-000036040000}"/>
    <cellStyle name="Migliaia [0] 53 2 2" xfId="3578" xr:uid="{00000000-0005-0000-0000-000037040000}"/>
    <cellStyle name="Migliaia [0] 53 2 3" xfId="3579" xr:uid="{00000000-0005-0000-0000-000038040000}"/>
    <cellStyle name="Migliaia [0] 53 3" xfId="3580" xr:uid="{00000000-0005-0000-0000-000039040000}"/>
    <cellStyle name="Migliaia [0] 53 4" xfId="3581" xr:uid="{00000000-0005-0000-0000-00003A040000}"/>
    <cellStyle name="Migliaia [0] 54" xfId="134" xr:uid="{00000000-0005-0000-0000-00003B040000}"/>
    <cellStyle name="Migliaia [0] 54 2" xfId="2065" xr:uid="{00000000-0005-0000-0000-00003C040000}"/>
    <cellStyle name="Migliaia [0] 54 2 2" xfId="3582" xr:uid="{00000000-0005-0000-0000-00003D040000}"/>
    <cellStyle name="Migliaia [0] 54 2 3" xfId="3583" xr:uid="{00000000-0005-0000-0000-00003E040000}"/>
    <cellStyle name="Migliaia [0] 54 3" xfId="3584" xr:uid="{00000000-0005-0000-0000-00003F040000}"/>
    <cellStyle name="Migliaia [0] 54 4" xfId="3585" xr:uid="{00000000-0005-0000-0000-000040040000}"/>
    <cellStyle name="Migliaia [0] 55" xfId="135" xr:uid="{00000000-0005-0000-0000-000041040000}"/>
    <cellStyle name="Migliaia [0] 55 2" xfId="2066" xr:uid="{00000000-0005-0000-0000-000042040000}"/>
    <cellStyle name="Migliaia [0] 55 2 2" xfId="3586" xr:uid="{00000000-0005-0000-0000-000043040000}"/>
    <cellStyle name="Migliaia [0] 55 2 3" xfId="3587" xr:uid="{00000000-0005-0000-0000-000044040000}"/>
    <cellStyle name="Migliaia [0] 55 3" xfId="3588" xr:uid="{00000000-0005-0000-0000-000045040000}"/>
    <cellStyle name="Migliaia [0] 55 4" xfId="3589" xr:uid="{00000000-0005-0000-0000-000046040000}"/>
    <cellStyle name="Migliaia [0] 56" xfId="136" xr:uid="{00000000-0005-0000-0000-000047040000}"/>
    <cellStyle name="Migliaia [0] 56 2" xfId="2067" xr:uid="{00000000-0005-0000-0000-000048040000}"/>
    <cellStyle name="Migliaia [0] 56 2 2" xfId="3590" xr:uid="{00000000-0005-0000-0000-000049040000}"/>
    <cellStyle name="Migliaia [0] 56 2 3" xfId="3591" xr:uid="{00000000-0005-0000-0000-00004A040000}"/>
    <cellStyle name="Migliaia [0] 56 3" xfId="3592" xr:uid="{00000000-0005-0000-0000-00004B040000}"/>
    <cellStyle name="Migliaia [0] 56 4" xfId="3593" xr:uid="{00000000-0005-0000-0000-00004C040000}"/>
    <cellStyle name="Migliaia [0] 57" xfId="137" xr:uid="{00000000-0005-0000-0000-00004D040000}"/>
    <cellStyle name="Migliaia [0] 57 2" xfId="2068" xr:uid="{00000000-0005-0000-0000-00004E040000}"/>
    <cellStyle name="Migliaia [0] 57 2 2" xfId="3594" xr:uid="{00000000-0005-0000-0000-00004F040000}"/>
    <cellStyle name="Migliaia [0] 57 2 3" xfId="3595" xr:uid="{00000000-0005-0000-0000-000050040000}"/>
    <cellStyle name="Migliaia [0] 57 3" xfId="3596" xr:uid="{00000000-0005-0000-0000-000051040000}"/>
    <cellStyle name="Migliaia [0] 57 4" xfId="3597" xr:uid="{00000000-0005-0000-0000-000052040000}"/>
    <cellStyle name="Migliaia [0] 58" xfId="138" xr:uid="{00000000-0005-0000-0000-000053040000}"/>
    <cellStyle name="Migliaia [0] 58 2" xfId="2069" xr:uid="{00000000-0005-0000-0000-000054040000}"/>
    <cellStyle name="Migliaia [0] 58 2 2" xfId="3598" xr:uid="{00000000-0005-0000-0000-000055040000}"/>
    <cellStyle name="Migliaia [0] 58 2 3" xfId="3599" xr:uid="{00000000-0005-0000-0000-000056040000}"/>
    <cellStyle name="Migliaia [0] 58 3" xfId="3600" xr:uid="{00000000-0005-0000-0000-000057040000}"/>
    <cellStyle name="Migliaia [0] 58 4" xfId="3601" xr:uid="{00000000-0005-0000-0000-000058040000}"/>
    <cellStyle name="Migliaia [0] 59" xfId="139" xr:uid="{00000000-0005-0000-0000-000059040000}"/>
    <cellStyle name="Migliaia [0] 59 2" xfId="2070" xr:uid="{00000000-0005-0000-0000-00005A040000}"/>
    <cellStyle name="Migliaia [0] 59 2 2" xfId="3602" xr:uid="{00000000-0005-0000-0000-00005B040000}"/>
    <cellStyle name="Migliaia [0] 59 2 3" xfId="3603" xr:uid="{00000000-0005-0000-0000-00005C040000}"/>
    <cellStyle name="Migliaia [0] 59 3" xfId="3604" xr:uid="{00000000-0005-0000-0000-00005D040000}"/>
    <cellStyle name="Migliaia [0] 59 4" xfId="3605" xr:uid="{00000000-0005-0000-0000-00005E040000}"/>
    <cellStyle name="Migliaia [0] 6" xfId="140" xr:uid="{00000000-0005-0000-0000-00005F040000}"/>
    <cellStyle name="Migliaia [0] 6 2" xfId="2071" xr:uid="{00000000-0005-0000-0000-000060040000}"/>
    <cellStyle name="Migliaia [0] 6 2 2" xfId="3606" xr:uid="{00000000-0005-0000-0000-000061040000}"/>
    <cellStyle name="Migliaia [0] 6 2 3" xfId="3607" xr:uid="{00000000-0005-0000-0000-000062040000}"/>
    <cellStyle name="Migliaia [0] 6 3" xfId="3608" xr:uid="{00000000-0005-0000-0000-000063040000}"/>
    <cellStyle name="Migliaia [0] 6 4" xfId="3609" xr:uid="{00000000-0005-0000-0000-000064040000}"/>
    <cellStyle name="Migliaia [0] 7" xfId="141" xr:uid="{00000000-0005-0000-0000-000065040000}"/>
    <cellStyle name="Migliaia [0] 7 2" xfId="2072" xr:uid="{00000000-0005-0000-0000-000066040000}"/>
    <cellStyle name="Migliaia [0] 7 2 2" xfId="3610" xr:uid="{00000000-0005-0000-0000-000067040000}"/>
    <cellStyle name="Migliaia [0] 7 2 3" xfId="3611" xr:uid="{00000000-0005-0000-0000-000068040000}"/>
    <cellStyle name="Migliaia [0] 7 3" xfId="3612" xr:uid="{00000000-0005-0000-0000-000069040000}"/>
    <cellStyle name="Migliaia [0] 7 4" xfId="3613" xr:uid="{00000000-0005-0000-0000-00006A040000}"/>
    <cellStyle name="Migliaia [0] 8" xfId="142" xr:uid="{00000000-0005-0000-0000-00006B040000}"/>
    <cellStyle name="Migliaia [0] 8 2" xfId="2073" xr:uid="{00000000-0005-0000-0000-00006C040000}"/>
    <cellStyle name="Migliaia [0] 8 2 2" xfId="3614" xr:uid="{00000000-0005-0000-0000-00006D040000}"/>
    <cellStyle name="Migliaia [0] 8 2 3" xfId="3615" xr:uid="{00000000-0005-0000-0000-00006E040000}"/>
    <cellStyle name="Migliaia [0] 8 3" xfId="3616" xr:uid="{00000000-0005-0000-0000-00006F040000}"/>
    <cellStyle name="Migliaia [0] 8 4" xfId="3617" xr:uid="{00000000-0005-0000-0000-000070040000}"/>
    <cellStyle name="Migliaia [0] 9" xfId="143" xr:uid="{00000000-0005-0000-0000-000071040000}"/>
    <cellStyle name="Migliaia [0] 9 2" xfId="2074" xr:uid="{00000000-0005-0000-0000-000072040000}"/>
    <cellStyle name="Migliaia [0] 9 2 2" xfId="3618" xr:uid="{00000000-0005-0000-0000-000073040000}"/>
    <cellStyle name="Migliaia [0] 9 2 3" xfId="3619" xr:uid="{00000000-0005-0000-0000-000074040000}"/>
    <cellStyle name="Migliaia [0] 9 3" xfId="3620" xr:uid="{00000000-0005-0000-0000-000075040000}"/>
    <cellStyle name="Migliaia [0] 9 4" xfId="3621" xr:uid="{00000000-0005-0000-0000-000076040000}"/>
    <cellStyle name="Migliaia 10" xfId="144" xr:uid="{00000000-0005-0000-0000-000077040000}"/>
    <cellStyle name="Migliaia 10 2" xfId="490" xr:uid="{00000000-0005-0000-0000-000078040000}"/>
    <cellStyle name="Migliaia 10 2 2" xfId="2319" xr:uid="{00000000-0005-0000-0000-000079040000}"/>
    <cellStyle name="Migliaia 10 2 2 2" xfId="3622" xr:uid="{00000000-0005-0000-0000-00007A040000}"/>
    <cellStyle name="Migliaia 10 2 3" xfId="3623" xr:uid="{00000000-0005-0000-0000-00007B040000}"/>
    <cellStyle name="Migliaia 10 3" xfId="967" xr:uid="{00000000-0005-0000-0000-00007C040000}"/>
    <cellStyle name="Migliaia 10 3 2" xfId="968" xr:uid="{00000000-0005-0000-0000-00007D040000}"/>
    <cellStyle name="Migliaia 10 3 2 2" xfId="3624" xr:uid="{00000000-0005-0000-0000-00007E040000}"/>
    <cellStyle name="Migliaia 10 3 2 3" xfId="3625" xr:uid="{00000000-0005-0000-0000-00007F040000}"/>
    <cellStyle name="Migliaia 10 3 3" xfId="969" xr:uid="{00000000-0005-0000-0000-000080040000}"/>
    <cellStyle name="Migliaia 10 3 3 2" xfId="2321" xr:uid="{00000000-0005-0000-0000-000081040000}"/>
    <cellStyle name="Migliaia 10 3 4" xfId="2320" xr:uid="{00000000-0005-0000-0000-000082040000}"/>
    <cellStyle name="Migliaia 10 3 5" xfId="3626" xr:uid="{00000000-0005-0000-0000-000083040000}"/>
    <cellStyle name="Migliaia 10 4" xfId="970" xr:uid="{00000000-0005-0000-0000-000084040000}"/>
    <cellStyle name="Migliaia 10 4 2" xfId="971" xr:uid="{00000000-0005-0000-0000-000085040000}"/>
    <cellStyle name="Migliaia 10 4 2 2" xfId="2323" xr:uid="{00000000-0005-0000-0000-000086040000}"/>
    <cellStyle name="Migliaia 10 4 2 3" xfId="3627" xr:uid="{00000000-0005-0000-0000-000087040000}"/>
    <cellStyle name="Migliaia 10 4 3" xfId="2322" xr:uid="{00000000-0005-0000-0000-000088040000}"/>
    <cellStyle name="Migliaia 10 4 4" xfId="3628" xr:uid="{00000000-0005-0000-0000-000089040000}"/>
    <cellStyle name="Migliaia 10 5" xfId="972" xr:uid="{00000000-0005-0000-0000-00008A040000}"/>
    <cellStyle name="Migliaia 10 5 2" xfId="3629" xr:uid="{00000000-0005-0000-0000-00008B040000}"/>
    <cellStyle name="Migliaia 10 6" xfId="3630" xr:uid="{00000000-0005-0000-0000-00008C040000}"/>
    <cellStyle name="Migliaia 11" xfId="145" xr:uid="{00000000-0005-0000-0000-00008D040000}"/>
    <cellStyle name="Migliaia 11 2" xfId="491" xr:uid="{00000000-0005-0000-0000-00008E040000}"/>
    <cellStyle name="Migliaia 11 2 2" xfId="2324" xr:uid="{00000000-0005-0000-0000-00008F040000}"/>
    <cellStyle name="Migliaia 11 2 2 2" xfId="3631" xr:uid="{00000000-0005-0000-0000-000090040000}"/>
    <cellStyle name="Migliaia 11 2 3" xfId="3632" xr:uid="{00000000-0005-0000-0000-000091040000}"/>
    <cellStyle name="Migliaia 11 3" xfId="973" xr:uid="{00000000-0005-0000-0000-000092040000}"/>
    <cellStyle name="Migliaia 11 3 2" xfId="974" xr:uid="{00000000-0005-0000-0000-000093040000}"/>
    <cellStyle name="Migliaia 11 3 2 2" xfId="3633" xr:uid="{00000000-0005-0000-0000-000094040000}"/>
    <cellStyle name="Migliaia 11 3 2 3" xfId="3634" xr:uid="{00000000-0005-0000-0000-000095040000}"/>
    <cellStyle name="Migliaia 11 3 3" xfId="975" xr:uid="{00000000-0005-0000-0000-000096040000}"/>
    <cellStyle name="Migliaia 11 3 3 2" xfId="2326" xr:uid="{00000000-0005-0000-0000-000097040000}"/>
    <cellStyle name="Migliaia 11 3 4" xfId="2325" xr:uid="{00000000-0005-0000-0000-000098040000}"/>
    <cellStyle name="Migliaia 11 3 5" xfId="3635" xr:uid="{00000000-0005-0000-0000-000099040000}"/>
    <cellStyle name="Migliaia 11 4" xfId="976" xr:uid="{00000000-0005-0000-0000-00009A040000}"/>
    <cellStyle name="Migliaia 11 4 2" xfId="977" xr:uid="{00000000-0005-0000-0000-00009B040000}"/>
    <cellStyle name="Migliaia 11 4 2 2" xfId="2328" xr:uid="{00000000-0005-0000-0000-00009C040000}"/>
    <cellStyle name="Migliaia 11 4 2 3" xfId="3636" xr:uid="{00000000-0005-0000-0000-00009D040000}"/>
    <cellStyle name="Migliaia 11 4 3" xfId="2327" xr:uid="{00000000-0005-0000-0000-00009E040000}"/>
    <cellStyle name="Migliaia 11 4 4" xfId="3637" xr:uid="{00000000-0005-0000-0000-00009F040000}"/>
    <cellStyle name="Migliaia 11 5" xfId="978" xr:uid="{00000000-0005-0000-0000-0000A0040000}"/>
    <cellStyle name="Migliaia 11 5 2" xfId="3638" xr:uid="{00000000-0005-0000-0000-0000A1040000}"/>
    <cellStyle name="Migliaia 11 6" xfId="3639" xr:uid="{00000000-0005-0000-0000-0000A2040000}"/>
    <cellStyle name="Migliaia 12" xfId="146" xr:uid="{00000000-0005-0000-0000-0000A3040000}"/>
    <cellStyle name="Migliaia 12 2" xfId="492" xr:uid="{00000000-0005-0000-0000-0000A4040000}"/>
    <cellStyle name="Migliaia 12 2 2" xfId="2329" xr:uid="{00000000-0005-0000-0000-0000A5040000}"/>
    <cellStyle name="Migliaia 12 2 2 2" xfId="3640" xr:uid="{00000000-0005-0000-0000-0000A6040000}"/>
    <cellStyle name="Migliaia 12 2 3" xfId="3641" xr:uid="{00000000-0005-0000-0000-0000A7040000}"/>
    <cellStyle name="Migliaia 12 3" xfId="979" xr:uid="{00000000-0005-0000-0000-0000A8040000}"/>
    <cellStyle name="Migliaia 12 3 2" xfId="980" xr:uid="{00000000-0005-0000-0000-0000A9040000}"/>
    <cellStyle name="Migliaia 12 3 2 2" xfId="3642" xr:uid="{00000000-0005-0000-0000-0000AA040000}"/>
    <cellStyle name="Migliaia 12 3 2 3" xfId="3643" xr:uid="{00000000-0005-0000-0000-0000AB040000}"/>
    <cellStyle name="Migliaia 12 3 3" xfId="981" xr:uid="{00000000-0005-0000-0000-0000AC040000}"/>
    <cellStyle name="Migliaia 12 3 3 2" xfId="2331" xr:uid="{00000000-0005-0000-0000-0000AD040000}"/>
    <cellStyle name="Migliaia 12 3 4" xfId="2330" xr:uid="{00000000-0005-0000-0000-0000AE040000}"/>
    <cellStyle name="Migliaia 12 3 5" xfId="3644" xr:uid="{00000000-0005-0000-0000-0000AF040000}"/>
    <cellStyle name="Migliaia 12 4" xfId="982" xr:uid="{00000000-0005-0000-0000-0000B0040000}"/>
    <cellStyle name="Migliaia 12 4 2" xfId="983" xr:uid="{00000000-0005-0000-0000-0000B1040000}"/>
    <cellStyle name="Migliaia 12 4 2 2" xfId="2333" xr:uid="{00000000-0005-0000-0000-0000B2040000}"/>
    <cellStyle name="Migliaia 12 4 2 3" xfId="3645" xr:uid="{00000000-0005-0000-0000-0000B3040000}"/>
    <cellStyle name="Migliaia 12 4 3" xfId="2332" xr:uid="{00000000-0005-0000-0000-0000B4040000}"/>
    <cellStyle name="Migliaia 12 4 4" xfId="3646" xr:uid="{00000000-0005-0000-0000-0000B5040000}"/>
    <cellStyle name="Migliaia 12 5" xfId="984" xr:uid="{00000000-0005-0000-0000-0000B6040000}"/>
    <cellStyle name="Migliaia 12 5 2" xfId="3647" xr:uid="{00000000-0005-0000-0000-0000B7040000}"/>
    <cellStyle name="Migliaia 12 6" xfId="3648" xr:uid="{00000000-0005-0000-0000-0000B8040000}"/>
    <cellStyle name="Migliaia 13" xfId="147" xr:uid="{00000000-0005-0000-0000-0000B9040000}"/>
    <cellStyle name="Migliaia 13 2" xfId="493" xr:uid="{00000000-0005-0000-0000-0000BA040000}"/>
    <cellStyle name="Migliaia 13 2 2" xfId="2334" xr:uid="{00000000-0005-0000-0000-0000BB040000}"/>
    <cellStyle name="Migliaia 13 2 2 2" xfId="3649" xr:uid="{00000000-0005-0000-0000-0000BC040000}"/>
    <cellStyle name="Migliaia 13 2 3" xfId="3650" xr:uid="{00000000-0005-0000-0000-0000BD040000}"/>
    <cellStyle name="Migliaia 13 3" xfId="985" xr:uid="{00000000-0005-0000-0000-0000BE040000}"/>
    <cellStyle name="Migliaia 13 3 2" xfId="986" xr:uid="{00000000-0005-0000-0000-0000BF040000}"/>
    <cellStyle name="Migliaia 13 3 2 2" xfId="3651" xr:uid="{00000000-0005-0000-0000-0000C0040000}"/>
    <cellStyle name="Migliaia 13 3 2 3" xfId="3652" xr:uid="{00000000-0005-0000-0000-0000C1040000}"/>
    <cellStyle name="Migliaia 13 3 3" xfId="987" xr:uid="{00000000-0005-0000-0000-0000C2040000}"/>
    <cellStyle name="Migliaia 13 3 3 2" xfId="2336" xr:uid="{00000000-0005-0000-0000-0000C3040000}"/>
    <cellStyle name="Migliaia 13 3 4" xfId="2335" xr:uid="{00000000-0005-0000-0000-0000C4040000}"/>
    <cellStyle name="Migliaia 13 3 5" xfId="3653" xr:uid="{00000000-0005-0000-0000-0000C5040000}"/>
    <cellStyle name="Migliaia 13 4" xfId="988" xr:uid="{00000000-0005-0000-0000-0000C6040000}"/>
    <cellStyle name="Migliaia 13 4 2" xfId="989" xr:uid="{00000000-0005-0000-0000-0000C7040000}"/>
    <cellStyle name="Migliaia 13 4 2 2" xfId="2338" xr:uid="{00000000-0005-0000-0000-0000C8040000}"/>
    <cellStyle name="Migliaia 13 4 2 3" xfId="3654" xr:uid="{00000000-0005-0000-0000-0000C9040000}"/>
    <cellStyle name="Migliaia 13 4 3" xfId="2337" xr:uid="{00000000-0005-0000-0000-0000CA040000}"/>
    <cellStyle name="Migliaia 13 4 4" xfId="3655" xr:uid="{00000000-0005-0000-0000-0000CB040000}"/>
    <cellStyle name="Migliaia 13 5" xfId="990" xr:uid="{00000000-0005-0000-0000-0000CC040000}"/>
    <cellStyle name="Migliaia 13 5 2" xfId="3656" xr:uid="{00000000-0005-0000-0000-0000CD040000}"/>
    <cellStyle name="Migliaia 13 6" xfId="3657" xr:uid="{00000000-0005-0000-0000-0000CE040000}"/>
    <cellStyle name="Migliaia 14" xfId="148" xr:uid="{00000000-0005-0000-0000-0000CF040000}"/>
    <cellStyle name="Migliaia 14 2" xfId="494" xr:uid="{00000000-0005-0000-0000-0000D0040000}"/>
    <cellStyle name="Migliaia 14 2 2" xfId="2339" xr:uid="{00000000-0005-0000-0000-0000D1040000}"/>
    <cellStyle name="Migliaia 14 2 2 2" xfId="3658" xr:uid="{00000000-0005-0000-0000-0000D2040000}"/>
    <cellStyle name="Migliaia 14 2 3" xfId="3659" xr:uid="{00000000-0005-0000-0000-0000D3040000}"/>
    <cellStyle name="Migliaia 14 3" xfId="991" xr:uid="{00000000-0005-0000-0000-0000D4040000}"/>
    <cellStyle name="Migliaia 14 3 2" xfId="992" xr:uid="{00000000-0005-0000-0000-0000D5040000}"/>
    <cellStyle name="Migliaia 14 3 2 2" xfId="3660" xr:uid="{00000000-0005-0000-0000-0000D6040000}"/>
    <cellStyle name="Migliaia 14 3 2 3" xfId="3661" xr:uid="{00000000-0005-0000-0000-0000D7040000}"/>
    <cellStyle name="Migliaia 14 3 3" xfId="993" xr:uid="{00000000-0005-0000-0000-0000D8040000}"/>
    <cellStyle name="Migliaia 14 3 3 2" xfId="2341" xr:uid="{00000000-0005-0000-0000-0000D9040000}"/>
    <cellStyle name="Migliaia 14 3 4" xfId="2340" xr:uid="{00000000-0005-0000-0000-0000DA040000}"/>
    <cellStyle name="Migliaia 14 3 5" xfId="3662" xr:uid="{00000000-0005-0000-0000-0000DB040000}"/>
    <cellStyle name="Migliaia 14 4" xfId="994" xr:uid="{00000000-0005-0000-0000-0000DC040000}"/>
    <cellStyle name="Migliaia 14 4 2" xfId="995" xr:uid="{00000000-0005-0000-0000-0000DD040000}"/>
    <cellStyle name="Migliaia 14 4 2 2" xfId="2343" xr:uid="{00000000-0005-0000-0000-0000DE040000}"/>
    <cellStyle name="Migliaia 14 4 2 3" xfId="3663" xr:uid="{00000000-0005-0000-0000-0000DF040000}"/>
    <cellStyle name="Migliaia 14 4 3" xfId="2342" xr:uid="{00000000-0005-0000-0000-0000E0040000}"/>
    <cellStyle name="Migliaia 14 4 4" xfId="3664" xr:uid="{00000000-0005-0000-0000-0000E1040000}"/>
    <cellStyle name="Migliaia 14 5" xfId="996" xr:uid="{00000000-0005-0000-0000-0000E2040000}"/>
    <cellStyle name="Migliaia 14 5 2" xfId="3665" xr:uid="{00000000-0005-0000-0000-0000E3040000}"/>
    <cellStyle name="Migliaia 14 6" xfId="3666" xr:uid="{00000000-0005-0000-0000-0000E4040000}"/>
    <cellStyle name="Migliaia 15" xfId="149" xr:uid="{00000000-0005-0000-0000-0000E5040000}"/>
    <cellStyle name="Migliaia 15 2" xfId="495" xr:uid="{00000000-0005-0000-0000-0000E6040000}"/>
    <cellStyle name="Migliaia 15 2 2" xfId="2344" xr:uid="{00000000-0005-0000-0000-0000E7040000}"/>
    <cellStyle name="Migliaia 15 2 2 2" xfId="3667" xr:uid="{00000000-0005-0000-0000-0000E8040000}"/>
    <cellStyle name="Migliaia 15 2 3" xfId="3668" xr:uid="{00000000-0005-0000-0000-0000E9040000}"/>
    <cellStyle name="Migliaia 15 3" xfId="997" xr:uid="{00000000-0005-0000-0000-0000EA040000}"/>
    <cellStyle name="Migliaia 15 3 2" xfId="998" xr:uid="{00000000-0005-0000-0000-0000EB040000}"/>
    <cellStyle name="Migliaia 15 3 2 2" xfId="3669" xr:uid="{00000000-0005-0000-0000-0000EC040000}"/>
    <cellStyle name="Migliaia 15 3 2 3" xfId="3670" xr:uid="{00000000-0005-0000-0000-0000ED040000}"/>
    <cellStyle name="Migliaia 15 3 3" xfId="999" xr:uid="{00000000-0005-0000-0000-0000EE040000}"/>
    <cellStyle name="Migliaia 15 3 3 2" xfId="2346" xr:uid="{00000000-0005-0000-0000-0000EF040000}"/>
    <cellStyle name="Migliaia 15 3 4" xfId="2345" xr:uid="{00000000-0005-0000-0000-0000F0040000}"/>
    <cellStyle name="Migliaia 15 3 5" xfId="3671" xr:uid="{00000000-0005-0000-0000-0000F1040000}"/>
    <cellStyle name="Migliaia 15 4" xfId="1000" xr:uid="{00000000-0005-0000-0000-0000F2040000}"/>
    <cellStyle name="Migliaia 15 4 2" xfId="1001" xr:uid="{00000000-0005-0000-0000-0000F3040000}"/>
    <cellStyle name="Migliaia 15 4 2 2" xfId="2348" xr:uid="{00000000-0005-0000-0000-0000F4040000}"/>
    <cellStyle name="Migliaia 15 4 2 3" xfId="3672" xr:uid="{00000000-0005-0000-0000-0000F5040000}"/>
    <cellStyle name="Migliaia 15 4 3" xfId="2347" xr:uid="{00000000-0005-0000-0000-0000F6040000}"/>
    <cellStyle name="Migliaia 15 4 4" xfId="3673" xr:uid="{00000000-0005-0000-0000-0000F7040000}"/>
    <cellStyle name="Migliaia 15 5" xfId="1002" xr:uid="{00000000-0005-0000-0000-0000F8040000}"/>
    <cellStyle name="Migliaia 15 5 2" xfId="3674" xr:uid="{00000000-0005-0000-0000-0000F9040000}"/>
    <cellStyle name="Migliaia 15 6" xfId="3675" xr:uid="{00000000-0005-0000-0000-0000FA040000}"/>
    <cellStyle name="Migliaia 16" xfId="150" xr:uid="{00000000-0005-0000-0000-0000FB040000}"/>
    <cellStyle name="Migliaia 16 2" xfId="496" xr:uid="{00000000-0005-0000-0000-0000FC040000}"/>
    <cellStyle name="Migliaia 16 2 2" xfId="2349" xr:uid="{00000000-0005-0000-0000-0000FD040000}"/>
    <cellStyle name="Migliaia 16 2 2 2" xfId="3676" xr:uid="{00000000-0005-0000-0000-0000FE040000}"/>
    <cellStyle name="Migliaia 16 2 3" xfId="3677" xr:uid="{00000000-0005-0000-0000-0000FF040000}"/>
    <cellStyle name="Migliaia 16 3" xfId="1003" xr:uid="{00000000-0005-0000-0000-000000050000}"/>
    <cellStyle name="Migliaia 16 3 2" xfId="1004" xr:uid="{00000000-0005-0000-0000-000001050000}"/>
    <cellStyle name="Migliaia 16 3 2 2" xfId="3678" xr:uid="{00000000-0005-0000-0000-000002050000}"/>
    <cellStyle name="Migliaia 16 3 2 3" xfId="3679" xr:uid="{00000000-0005-0000-0000-000003050000}"/>
    <cellStyle name="Migliaia 16 3 3" xfId="1005" xr:uid="{00000000-0005-0000-0000-000004050000}"/>
    <cellStyle name="Migliaia 16 3 3 2" xfId="2351" xr:uid="{00000000-0005-0000-0000-000005050000}"/>
    <cellStyle name="Migliaia 16 3 4" xfId="2350" xr:uid="{00000000-0005-0000-0000-000006050000}"/>
    <cellStyle name="Migliaia 16 3 5" xfId="3680" xr:uid="{00000000-0005-0000-0000-000007050000}"/>
    <cellStyle name="Migliaia 16 4" xfId="1006" xr:uid="{00000000-0005-0000-0000-000008050000}"/>
    <cellStyle name="Migliaia 16 4 2" xfId="1007" xr:uid="{00000000-0005-0000-0000-000009050000}"/>
    <cellStyle name="Migliaia 16 4 2 2" xfId="2353" xr:uid="{00000000-0005-0000-0000-00000A050000}"/>
    <cellStyle name="Migliaia 16 4 2 3" xfId="3681" xr:uid="{00000000-0005-0000-0000-00000B050000}"/>
    <cellStyle name="Migliaia 16 4 3" xfId="2352" xr:uid="{00000000-0005-0000-0000-00000C050000}"/>
    <cellStyle name="Migliaia 16 4 4" xfId="3682" xr:uid="{00000000-0005-0000-0000-00000D050000}"/>
    <cellStyle name="Migliaia 16 5" xfId="1008" xr:uid="{00000000-0005-0000-0000-00000E050000}"/>
    <cellStyle name="Migliaia 16 5 2" xfId="3683" xr:uid="{00000000-0005-0000-0000-00000F050000}"/>
    <cellStyle name="Migliaia 16 6" xfId="3684" xr:uid="{00000000-0005-0000-0000-000010050000}"/>
    <cellStyle name="Migliaia 17" xfId="151" xr:uid="{00000000-0005-0000-0000-000011050000}"/>
    <cellStyle name="Migliaia 17 2" xfId="497" xr:uid="{00000000-0005-0000-0000-000012050000}"/>
    <cellStyle name="Migliaia 17 2 2" xfId="2354" xr:uid="{00000000-0005-0000-0000-000013050000}"/>
    <cellStyle name="Migliaia 17 2 2 2" xfId="3685" xr:uid="{00000000-0005-0000-0000-000014050000}"/>
    <cellStyle name="Migliaia 17 2 3" xfId="3686" xr:uid="{00000000-0005-0000-0000-000015050000}"/>
    <cellStyle name="Migliaia 17 3" xfId="1009" xr:uid="{00000000-0005-0000-0000-000016050000}"/>
    <cellStyle name="Migliaia 17 3 2" xfId="1010" xr:uid="{00000000-0005-0000-0000-000017050000}"/>
    <cellStyle name="Migliaia 17 3 2 2" xfId="3687" xr:uid="{00000000-0005-0000-0000-000018050000}"/>
    <cellStyle name="Migliaia 17 3 2 3" xfId="3688" xr:uid="{00000000-0005-0000-0000-000019050000}"/>
    <cellStyle name="Migliaia 17 3 3" xfId="1011" xr:uid="{00000000-0005-0000-0000-00001A050000}"/>
    <cellStyle name="Migliaia 17 3 3 2" xfId="2356" xr:uid="{00000000-0005-0000-0000-00001B050000}"/>
    <cellStyle name="Migliaia 17 3 4" xfId="2355" xr:uid="{00000000-0005-0000-0000-00001C050000}"/>
    <cellStyle name="Migliaia 17 3 5" xfId="3689" xr:uid="{00000000-0005-0000-0000-00001D050000}"/>
    <cellStyle name="Migliaia 17 4" xfId="1012" xr:uid="{00000000-0005-0000-0000-00001E050000}"/>
    <cellStyle name="Migliaia 17 4 2" xfId="1013" xr:uid="{00000000-0005-0000-0000-00001F050000}"/>
    <cellStyle name="Migliaia 17 4 2 2" xfId="2358" xr:uid="{00000000-0005-0000-0000-000020050000}"/>
    <cellStyle name="Migliaia 17 4 2 3" xfId="3690" xr:uid="{00000000-0005-0000-0000-000021050000}"/>
    <cellStyle name="Migliaia 17 4 3" xfId="2357" xr:uid="{00000000-0005-0000-0000-000022050000}"/>
    <cellStyle name="Migliaia 17 4 4" xfId="3691" xr:uid="{00000000-0005-0000-0000-000023050000}"/>
    <cellStyle name="Migliaia 17 5" xfId="1014" xr:uid="{00000000-0005-0000-0000-000024050000}"/>
    <cellStyle name="Migliaia 17 5 2" xfId="3692" xr:uid="{00000000-0005-0000-0000-000025050000}"/>
    <cellStyle name="Migliaia 17 6" xfId="3693" xr:uid="{00000000-0005-0000-0000-000026050000}"/>
    <cellStyle name="Migliaia 18" xfId="152" xr:uid="{00000000-0005-0000-0000-000027050000}"/>
    <cellStyle name="Migliaia 18 2" xfId="498" xr:uid="{00000000-0005-0000-0000-000028050000}"/>
    <cellStyle name="Migliaia 18 2 2" xfId="2359" xr:uid="{00000000-0005-0000-0000-000029050000}"/>
    <cellStyle name="Migliaia 18 2 2 2" xfId="3694" xr:uid="{00000000-0005-0000-0000-00002A050000}"/>
    <cellStyle name="Migliaia 18 2 3" xfId="3695" xr:uid="{00000000-0005-0000-0000-00002B050000}"/>
    <cellStyle name="Migliaia 18 3" xfId="1015" xr:uid="{00000000-0005-0000-0000-00002C050000}"/>
    <cellStyle name="Migliaia 18 3 2" xfId="1016" xr:uid="{00000000-0005-0000-0000-00002D050000}"/>
    <cellStyle name="Migliaia 18 3 2 2" xfId="3696" xr:uid="{00000000-0005-0000-0000-00002E050000}"/>
    <cellStyle name="Migliaia 18 3 2 3" xfId="3697" xr:uid="{00000000-0005-0000-0000-00002F050000}"/>
    <cellStyle name="Migliaia 18 3 3" xfId="1017" xr:uid="{00000000-0005-0000-0000-000030050000}"/>
    <cellStyle name="Migliaia 18 3 3 2" xfId="2361" xr:uid="{00000000-0005-0000-0000-000031050000}"/>
    <cellStyle name="Migliaia 18 3 4" xfId="2360" xr:uid="{00000000-0005-0000-0000-000032050000}"/>
    <cellStyle name="Migliaia 18 3 5" xfId="3698" xr:uid="{00000000-0005-0000-0000-000033050000}"/>
    <cellStyle name="Migliaia 18 4" xfId="1018" xr:uid="{00000000-0005-0000-0000-000034050000}"/>
    <cellStyle name="Migliaia 18 4 2" xfId="1019" xr:uid="{00000000-0005-0000-0000-000035050000}"/>
    <cellStyle name="Migliaia 18 4 2 2" xfId="2363" xr:uid="{00000000-0005-0000-0000-000036050000}"/>
    <cellStyle name="Migliaia 18 4 2 3" xfId="3699" xr:uid="{00000000-0005-0000-0000-000037050000}"/>
    <cellStyle name="Migliaia 18 4 3" xfId="2362" xr:uid="{00000000-0005-0000-0000-000038050000}"/>
    <cellStyle name="Migliaia 18 4 4" xfId="3700" xr:uid="{00000000-0005-0000-0000-000039050000}"/>
    <cellStyle name="Migliaia 18 5" xfId="1020" xr:uid="{00000000-0005-0000-0000-00003A050000}"/>
    <cellStyle name="Migliaia 18 5 2" xfId="3701" xr:uid="{00000000-0005-0000-0000-00003B050000}"/>
    <cellStyle name="Migliaia 18 6" xfId="3702" xr:uid="{00000000-0005-0000-0000-00003C050000}"/>
    <cellStyle name="Migliaia 19" xfId="153" xr:uid="{00000000-0005-0000-0000-00003D050000}"/>
    <cellStyle name="Migliaia 19 2" xfId="499" xr:uid="{00000000-0005-0000-0000-00003E050000}"/>
    <cellStyle name="Migliaia 19 2 2" xfId="2364" xr:uid="{00000000-0005-0000-0000-00003F050000}"/>
    <cellStyle name="Migliaia 19 2 2 2" xfId="3703" xr:uid="{00000000-0005-0000-0000-000040050000}"/>
    <cellStyle name="Migliaia 19 2 3" xfId="3704" xr:uid="{00000000-0005-0000-0000-000041050000}"/>
    <cellStyle name="Migliaia 19 3" xfId="1021" xr:uid="{00000000-0005-0000-0000-000042050000}"/>
    <cellStyle name="Migliaia 19 3 2" xfId="1022" xr:uid="{00000000-0005-0000-0000-000043050000}"/>
    <cellStyle name="Migliaia 19 3 2 2" xfId="3705" xr:uid="{00000000-0005-0000-0000-000044050000}"/>
    <cellStyle name="Migliaia 19 3 2 3" xfId="3706" xr:uid="{00000000-0005-0000-0000-000045050000}"/>
    <cellStyle name="Migliaia 19 3 3" xfId="1023" xr:uid="{00000000-0005-0000-0000-000046050000}"/>
    <cellStyle name="Migliaia 19 3 3 2" xfId="2366" xr:uid="{00000000-0005-0000-0000-000047050000}"/>
    <cellStyle name="Migliaia 19 3 4" xfId="2365" xr:uid="{00000000-0005-0000-0000-000048050000}"/>
    <cellStyle name="Migliaia 19 3 5" xfId="3707" xr:uid="{00000000-0005-0000-0000-000049050000}"/>
    <cellStyle name="Migliaia 19 4" xfId="1024" xr:uid="{00000000-0005-0000-0000-00004A050000}"/>
    <cellStyle name="Migliaia 19 4 2" xfId="1025" xr:uid="{00000000-0005-0000-0000-00004B050000}"/>
    <cellStyle name="Migliaia 19 4 2 2" xfId="2368" xr:uid="{00000000-0005-0000-0000-00004C050000}"/>
    <cellStyle name="Migliaia 19 4 2 3" xfId="3708" xr:uid="{00000000-0005-0000-0000-00004D050000}"/>
    <cellStyle name="Migliaia 19 4 3" xfId="2367" xr:uid="{00000000-0005-0000-0000-00004E050000}"/>
    <cellStyle name="Migliaia 19 4 4" xfId="3709" xr:uid="{00000000-0005-0000-0000-00004F050000}"/>
    <cellStyle name="Migliaia 19 5" xfId="1026" xr:uid="{00000000-0005-0000-0000-000050050000}"/>
    <cellStyle name="Migliaia 19 5 2" xfId="3710" xr:uid="{00000000-0005-0000-0000-000051050000}"/>
    <cellStyle name="Migliaia 19 6" xfId="3711" xr:uid="{00000000-0005-0000-0000-000052050000}"/>
    <cellStyle name="Migliaia 2" xfId="154" xr:uid="{00000000-0005-0000-0000-000053050000}"/>
    <cellStyle name="Migliaia 2 2" xfId="155" xr:uid="{00000000-0005-0000-0000-000054050000}"/>
    <cellStyle name="Migliaia 2 2 2" xfId="2075" xr:uid="{00000000-0005-0000-0000-000055050000}"/>
    <cellStyle name="Migliaia 2 2 2 2" xfId="3712" xr:uid="{00000000-0005-0000-0000-000056050000}"/>
    <cellStyle name="Migliaia 2 2 2 3" xfId="3713" xr:uid="{00000000-0005-0000-0000-000057050000}"/>
    <cellStyle name="Migliaia 2 2 3" xfId="3714" xr:uid="{00000000-0005-0000-0000-000058050000}"/>
    <cellStyle name="Migliaia 2 2 4" xfId="3715" xr:uid="{00000000-0005-0000-0000-000059050000}"/>
    <cellStyle name="Migliaia 2 3" xfId="156" xr:uid="{00000000-0005-0000-0000-00005A050000}"/>
    <cellStyle name="Migliaia 2 3 2" xfId="2076" xr:uid="{00000000-0005-0000-0000-00005B050000}"/>
    <cellStyle name="Migliaia 2 3 2 2" xfId="3716" xr:uid="{00000000-0005-0000-0000-00005C050000}"/>
    <cellStyle name="Migliaia 2 3 2 3" xfId="3717" xr:uid="{00000000-0005-0000-0000-00005D050000}"/>
    <cellStyle name="Migliaia 2 3 3" xfId="3718" xr:uid="{00000000-0005-0000-0000-00005E050000}"/>
    <cellStyle name="Migliaia 2 3 4" xfId="3719" xr:uid="{00000000-0005-0000-0000-00005F050000}"/>
    <cellStyle name="Migliaia 2 4" xfId="1027" xr:uid="{00000000-0005-0000-0000-000060050000}"/>
    <cellStyle name="Migliaia 2 4 2" xfId="1028" xr:uid="{00000000-0005-0000-0000-000061050000}"/>
    <cellStyle name="Migliaia 2 4 2 2" xfId="3720" xr:uid="{00000000-0005-0000-0000-000062050000}"/>
    <cellStyle name="Migliaia 2 4 2 3" xfId="3721" xr:uid="{00000000-0005-0000-0000-000063050000}"/>
    <cellStyle name="Migliaia 2 4 3" xfId="1029" xr:uid="{00000000-0005-0000-0000-000064050000}"/>
    <cellStyle name="Migliaia 2 4 3 2" xfId="2370" xr:uid="{00000000-0005-0000-0000-000065050000}"/>
    <cellStyle name="Migliaia 2 4 4" xfId="2369" xr:uid="{00000000-0005-0000-0000-000066050000}"/>
    <cellStyle name="Migliaia 2 4 5" xfId="3722" xr:uid="{00000000-0005-0000-0000-000067050000}"/>
    <cellStyle name="Migliaia 2 5" xfId="1030" xr:uid="{00000000-0005-0000-0000-000068050000}"/>
    <cellStyle name="Migliaia 2 5 2" xfId="1031" xr:uid="{00000000-0005-0000-0000-000069050000}"/>
    <cellStyle name="Migliaia 2 5 2 2" xfId="2372" xr:uid="{00000000-0005-0000-0000-00006A050000}"/>
    <cellStyle name="Migliaia 2 5 2 3" xfId="3723" xr:uid="{00000000-0005-0000-0000-00006B050000}"/>
    <cellStyle name="Migliaia 2 5 3" xfId="2371" xr:uid="{00000000-0005-0000-0000-00006C050000}"/>
    <cellStyle name="Migliaia 2 5 4" xfId="3724" xr:uid="{00000000-0005-0000-0000-00006D050000}"/>
    <cellStyle name="Migliaia 2 6" xfId="1032" xr:uid="{00000000-0005-0000-0000-00006E050000}"/>
    <cellStyle name="Migliaia 2 6 2" xfId="3725" xr:uid="{00000000-0005-0000-0000-00006F050000}"/>
    <cellStyle name="Migliaia 2 7" xfId="3726" xr:uid="{00000000-0005-0000-0000-000070050000}"/>
    <cellStyle name="Migliaia 2_Domestico_reg&amp;naz" xfId="157" xr:uid="{00000000-0005-0000-0000-000071050000}"/>
    <cellStyle name="Migliaia 20" xfId="158" xr:uid="{00000000-0005-0000-0000-000072050000}"/>
    <cellStyle name="Migliaia 20 2" xfId="500" xr:uid="{00000000-0005-0000-0000-000073050000}"/>
    <cellStyle name="Migliaia 20 2 2" xfId="2373" xr:uid="{00000000-0005-0000-0000-000074050000}"/>
    <cellStyle name="Migliaia 20 2 2 2" xfId="3727" xr:uid="{00000000-0005-0000-0000-000075050000}"/>
    <cellStyle name="Migliaia 20 2 3" xfId="3728" xr:uid="{00000000-0005-0000-0000-000076050000}"/>
    <cellStyle name="Migliaia 20 3" xfId="1033" xr:uid="{00000000-0005-0000-0000-000077050000}"/>
    <cellStyle name="Migliaia 20 3 2" xfId="1034" xr:uid="{00000000-0005-0000-0000-000078050000}"/>
    <cellStyle name="Migliaia 20 3 2 2" xfId="3729" xr:uid="{00000000-0005-0000-0000-000079050000}"/>
    <cellStyle name="Migliaia 20 3 2 3" xfId="3730" xr:uid="{00000000-0005-0000-0000-00007A050000}"/>
    <cellStyle name="Migliaia 20 3 3" xfId="1035" xr:uid="{00000000-0005-0000-0000-00007B050000}"/>
    <cellStyle name="Migliaia 20 3 3 2" xfId="2375" xr:uid="{00000000-0005-0000-0000-00007C050000}"/>
    <cellStyle name="Migliaia 20 3 4" xfId="2374" xr:uid="{00000000-0005-0000-0000-00007D050000}"/>
    <cellStyle name="Migliaia 20 3 5" xfId="3731" xr:uid="{00000000-0005-0000-0000-00007E050000}"/>
    <cellStyle name="Migliaia 20 4" xfId="1036" xr:uid="{00000000-0005-0000-0000-00007F050000}"/>
    <cellStyle name="Migliaia 20 4 2" xfId="1037" xr:uid="{00000000-0005-0000-0000-000080050000}"/>
    <cellStyle name="Migliaia 20 4 2 2" xfId="2377" xr:uid="{00000000-0005-0000-0000-000081050000}"/>
    <cellStyle name="Migliaia 20 4 2 3" xfId="3732" xr:uid="{00000000-0005-0000-0000-000082050000}"/>
    <cellStyle name="Migliaia 20 4 3" xfId="2376" xr:uid="{00000000-0005-0000-0000-000083050000}"/>
    <cellStyle name="Migliaia 20 4 4" xfId="3733" xr:uid="{00000000-0005-0000-0000-000084050000}"/>
    <cellStyle name="Migliaia 20 5" xfId="1038" xr:uid="{00000000-0005-0000-0000-000085050000}"/>
    <cellStyle name="Migliaia 20 5 2" xfId="3734" xr:uid="{00000000-0005-0000-0000-000086050000}"/>
    <cellStyle name="Migliaia 20 6" xfId="3735" xr:uid="{00000000-0005-0000-0000-000087050000}"/>
    <cellStyle name="Migliaia 21" xfId="159" xr:uid="{00000000-0005-0000-0000-000088050000}"/>
    <cellStyle name="Migliaia 21 2" xfId="501" xr:uid="{00000000-0005-0000-0000-000089050000}"/>
    <cellStyle name="Migliaia 21 2 2" xfId="2378" xr:uid="{00000000-0005-0000-0000-00008A050000}"/>
    <cellStyle name="Migliaia 21 2 2 2" xfId="3736" xr:uid="{00000000-0005-0000-0000-00008B050000}"/>
    <cellStyle name="Migliaia 21 2 3" xfId="3737" xr:uid="{00000000-0005-0000-0000-00008C050000}"/>
    <cellStyle name="Migliaia 21 3" xfId="1039" xr:uid="{00000000-0005-0000-0000-00008D050000}"/>
    <cellStyle name="Migliaia 21 3 2" xfId="1040" xr:uid="{00000000-0005-0000-0000-00008E050000}"/>
    <cellStyle name="Migliaia 21 3 2 2" xfId="3738" xr:uid="{00000000-0005-0000-0000-00008F050000}"/>
    <cellStyle name="Migliaia 21 3 2 3" xfId="3739" xr:uid="{00000000-0005-0000-0000-000090050000}"/>
    <cellStyle name="Migliaia 21 3 3" xfId="1041" xr:uid="{00000000-0005-0000-0000-000091050000}"/>
    <cellStyle name="Migliaia 21 3 3 2" xfId="2380" xr:uid="{00000000-0005-0000-0000-000092050000}"/>
    <cellStyle name="Migliaia 21 3 4" xfId="2379" xr:uid="{00000000-0005-0000-0000-000093050000}"/>
    <cellStyle name="Migliaia 21 3 5" xfId="3740" xr:uid="{00000000-0005-0000-0000-000094050000}"/>
    <cellStyle name="Migliaia 21 4" xfId="1042" xr:uid="{00000000-0005-0000-0000-000095050000}"/>
    <cellStyle name="Migliaia 21 4 2" xfId="1043" xr:uid="{00000000-0005-0000-0000-000096050000}"/>
    <cellStyle name="Migliaia 21 4 2 2" xfId="2382" xr:uid="{00000000-0005-0000-0000-000097050000}"/>
    <cellStyle name="Migliaia 21 4 2 3" xfId="3741" xr:uid="{00000000-0005-0000-0000-000098050000}"/>
    <cellStyle name="Migliaia 21 4 3" xfId="2381" xr:uid="{00000000-0005-0000-0000-000099050000}"/>
    <cellStyle name="Migliaia 21 4 4" xfId="3742" xr:uid="{00000000-0005-0000-0000-00009A050000}"/>
    <cellStyle name="Migliaia 21 5" xfId="1044" xr:uid="{00000000-0005-0000-0000-00009B050000}"/>
    <cellStyle name="Migliaia 21 5 2" xfId="3743" xr:uid="{00000000-0005-0000-0000-00009C050000}"/>
    <cellStyle name="Migliaia 21 6" xfId="3744" xr:uid="{00000000-0005-0000-0000-00009D050000}"/>
    <cellStyle name="Migliaia 22" xfId="160" xr:uid="{00000000-0005-0000-0000-00009E050000}"/>
    <cellStyle name="Migliaia 22 2" xfId="502" xr:uid="{00000000-0005-0000-0000-00009F050000}"/>
    <cellStyle name="Migliaia 22 2 2" xfId="2383" xr:uid="{00000000-0005-0000-0000-0000A0050000}"/>
    <cellStyle name="Migliaia 22 2 2 2" xfId="3745" xr:uid="{00000000-0005-0000-0000-0000A1050000}"/>
    <cellStyle name="Migliaia 22 2 3" xfId="3746" xr:uid="{00000000-0005-0000-0000-0000A2050000}"/>
    <cellStyle name="Migliaia 22 3" xfId="1045" xr:uid="{00000000-0005-0000-0000-0000A3050000}"/>
    <cellStyle name="Migliaia 22 3 2" xfId="1046" xr:uid="{00000000-0005-0000-0000-0000A4050000}"/>
    <cellStyle name="Migliaia 22 3 2 2" xfId="3747" xr:uid="{00000000-0005-0000-0000-0000A5050000}"/>
    <cellStyle name="Migliaia 22 3 2 3" xfId="3748" xr:uid="{00000000-0005-0000-0000-0000A6050000}"/>
    <cellStyle name="Migliaia 22 3 3" xfId="1047" xr:uid="{00000000-0005-0000-0000-0000A7050000}"/>
    <cellStyle name="Migliaia 22 3 3 2" xfId="2385" xr:uid="{00000000-0005-0000-0000-0000A8050000}"/>
    <cellStyle name="Migliaia 22 3 4" xfId="2384" xr:uid="{00000000-0005-0000-0000-0000A9050000}"/>
    <cellStyle name="Migliaia 22 3 5" xfId="3749" xr:uid="{00000000-0005-0000-0000-0000AA050000}"/>
    <cellStyle name="Migliaia 22 4" xfId="1048" xr:uid="{00000000-0005-0000-0000-0000AB050000}"/>
    <cellStyle name="Migliaia 22 4 2" xfId="1049" xr:uid="{00000000-0005-0000-0000-0000AC050000}"/>
    <cellStyle name="Migliaia 22 4 2 2" xfId="2387" xr:uid="{00000000-0005-0000-0000-0000AD050000}"/>
    <cellStyle name="Migliaia 22 4 2 3" xfId="3750" xr:uid="{00000000-0005-0000-0000-0000AE050000}"/>
    <cellStyle name="Migliaia 22 4 3" xfId="2386" xr:uid="{00000000-0005-0000-0000-0000AF050000}"/>
    <cellStyle name="Migliaia 22 4 4" xfId="3751" xr:uid="{00000000-0005-0000-0000-0000B0050000}"/>
    <cellStyle name="Migliaia 22 5" xfId="1050" xr:uid="{00000000-0005-0000-0000-0000B1050000}"/>
    <cellStyle name="Migliaia 22 5 2" xfId="3752" xr:uid="{00000000-0005-0000-0000-0000B2050000}"/>
    <cellStyle name="Migliaia 22 6" xfId="3753" xr:uid="{00000000-0005-0000-0000-0000B3050000}"/>
    <cellStyle name="Migliaia 23" xfId="161" xr:uid="{00000000-0005-0000-0000-0000B4050000}"/>
    <cellStyle name="Migliaia 23 2" xfId="503" xr:uid="{00000000-0005-0000-0000-0000B5050000}"/>
    <cellStyle name="Migliaia 23 2 2" xfId="2388" xr:uid="{00000000-0005-0000-0000-0000B6050000}"/>
    <cellStyle name="Migliaia 23 2 2 2" xfId="3754" xr:uid="{00000000-0005-0000-0000-0000B7050000}"/>
    <cellStyle name="Migliaia 23 2 3" xfId="3755" xr:uid="{00000000-0005-0000-0000-0000B8050000}"/>
    <cellStyle name="Migliaia 23 3" xfId="1051" xr:uid="{00000000-0005-0000-0000-0000B9050000}"/>
    <cellStyle name="Migliaia 23 3 2" xfId="1052" xr:uid="{00000000-0005-0000-0000-0000BA050000}"/>
    <cellStyle name="Migliaia 23 3 2 2" xfId="3756" xr:uid="{00000000-0005-0000-0000-0000BB050000}"/>
    <cellStyle name="Migliaia 23 3 2 3" xfId="3757" xr:uid="{00000000-0005-0000-0000-0000BC050000}"/>
    <cellStyle name="Migliaia 23 3 3" xfId="1053" xr:uid="{00000000-0005-0000-0000-0000BD050000}"/>
    <cellStyle name="Migliaia 23 3 3 2" xfId="2390" xr:uid="{00000000-0005-0000-0000-0000BE050000}"/>
    <cellStyle name="Migliaia 23 3 4" xfId="2389" xr:uid="{00000000-0005-0000-0000-0000BF050000}"/>
    <cellStyle name="Migliaia 23 3 5" xfId="3758" xr:uid="{00000000-0005-0000-0000-0000C0050000}"/>
    <cellStyle name="Migliaia 23 4" xfId="1054" xr:uid="{00000000-0005-0000-0000-0000C1050000}"/>
    <cellStyle name="Migliaia 23 4 2" xfId="1055" xr:uid="{00000000-0005-0000-0000-0000C2050000}"/>
    <cellStyle name="Migliaia 23 4 2 2" xfId="2392" xr:uid="{00000000-0005-0000-0000-0000C3050000}"/>
    <cellStyle name="Migliaia 23 4 2 3" xfId="3759" xr:uid="{00000000-0005-0000-0000-0000C4050000}"/>
    <cellStyle name="Migliaia 23 4 3" xfId="2391" xr:uid="{00000000-0005-0000-0000-0000C5050000}"/>
    <cellStyle name="Migliaia 23 4 4" xfId="3760" xr:uid="{00000000-0005-0000-0000-0000C6050000}"/>
    <cellStyle name="Migliaia 23 5" xfId="1056" xr:uid="{00000000-0005-0000-0000-0000C7050000}"/>
    <cellStyle name="Migliaia 23 5 2" xfId="3761" xr:uid="{00000000-0005-0000-0000-0000C8050000}"/>
    <cellStyle name="Migliaia 23 6" xfId="3762" xr:uid="{00000000-0005-0000-0000-0000C9050000}"/>
    <cellStyle name="Migliaia 24" xfId="162" xr:uid="{00000000-0005-0000-0000-0000CA050000}"/>
    <cellStyle name="Migliaia 24 2" xfId="504" xr:uid="{00000000-0005-0000-0000-0000CB050000}"/>
    <cellStyle name="Migliaia 24 2 2" xfId="2393" xr:uid="{00000000-0005-0000-0000-0000CC050000}"/>
    <cellStyle name="Migliaia 24 2 2 2" xfId="3763" xr:uid="{00000000-0005-0000-0000-0000CD050000}"/>
    <cellStyle name="Migliaia 24 2 3" xfId="3764" xr:uid="{00000000-0005-0000-0000-0000CE050000}"/>
    <cellStyle name="Migliaia 24 3" xfId="1057" xr:uid="{00000000-0005-0000-0000-0000CF050000}"/>
    <cellStyle name="Migliaia 24 3 2" xfId="1058" xr:uid="{00000000-0005-0000-0000-0000D0050000}"/>
    <cellStyle name="Migliaia 24 3 2 2" xfId="3765" xr:uid="{00000000-0005-0000-0000-0000D1050000}"/>
    <cellStyle name="Migliaia 24 3 2 3" xfId="3766" xr:uid="{00000000-0005-0000-0000-0000D2050000}"/>
    <cellStyle name="Migliaia 24 3 3" xfId="1059" xr:uid="{00000000-0005-0000-0000-0000D3050000}"/>
    <cellStyle name="Migliaia 24 3 3 2" xfId="2395" xr:uid="{00000000-0005-0000-0000-0000D4050000}"/>
    <cellStyle name="Migliaia 24 3 4" xfId="2394" xr:uid="{00000000-0005-0000-0000-0000D5050000}"/>
    <cellStyle name="Migliaia 24 3 5" xfId="3767" xr:uid="{00000000-0005-0000-0000-0000D6050000}"/>
    <cellStyle name="Migliaia 24 4" xfId="1060" xr:uid="{00000000-0005-0000-0000-0000D7050000}"/>
    <cellStyle name="Migliaia 24 4 2" xfId="1061" xr:uid="{00000000-0005-0000-0000-0000D8050000}"/>
    <cellStyle name="Migliaia 24 4 2 2" xfId="2397" xr:uid="{00000000-0005-0000-0000-0000D9050000}"/>
    <cellStyle name="Migliaia 24 4 2 3" xfId="3768" xr:uid="{00000000-0005-0000-0000-0000DA050000}"/>
    <cellStyle name="Migliaia 24 4 3" xfId="2396" xr:uid="{00000000-0005-0000-0000-0000DB050000}"/>
    <cellStyle name="Migliaia 24 4 4" xfId="3769" xr:uid="{00000000-0005-0000-0000-0000DC050000}"/>
    <cellStyle name="Migliaia 24 5" xfId="1062" xr:uid="{00000000-0005-0000-0000-0000DD050000}"/>
    <cellStyle name="Migliaia 24 5 2" xfId="3770" xr:uid="{00000000-0005-0000-0000-0000DE050000}"/>
    <cellStyle name="Migliaia 24 6" xfId="3771" xr:uid="{00000000-0005-0000-0000-0000DF050000}"/>
    <cellStyle name="Migliaia 25" xfId="163" xr:uid="{00000000-0005-0000-0000-0000E0050000}"/>
    <cellStyle name="Migliaia 25 2" xfId="505" xr:uid="{00000000-0005-0000-0000-0000E1050000}"/>
    <cellStyle name="Migliaia 25 2 2" xfId="2398" xr:uid="{00000000-0005-0000-0000-0000E2050000}"/>
    <cellStyle name="Migliaia 25 2 2 2" xfId="3772" xr:uid="{00000000-0005-0000-0000-0000E3050000}"/>
    <cellStyle name="Migliaia 25 2 3" xfId="3773" xr:uid="{00000000-0005-0000-0000-0000E4050000}"/>
    <cellStyle name="Migliaia 25 3" xfId="1063" xr:uid="{00000000-0005-0000-0000-0000E5050000}"/>
    <cellStyle name="Migliaia 25 3 2" xfId="1064" xr:uid="{00000000-0005-0000-0000-0000E6050000}"/>
    <cellStyle name="Migliaia 25 3 2 2" xfId="3774" xr:uid="{00000000-0005-0000-0000-0000E7050000}"/>
    <cellStyle name="Migliaia 25 3 2 3" xfId="3775" xr:uid="{00000000-0005-0000-0000-0000E8050000}"/>
    <cellStyle name="Migliaia 25 3 3" xfId="1065" xr:uid="{00000000-0005-0000-0000-0000E9050000}"/>
    <cellStyle name="Migliaia 25 3 3 2" xfId="2400" xr:uid="{00000000-0005-0000-0000-0000EA050000}"/>
    <cellStyle name="Migliaia 25 3 4" xfId="2399" xr:uid="{00000000-0005-0000-0000-0000EB050000}"/>
    <cellStyle name="Migliaia 25 3 5" xfId="3776" xr:uid="{00000000-0005-0000-0000-0000EC050000}"/>
    <cellStyle name="Migliaia 25 4" xfId="1066" xr:uid="{00000000-0005-0000-0000-0000ED050000}"/>
    <cellStyle name="Migliaia 25 4 2" xfId="1067" xr:uid="{00000000-0005-0000-0000-0000EE050000}"/>
    <cellStyle name="Migliaia 25 4 2 2" xfId="2402" xr:uid="{00000000-0005-0000-0000-0000EF050000}"/>
    <cellStyle name="Migliaia 25 4 2 3" xfId="3777" xr:uid="{00000000-0005-0000-0000-0000F0050000}"/>
    <cellStyle name="Migliaia 25 4 3" xfId="2401" xr:uid="{00000000-0005-0000-0000-0000F1050000}"/>
    <cellStyle name="Migliaia 25 4 4" xfId="3778" xr:uid="{00000000-0005-0000-0000-0000F2050000}"/>
    <cellStyle name="Migliaia 25 5" xfId="1068" xr:uid="{00000000-0005-0000-0000-0000F3050000}"/>
    <cellStyle name="Migliaia 25 5 2" xfId="3779" xr:uid="{00000000-0005-0000-0000-0000F4050000}"/>
    <cellStyle name="Migliaia 25 6" xfId="3780" xr:uid="{00000000-0005-0000-0000-0000F5050000}"/>
    <cellStyle name="Migliaia 26" xfId="164" xr:uid="{00000000-0005-0000-0000-0000F6050000}"/>
    <cellStyle name="Migliaia 26 2" xfId="506" xr:uid="{00000000-0005-0000-0000-0000F7050000}"/>
    <cellStyle name="Migliaia 26 2 2" xfId="2403" xr:uid="{00000000-0005-0000-0000-0000F8050000}"/>
    <cellStyle name="Migliaia 26 2 2 2" xfId="3781" xr:uid="{00000000-0005-0000-0000-0000F9050000}"/>
    <cellStyle name="Migliaia 26 2 3" xfId="3782" xr:uid="{00000000-0005-0000-0000-0000FA050000}"/>
    <cellStyle name="Migliaia 26 3" xfId="1069" xr:uid="{00000000-0005-0000-0000-0000FB050000}"/>
    <cellStyle name="Migliaia 26 3 2" xfId="1070" xr:uid="{00000000-0005-0000-0000-0000FC050000}"/>
    <cellStyle name="Migliaia 26 3 2 2" xfId="3783" xr:uid="{00000000-0005-0000-0000-0000FD050000}"/>
    <cellStyle name="Migliaia 26 3 2 3" xfId="3784" xr:uid="{00000000-0005-0000-0000-0000FE050000}"/>
    <cellStyle name="Migliaia 26 3 3" xfId="1071" xr:uid="{00000000-0005-0000-0000-0000FF050000}"/>
    <cellStyle name="Migliaia 26 3 3 2" xfId="2405" xr:uid="{00000000-0005-0000-0000-000000060000}"/>
    <cellStyle name="Migliaia 26 3 4" xfId="2404" xr:uid="{00000000-0005-0000-0000-000001060000}"/>
    <cellStyle name="Migliaia 26 3 5" xfId="3785" xr:uid="{00000000-0005-0000-0000-000002060000}"/>
    <cellStyle name="Migliaia 26 4" xfId="1072" xr:uid="{00000000-0005-0000-0000-000003060000}"/>
    <cellStyle name="Migliaia 26 4 2" xfId="1073" xr:uid="{00000000-0005-0000-0000-000004060000}"/>
    <cellStyle name="Migliaia 26 4 2 2" xfId="2407" xr:uid="{00000000-0005-0000-0000-000005060000}"/>
    <cellStyle name="Migliaia 26 4 2 3" xfId="3786" xr:uid="{00000000-0005-0000-0000-000006060000}"/>
    <cellStyle name="Migliaia 26 4 3" xfId="2406" xr:uid="{00000000-0005-0000-0000-000007060000}"/>
    <cellStyle name="Migliaia 26 4 4" xfId="3787" xr:uid="{00000000-0005-0000-0000-000008060000}"/>
    <cellStyle name="Migliaia 26 5" xfId="1074" xr:uid="{00000000-0005-0000-0000-000009060000}"/>
    <cellStyle name="Migliaia 26 5 2" xfId="3788" xr:uid="{00000000-0005-0000-0000-00000A060000}"/>
    <cellStyle name="Migliaia 26 6" xfId="3789" xr:uid="{00000000-0005-0000-0000-00000B060000}"/>
    <cellStyle name="Migliaia 27" xfId="165" xr:uid="{00000000-0005-0000-0000-00000C060000}"/>
    <cellStyle name="Migliaia 27 2" xfId="507" xr:uid="{00000000-0005-0000-0000-00000D060000}"/>
    <cellStyle name="Migliaia 27 2 2" xfId="2408" xr:uid="{00000000-0005-0000-0000-00000E060000}"/>
    <cellStyle name="Migliaia 27 2 2 2" xfId="3790" xr:uid="{00000000-0005-0000-0000-00000F060000}"/>
    <cellStyle name="Migliaia 27 2 3" xfId="3791" xr:uid="{00000000-0005-0000-0000-000010060000}"/>
    <cellStyle name="Migliaia 27 3" xfId="1075" xr:uid="{00000000-0005-0000-0000-000011060000}"/>
    <cellStyle name="Migliaia 27 3 2" xfId="1076" xr:uid="{00000000-0005-0000-0000-000012060000}"/>
    <cellStyle name="Migliaia 27 3 2 2" xfId="3792" xr:uid="{00000000-0005-0000-0000-000013060000}"/>
    <cellStyle name="Migliaia 27 3 2 3" xfId="3793" xr:uid="{00000000-0005-0000-0000-000014060000}"/>
    <cellStyle name="Migliaia 27 3 3" xfId="1077" xr:uid="{00000000-0005-0000-0000-000015060000}"/>
    <cellStyle name="Migliaia 27 3 3 2" xfId="2410" xr:uid="{00000000-0005-0000-0000-000016060000}"/>
    <cellStyle name="Migliaia 27 3 4" xfId="2409" xr:uid="{00000000-0005-0000-0000-000017060000}"/>
    <cellStyle name="Migliaia 27 3 5" xfId="3794" xr:uid="{00000000-0005-0000-0000-000018060000}"/>
    <cellStyle name="Migliaia 27 4" xfId="1078" xr:uid="{00000000-0005-0000-0000-000019060000}"/>
    <cellStyle name="Migliaia 27 4 2" xfId="1079" xr:uid="{00000000-0005-0000-0000-00001A060000}"/>
    <cellStyle name="Migliaia 27 4 2 2" xfId="2412" xr:uid="{00000000-0005-0000-0000-00001B060000}"/>
    <cellStyle name="Migliaia 27 4 2 3" xfId="3795" xr:uid="{00000000-0005-0000-0000-00001C060000}"/>
    <cellStyle name="Migliaia 27 4 3" xfId="2411" xr:uid="{00000000-0005-0000-0000-00001D060000}"/>
    <cellStyle name="Migliaia 27 4 4" xfId="3796" xr:uid="{00000000-0005-0000-0000-00001E060000}"/>
    <cellStyle name="Migliaia 27 5" xfId="1080" xr:uid="{00000000-0005-0000-0000-00001F060000}"/>
    <cellStyle name="Migliaia 27 5 2" xfId="3797" xr:uid="{00000000-0005-0000-0000-000020060000}"/>
    <cellStyle name="Migliaia 27 6" xfId="3798" xr:uid="{00000000-0005-0000-0000-000021060000}"/>
    <cellStyle name="Migliaia 28" xfId="166" xr:uid="{00000000-0005-0000-0000-000022060000}"/>
    <cellStyle name="Migliaia 28 2" xfId="508" xr:uid="{00000000-0005-0000-0000-000023060000}"/>
    <cellStyle name="Migliaia 28 2 2" xfId="2413" xr:uid="{00000000-0005-0000-0000-000024060000}"/>
    <cellStyle name="Migliaia 28 2 2 2" xfId="3799" xr:uid="{00000000-0005-0000-0000-000025060000}"/>
    <cellStyle name="Migliaia 28 2 3" xfId="3800" xr:uid="{00000000-0005-0000-0000-000026060000}"/>
    <cellStyle name="Migliaia 28 3" xfId="1081" xr:uid="{00000000-0005-0000-0000-000027060000}"/>
    <cellStyle name="Migliaia 28 3 2" xfId="1082" xr:uid="{00000000-0005-0000-0000-000028060000}"/>
    <cellStyle name="Migliaia 28 3 2 2" xfId="3801" xr:uid="{00000000-0005-0000-0000-000029060000}"/>
    <cellStyle name="Migliaia 28 3 2 3" xfId="3802" xr:uid="{00000000-0005-0000-0000-00002A060000}"/>
    <cellStyle name="Migliaia 28 3 3" xfId="1083" xr:uid="{00000000-0005-0000-0000-00002B060000}"/>
    <cellStyle name="Migliaia 28 3 3 2" xfId="2415" xr:uid="{00000000-0005-0000-0000-00002C060000}"/>
    <cellStyle name="Migliaia 28 3 4" xfId="2414" xr:uid="{00000000-0005-0000-0000-00002D060000}"/>
    <cellStyle name="Migliaia 28 3 5" xfId="3803" xr:uid="{00000000-0005-0000-0000-00002E060000}"/>
    <cellStyle name="Migliaia 28 4" xfId="1084" xr:uid="{00000000-0005-0000-0000-00002F060000}"/>
    <cellStyle name="Migliaia 28 4 2" xfId="1085" xr:uid="{00000000-0005-0000-0000-000030060000}"/>
    <cellStyle name="Migliaia 28 4 2 2" xfId="2417" xr:uid="{00000000-0005-0000-0000-000031060000}"/>
    <cellStyle name="Migliaia 28 4 2 3" xfId="3804" xr:uid="{00000000-0005-0000-0000-000032060000}"/>
    <cellStyle name="Migliaia 28 4 3" xfId="2416" xr:uid="{00000000-0005-0000-0000-000033060000}"/>
    <cellStyle name="Migliaia 28 4 4" xfId="3805" xr:uid="{00000000-0005-0000-0000-000034060000}"/>
    <cellStyle name="Migliaia 28 5" xfId="1086" xr:uid="{00000000-0005-0000-0000-000035060000}"/>
    <cellStyle name="Migliaia 28 5 2" xfId="3806" xr:uid="{00000000-0005-0000-0000-000036060000}"/>
    <cellStyle name="Migliaia 28 6" xfId="3807" xr:uid="{00000000-0005-0000-0000-000037060000}"/>
    <cellStyle name="Migliaia 29" xfId="167" xr:uid="{00000000-0005-0000-0000-000038060000}"/>
    <cellStyle name="Migliaia 29 2" xfId="509" xr:uid="{00000000-0005-0000-0000-000039060000}"/>
    <cellStyle name="Migliaia 29 2 2" xfId="2418" xr:uid="{00000000-0005-0000-0000-00003A060000}"/>
    <cellStyle name="Migliaia 29 2 2 2" xfId="3808" xr:uid="{00000000-0005-0000-0000-00003B060000}"/>
    <cellStyle name="Migliaia 29 2 3" xfId="3809" xr:uid="{00000000-0005-0000-0000-00003C060000}"/>
    <cellStyle name="Migliaia 29 3" xfId="1087" xr:uid="{00000000-0005-0000-0000-00003D060000}"/>
    <cellStyle name="Migliaia 29 3 2" xfId="1088" xr:uid="{00000000-0005-0000-0000-00003E060000}"/>
    <cellStyle name="Migliaia 29 3 2 2" xfId="3810" xr:uid="{00000000-0005-0000-0000-00003F060000}"/>
    <cellStyle name="Migliaia 29 3 2 3" xfId="3811" xr:uid="{00000000-0005-0000-0000-000040060000}"/>
    <cellStyle name="Migliaia 29 3 3" xfId="1089" xr:uid="{00000000-0005-0000-0000-000041060000}"/>
    <cellStyle name="Migliaia 29 3 3 2" xfId="2420" xr:uid="{00000000-0005-0000-0000-000042060000}"/>
    <cellStyle name="Migliaia 29 3 4" xfId="2419" xr:uid="{00000000-0005-0000-0000-000043060000}"/>
    <cellStyle name="Migliaia 29 3 5" xfId="3812" xr:uid="{00000000-0005-0000-0000-000044060000}"/>
    <cellStyle name="Migliaia 29 4" xfId="1090" xr:uid="{00000000-0005-0000-0000-000045060000}"/>
    <cellStyle name="Migliaia 29 4 2" xfId="1091" xr:uid="{00000000-0005-0000-0000-000046060000}"/>
    <cellStyle name="Migliaia 29 4 2 2" xfId="2422" xr:uid="{00000000-0005-0000-0000-000047060000}"/>
    <cellStyle name="Migliaia 29 4 2 3" xfId="3813" xr:uid="{00000000-0005-0000-0000-000048060000}"/>
    <cellStyle name="Migliaia 29 4 3" xfId="2421" xr:uid="{00000000-0005-0000-0000-000049060000}"/>
    <cellStyle name="Migliaia 29 4 4" xfId="3814" xr:uid="{00000000-0005-0000-0000-00004A060000}"/>
    <cellStyle name="Migliaia 29 5" xfId="1092" xr:uid="{00000000-0005-0000-0000-00004B060000}"/>
    <cellStyle name="Migliaia 29 5 2" xfId="3815" xr:uid="{00000000-0005-0000-0000-00004C060000}"/>
    <cellStyle name="Migliaia 29 6" xfId="3816" xr:uid="{00000000-0005-0000-0000-00004D060000}"/>
    <cellStyle name="Migliaia 3" xfId="168" xr:uid="{00000000-0005-0000-0000-00004E060000}"/>
    <cellStyle name="Migliaia 3 2" xfId="510" xr:uid="{00000000-0005-0000-0000-00004F060000}"/>
    <cellStyle name="Migliaia 3 2 2" xfId="2423" xr:uid="{00000000-0005-0000-0000-000050060000}"/>
    <cellStyle name="Migliaia 3 2 2 2" xfId="3817" xr:uid="{00000000-0005-0000-0000-000051060000}"/>
    <cellStyle name="Migliaia 3 2 3" xfId="3818" xr:uid="{00000000-0005-0000-0000-000052060000}"/>
    <cellStyle name="Migliaia 3 3" xfId="1093" xr:uid="{00000000-0005-0000-0000-000053060000}"/>
    <cellStyle name="Migliaia 3 3 2" xfId="1094" xr:uid="{00000000-0005-0000-0000-000054060000}"/>
    <cellStyle name="Migliaia 3 3 2 2" xfId="3819" xr:uid="{00000000-0005-0000-0000-000055060000}"/>
    <cellStyle name="Migliaia 3 3 2 3" xfId="3820" xr:uid="{00000000-0005-0000-0000-000056060000}"/>
    <cellStyle name="Migliaia 3 3 3" xfId="1095" xr:uid="{00000000-0005-0000-0000-000057060000}"/>
    <cellStyle name="Migliaia 3 3 3 2" xfId="2425" xr:uid="{00000000-0005-0000-0000-000058060000}"/>
    <cellStyle name="Migliaia 3 3 4" xfId="2424" xr:uid="{00000000-0005-0000-0000-000059060000}"/>
    <cellStyle name="Migliaia 3 3 5" xfId="3821" xr:uid="{00000000-0005-0000-0000-00005A060000}"/>
    <cellStyle name="Migliaia 3 4" xfId="1096" xr:uid="{00000000-0005-0000-0000-00005B060000}"/>
    <cellStyle name="Migliaia 3 4 2" xfId="1097" xr:uid="{00000000-0005-0000-0000-00005C060000}"/>
    <cellStyle name="Migliaia 3 4 2 2" xfId="2427" xr:uid="{00000000-0005-0000-0000-00005D060000}"/>
    <cellStyle name="Migliaia 3 4 2 3" xfId="3822" xr:uid="{00000000-0005-0000-0000-00005E060000}"/>
    <cellStyle name="Migliaia 3 4 3" xfId="2426" xr:uid="{00000000-0005-0000-0000-00005F060000}"/>
    <cellStyle name="Migliaia 3 4 4" xfId="3823" xr:uid="{00000000-0005-0000-0000-000060060000}"/>
    <cellStyle name="Migliaia 3 5" xfId="1098" xr:uid="{00000000-0005-0000-0000-000061060000}"/>
    <cellStyle name="Migliaia 3 5 2" xfId="3824" xr:uid="{00000000-0005-0000-0000-000062060000}"/>
    <cellStyle name="Migliaia 3 6" xfId="3825" xr:uid="{00000000-0005-0000-0000-000063060000}"/>
    <cellStyle name="Migliaia 30" xfId="169" xr:uid="{00000000-0005-0000-0000-000064060000}"/>
    <cellStyle name="Migliaia 30 2" xfId="511" xr:uid="{00000000-0005-0000-0000-000065060000}"/>
    <cellStyle name="Migliaia 30 2 2" xfId="2428" xr:uid="{00000000-0005-0000-0000-000066060000}"/>
    <cellStyle name="Migliaia 30 2 2 2" xfId="3826" xr:uid="{00000000-0005-0000-0000-000067060000}"/>
    <cellStyle name="Migliaia 30 2 3" xfId="3827" xr:uid="{00000000-0005-0000-0000-000068060000}"/>
    <cellStyle name="Migliaia 30 3" xfId="1099" xr:uid="{00000000-0005-0000-0000-000069060000}"/>
    <cellStyle name="Migliaia 30 3 2" xfId="1100" xr:uid="{00000000-0005-0000-0000-00006A060000}"/>
    <cellStyle name="Migliaia 30 3 2 2" xfId="3828" xr:uid="{00000000-0005-0000-0000-00006B060000}"/>
    <cellStyle name="Migliaia 30 3 2 3" xfId="3829" xr:uid="{00000000-0005-0000-0000-00006C060000}"/>
    <cellStyle name="Migliaia 30 3 3" xfId="1101" xr:uid="{00000000-0005-0000-0000-00006D060000}"/>
    <cellStyle name="Migliaia 30 3 3 2" xfId="2430" xr:uid="{00000000-0005-0000-0000-00006E060000}"/>
    <cellStyle name="Migliaia 30 3 4" xfId="2429" xr:uid="{00000000-0005-0000-0000-00006F060000}"/>
    <cellStyle name="Migliaia 30 3 5" xfId="3830" xr:uid="{00000000-0005-0000-0000-000070060000}"/>
    <cellStyle name="Migliaia 30 4" xfId="1102" xr:uid="{00000000-0005-0000-0000-000071060000}"/>
    <cellStyle name="Migliaia 30 4 2" xfId="1103" xr:uid="{00000000-0005-0000-0000-000072060000}"/>
    <cellStyle name="Migliaia 30 4 2 2" xfId="2432" xr:uid="{00000000-0005-0000-0000-000073060000}"/>
    <cellStyle name="Migliaia 30 4 2 3" xfId="3831" xr:uid="{00000000-0005-0000-0000-000074060000}"/>
    <cellStyle name="Migliaia 30 4 3" xfId="2431" xr:uid="{00000000-0005-0000-0000-000075060000}"/>
    <cellStyle name="Migliaia 30 4 4" xfId="3832" xr:uid="{00000000-0005-0000-0000-000076060000}"/>
    <cellStyle name="Migliaia 30 5" xfId="1104" xr:uid="{00000000-0005-0000-0000-000077060000}"/>
    <cellStyle name="Migliaia 30 5 2" xfId="3833" xr:uid="{00000000-0005-0000-0000-000078060000}"/>
    <cellStyle name="Migliaia 30 6" xfId="3834" xr:uid="{00000000-0005-0000-0000-000079060000}"/>
    <cellStyle name="Migliaia 31" xfId="170" xr:uid="{00000000-0005-0000-0000-00007A060000}"/>
    <cellStyle name="Migliaia 31 2" xfId="512" xr:uid="{00000000-0005-0000-0000-00007B060000}"/>
    <cellStyle name="Migliaia 31 2 2" xfId="2433" xr:uid="{00000000-0005-0000-0000-00007C060000}"/>
    <cellStyle name="Migliaia 31 2 2 2" xfId="3835" xr:uid="{00000000-0005-0000-0000-00007D060000}"/>
    <cellStyle name="Migliaia 31 2 3" xfId="3836" xr:uid="{00000000-0005-0000-0000-00007E060000}"/>
    <cellStyle name="Migliaia 31 3" xfId="1105" xr:uid="{00000000-0005-0000-0000-00007F060000}"/>
    <cellStyle name="Migliaia 31 3 2" xfId="1106" xr:uid="{00000000-0005-0000-0000-000080060000}"/>
    <cellStyle name="Migliaia 31 3 2 2" xfId="3837" xr:uid="{00000000-0005-0000-0000-000081060000}"/>
    <cellStyle name="Migliaia 31 3 2 3" xfId="3838" xr:uid="{00000000-0005-0000-0000-000082060000}"/>
    <cellStyle name="Migliaia 31 3 3" xfId="1107" xr:uid="{00000000-0005-0000-0000-000083060000}"/>
    <cellStyle name="Migliaia 31 3 3 2" xfId="2435" xr:uid="{00000000-0005-0000-0000-000084060000}"/>
    <cellStyle name="Migliaia 31 3 4" xfId="2434" xr:uid="{00000000-0005-0000-0000-000085060000}"/>
    <cellStyle name="Migliaia 31 3 5" xfId="3839" xr:uid="{00000000-0005-0000-0000-000086060000}"/>
    <cellStyle name="Migliaia 31 4" xfId="1108" xr:uid="{00000000-0005-0000-0000-000087060000}"/>
    <cellStyle name="Migliaia 31 4 2" xfId="1109" xr:uid="{00000000-0005-0000-0000-000088060000}"/>
    <cellStyle name="Migliaia 31 4 2 2" xfId="2437" xr:uid="{00000000-0005-0000-0000-000089060000}"/>
    <cellStyle name="Migliaia 31 4 2 3" xfId="3840" xr:uid="{00000000-0005-0000-0000-00008A060000}"/>
    <cellStyle name="Migliaia 31 4 3" xfId="2436" xr:uid="{00000000-0005-0000-0000-00008B060000}"/>
    <cellStyle name="Migliaia 31 4 4" xfId="3841" xr:uid="{00000000-0005-0000-0000-00008C060000}"/>
    <cellStyle name="Migliaia 31 5" xfId="1110" xr:uid="{00000000-0005-0000-0000-00008D060000}"/>
    <cellStyle name="Migliaia 31 5 2" xfId="3842" xr:uid="{00000000-0005-0000-0000-00008E060000}"/>
    <cellStyle name="Migliaia 31 6" xfId="3843" xr:uid="{00000000-0005-0000-0000-00008F060000}"/>
    <cellStyle name="Migliaia 32" xfId="171" xr:uid="{00000000-0005-0000-0000-000090060000}"/>
    <cellStyle name="Migliaia 32 2" xfId="513" xr:uid="{00000000-0005-0000-0000-000091060000}"/>
    <cellStyle name="Migliaia 32 2 2" xfId="2438" xr:uid="{00000000-0005-0000-0000-000092060000}"/>
    <cellStyle name="Migliaia 32 2 2 2" xfId="3844" xr:uid="{00000000-0005-0000-0000-000093060000}"/>
    <cellStyle name="Migliaia 32 2 3" xfId="3845" xr:uid="{00000000-0005-0000-0000-000094060000}"/>
    <cellStyle name="Migliaia 32 3" xfId="1111" xr:uid="{00000000-0005-0000-0000-000095060000}"/>
    <cellStyle name="Migliaia 32 3 2" xfId="1112" xr:uid="{00000000-0005-0000-0000-000096060000}"/>
    <cellStyle name="Migliaia 32 3 2 2" xfId="3846" xr:uid="{00000000-0005-0000-0000-000097060000}"/>
    <cellStyle name="Migliaia 32 3 2 3" xfId="3847" xr:uid="{00000000-0005-0000-0000-000098060000}"/>
    <cellStyle name="Migliaia 32 3 3" xfId="1113" xr:uid="{00000000-0005-0000-0000-000099060000}"/>
    <cellStyle name="Migliaia 32 3 3 2" xfId="2440" xr:uid="{00000000-0005-0000-0000-00009A060000}"/>
    <cellStyle name="Migliaia 32 3 4" xfId="2439" xr:uid="{00000000-0005-0000-0000-00009B060000}"/>
    <cellStyle name="Migliaia 32 3 5" xfId="3848" xr:uid="{00000000-0005-0000-0000-00009C060000}"/>
    <cellStyle name="Migliaia 32 4" xfId="1114" xr:uid="{00000000-0005-0000-0000-00009D060000}"/>
    <cellStyle name="Migliaia 32 4 2" xfId="1115" xr:uid="{00000000-0005-0000-0000-00009E060000}"/>
    <cellStyle name="Migliaia 32 4 2 2" xfId="2442" xr:uid="{00000000-0005-0000-0000-00009F060000}"/>
    <cellStyle name="Migliaia 32 4 2 3" xfId="3849" xr:uid="{00000000-0005-0000-0000-0000A0060000}"/>
    <cellStyle name="Migliaia 32 4 3" xfId="2441" xr:uid="{00000000-0005-0000-0000-0000A1060000}"/>
    <cellStyle name="Migliaia 32 4 4" xfId="3850" xr:uid="{00000000-0005-0000-0000-0000A2060000}"/>
    <cellStyle name="Migliaia 32 5" xfId="1116" xr:uid="{00000000-0005-0000-0000-0000A3060000}"/>
    <cellStyle name="Migliaia 32 5 2" xfId="3851" xr:uid="{00000000-0005-0000-0000-0000A4060000}"/>
    <cellStyle name="Migliaia 32 6" xfId="3852" xr:uid="{00000000-0005-0000-0000-0000A5060000}"/>
    <cellStyle name="Migliaia 33" xfId="172" xr:uid="{00000000-0005-0000-0000-0000A6060000}"/>
    <cellStyle name="Migliaia 33 2" xfId="514" xr:uid="{00000000-0005-0000-0000-0000A7060000}"/>
    <cellStyle name="Migliaia 33 2 2" xfId="2443" xr:uid="{00000000-0005-0000-0000-0000A8060000}"/>
    <cellStyle name="Migliaia 33 2 2 2" xfId="3853" xr:uid="{00000000-0005-0000-0000-0000A9060000}"/>
    <cellStyle name="Migliaia 33 2 3" xfId="3854" xr:uid="{00000000-0005-0000-0000-0000AA060000}"/>
    <cellStyle name="Migliaia 33 3" xfId="1117" xr:uid="{00000000-0005-0000-0000-0000AB060000}"/>
    <cellStyle name="Migliaia 33 3 2" xfId="1118" xr:uid="{00000000-0005-0000-0000-0000AC060000}"/>
    <cellStyle name="Migliaia 33 3 2 2" xfId="3855" xr:uid="{00000000-0005-0000-0000-0000AD060000}"/>
    <cellStyle name="Migliaia 33 3 2 3" xfId="3856" xr:uid="{00000000-0005-0000-0000-0000AE060000}"/>
    <cellStyle name="Migliaia 33 3 3" xfId="1119" xr:uid="{00000000-0005-0000-0000-0000AF060000}"/>
    <cellStyle name="Migliaia 33 3 3 2" xfId="2445" xr:uid="{00000000-0005-0000-0000-0000B0060000}"/>
    <cellStyle name="Migliaia 33 3 4" xfId="2444" xr:uid="{00000000-0005-0000-0000-0000B1060000}"/>
    <cellStyle name="Migliaia 33 3 5" xfId="3857" xr:uid="{00000000-0005-0000-0000-0000B2060000}"/>
    <cellStyle name="Migliaia 33 4" xfId="1120" xr:uid="{00000000-0005-0000-0000-0000B3060000}"/>
    <cellStyle name="Migliaia 33 4 2" xfId="1121" xr:uid="{00000000-0005-0000-0000-0000B4060000}"/>
    <cellStyle name="Migliaia 33 4 2 2" xfId="2447" xr:uid="{00000000-0005-0000-0000-0000B5060000}"/>
    <cellStyle name="Migliaia 33 4 2 3" xfId="3858" xr:uid="{00000000-0005-0000-0000-0000B6060000}"/>
    <cellStyle name="Migliaia 33 4 3" xfId="2446" xr:uid="{00000000-0005-0000-0000-0000B7060000}"/>
    <cellStyle name="Migliaia 33 4 4" xfId="3859" xr:uid="{00000000-0005-0000-0000-0000B8060000}"/>
    <cellStyle name="Migliaia 33 5" xfId="1122" xr:uid="{00000000-0005-0000-0000-0000B9060000}"/>
    <cellStyle name="Migliaia 33 5 2" xfId="3860" xr:uid="{00000000-0005-0000-0000-0000BA060000}"/>
    <cellStyle name="Migliaia 33 6" xfId="3861" xr:uid="{00000000-0005-0000-0000-0000BB060000}"/>
    <cellStyle name="Migliaia 34" xfId="173" xr:uid="{00000000-0005-0000-0000-0000BC060000}"/>
    <cellStyle name="Migliaia 34 2" xfId="515" xr:uid="{00000000-0005-0000-0000-0000BD060000}"/>
    <cellStyle name="Migliaia 34 2 2" xfId="2448" xr:uid="{00000000-0005-0000-0000-0000BE060000}"/>
    <cellStyle name="Migliaia 34 2 2 2" xfId="3862" xr:uid="{00000000-0005-0000-0000-0000BF060000}"/>
    <cellStyle name="Migliaia 34 2 3" xfId="3863" xr:uid="{00000000-0005-0000-0000-0000C0060000}"/>
    <cellStyle name="Migliaia 34 3" xfId="1123" xr:uid="{00000000-0005-0000-0000-0000C1060000}"/>
    <cellStyle name="Migliaia 34 3 2" xfId="1124" xr:uid="{00000000-0005-0000-0000-0000C2060000}"/>
    <cellStyle name="Migliaia 34 3 2 2" xfId="3864" xr:uid="{00000000-0005-0000-0000-0000C3060000}"/>
    <cellStyle name="Migliaia 34 3 2 3" xfId="3865" xr:uid="{00000000-0005-0000-0000-0000C4060000}"/>
    <cellStyle name="Migliaia 34 3 3" xfId="1125" xr:uid="{00000000-0005-0000-0000-0000C5060000}"/>
    <cellStyle name="Migliaia 34 3 3 2" xfId="2450" xr:uid="{00000000-0005-0000-0000-0000C6060000}"/>
    <cellStyle name="Migliaia 34 3 4" xfId="2449" xr:uid="{00000000-0005-0000-0000-0000C7060000}"/>
    <cellStyle name="Migliaia 34 3 5" xfId="3866" xr:uid="{00000000-0005-0000-0000-0000C8060000}"/>
    <cellStyle name="Migliaia 34 4" xfId="1126" xr:uid="{00000000-0005-0000-0000-0000C9060000}"/>
    <cellStyle name="Migliaia 34 4 2" xfId="1127" xr:uid="{00000000-0005-0000-0000-0000CA060000}"/>
    <cellStyle name="Migliaia 34 4 2 2" xfId="2452" xr:uid="{00000000-0005-0000-0000-0000CB060000}"/>
    <cellStyle name="Migliaia 34 4 2 3" xfId="3867" xr:uid="{00000000-0005-0000-0000-0000CC060000}"/>
    <cellStyle name="Migliaia 34 4 3" xfId="2451" xr:uid="{00000000-0005-0000-0000-0000CD060000}"/>
    <cellStyle name="Migliaia 34 4 4" xfId="3868" xr:uid="{00000000-0005-0000-0000-0000CE060000}"/>
    <cellStyle name="Migliaia 34 5" xfId="1128" xr:uid="{00000000-0005-0000-0000-0000CF060000}"/>
    <cellStyle name="Migliaia 34 5 2" xfId="3869" xr:uid="{00000000-0005-0000-0000-0000D0060000}"/>
    <cellStyle name="Migliaia 34 6" xfId="3870" xr:uid="{00000000-0005-0000-0000-0000D1060000}"/>
    <cellStyle name="Migliaia 35" xfId="174" xr:uid="{00000000-0005-0000-0000-0000D2060000}"/>
    <cellStyle name="Migliaia 35 2" xfId="516" xr:uid="{00000000-0005-0000-0000-0000D3060000}"/>
    <cellStyle name="Migliaia 35 2 2" xfId="2453" xr:uid="{00000000-0005-0000-0000-0000D4060000}"/>
    <cellStyle name="Migliaia 35 2 2 2" xfId="3871" xr:uid="{00000000-0005-0000-0000-0000D5060000}"/>
    <cellStyle name="Migliaia 35 2 3" xfId="3872" xr:uid="{00000000-0005-0000-0000-0000D6060000}"/>
    <cellStyle name="Migliaia 35 3" xfId="1129" xr:uid="{00000000-0005-0000-0000-0000D7060000}"/>
    <cellStyle name="Migliaia 35 3 2" xfId="1130" xr:uid="{00000000-0005-0000-0000-0000D8060000}"/>
    <cellStyle name="Migliaia 35 3 2 2" xfId="3873" xr:uid="{00000000-0005-0000-0000-0000D9060000}"/>
    <cellStyle name="Migliaia 35 3 2 3" xfId="3874" xr:uid="{00000000-0005-0000-0000-0000DA060000}"/>
    <cellStyle name="Migliaia 35 3 3" xfId="1131" xr:uid="{00000000-0005-0000-0000-0000DB060000}"/>
    <cellStyle name="Migliaia 35 3 3 2" xfId="2455" xr:uid="{00000000-0005-0000-0000-0000DC060000}"/>
    <cellStyle name="Migliaia 35 3 4" xfId="2454" xr:uid="{00000000-0005-0000-0000-0000DD060000}"/>
    <cellStyle name="Migliaia 35 3 5" xfId="3875" xr:uid="{00000000-0005-0000-0000-0000DE060000}"/>
    <cellStyle name="Migliaia 35 4" xfId="1132" xr:uid="{00000000-0005-0000-0000-0000DF060000}"/>
    <cellStyle name="Migliaia 35 4 2" xfId="1133" xr:uid="{00000000-0005-0000-0000-0000E0060000}"/>
    <cellStyle name="Migliaia 35 4 2 2" xfId="2457" xr:uid="{00000000-0005-0000-0000-0000E1060000}"/>
    <cellStyle name="Migliaia 35 4 2 3" xfId="3876" xr:uid="{00000000-0005-0000-0000-0000E2060000}"/>
    <cellStyle name="Migliaia 35 4 3" xfId="2456" xr:uid="{00000000-0005-0000-0000-0000E3060000}"/>
    <cellStyle name="Migliaia 35 4 4" xfId="3877" xr:uid="{00000000-0005-0000-0000-0000E4060000}"/>
    <cellStyle name="Migliaia 35 5" xfId="1134" xr:uid="{00000000-0005-0000-0000-0000E5060000}"/>
    <cellStyle name="Migliaia 35 5 2" xfId="3878" xr:uid="{00000000-0005-0000-0000-0000E6060000}"/>
    <cellStyle name="Migliaia 35 6" xfId="3879" xr:uid="{00000000-0005-0000-0000-0000E7060000}"/>
    <cellStyle name="Migliaia 36" xfId="175" xr:uid="{00000000-0005-0000-0000-0000E8060000}"/>
    <cellStyle name="Migliaia 36 2" xfId="517" xr:uid="{00000000-0005-0000-0000-0000E9060000}"/>
    <cellStyle name="Migliaia 36 2 2" xfId="2458" xr:uid="{00000000-0005-0000-0000-0000EA060000}"/>
    <cellStyle name="Migliaia 36 2 2 2" xfId="3880" xr:uid="{00000000-0005-0000-0000-0000EB060000}"/>
    <cellStyle name="Migliaia 36 2 3" xfId="3881" xr:uid="{00000000-0005-0000-0000-0000EC060000}"/>
    <cellStyle name="Migliaia 36 3" xfId="1135" xr:uid="{00000000-0005-0000-0000-0000ED060000}"/>
    <cellStyle name="Migliaia 36 3 2" xfId="1136" xr:uid="{00000000-0005-0000-0000-0000EE060000}"/>
    <cellStyle name="Migliaia 36 3 2 2" xfId="3882" xr:uid="{00000000-0005-0000-0000-0000EF060000}"/>
    <cellStyle name="Migliaia 36 3 2 3" xfId="3883" xr:uid="{00000000-0005-0000-0000-0000F0060000}"/>
    <cellStyle name="Migliaia 36 3 3" xfId="1137" xr:uid="{00000000-0005-0000-0000-0000F1060000}"/>
    <cellStyle name="Migliaia 36 3 3 2" xfId="2460" xr:uid="{00000000-0005-0000-0000-0000F2060000}"/>
    <cellStyle name="Migliaia 36 3 4" xfId="2459" xr:uid="{00000000-0005-0000-0000-0000F3060000}"/>
    <cellStyle name="Migliaia 36 3 5" xfId="3884" xr:uid="{00000000-0005-0000-0000-0000F4060000}"/>
    <cellStyle name="Migliaia 36 4" xfId="1138" xr:uid="{00000000-0005-0000-0000-0000F5060000}"/>
    <cellStyle name="Migliaia 36 4 2" xfId="1139" xr:uid="{00000000-0005-0000-0000-0000F6060000}"/>
    <cellStyle name="Migliaia 36 4 2 2" xfId="2462" xr:uid="{00000000-0005-0000-0000-0000F7060000}"/>
    <cellStyle name="Migliaia 36 4 2 3" xfId="3885" xr:uid="{00000000-0005-0000-0000-0000F8060000}"/>
    <cellStyle name="Migliaia 36 4 3" xfId="2461" xr:uid="{00000000-0005-0000-0000-0000F9060000}"/>
    <cellStyle name="Migliaia 36 4 4" xfId="3886" xr:uid="{00000000-0005-0000-0000-0000FA060000}"/>
    <cellStyle name="Migliaia 36 5" xfId="1140" xr:uid="{00000000-0005-0000-0000-0000FB060000}"/>
    <cellStyle name="Migliaia 36 5 2" xfId="3887" xr:uid="{00000000-0005-0000-0000-0000FC060000}"/>
    <cellStyle name="Migliaia 36 6" xfId="3888" xr:uid="{00000000-0005-0000-0000-0000FD060000}"/>
    <cellStyle name="Migliaia 37" xfId="176" xr:uid="{00000000-0005-0000-0000-0000FE060000}"/>
    <cellStyle name="Migliaia 37 2" xfId="518" xr:uid="{00000000-0005-0000-0000-0000FF060000}"/>
    <cellStyle name="Migliaia 37 2 2" xfId="2463" xr:uid="{00000000-0005-0000-0000-000000070000}"/>
    <cellStyle name="Migliaia 37 2 2 2" xfId="3889" xr:uid="{00000000-0005-0000-0000-000001070000}"/>
    <cellStyle name="Migliaia 37 2 3" xfId="3890" xr:uid="{00000000-0005-0000-0000-000002070000}"/>
    <cellStyle name="Migliaia 37 3" xfId="1141" xr:uid="{00000000-0005-0000-0000-000003070000}"/>
    <cellStyle name="Migliaia 37 3 2" xfId="1142" xr:uid="{00000000-0005-0000-0000-000004070000}"/>
    <cellStyle name="Migliaia 37 3 2 2" xfId="3891" xr:uid="{00000000-0005-0000-0000-000005070000}"/>
    <cellStyle name="Migliaia 37 3 2 3" xfId="3892" xr:uid="{00000000-0005-0000-0000-000006070000}"/>
    <cellStyle name="Migliaia 37 3 3" xfId="1143" xr:uid="{00000000-0005-0000-0000-000007070000}"/>
    <cellStyle name="Migliaia 37 3 3 2" xfId="2465" xr:uid="{00000000-0005-0000-0000-000008070000}"/>
    <cellStyle name="Migliaia 37 3 4" xfId="2464" xr:uid="{00000000-0005-0000-0000-000009070000}"/>
    <cellStyle name="Migliaia 37 3 5" xfId="3893" xr:uid="{00000000-0005-0000-0000-00000A070000}"/>
    <cellStyle name="Migliaia 37 4" xfId="1144" xr:uid="{00000000-0005-0000-0000-00000B070000}"/>
    <cellStyle name="Migliaia 37 4 2" xfId="1145" xr:uid="{00000000-0005-0000-0000-00000C070000}"/>
    <cellStyle name="Migliaia 37 4 2 2" xfId="2467" xr:uid="{00000000-0005-0000-0000-00000D070000}"/>
    <cellStyle name="Migliaia 37 4 2 3" xfId="3894" xr:uid="{00000000-0005-0000-0000-00000E070000}"/>
    <cellStyle name="Migliaia 37 4 3" xfId="2466" xr:uid="{00000000-0005-0000-0000-00000F070000}"/>
    <cellStyle name="Migliaia 37 4 4" xfId="3895" xr:uid="{00000000-0005-0000-0000-000010070000}"/>
    <cellStyle name="Migliaia 37 5" xfId="1146" xr:uid="{00000000-0005-0000-0000-000011070000}"/>
    <cellStyle name="Migliaia 37 5 2" xfId="3896" xr:uid="{00000000-0005-0000-0000-000012070000}"/>
    <cellStyle name="Migliaia 37 6" xfId="3897" xr:uid="{00000000-0005-0000-0000-000013070000}"/>
    <cellStyle name="Migliaia 38" xfId="177" xr:uid="{00000000-0005-0000-0000-000014070000}"/>
    <cellStyle name="Migliaia 38 2" xfId="519" xr:uid="{00000000-0005-0000-0000-000015070000}"/>
    <cellStyle name="Migliaia 38 2 2" xfId="2468" xr:uid="{00000000-0005-0000-0000-000016070000}"/>
    <cellStyle name="Migliaia 38 2 2 2" xfId="3898" xr:uid="{00000000-0005-0000-0000-000017070000}"/>
    <cellStyle name="Migliaia 38 2 3" xfId="3899" xr:uid="{00000000-0005-0000-0000-000018070000}"/>
    <cellStyle name="Migliaia 38 3" xfId="1147" xr:uid="{00000000-0005-0000-0000-000019070000}"/>
    <cellStyle name="Migliaia 38 3 2" xfId="1148" xr:uid="{00000000-0005-0000-0000-00001A070000}"/>
    <cellStyle name="Migliaia 38 3 2 2" xfId="3900" xr:uid="{00000000-0005-0000-0000-00001B070000}"/>
    <cellStyle name="Migliaia 38 3 2 3" xfId="3901" xr:uid="{00000000-0005-0000-0000-00001C070000}"/>
    <cellStyle name="Migliaia 38 3 3" xfId="1149" xr:uid="{00000000-0005-0000-0000-00001D070000}"/>
    <cellStyle name="Migliaia 38 3 3 2" xfId="2470" xr:uid="{00000000-0005-0000-0000-00001E070000}"/>
    <cellStyle name="Migliaia 38 3 4" xfId="2469" xr:uid="{00000000-0005-0000-0000-00001F070000}"/>
    <cellStyle name="Migliaia 38 3 5" xfId="3902" xr:uid="{00000000-0005-0000-0000-000020070000}"/>
    <cellStyle name="Migliaia 38 4" xfId="1150" xr:uid="{00000000-0005-0000-0000-000021070000}"/>
    <cellStyle name="Migliaia 38 4 2" xfId="1151" xr:uid="{00000000-0005-0000-0000-000022070000}"/>
    <cellStyle name="Migliaia 38 4 2 2" xfId="2472" xr:uid="{00000000-0005-0000-0000-000023070000}"/>
    <cellStyle name="Migliaia 38 4 2 3" xfId="3903" xr:uid="{00000000-0005-0000-0000-000024070000}"/>
    <cellStyle name="Migliaia 38 4 3" xfId="2471" xr:uid="{00000000-0005-0000-0000-000025070000}"/>
    <cellStyle name="Migliaia 38 4 4" xfId="3904" xr:uid="{00000000-0005-0000-0000-000026070000}"/>
    <cellStyle name="Migliaia 38 5" xfId="1152" xr:uid="{00000000-0005-0000-0000-000027070000}"/>
    <cellStyle name="Migliaia 38 5 2" xfId="3905" xr:uid="{00000000-0005-0000-0000-000028070000}"/>
    <cellStyle name="Migliaia 38 6" xfId="3906" xr:uid="{00000000-0005-0000-0000-000029070000}"/>
    <cellStyle name="Migliaia 39" xfId="178" xr:uid="{00000000-0005-0000-0000-00002A070000}"/>
    <cellStyle name="Migliaia 39 2" xfId="520" xr:uid="{00000000-0005-0000-0000-00002B070000}"/>
    <cellStyle name="Migliaia 39 2 2" xfId="2473" xr:uid="{00000000-0005-0000-0000-00002C070000}"/>
    <cellStyle name="Migliaia 39 2 2 2" xfId="3907" xr:uid="{00000000-0005-0000-0000-00002D070000}"/>
    <cellStyle name="Migliaia 39 2 3" xfId="3908" xr:uid="{00000000-0005-0000-0000-00002E070000}"/>
    <cellStyle name="Migliaia 39 3" xfId="1153" xr:uid="{00000000-0005-0000-0000-00002F070000}"/>
    <cellStyle name="Migliaia 39 3 2" xfId="1154" xr:uid="{00000000-0005-0000-0000-000030070000}"/>
    <cellStyle name="Migliaia 39 3 2 2" xfId="3909" xr:uid="{00000000-0005-0000-0000-000031070000}"/>
    <cellStyle name="Migliaia 39 3 2 3" xfId="3910" xr:uid="{00000000-0005-0000-0000-000032070000}"/>
    <cellStyle name="Migliaia 39 3 3" xfId="1155" xr:uid="{00000000-0005-0000-0000-000033070000}"/>
    <cellStyle name="Migliaia 39 3 3 2" xfId="2475" xr:uid="{00000000-0005-0000-0000-000034070000}"/>
    <cellStyle name="Migliaia 39 3 4" xfId="2474" xr:uid="{00000000-0005-0000-0000-000035070000}"/>
    <cellStyle name="Migliaia 39 3 5" xfId="3911" xr:uid="{00000000-0005-0000-0000-000036070000}"/>
    <cellStyle name="Migliaia 39 4" xfId="1156" xr:uid="{00000000-0005-0000-0000-000037070000}"/>
    <cellStyle name="Migliaia 39 4 2" xfId="1157" xr:uid="{00000000-0005-0000-0000-000038070000}"/>
    <cellStyle name="Migliaia 39 4 2 2" xfId="2477" xr:uid="{00000000-0005-0000-0000-000039070000}"/>
    <cellStyle name="Migliaia 39 4 2 3" xfId="3912" xr:uid="{00000000-0005-0000-0000-00003A070000}"/>
    <cellStyle name="Migliaia 39 4 3" xfId="2476" xr:uid="{00000000-0005-0000-0000-00003B070000}"/>
    <cellStyle name="Migliaia 39 4 4" xfId="3913" xr:uid="{00000000-0005-0000-0000-00003C070000}"/>
    <cellStyle name="Migliaia 39 5" xfId="1158" xr:uid="{00000000-0005-0000-0000-00003D070000}"/>
    <cellStyle name="Migliaia 39 5 2" xfId="3914" xr:uid="{00000000-0005-0000-0000-00003E070000}"/>
    <cellStyle name="Migliaia 39 6" xfId="3915" xr:uid="{00000000-0005-0000-0000-00003F070000}"/>
    <cellStyle name="Migliaia 4" xfId="179" xr:uid="{00000000-0005-0000-0000-000040070000}"/>
    <cellStyle name="Migliaia 4 2" xfId="521" xr:uid="{00000000-0005-0000-0000-000041070000}"/>
    <cellStyle name="Migliaia 4 2 2" xfId="2478" xr:uid="{00000000-0005-0000-0000-000042070000}"/>
    <cellStyle name="Migliaia 4 2 2 2" xfId="3916" xr:uid="{00000000-0005-0000-0000-000043070000}"/>
    <cellStyle name="Migliaia 4 2 3" xfId="3917" xr:uid="{00000000-0005-0000-0000-000044070000}"/>
    <cellStyle name="Migliaia 4 3" xfId="1159" xr:uid="{00000000-0005-0000-0000-000045070000}"/>
    <cellStyle name="Migliaia 4 3 2" xfId="1160" xr:uid="{00000000-0005-0000-0000-000046070000}"/>
    <cellStyle name="Migliaia 4 3 2 2" xfId="3918" xr:uid="{00000000-0005-0000-0000-000047070000}"/>
    <cellStyle name="Migliaia 4 3 2 3" xfId="3919" xr:uid="{00000000-0005-0000-0000-000048070000}"/>
    <cellStyle name="Migliaia 4 3 3" xfId="1161" xr:uid="{00000000-0005-0000-0000-000049070000}"/>
    <cellStyle name="Migliaia 4 3 3 2" xfId="2480" xr:uid="{00000000-0005-0000-0000-00004A070000}"/>
    <cellStyle name="Migliaia 4 3 4" xfId="2479" xr:uid="{00000000-0005-0000-0000-00004B070000}"/>
    <cellStyle name="Migliaia 4 3 5" xfId="3920" xr:uid="{00000000-0005-0000-0000-00004C070000}"/>
    <cellStyle name="Migliaia 4 4" xfId="1162" xr:uid="{00000000-0005-0000-0000-00004D070000}"/>
    <cellStyle name="Migliaia 4 4 2" xfId="1163" xr:uid="{00000000-0005-0000-0000-00004E070000}"/>
    <cellStyle name="Migliaia 4 4 2 2" xfId="2482" xr:uid="{00000000-0005-0000-0000-00004F070000}"/>
    <cellStyle name="Migliaia 4 4 2 3" xfId="3921" xr:uid="{00000000-0005-0000-0000-000050070000}"/>
    <cellStyle name="Migliaia 4 4 3" xfId="2481" xr:uid="{00000000-0005-0000-0000-000051070000}"/>
    <cellStyle name="Migliaia 4 4 4" xfId="3922" xr:uid="{00000000-0005-0000-0000-000052070000}"/>
    <cellStyle name="Migliaia 4 5" xfId="1164" xr:uid="{00000000-0005-0000-0000-000053070000}"/>
    <cellStyle name="Migliaia 4 5 2" xfId="3923" xr:uid="{00000000-0005-0000-0000-000054070000}"/>
    <cellStyle name="Migliaia 4 6" xfId="3924" xr:uid="{00000000-0005-0000-0000-000055070000}"/>
    <cellStyle name="Migliaia 40" xfId="180" xr:uid="{00000000-0005-0000-0000-000056070000}"/>
    <cellStyle name="Migliaia 40 2" xfId="522" xr:uid="{00000000-0005-0000-0000-000057070000}"/>
    <cellStyle name="Migliaia 40 2 2" xfId="2483" xr:uid="{00000000-0005-0000-0000-000058070000}"/>
    <cellStyle name="Migliaia 40 2 2 2" xfId="3925" xr:uid="{00000000-0005-0000-0000-000059070000}"/>
    <cellStyle name="Migliaia 40 2 3" xfId="3926" xr:uid="{00000000-0005-0000-0000-00005A070000}"/>
    <cellStyle name="Migliaia 40 3" xfId="1165" xr:uid="{00000000-0005-0000-0000-00005B070000}"/>
    <cellStyle name="Migliaia 40 3 2" xfId="1166" xr:uid="{00000000-0005-0000-0000-00005C070000}"/>
    <cellStyle name="Migliaia 40 3 2 2" xfId="3927" xr:uid="{00000000-0005-0000-0000-00005D070000}"/>
    <cellStyle name="Migliaia 40 3 2 3" xfId="3928" xr:uid="{00000000-0005-0000-0000-00005E070000}"/>
    <cellStyle name="Migliaia 40 3 3" xfId="1167" xr:uid="{00000000-0005-0000-0000-00005F070000}"/>
    <cellStyle name="Migliaia 40 3 3 2" xfId="2485" xr:uid="{00000000-0005-0000-0000-000060070000}"/>
    <cellStyle name="Migliaia 40 3 4" xfId="2484" xr:uid="{00000000-0005-0000-0000-000061070000}"/>
    <cellStyle name="Migliaia 40 3 5" xfId="3929" xr:uid="{00000000-0005-0000-0000-000062070000}"/>
    <cellStyle name="Migliaia 40 4" xfId="1168" xr:uid="{00000000-0005-0000-0000-000063070000}"/>
    <cellStyle name="Migliaia 40 4 2" xfId="1169" xr:uid="{00000000-0005-0000-0000-000064070000}"/>
    <cellStyle name="Migliaia 40 4 2 2" xfId="2487" xr:uid="{00000000-0005-0000-0000-000065070000}"/>
    <cellStyle name="Migliaia 40 4 2 3" xfId="3930" xr:uid="{00000000-0005-0000-0000-000066070000}"/>
    <cellStyle name="Migliaia 40 4 3" xfId="2486" xr:uid="{00000000-0005-0000-0000-000067070000}"/>
    <cellStyle name="Migliaia 40 4 4" xfId="3931" xr:uid="{00000000-0005-0000-0000-000068070000}"/>
    <cellStyle name="Migliaia 40 5" xfId="1170" xr:uid="{00000000-0005-0000-0000-000069070000}"/>
    <cellStyle name="Migliaia 40 5 2" xfId="3932" xr:uid="{00000000-0005-0000-0000-00006A070000}"/>
    <cellStyle name="Migliaia 40 6" xfId="3933" xr:uid="{00000000-0005-0000-0000-00006B070000}"/>
    <cellStyle name="Migliaia 41" xfId="181" xr:uid="{00000000-0005-0000-0000-00006C070000}"/>
    <cellStyle name="Migliaia 41 2" xfId="523" xr:uid="{00000000-0005-0000-0000-00006D070000}"/>
    <cellStyle name="Migliaia 41 2 2" xfId="2488" xr:uid="{00000000-0005-0000-0000-00006E070000}"/>
    <cellStyle name="Migliaia 41 2 2 2" xfId="3934" xr:uid="{00000000-0005-0000-0000-00006F070000}"/>
    <cellStyle name="Migliaia 41 2 3" xfId="3935" xr:uid="{00000000-0005-0000-0000-000070070000}"/>
    <cellStyle name="Migliaia 41 3" xfId="1171" xr:uid="{00000000-0005-0000-0000-000071070000}"/>
    <cellStyle name="Migliaia 41 3 2" xfId="1172" xr:uid="{00000000-0005-0000-0000-000072070000}"/>
    <cellStyle name="Migliaia 41 3 2 2" xfId="3936" xr:uid="{00000000-0005-0000-0000-000073070000}"/>
    <cellStyle name="Migliaia 41 3 2 3" xfId="3937" xr:uid="{00000000-0005-0000-0000-000074070000}"/>
    <cellStyle name="Migliaia 41 3 3" xfId="1173" xr:uid="{00000000-0005-0000-0000-000075070000}"/>
    <cellStyle name="Migliaia 41 3 3 2" xfId="2490" xr:uid="{00000000-0005-0000-0000-000076070000}"/>
    <cellStyle name="Migliaia 41 3 4" xfId="2489" xr:uid="{00000000-0005-0000-0000-000077070000}"/>
    <cellStyle name="Migliaia 41 3 5" xfId="3938" xr:uid="{00000000-0005-0000-0000-000078070000}"/>
    <cellStyle name="Migliaia 41 4" xfId="1174" xr:uid="{00000000-0005-0000-0000-000079070000}"/>
    <cellStyle name="Migliaia 41 4 2" xfId="1175" xr:uid="{00000000-0005-0000-0000-00007A070000}"/>
    <cellStyle name="Migliaia 41 4 2 2" xfId="2492" xr:uid="{00000000-0005-0000-0000-00007B070000}"/>
    <cellStyle name="Migliaia 41 4 2 3" xfId="3939" xr:uid="{00000000-0005-0000-0000-00007C070000}"/>
    <cellStyle name="Migliaia 41 4 3" xfId="2491" xr:uid="{00000000-0005-0000-0000-00007D070000}"/>
    <cellStyle name="Migliaia 41 4 4" xfId="3940" xr:uid="{00000000-0005-0000-0000-00007E070000}"/>
    <cellStyle name="Migliaia 41 5" xfId="1176" xr:uid="{00000000-0005-0000-0000-00007F070000}"/>
    <cellStyle name="Migliaia 41 5 2" xfId="3941" xr:uid="{00000000-0005-0000-0000-000080070000}"/>
    <cellStyle name="Migliaia 41 6" xfId="3942" xr:uid="{00000000-0005-0000-0000-000081070000}"/>
    <cellStyle name="Migliaia 42" xfId="182" xr:uid="{00000000-0005-0000-0000-000082070000}"/>
    <cellStyle name="Migliaia 42 2" xfId="524" xr:uid="{00000000-0005-0000-0000-000083070000}"/>
    <cellStyle name="Migliaia 42 2 2" xfId="2493" xr:uid="{00000000-0005-0000-0000-000084070000}"/>
    <cellStyle name="Migliaia 42 2 2 2" xfId="3943" xr:uid="{00000000-0005-0000-0000-000085070000}"/>
    <cellStyle name="Migliaia 42 2 3" xfId="3944" xr:uid="{00000000-0005-0000-0000-000086070000}"/>
    <cellStyle name="Migliaia 42 3" xfId="1177" xr:uid="{00000000-0005-0000-0000-000087070000}"/>
    <cellStyle name="Migliaia 42 3 2" xfId="1178" xr:uid="{00000000-0005-0000-0000-000088070000}"/>
    <cellStyle name="Migliaia 42 3 2 2" xfId="3945" xr:uid="{00000000-0005-0000-0000-000089070000}"/>
    <cellStyle name="Migliaia 42 3 2 3" xfId="3946" xr:uid="{00000000-0005-0000-0000-00008A070000}"/>
    <cellStyle name="Migliaia 42 3 3" xfId="1179" xr:uid="{00000000-0005-0000-0000-00008B070000}"/>
    <cellStyle name="Migliaia 42 3 3 2" xfId="2495" xr:uid="{00000000-0005-0000-0000-00008C070000}"/>
    <cellStyle name="Migliaia 42 3 4" xfId="2494" xr:uid="{00000000-0005-0000-0000-00008D070000}"/>
    <cellStyle name="Migliaia 42 3 5" xfId="3947" xr:uid="{00000000-0005-0000-0000-00008E070000}"/>
    <cellStyle name="Migliaia 42 4" xfId="1180" xr:uid="{00000000-0005-0000-0000-00008F070000}"/>
    <cellStyle name="Migliaia 42 4 2" xfId="1181" xr:uid="{00000000-0005-0000-0000-000090070000}"/>
    <cellStyle name="Migliaia 42 4 2 2" xfId="2497" xr:uid="{00000000-0005-0000-0000-000091070000}"/>
    <cellStyle name="Migliaia 42 4 2 3" xfId="3948" xr:uid="{00000000-0005-0000-0000-000092070000}"/>
    <cellStyle name="Migliaia 42 4 3" xfId="2496" xr:uid="{00000000-0005-0000-0000-000093070000}"/>
    <cellStyle name="Migliaia 42 4 4" xfId="3949" xr:uid="{00000000-0005-0000-0000-000094070000}"/>
    <cellStyle name="Migliaia 42 5" xfId="1182" xr:uid="{00000000-0005-0000-0000-000095070000}"/>
    <cellStyle name="Migliaia 42 5 2" xfId="3950" xr:uid="{00000000-0005-0000-0000-000096070000}"/>
    <cellStyle name="Migliaia 42 6" xfId="3951" xr:uid="{00000000-0005-0000-0000-000097070000}"/>
    <cellStyle name="Migliaia 43" xfId="183" xr:uid="{00000000-0005-0000-0000-000098070000}"/>
    <cellStyle name="Migliaia 43 2" xfId="525" xr:uid="{00000000-0005-0000-0000-000099070000}"/>
    <cellStyle name="Migliaia 43 2 2" xfId="2498" xr:uid="{00000000-0005-0000-0000-00009A070000}"/>
    <cellStyle name="Migliaia 43 2 2 2" xfId="3952" xr:uid="{00000000-0005-0000-0000-00009B070000}"/>
    <cellStyle name="Migliaia 43 2 3" xfId="3953" xr:uid="{00000000-0005-0000-0000-00009C070000}"/>
    <cellStyle name="Migliaia 43 3" xfId="1183" xr:uid="{00000000-0005-0000-0000-00009D070000}"/>
    <cellStyle name="Migliaia 43 3 2" xfId="1184" xr:uid="{00000000-0005-0000-0000-00009E070000}"/>
    <cellStyle name="Migliaia 43 3 2 2" xfId="3954" xr:uid="{00000000-0005-0000-0000-00009F070000}"/>
    <cellStyle name="Migliaia 43 3 2 3" xfId="3955" xr:uid="{00000000-0005-0000-0000-0000A0070000}"/>
    <cellStyle name="Migliaia 43 3 3" xfId="1185" xr:uid="{00000000-0005-0000-0000-0000A1070000}"/>
    <cellStyle name="Migliaia 43 3 3 2" xfId="2500" xr:uid="{00000000-0005-0000-0000-0000A2070000}"/>
    <cellStyle name="Migliaia 43 3 4" xfId="2499" xr:uid="{00000000-0005-0000-0000-0000A3070000}"/>
    <cellStyle name="Migliaia 43 3 5" xfId="3956" xr:uid="{00000000-0005-0000-0000-0000A4070000}"/>
    <cellStyle name="Migliaia 43 4" xfId="1186" xr:uid="{00000000-0005-0000-0000-0000A5070000}"/>
    <cellStyle name="Migliaia 43 4 2" xfId="1187" xr:uid="{00000000-0005-0000-0000-0000A6070000}"/>
    <cellStyle name="Migliaia 43 4 2 2" xfId="2502" xr:uid="{00000000-0005-0000-0000-0000A7070000}"/>
    <cellStyle name="Migliaia 43 4 2 3" xfId="3957" xr:uid="{00000000-0005-0000-0000-0000A8070000}"/>
    <cellStyle name="Migliaia 43 4 3" xfId="2501" xr:uid="{00000000-0005-0000-0000-0000A9070000}"/>
    <cellStyle name="Migliaia 43 4 4" xfId="3958" xr:uid="{00000000-0005-0000-0000-0000AA070000}"/>
    <cellStyle name="Migliaia 43 5" xfId="1188" xr:uid="{00000000-0005-0000-0000-0000AB070000}"/>
    <cellStyle name="Migliaia 43 5 2" xfId="3959" xr:uid="{00000000-0005-0000-0000-0000AC070000}"/>
    <cellStyle name="Migliaia 43 6" xfId="3960" xr:uid="{00000000-0005-0000-0000-0000AD070000}"/>
    <cellStyle name="Migliaia 44" xfId="184" xr:uid="{00000000-0005-0000-0000-0000AE070000}"/>
    <cellStyle name="Migliaia 44 2" xfId="526" xr:uid="{00000000-0005-0000-0000-0000AF070000}"/>
    <cellStyle name="Migliaia 44 2 2" xfId="2503" xr:uid="{00000000-0005-0000-0000-0000B0070000}"/>
    <cellStyle name="Migliaia 44 2 2 2" xfId="3961" xr:uid="{00000000-0005-0000-0000-0000B1070000}"/>
    <cellStyle name="Migliaia 44 2 3" xfId="3962" xr:uid="{00000000-0005-0000-0000-0000B2070000}"/>
    <cellStyle name="Migliaia 44 3" xfId="1189" xr:uid="{00000000-0005-0000-0000-0000B3070000}"/>
    <cellStyle name="Migliaia 44 3 2" xfId="1190" xr:uid="{00000000-0005-0000-0000-0000B4070000}"/>
    <cellStyle name="Migliaia 44 3 2 2" xfId="3963" xr:uid="{00000000-0005-0000-0000-0000B5070000}"/>
    <cellStyle name="Migliaia 44 3 2 3" xfId="3964" xr:uid="{00000000-0005-0000-0000-0000B6070000}"/>
    <cellStyle name="Migliaia 44 3 3" xfId="1191" xr:uid="{00000000-0005-0000-0000-0000B7070000}"/>
    <cellStyle name="Migliaia 44 3 3 2" xfId="2505" xr:uid="{00000000-0005-0000-0000-0000B8070000}"/>
    <cellStyle name="Migliaia 44 3 4" xfId="2504" xr:uid="{00000000-0005-0000-0000-0000B9070000}"/>
    <cellStyle name="Migliaia 44 3 5" xfId="3965" xr:uid="{00000000-0005-0000-0000-0000BA070000}"/>
    <cellStyle name="Migliaia 44 4" xfId="1192" xr:uid="{00000000-0005-0000-0000-0000BB070000}"/>
    <cellStyle name="Migliaia 44 4 2" xfId="1193" xr:uid="{00000000-0005-0000-0000-0000BC070000}"/>
    <cellStyle name="Migliaia 44 4 2 2" xfId="2507" xr:uid="{00000000-0005-0000-0000-0000BD070000}"/>
    <cellStyle name="Migliaia 44 4 2 3" xfId="3966" xr:uid="{00000000-0005-0000-0000-0000BE070000}"/>
    <cellStyle name="Migliaia 44 4 3" xfId="2506" xr:uid="{00000000-0005-0000-0000-0000BF070000}"/>
    <cellStyle name="Migliaia 44 4 4" xfId="3967" xr:uid="{00000000-0005-0000-0000-0000C0070000}"/>
    <cellStyle name="Migliaia 44 5" xfId="1194" xr:uid="{00000000-0005-0000-0000-0000C1070000}"/>
    <cellStyle name="Migliaia 44 5 2" xfId="3968" xr:uid="{00000000-0005-0000-0000-0000C2070000}"/>
    <cellStyle name="Migliaia 44 6" xfId="3969" xr:uid="{00000000-0005-0000-0000-0000C3070000}"/>
    <cellStyle name="Migliaia 45" xfId="185" xr:uid="{00000000-0005-0000-0000-0000C4070000}"/>
    <cellStyle name="Migliaia 45 2" xfId="527" xr:uid="{00000000-0005-0000-0000-0000C5070000}"/>
    <cellStyle name="Migliaia 45 2 2" xfId="2508" xr:uid="{00000000-0005-0000-0000-0000C6070000}"/>
    <cellStyle name="Migliaia 45 2 2 2" xfId="3970" xr:uid="{00000000-0005-0000-0000-0000C7070000}"/>
    <cellStyle name="Migliaia 45 2 3" xfId="3971" xr:uid="{00000000-0005-0000-0000-0000C8070000}"/>
    <cellStyle name="Migliaia 45 3" xfId="1195" xr:uid="{00000000-0005-0000-0000-0000C9070000}"/>
    <cellStyle name="Migliaia 45 3 2" xfId="1196" xr:uid="{00000000-0005-0000-0000-0000CA070000}"/>
    <cellStyle name="Migliaia 45 3 2 2" xfId="3972" xr:uid="{00000000-0005-0000-0000-0000CB070000}"/>
    <cellStyle name="Migliaia 45 3 2 3" xfId="3973" xr:uid="{00000000-0005-0000-0000-0000CC070000}"/>
    <cellStyle name="Migliaia 45 3 3" xfId="1197" xr:uid="{00000000-0005-0000-0000-0000CD070000}"/>
    <cellStyle name="Migliaia 45 3 3 2" xfId="2510" xr:uid="{00000000-0005-0000-0000-0000CE070000}"/>
    <cellStyle name="Migliaia 45 3 4" xfId="2509" xr:uid="{00000000-0005-0000-0000-0000CF070000}"/>
    <cellStyle name="Migliaia 45 3 5" xfId="3974" xr:uid="{00000000-0005-0000-0000-0000D0070000}"/>
    <cellStyle name="Migliaia 45 4" xfId="1198" xr:uid="{00000000-0005-0000-0000-0000D1070000}"/>
    <cellStyle name="Migliaia 45 4 2" xfId="1199" xr:uid="{00000000-0005-0000-0000-0000D2070000}"/>
    <cellStyle name="Migliaia 45 4 2 2" xfId="2512" xr:uid="{00000000-0005-0000-0000-0000D3070000}"/>
    <cellStyle name="Migliaia 45 4 2 3" xfId="3975" xr:uid="{00000000-0005-0000-0000-0000D4070000}"/>
    <cellStyle name="Migliaia 45 4 3" xfId="2511" xr:uid="{00000000-0005-0000-0000-0000D5070000}"/>
    <cellStyle name="Migliaia 45 4 4" xfId="3976" xr:uid="{00000000-0005-0000-0000-0000D6070000}"/>
    <cellStyle name="Migliaia 45 5" xfId="1200" xr:uid="{00000000-0005-0000-0000-0000D7070000}"/>
    <cellStyle name="Migliaia 45 5 2" xfId="3977" xr:uid="{00000000-0005-0000-0000-0000D8070000}"/>
    <cellStyle name="Migliaia 45 6" xfId="3978" xr:uid="{00000000-0005-0000-0000-0000D9070000}"/>
    <cellStyle name="Migliaia 46" xfId="186" xr:uid="{00000000-0005-0000-0000-0000DA070000}"/>
    <cellStyle name="Migliaia 46 2" xfId="528" xr:uid="{00000000-0005-0000-0000-0000DB070000}"/>
    <cellStyle name="Migliaia 46 2 2" xfId="2513" xr:uid="{00000000-0005-0000-0000-0000DC070000}"/>
    <cellStyle name="Migliaia 46 2 2 2" xfId="3979" xr:uid="{00000000-0005-0000-0000-0000DD070000}"/>
    <cellStyle name="Migliaia 46 2 3" xfId="3980" xr:uid="{00000000-0005-0000-0000-0000DE070000}"/>
    <cellStyle name="Migliaia 46 3" xfId="1201" xr:uid="{00000000-0005-0000-0000-0000DF070000}"/>
    <cellStyle name="Migliaia 46 3 2" xfId="1202" xr:uid="{00000000-0005-0000-0000-0000E0070000}"/>
    <cellStyle name="Migliaia 46 3 2 2" xfId="3981" xr:uid="{00000000-0005-0000-0000-0000E1070000}"/>
    <cellStyle name="Migliaia 46 3 2 3" xfId="3982" xr:uid="{00000000-0005-0000-0000-0000E2070000}"/>
    <cellStyle name="Migliaia 46 3 3" xfId="1203" xr:uid="{00000000-0005-0000-0000-0000E3070000}"/>
    <cellStyle name="Migliaia 46 3 3 2" xfId="2515" xr:uid="{00000000-0005-0000-0000-0000E4070000}"/>
    <cellStyle name="Migliaia 46 3 4" xfId="2514" xr:uid="{00000000-0005-0000-0000-0000E5070000}"/>
    <cellStyle name="Migliaia 46 3 5" xfId="3983" xr:uid="{00000000-0005-0000-0000-0000E6070000}"/>
    <cellStyle name="Migliaia 46 4" xfId="1204" xr:uid="{00000000-0005-0000-0000-0000E7070000}"/>
    <cellStyle name="Migliaia 46 4 2" xfId="1205" xr:uid="{00000000-0005-0000-0000-0000E8070000}"/>
    <cellStyle name="Migliaia 46 4 2 2" xfId="2517" xr:uid="{00000000-0005-0000-0000-0000E9070000}"/>
    <cellStyle name="Migliaia 46 4 2 3" xfId="3984" xr:uid="{00000000-0005-0000-0000-0000EA070000}"/>
    <cellStyle name="Migliaia 46 4 3" xfId="2516" xr:uid="{00000000-0005-0000-0000-0000EB070000}"/>
    <cellStyle name="Migliaia 46 4 4" xfId="3985" xr:uid="{00000000-0005-0000-0000-0000EC070000}"/>
    <cellStyle name="Migliaia 46 5" xfId="1206" xr:uid="{00000000-0005-0000-0000-0000ED070000}"/>
    <cellStyle name="Migliaia 46 5 2" xfId="3986" xr:uid="{00000000-0005-0000-0000-0000EE070000}"/>
    <cellStyle name="Migliaia 46 6" xfId="3987" xr:uid="{00000000-0005-0000-0000-0000EF070000}"/>
    <cellStyle name="Migliaia 47" xfId="187" xr:uid="{00000000-0005-0000-0000-0000F0070000}"/>
    <cellStyle name="Migliaia 47 2" xfId="529" xr:uid="{00000000-0005-0000-0000-0000F1070000}"/>
    <cellStyle name="Migliaia 47 2 2" xfId="2518" xr:uid="{00000000-0005-0000-0000-0000F2070000}"/>
    <cellStyle name="Migliaia 47 2 2 2" xfId="3988" xr:uid="{00000000-0005-0000-0000-0000F3070000}"/>
    <cellStyle name="Migliaia 47 2 3" xfId="3989" xr:uid="{00000000-0005-0000-0000-0000F4070000}"/>
    <cellStyle name="Migliaia 47 3" xfId="1207" xr:uid="{00000000-0005-0000-0000-0000F5070000}"/>
    <cellStyle name="Migliaia 47 3 2" xfId="1208" xr:uid="{00000000-0005-0000-0000-0000F6070000}"/>
    <cellStyle name="Migliaia 47 3 2 2" xfId="3990" xr:uid="{00000000-0005-0000-0000-0000F7070000}"/>
    <cellStyle name="Migliaia 47 3 2 3" xfId="3991" xr:uid="{00000000-0005-0000-0000-0000F8070000}"/>
    <cellStyle name="Migliaia 47 3 3" xfId="1209" xr:uid="{00000000-0005-0000-0000-0000F9070000}"/>
    <cellStyle name="Migliaia 47 3 3 2" xfId="2520" xr:uid="{00000000-0005-0000-0000-0000FA070000}"/>
    <cellStyle name="Migliaia 47 3 4" xfId="2519" xr:uid="{00000000-0005-0000-0000-0000FB070000}"/>
    <cellStyle name="Migliaia 47 3 5" xfId="3992" xr:uid="{00000000-0005-0000-0000-0000FC070000}"/>
    <cellStyle name="Migliaia 47 4" xfId="1210" xr:uid="{00000000-0005-0000-0000-0000FD070000}"/>
    <cellStyle name="Migliaia 47 4 2" xfId="1211" xr:uid="{00000000-0005-0000-0000-0000FE070000}"/>
    <cellStyle name="Migliaia 47 4 2 2" xfId="2522" xr:uid="{00000000-0005-0000-0000-0000FF070000}"/>
    <cellStyle name="Migliaia 47 4 2 3" xfId="3993" xr:uid="{00000000-0005-0000-0000-000000080000}"/>
    <cellStyle name="Migliaia 47 4 3" xfId="2521" xr:uid="{00000000-0005-0000-0000-000001080000}"/>
    <cellStyle name="Migliaia 47 4 4" xfId="3994" xr:uid="{00000000-0005-0000-0000-000002080000}"/>
    <cellStyle name="Migliaia 47 5" xfId="1212" xr:uid="{00000000-0005-0000-0000-000003080000}"/>
    <cellStyle name="Migliaia 47 5 2" xfId="3995" xr:uid="{00000000-0005-0000-0000-000004080000}"/>
    <cellStyle name="Migliaia 47 6" xfId="3996" xr:uid="{00000000-0005-0000-0000-000005080000}"/>
    <cellStyle name="Migliaia 48" xfId="188" xr:uid="{00000000-0005-0000-0000-000006080000}"/>
    <cellStyle name="Migliaia 48 2" xfId="530" xr:uid="{00000000-0005-0000-0000-000007080000}"/>
    <cellStyle name="Migliaia 48 2 2" xfId="2523" xr:uid="{00000000-0005-0000-0000-000008080000}"/>
    <cellStyle name="Migliaia 48 2 2 2" xfId="3997" xr:uid="{00000000-0005-0000-0000-000009080000}"/>
    <cellStyle name="Migliaia 48 2 3" xfId="3998" xr:uid="{00000000-0005-0000-0000-00000A080000}"/>
    <cellStyle name="Migliaia 48 3" xfId="1213" xr:uid="{00000000-0005-0000-0000-00000B080000}"/>
    <cellStyle name="Migliaia 48 3 2" xfId="1214" xr:uid="{00000000-0005-0000-0000-00000C080000}"/>
    <cellStyle name="Migliaia 48 3 2 2" xfId="3999" xr:uid="{00000000-0005-0000-0000-00000D080000}"/>
    <cellStyle name="Migliaia 48 3 2 3" xfId="4000" xr:uid="{00000000-0005-0000-0000-00000E080000}"/>
    <cellStyle name="Migliaia 48 3 3" xfId="1215" xr:uid="{00000000-0005-0000-0000-00000F080000}"/>
    <cellStyle name="Migliaia 48 3 3 2" xfId="2525" xr:uid="{00000000-0005-0000-0000-000010080000}"/>
    <cellStyle name="Migliaia 48 3 4" xfId="2524" xr:uid="{00000000-0005-0000-0000-000011080000}"/>
    <cellStyle name="Migliaia 48 3 5" xfId="4001" xr:uid="{00000000-0005-0000-0000-000012080000}"/>
    <cellStyle name="Migliaia 48 4" xfId="1216" xr:uid="{00000000-0005-0000-0000-000013080000}"/>
    <cellStyle name="Migliaia 48 4 2" xfId="1217" xr:uid="{00000000-0005-0000-0000-000014080000}"/>
    <cellStyle name="Migliaia 48 4 2 2" xfId="2527" xr:uid="{00000000-0005-0000-0000-000015080000}"/>
    <cellStyle name="Migliaia 48 4 2 3" xfId="4002" xr:uid="{00000000-0005-0000-0000-000016080000}"/>
    <cellStyle name="Migliaia 48 4 3" xfId="2526" xr:uid="{00000000-0005-0000-0000-000017080000}"/>
    <cellStyle name="Migliaia 48 4 4" xfId="4003" xr:uid="{00000000-0005-0000-0000-000018080000}"/>
    <cellStyle name="Migliaia 48 5" xfId="1218" xr:uid="{00000000-0005-0000-0000-000019080000}"/>
    <cellStyle name="Migliaia 48 5 2" xfId="4004" xr:uid="{00000000-0005-0000-0000-00001A080000}"/>
    <cellStyle name="Migliaia 48 6" xfId="4005" xr:uid="{00000000-0005-0000-0000-00001B080000}"/>
    <cellStyle name="Migliaia 49" xfId="189" xr:uid="{00000000-0005-0000-0000-00001C080000}"/>
    <cellStyle name="Migliaia 49 2" xfId="531" xr:uid="{00000000-0005-0000-0000-00001D080000}"/>
    <cellStyle name="Migliaia 49 2 2" xfId="2528" xr:uid="{00000000-0005-0000-0000-00001E080000}"/>
    <cellStyle name="Migliaia 49 2 2 2" xfId="4006" xr:uid="{00000000-0005-0000-0000-00001F080000}"/>
    <cellStyle name="Migliaia 49 2 3" xfId="4007" xr:uid="{00000000-0005-0000-0000-000020080000}"/>
    <cellStyle name="Migliaia 49 3" xfId="1219" xr:uid="{00000000-0005-0000-0000-000021080000}"/>
    <cellStyle name="Migliaia 49 3 2" xfId="1220" xr:uid="{00000000-0005-0000-0000-000022080000}"/>
    <cellStyle name="Migliaia 49 3 2 2" xfId="4008" xr:uid="{00000000-0005-0000-0000-000023080000}"/>
    <cellStyle name="Migliaia 49 3 2 3" xfId="4009" xr:uid="{00000000-0005-0000-0000-000024080000}"/>
    <cellStyle name="Migliaia 49 3 3" xfId="1221" xr:uid="{00000000-0005-0000-0000-000025080000}"/>
    <cellStyle name="Migliaia 49 3 3 2" xfId="2530" xr:uid="{00000000-0005-0000-0000-000026080000}"/>
    <cellStyle name="Migliaia 49 3 4" xfId="2529" xr:uid="{00000000-0005-0000-0000-000027080000}"/>
    <cellStyle name="Migliaia 49 3 5" xfId="4010" xr:uid="{00000000-0005-0000-0000-000028080000}"/>
    <cellStyle name="Migliaia 49 4" xfId="1222" xr:uid="{00000000-0005-0000-0000-000029080000}"/>
    <cellStyle name="Migliaia 49 4 2" xfId="1223" xr:uid="{00000000-0005-0000-0000-00002A080000}"/>
    <cellStyle name="Migliaia 49 4 2 2" xfId="2532" xr:uid="{00000000-0005-0000-0000-00002B080000}"/>
    <cellStyle name="Migliaia 49 4 2 3" xfId="4011" xr:uid="{00000000-0005-0000-0000-00002C080000}"/>
    <cellStyle name="Migliaia 49 4 3" xfId="2531" xr:uid="{00000000-0005-0000-0000-00002D080000}"/>
    <cellStyle name="Migliaia 49 4 4" xfId="4012" xr:uid="{00000000-0005-0000-0000-00002E080000}"/>
    <cellStyle name="Migliaia 49 5" xfId="1224" xr:uid="{00000000-0005-0000-0000-00002F080000}"/>
    <cellStyle name="Migliaia 49 5 2" xfId="4013" xr:uid="{00000000-0005-0000-0000-000030080000}"/>
    <cellStyle name="Migliaia 49 6" xfId="4014" xr:uid="{00000000-0005-0000-0000-000031080000}"/>
    <cellStyle name="Migliaia 5" xfId="190" xr:uid="{00000000-0005-0000-0000-000032080000}"/>
    <cellStyle name="Migliaia 5 2" xfId="532" xr:uid="{00000000-0005-0000-0000-000033080000}"/>
    <cellStyle name="Migliaia 5 2 2" xfId="2533" xr:uid="{00000000-0005-0000-0000-000034080000}"/>
    <cellStyle name="Migliaia 5 2 2 2" xfId="4015" xr:uid="{00000000-0005-0000-0000-000035080000}"/>
    <cellStyle name="Migliaia 5 2 3" xfId="4016" xr:uid="{00000000-0005-0000-0000-000036080000}"/>
    <cellStyle name="Migliaia 5 3" xfId="1225" xr:uid="{00000000-0005-0000-0000-000037080000}"/>
    <cellStyle name="Migliaia 5 3 2" xfId="1226" xr:uid="{00000000-0005-0000-0000-000038080000}"/>
    <cellStyle name="Migliaia 5 3 2 2" xfId="4017" xr:uid="{00000000-0005-0000-0000-000039080000}"/>
    <cellStyle name="Migliaia 5 3 2 3" xfId="4018" xr:uid="{00000000-0005-0000-0000-00003A080000}"/>
    <cellStyle name="Migliaia 5 3 3" xfId="1227" xr:uid="{00000000-0005-0000-0000-00003B080000}"/>
    <cellStyle name="Migliaia 5 3 3 2" xfId="2535" xr:uid="{00000000-0005-0000-0000-00003C080000}"/>
    <cellStyle name="Migliaia 5 3 4" xfId="2534" xr:uid="{00000000-0005-0000-0000-00003D080000}"/>
    <cellStyle name="Migliaia 5 3 5" xfId="4019" xr:uid="{00000000-0005-0000-0000-00003E080000}"/>
    <cellStyle name="Migliaia 5 4" xfId="1228" xr:uid="{00000000-0005-0000-0000-00003F080000}"/>
    <cellStyle name="Migliaia 5 4 2" xfId="1229" xr:uid="{00000000-0005-0000-0000-000040080000}"/>
    <cellStyle name="Migliaia 5 4 2 2" xfId="2537" xr:uid="{00000000-0005-0000-0000-000041080000}"/>
    <cellStyle name="Migliaia 5 4 2 3" xfId="4020" xr:uid="{00000000-0005-0000-0000-000042080000}"/>
    <cellStyle name="Migliaia 5 4 3" xfId="2536" xr:uid="{00000000-0005-0000-0000-000043080000}"/>
    <cellStyle name="Migliaia 5 4 4" xfId="4021" xr:uid="{00000000-0005-0000-0000-000044080000}"/>
    <cellStyle name="Migliaia 5 5" xfId="1230" xr:uid="{00000000-0005-0000-0000-000045080000}"/>
    <cellStyle name="Migliaia 5 5 2" xfId="4022" xr:uid="{00000000-0005-0000-0000-000046080000}"/>
    <cellStyle name="Migliaia 5 6" xfId="4023" xr:uid="{00000000-0005-0000-0000-000047080000}"/>
    <cellStyle name="Migliaia 50" xfId="191" xr:uid="{00000000-0005-0000-0000-000048080000}"/>
    <cellStyle name="Migliaia 50 2" xfId="533" xr:uid="{00000000-0005-0000-0000-000049080000}"/>
    <cellStyle name="Migliaia 50 2 2" xfId="2538" xr:uid="{00000000-0005-0000-0000-00004A080000}"/>
    <cellStyle name="Migliaia 50 2 2 2" xfId="4024" xr:uid="{00000000-0005-0000-0000-00004B080000}"/>
    <cellStyle name="Migliaia 50 2 3" xfId="4025" xr:uid="{00000000-0005-0000-0000-00004C080000}"/>
    <cellStyle name="Migliaia 50 3" xfId="1231" xr:uid="{00000000-0005-0000-0000-00004D080000}"/>
    <cellStyle name="Migliaia 50 3 2" xfId="1232" xr:uid="{00000000-0005-0000-0000-00004E080000}"/>
    <cellStyle name="Migliaia 50 3 2 2" xfId="4026" xr:uid="{00000000-0005-0000-0000-00004F080000}"/>
    <cellStyle name="Migliaia 50 3 2 3" xfId="4027" xr:uid="{00000000-0005-0000-0000-000050080000}"/>
    <cellStyle name="Migliaia 50 3 3" xfId="1233" xr:uid="{00000000-0005-0000-0000-000051080000}"/>
    <cellStyle name="Migliaia 50 3 3 2" xfId="2540" xr:uid="{00000000-0005-0000-0000-000052080000}"/>
    <cellStyle name="Migliaia 50 3 4" xfId="2539" xr:uid="{00000000-0005-0000-0000-000053080000}"/>
    <cellStyle name="Migliaia 50 3 5" xfId="4028" xr:uid="{00000000-0005-0000-0000-000054080000}"/>
    <cellStyle name="Migliaia 50 4" xfId="1234" xr:uid="{00000000-0005-0000-0000-000055080000}"/>
    <cellStyle name="Migliaia 50 4 2" xfId="1235" xr:uid="{00000000-0005-0000-0000-000056080000}"/>
    <cellStyle name="Migliaia 50 4 2 2" xfId="2542" xr:uid="{00000000-0005-0000-0000-000057080000}"/>
    <cellStyle name="Migliaia 50 4 2 3" xfId="4029" xr:uid="{00000000-0005-0000-0000-000058080000}"/>
    <cellStyle name="Migliaia 50 4 3" xfId="2541" xr:uid="{00000000-0005-0000-0000-000059080000}"/>
    <cellStyle name="Migliaia 50 4 4" xfId="4030" xr:uid="{00000000-0005-0000-0000-00005A080000}"/>
    <cellStyle name="Migliaia 50 5" xfId="1236" xr:uid="{00000000-0005-0000-0000-00005B080000}"/>
    <cellStyle name="Migliaia 50 5 2" xfId="4031" xr:uid="{00000000-0005-0000-0000-00005C080000}"/>
    <cellStyle name="Migliaia 50 6" xfId="4032" xr:uid="{00000000-0005-0000-0000-00005D080000}"/>
    <cellStyle name="Migliaia 51" xfId="192" xr:uid="{00000000-0005-0000-0000-00005E080000}"/>
    <cellStyle name="Migliaia 51 2" xfId="534" xr:uid="{00000000-0005-0000-0000-00005F080000}"/>
    <cellStyle name="Migliaia 51 2 2" xfId="2543" xr:uid="{00000000-0005-0000-0000-000060080000}"/>
    <cellStyle name="Migliaia 51 2 2 2" xfId="4033" xr:uid="{00000000-0005-0000-0000-000061080000}"/>
    <cellStyle name="Migliaia 51 2 3" xfId="4034" xr:uid="{00000000-0005-0000-0000-000062080000}"/>
    <cellStyle name="Migliaia 51 3" xfId="1237" xr:uid="{00000000-0005-0000-0000-000063080000}"/>
    <cellStyle name="Migliaia 51 3 2" xfId="1238" xr:uid="{00000000-0005-0000-0000-000064080000}"/>
    <cellStyle name="Migliaia 51 3 2 2" xfId="4035" xr:uid="{00000000-0005-0000-0000-000065080000}"/>
    <cellStyle name="Migliaia 51 3 2 3" xfId="4036" xr:uid="{00000000-0005-0000-0000-000066080000}"/>
    <cellStyle name="Migliaia 51 3 3" xfId="1239" xr:uid="{00000000-0005-0000-0000-000067080000}"/>
    <cellStyle name="Migliaia 51 3 3 2" xfId="2545" xr:uid="{00000000-0005-0000-0000-000068080000}"/>
    <cellStyle name="Migliaia 51 3 4" xfId="2544" xr:uid="{00000000-0005-0000-0000-000069080000}"/>
    <cellStyle name="Migliaia 51 3 5" xfId="4037" xr:uid="{00000000-0005-0000-0000-00006A080000}"/>
    <cellStyle name="Migliaia 51 4" xfId="1240" xr:uid="{00000000-0005-0000-0000-00006B080000}"/>
    <cellStyle name="Migliaia 51 4 2" xfId="1241" xr:uid="{00000000-0005-0000-0000-00006C080000}"/>
    <cellStyle name="Migliaia 51 4 2 2" xfId="2547" xr:uid="{00000000-0005-0000-0000-00006D080000}"/>
    <cellStyle name="Migliaia 51 4 2 3" xfId="4038" xr:uid="{00000000-0005-0000-0000-00006E080000}"/>
    <cellStyle name="Migliaia 51 4 3" xfId="2546" xr:uid="{00000000-0005-0000-0000-00006F080000}"/>
    <cellStyle name="Migliaia 51 4 4" xfId="4039" xr:uid="{00000000-0005-0000-0000-000070080000}"/>
    <cellStyle name="Migliaia 51 5" xfId="1242" xr:uid="{00000000-0005-0000-0000-000071080000}"/>
    <cellStyle name="Migliaia 51 5 2" xfId="4040" xr:uid="{00000000-0005-0000-0000-000072080000}"/>
    <cellStyle name="Migliaia 51 6" xfId="4041" xr:uid="{00000000-0005-0000-0000-000073080000}"/>
    <cellStyle name="Migliaia 52" xfId="193" xr:uid="{00000000-0005-0000-0000-000074080000}"/>
    <cellStyle name="Migliaia 52 2" xfId="535" xr:uid="{00000000-0005-0000-0000-000075080000}"/>
    <cellStyle name="Migliaia 52 2 2" xfId="2548" xr:uid="{00000000-0005-0000-0000-000076080000}"/>
    <cellStyle name="Migliaia 52 2 2 2" xfId="4042" xr:uid="{00000000-0005-0000-0000-000077080000}"/>
    <cellStyle name="Migliaia 52 2 3" xfId="4043" xr:uid="{00000000-0005-0000-0000-000078080000}"/>
    <cellStyle name="Migliaia 52 3" xfId="1243" xr:uid="{00000000-0005-0000-0000-000079080000}"/>
    <cellStyle name="Migliaia 52 3 2" xfId="1244" xr:uid="{00000000-0005-0000-0000-00007A080000}"/>
    <cellStyle name="Migliaia 52 3 2 2" xfId="4044" xr:uid="{00000000-0005-0000-0000-00007B080000}"/>
    <cellStyle name="Migliaia 52 3 2 3" xfId="4045" xr:uid="{00000000-0005-0000-0000-00007C080000}"/>
    <cellStyle name="Migliaia 52 3 3" xfId="1245" xr:uid="{00000000-0005-0000-0000-00007D080000}"/>
    <cellStyle name="Migliaia 52 3 3 2" xfId="2550" xr:uid="{00000000-0005-0000-0000-00007E080000}"/>
    <cellStyle name="Migliaia 52 3 4" xfId="2549" xr:uid="{00000000-0005-0000-0000-00007F080000}"/>
    <cellStyle name="Migliaia 52 3 5" xfId="4046" xr:uid="{00000000-0005-0000-0000-000080080000}"/>
    <cellStyle name="Migliaia 52 4" xfId="1246" xr:uid="{00000000-0005-0000-0000-000081080000}"/>
    <cellStyle name="Migliaia 52 4 2" xfId="1247" xr:uid="{00000000-0005-0000-0000-000082080000}"/>
    <cellStyle name="Migliaia 52 4 2 2" xfId="2552" xr:uid="{00000000-0005-0000-0000-000083080000}"/>
    <cellStyle name="Migliaia 52 4 2 3" xfId="4047" xr:uid="{00000000-0005-0000-0000-000084080000}"/>
    <cellStyle name="Migliaia 52 4 3" xfId="2551" xr:uid="{00000000-0005-0000-0000-000085080000}"/>
    <cellStyle name="Migliaia 52 4 4" xfId="4048" xr:uid="{00000000-0005-0000-0000-000086080000}"/>
    <cellStyle name="Migliaia 52 5" xfId="1248" xr:uid="{00000000-0005-0000-0000-000087080000}"/>
    <cellStyle name="Migliaia 52 5 2" xfId="4049" xr:uid="{00000000-0005-0000-0000-000088080000}"/>
    <cellStyle name="Migliaia 52 6" xfId="4050" xr:uid="{00000000-0005-0000-0000-000089080000}"/>
    <cellStyle name="Migliaia 53" xfId="194" xr:uid="{00000000-0005-0000-0000-00008A080000}"/>
    <cellStyle name="Migliaia 53 2" xfId="536" xr:uid="{00000000-0005-0000-0000-00008B080000}"/>
    <cellStyle name="Migliaia 53 2 2" xfId="2553" xr:uid="{00000000-0005-0000-0000-00008C080000}"/>
    <cellStyle name="Migliaia 53 2 2 2" xfId="4051" xr:uid="{00000000-0005-0000-0000-00008D080000}"/>
    <cellStyle name="Migliaia 53 2 3" xfId="4052" xr:uid="{00000000-0005-0000-0000-00008E080000}"/>
    <cellStyle name="Migliaia 53 3" xfId="1249" xr:uid="{00000000-0005-0000-0000-00008F080000}"/>
    <cellStyle name="Migliaia 53 3 2" xfId="1250" xr:uid="{00000000-0005-0000-0000-000090080000}"/>
    <cellStyle name="Migliaia 53 3 2 2" xfId="4053" xr:uid="{00000000-0005-0000-0000-000091080000}"/>
    <cellStyle name="Migliaia 53 3 2 3" xfId="4054" xr:uid="{00000000-0005-0000-0000-000092080000}"/>
    <cellStyle name="Migliaia 53 3 3" xfId="1251" xr:uid="{00000000-0005-0000-0000-000093080000}"/>
    <cellStyle name="Migliaia 53 3 3 2" xfId="2555" xr:uid="{00000000-0005-0000-0000-000094080000}"/>
    <cellStyle name="Migliaia 53 3 4" xfId="2554" xr:uid="{00000000-0005-0000-0000-000095080000}"/>
    <cellStyle name="Migliaia 53 3 5" xfId="4055" xr:uid="{00000000-0005-0000-0000-000096080000}"/>
    <cellStyle name="Migliaia 53 4" xfId="1252" xr:uid="{00000000-0005-0000-0000-000097080000}"/>
    <cellStyle name="Migliaia 53 4 2" xfId="1253" xr:uid="{00000000-0005-0000-0000-000098080000}"/>
    <cellStyle name="Migliaia 53 4 2 2" xfId="2557" xr:uid="{00000000-0005-0000-0000-000099080000}"/>
    <cellStyle name="Migliaia 53 4 2 3" xfId="4056" xr:uid="{00000000-0005-0000-0000-00009A080000}"/>
    <cellStyle name="Migliaia 53 4 3" xfId="2556" xr:uid="{00000000-0005-0000-0000-00009B080000}"/>
    <cellStyle name="Migliaia 53 4 4" xfId="4057" xr:uid="{00000000-0005-0000-0000-00009C080000}"/>
    <cellStyle name="Migliaia 53 5" xfId="1254" xr:uid="{00000000-0005-0000-0000-00009D080000}"/>
    <cellStyle name="Migliaia 53 5 2" xfId="4058" xr:uid="{00000000-0005-0000-0000-00009E080000}"/>
    <cellStyle name="Migliaia 53 6" xfId="4059" xr:uid="{00000000-0005-0000-0000-00009F080000}"/>
    <cellStyle name="Migliaia 54" xfId="195" xr:uid="{00000000-0005-0000-0000-0000A0080000}"/>
    <cellStyle name="Migliaia 54 2" xfId="537" xr:uid="{00000000-0005-0000-0000-0000A1080000}"/>
    <cellStyle name="Migliaia 54 2 2" xfId="2558" xr:uid="{00000000-0005-0000-0000-0000A2080000}"/>
    <cellStyle name="Migliaia 54 2 2 2" xfId="4060" xr:uid="{00000000-0005-0000-0000-0000A3080000}"/>
    <cellStyle name="Migliaia 54 2 3" xfId="4061" xr:uid="{00000000-0005-0000-0000-0000A4080000}"/>
    <cellStyle name="Migliaia 54 3" xfId="1255" xr:uid="{00000000-0005-0000-0000-0000A5080000}"/>
    <cellStyle name="Migliaia 54 3 2" xfId="1256" xr:uid="{00000000-0005-0000-0000-0000A6080000}"/>
    <cellStyle name="Migliaia 54 3 2 2" xfId="4062" xr:uid="{00000000-0005-0000-0000-0000A7080000}"/>
    <cellStyle name="Migliaia 54 3 2 3" xfId="4063" xr:uid="{00000000-0005-0000-0000-0000A8080000}"/>
    <cellStyle name="Migliaia 54 3 3" xfId="1257" xr:uid="{00000000-0005-0000-0000-0000A9080000}"/>
    <cellStyle name="Migliaia 54 3 3 2" xfId="2560" xr:uid="{00000000-0005-0000-0000-0000AA080000}"/>
    <cellStyle name="Migliaia 54 3 4" xfId="2559" xr:uid="{00000000-0005-0000-0000-0000AB080000}"/>
    <cellStyle name="Migliaia 54 3 5" xfId="4064" xr:uid="{00000000-0005-0000-0000-0000AC080000}"/>
    <cellStyle name="Migliaia 54 4" xfId="1258" xr:uid="{00000000-0005-0000-0000-0000AD080000}"/>
    <cellStyle name="Migliaia 54 4 2" xfId="1259" xr:uid="{00000000-0005-0000-0000-0000AE080000}"/>
    <cellStyle name="Migliaia 54 4 2 2" xfId="2562" xr:uid="{00000000-0005-0000-0000-0000AF080000}"/>
    <cellStyle name="Migliaia 54 4 2 3" xfId="4065" xr:uid="{00000000-0005-0000-0000-0000B0080000}"/>
    <cellStyle name="Migliaia 54 4 3" xfId="2561" xr:uid="{00000000-0005-0000-0000-0000B1080000}"/>
    <cellStyle name="Migliaia 54 4 4" xfId="4066" xr:uid="{00000000-0005-0000-0000-0000B2080000}"/>
    <cellStyle name="Migliaia 54 5" xfId="1260" xr:uid="{00000000-0005-0000-0000-0000B3080000}"/>
    <cellStyle name="Migliaia 54 5 2" xfId="4067" xr:uid="{00000000-0005-0000-0000-0000B4080000}"/>
    <cellStyle name="Migliaia 54 6" xfId="4068" xr:uid="{00000000-0005-0000-0000-0000B5080000}"/>
    <cellStyle name="Migliaia 55" xfId="196" xr:uid="{00000000-0005-0000-0000-0000B6080000}"/>
    <cellStyle name="Migliaia 55 2" xfId="538" xr:uid="{00000000-0005-0000-0000-0000B7080000}"/>
    <cellStyle name="Migliaia 55 2 2" xfId="2563" xr:uid="{00000000-0005-0000-0000-0000B8080000}"/>
    <cellStyle name="Migliaia 55 2 2 2" xfId="4069" xr:uid="{00000000-0005-0000-0000-0000B9080000}"/>
    <cellStyle name="Migliaia 55 2 3" xfId="4070" xr:uid="{00000000-0005-0000-0000-0000BA080000}"/>
    <cellStyle name="Migliaia 55 3" xfId="1261" xr:uid="{00000000-0005-0000-0000-0000BB080000}"/>
    <cellStyle name="Migliaia 55 3 2" xfId="1262" xr:uid="{00000000-0005-0000-0000-0000BC080000}"/>
    <cellStyle name="Migliaia 55 3 2 2" xfId="4071" xr:uid="{00000000-0005-0000-0000-0000BD080000}"/>
    <cellStyle name="Migliaia 55 3 2 3" xfId="4072" xr:uid="{00000000-0005-0000-0000-0000BE080000}"/>
    <cellStyle name="Migliaia 55 3 3" xfId="1263" xr:uid="{00000000-0005-0000-0000-0000BF080000}"/>
    <cellStyle name="Migliaia 55 3 3 2" xfId="2565" xr:uid="{00000000-0005-0000-0000-0000C0080000}"/>
    <cellStyle name="Migliaia 55 3 4" xfId="2564" xr:uid="{00000000-0005-0000-0000-0000C1080000}"/>
    <cellStyle name="Migliaia 55 3 5" xfId="4073" xr:uid="{00000000-0005-0000-0000-0000C2080000}"/>
    <cellStyle name="Migliaia 55 4" xfId="1264" xr:uid="{00000000-0005-0000-0000-0000C3080000}"/>
    <cellStyle name="Migliaia 55 4 2" xfId="1265" xr:uid="{00000000-0005-0000-0000-0000C4080000}"/>
    <cellStyle name="Migliaia 55 4 2 2" xfId="2567" xr:uid="{00000000-0005-0000-0000-0000C5080000}"/>
    <cellStyle name="Migliaia 55 4 2 3" xfId="4074" xr:uid="{00000000-0005-0000-0000-0000C6080000}"/>
    <cellStyle name="Migliaia 55 4 3" xfId="2566" xr:uid="{00000000-0005-0000-0000-0000C7080000}"/>
    <cellStyle name="Migliaia 55 4 4" xfId="4075" xr:uid="{00000000-0005-0000-0000-0000C8080000}"/>
    <cellStyle name="Migliaia 55 5" xfId="1266" xr:uid="{00000000-0005-0000-0000-0000C9080000}"/>
    <cellStyle name="Migliaia 55 5 2" xfId="4076" xr:uid="{00000000-0005-0000-0000-0000CA080000}"/>
    <cellStyle name="Migliaia 55 6" xfId="4077" xr:uid="{00000000-0005-0000-0000-0000CB080000}"/>
    <cellStyle name="Migliaia 56" xfId="197" xr:uid="{00000000-0005-0000-0000-0000CC080000}"/>
    <cellStyle name="Migliaia 56 2" xfId="539" xr:uid="{00000000-0005-0000-0000-0000CD080000}"/>
    <cellStyle name="Migliaia 56 2 2" xfId="2568" xr:uid="{00000000-0005-0000-0000-0000CE080000}"/>
    <cellStyle name="Migliaia 56 2 2 2" xfId="4078" xr:uid="{00000000-0005-0000-0000-0000CF080000}"/>
    <cellStyle name="Migliaia 56 2 3" xfId="4079" xr:uid="{00000000-0005-0000-0000-0000D0080000}"/>
    <cellStyle name="Migliaia 56 3" xfId="1267" xr:uid="{00000000-0005-0000-0000-0000D1080000}"/>
    <cellStyle name="Migliaia 56 3 2" xfId="1268" xr:uid="{00000000-0005-0000-0000-0000D2080000}"/>
    <cellStyle name="Migliaia 56 3 2 2" xfId="4080" xr:uid="{00000000-0005-0000-0000-0000D3080000}"/>
    <cellStyle name="Migliaia 56 3 2 3" xfId="4081" xr:uid="{00000000-0005-0000-0000-0000D4080000}"/>
    <cellStyle name="Migliaia 56 3 3" xfId="1269" xr:uid="{00000000-0005-0000-0000-0000D5080000}"/>
    <cellStyle name="Migliaia 56 3 3 2" xfId="2570" xr:uid="{00000000-0005-0000-0000-0000D6080000}"/>
    <cellStyle name="Migliaia 56 3 4" xfId="2569" xr:uid="{00000000-0005-0000-0000-0000D7080000}"/>
    <cellStyle name="Migliaia 56 3 5" xfId="4082" xr:uid="{00000000-0005-0000-0000-0000D8080000}"/>
    <cellStyle name="Migliaia 56 4" xfId="1270" xr:uid="{00000000-0005-0000-0000-0000D9080000}"/>
    <cellStyle name="Migliaia 56 4 2" xfId="1271" xr:uid="{00000000-0005-0000-0000-0000DA080000}"/>
    <cellStyle name="Migliaia 56 4 2 2" xfId="2572" xr:uid="{00000000-0005-0000-0000-0000DB080000}"/>
    <cellStyle name="Migliaia 56 4 2 3" xfId="4083" xr:uid="{00000000-0005-0000-0000-0000DC080000}"/>
    <cellStyle name="Migliaia 56 4 3" xfId="2571" xr:uid="{00000000-0005-0000-0000-0000DD080000}"/>
    <cellStyle name="Migliaia 56 4 4" xfId="4084" xr:uid="{00000000-0005-0000-0000-0000DE080000}"/>
    <cellStyle name="Migliaia 56 5" xfId="1272" xr:uid="{00000000-0005-0000-0000-0000DF080000}"/>
    <cellStyle name="Migliaia 56 5 2" xfId="4085" xr:uid="{00000000-0005-0000-0000-0000E0080000}"/>
    <cellStyle name="Migliaia 56 6" xfId="4086" xr:uid="{00000000-0005-0000-0000-0000E1080000}"/>
    <cellStyle name="Migliaia 57" xfId="198" xr:uid="{00000000-0005-0000-0000-0000E2080000}"/>
    <cellStyle name="Migliaia 57 2" xfId="540" xr:uid="{00000000-0005-0000-0000-0000E3080000}"/>
    <cellStyle name="Migliaia 57 2 2" xfId="2573" xr:uid="{00000000-0005-0000-0000-0000E4080000}"/>
    <cellStyle name="Migliaia 57 2 2 2" xfId="4087" xr:uid="{00000000-0005-0000-0000-0000E5080000}"/>
    <cellStyle name="Migliaia 57 2 3" xfId="4088" xr:uid="{00000000-0005-0000-0000-0000E6080000}"/>
    <cellStyle name="Migliaia 57 3" xfId="1273" xr:uid="{00000000-0005-0000-0000-0000E7080000}"/>
    <cellStyle name="Migliaia 57 3 2" xfId="1274" xr:uid="{00000000-0005-0000-0000-0000E8080000}"/>
    <cellStyle name="Migliaia 57 3 2 2" xfId="4089" xr:uid="{00000000-0005-0000-0000-0000E9080000}"/>
    <cellStyle name="Migliaia 57 3 2 3" xfId="4090" xr:uid="{00000000-0005-0000-0000-0000EA080000}"/>
    <cellStyle name="Migliaia 57 3 3" xfId="1275" xr:uid="{00000000-0005-0000-0000-0000EB080000}"/>
    <cellStyle name="Migliaia 57 3 3 2" xfId="2575" xr:uid="{00000000-0005-0000-0000-0000EC080000}"/>
    <cellStyle name="Migliaia 57 3 4" xfId="2574" xr:uid="{00000000-0005-0000-0000-0000ED080000}"/>
    <cellStyle name="Migliaia 57 3 5" xfId="4091" xr:uid="{00000000-0005-0000-0000-0000EE080000}"/>
    <cellStyle name="Migliaia 57 4" xfId="1276" xr:uid="{00000000-0005-0000-0000-0000EF080000}"/>
    <cellStyle name="Migliaia 57 4 2" xfId="1277" xr:uid="{00000000-0005-0000-0000-0000F0080000}"/>
    <cellStyle name="Migliaia 57 4 2 2" xfId="2577" xr:uid="{00000000-0005-0000-0000-0000F1080000}"/>
    <cellStyle name="Migliaia 57 4 2 3" xfId="4092" xr:uid="{00000000-0005-0000-0000-0000F2080000}"/>
    <cellStyle name="Migliaia 57 4 3" xfId="2576" xr:uid="{00000000-0005-0000-0000-0000F3080000}"/>
    <cellStyle name="Migliaia 57 4 4" xfId="4093" xr:uid="{00000000-0005-0000-0000-0000F4080000}"/>
    <cellStyle name="Migliaia 57 5" xfId="1278" xr:uid="{00000000-0005-0000-0000-0000F5080000}"/>
    <cellStyle name="Migliaia 57 5 2" xfId="4094" xr:uid="{00000000-0005-0000-0000-0000F6080000}"/>
    <cellStyle name="Migliaia 57 6" xfId="4095" xr:uid="{00000000-0005-0000-0000-0000F7080000}"/>
    <cellStyle name="Migliaia 58" xfId="199" xr:uid="{00000000-0005-0000-0000-0000F8080000}"/>
    <cellStyle name="Migliaia 58 2" xfId="541" xr:uid="{00000000-0005-0000-0000-0000F9080000}"/>
    <cellStyle name="Migliaia 58 2 2" xfId="2578" xr:uid="{00000000-0005-0000-0000-0000FA080000}"/>
    <cellStyle name="Migliaia 58 2 2 2" xfId="4096" xr:uid="{00000000-0005-0000-0000-0000FB080000}"/>
    <cellStyle name="Migliaia 58 2 3" xfId="4097" xr:uid="{00000000-0005-0000-0000-0000FC080000}"/>
    <cellStyle name="Migliaia 58 3" xfId="1279" xr:uid="{00000000-0005-0000-0000-0000FD080000}"/>
    <cellStyle name="Migliaia 58 3 2" xfId="1280" xr:uid="{00000000-0005-0000-0000-0000FE080000}"/>
    <cellStyle name="Migliaia 58 3 2 2" xfId="4098" xr:uid="{00000000-0005-0000-0000-0000FF080000}"/>
    <cellStyle name="Migliaia 58 3 2 3" xfId="4099" xr:uid="{00000000-0005-0000-0000-000000090000}"/>
    <cellStyle name="Migliaia 58 3 3" xfId="1281" xr:uid="{00000000-0005-0000-0000-000001090000}"/>
    <cellStyle name="Migliaia 58 3 3 2" xfId="2580" xr:uid="{00000000-0005-0000-0000-000002090000}"/>
    <cellStyle name="Migliaia 58 3 4" xfId="2579" xr:uid="{00000000-0005-0000-0000-000003090000}"/>
    <cellStyle name="Migliaia 58 3 5" xfId="4100" xr:uid="{00000000-0005-0000-0000-000004090000}"/>
    <cellStyle name="Migliaia 58 4" xfId="1282" xr:uid="{00000000-0005-0000-0000-000005090000}"/>
    <cellStyle name="Migliaia 58 4 2" xfId="1283" xr:uid="{00000000-0005-0000-0000-000006090000}"/>
    <cellStyle name="Migliaia 58 4 2 2" xfId="2582" xr:uid="{00000000-0005-0000-0000-000007090000}"/>
    <cellStyle name="Migliaia 58 4 2 3" xfId="4101" xr:uid="{00000000-0005-0000-0000-000008090000}"/>
    <cellStyle name="Migliaia 58 4 3" xfId="2581" xr:uid="{00000000-0005-0000-0000-000009090000}"/>
    <cellStyle name="Migliaia 58 4 4" xfId="4102" xr:uid="{00000000-0005-0000-0000-00000A090000}"/>
    <cellStyle name="Migliaia 58 5" xfId="1284" xr:uid="{00000000-0005-0000-0000-00000B090000}"/>
    <cellStyle name="Migliaia 58 5 2" xfId="4103" xr:uid="{00000000-0005-0000-0000-00000C090000}"/>
    <cellStyle name="Migliaia 58 6" xfId="4104" xr:uid="{00000000-0005-0000-0000-00000D090000}"/>
    <cellStyle name="Migliaia 59" xfId="200" xr:uid="{00000000-0005-0000-0000-00000E090000}"/>
    <cellStyle name="Migliaia 59 2" xfId="542" xr:uid="{00000000-0005-0000-0000-00000F090000}"/>
    <cellStyle name="Migliaia 59 2 2" xfId="2583" xr:uid="{00000000-0005-0000-0000-000010090000}"/>
    <cellStyle name="Migliaia 59 2 2 2" xfId="4105" xr:uid="{00000000-0005-0000-0000-000011090000}"/>
    <cellStyle name="Migliaia 59 2 3" xfId="4106" xr:uid="{00000000-0005-0000-0000-000012090000}"/>
    <cellStyle name="Migliaia 59 3" xfId="1285" xr:uid="{00000000-0005-0000-0000-000013090000}"/>
    <cellStyle name="Migliaia 59 3 2" xfId="1286" xr:uid="{00000000-0005-0000-0000-000014090000}"/>
    <cellStyle name="Migliaia 59 3 2 2" xfId="4107" xr:uid="{00000000-0005-0000-0000-000015090000}"/>
    <cellStyle name="Migliaia 59 3 2 3" xfId="4108" xr:uid="{00000000-0005-0000-0000-000016090000}"/>
    <cellStyle name="Migliaia 59 3 3" xfId="1287" xr:uid="{00000000-0005-0000-0000-000017090000}"/>
    <cellStyle name="Migliaia 59 3 3 2" xfId="2585" xr:uid="{00000000-0005-0000-0000-000018090000}"/>
    <cellStyle name="Migliaia 59 3 4" xfId="2584" xr:uid="{00000000-0005-0000-0000-000019090000}"/>
    <cellStyle name="Migliaia 59 3 5" xfId="4109" xr:uid="{00000000-0005-0000-0000-00001A090000}"/>
    <cellStyle name="Migliaia 59 4" xfId="1288" xr:uid="{00000000-0005-0000-0000-00001B090000}"/>
    <cellStyle name="Migliaia 59 4 2" xfId="1289" xr:uid="{00000000-0005-0000-0000-00001C090000}"/>
    <cellStyle name="Migliaia 59 4 2 2" xfId="2587" xr:uid="{00000000-0005-0000-0000-00001D090000}"/>
    <cellStyle name="Migliaia 59 4 2 3" xfId="4110" xr:uid="{00000000-0005-0000-0000-00001E090000}"/>
    <cellStyle name="Migliaia 59 4 3" xfId="2586" xr:uid="{00000000-0005-0000-0000-00001F090000}"/>
    <cellStyle name="Migliaia 59 4 4" xfId="4111" xr:uid="{00000000-0005-0000-0000-000020090000}"/>
    <cellStyle name="Migliaia 59 5" xfId="1290" xr:uid="{00000000-0005-0000-0000-000021090000}"/>
    <cellStyle name="Migliaia 59 5 2" xfId="4112" xr:uid="{00000000-0005-0000-0000-000022090000}"/>
    <cellStyle name="Migliaia 59 6" xfId="4113" xr:uid="{00000000-0005-0000-0000-000023090000}"/>
    <cellStyle name="Migliaia 6" xfId="201" xr:uid="{00000000-0005-0000-0000-000024090000}"/>
    <cellStyle name="Migliaia 6 2" xfId="543" xr:uid="{00000000-0005-0000-0000-000025090000}"/>
    <cellStyle name="Migliaia 6 2 2" xfId="2588" xr:uid="{00000000-0005-0000-0000-000026090000}"/>
    <cellStyle name="Migliaia 6 2 2 2" xfId="4114" xr:uid="{00000000-0005-0000-0000-000027090000}"/>
    <cellStyle name="Migliaia 6 2 3" xfId="4115" xr:uid="{00000000-0005-0000-0000-000028090000}"/>
    <cellStyle name="Migliaia 6 3" xfId="1291" xr:uid="{00000000-0005-0000-0000-000029090000}"/>
    <cellStyle name="Migliaia 6 3 2" xfId="1292" xr:uid="{00000000-0005-0000-0000-00002A090000}"/>
    <cellStyle name="Migliaia 6 3 2 2" xfId="4116" xr:uid="{00000000-0005-0000-0000-00002B090000}"/>
    <cellStyle name="Migliaia 6 3 2 3" xfId="4117" xr:uid="{00000000-0005-0000-0000-00002C090000}"/>
    <cellStyle name="Migliaia 6 3 3" xfId="1293" xr:uid="{00000000-0005-0000-0000-00002D090000}"/>
    <cellStyle name="Migliaia 6 3 3 2" xfId="2590" xr:uid="{00000000-0005-0000-0000-00002E090000}"/>
    <cellStyle name="Migliaia 6 3 4" xfId="2589" xr:uid="{00000000-0005-0000-0000-00002F090000}"/>
    <cellStyle name="Migliaia 6 3 5" xfId="4118" xr:uid="{00000000-0005-0000-0000-000030090000}"/>
    <cellStyle name="Migliaia 6 4" xfId="1294" xr:uid="{00000000-0005-0000-0000-000031090000}"/>
    <cellStyle name="Migliaia 6 4 2" xfId="1295" xr:uid="{00000000-0005-0000-0000-000032090000}"/>
    <cellStyle name="Migliaia 6 4 2 2" xfId="2592" xr:uid="{00000000-0005-0000-0000-000033090000}"/>
    <cellStyle name="Migliaia 6 4 2 3" xfId="4119" xr:uid="{00000000-0005-0000-0000-000034090000}"/>
    <cellStyle name="Migliaia 6 4 3" xfId="2591" xr:uid="{00000000-0005-0000-0000-000035090000}"/>
    <cellStyle name="Migliaia 6 4 4" xfId="4120" xr:uid="{00000000-0005-0000-0000-000036090000}"/>
    <cellStyle name="Migliaia 6 5" xfId="1296" xr:uid="{00000000-0005-0000-0000-000037090000}"/>
    <cellStyle name="Migliaia 6 5 2" xfId="4121" xr:uid="{00000000-0005-0000-0000-000038090000}"/>
    <cellStyle name="Migliaia 6 6" xfId="4122" xr:uid="{00000000-0005-0000-0000-000039090000}"/>
    <cellStyle name="Migliaia 60" xfId="202" xr:uid="{00000000-0005-0000-0000-00003A090000}"/>
    <cellStyle name="Migliaia 60 2" xfId="544" xr:uid="{00000000-0005-0000-0000-00003B090000}"/>
    <cellStyle name="Migliaia 60 2 2" xfId="2593" xr:uid="{00000000-0005-0000-0000-00003C090000}"/>
    <cellStyle name="Migliaia 60 2 2 2" xfId="4123" xr:uid="{00000000-0005-0000-0000-00003D090000}"/>
    <cellStyle name="Migliaia 60 2 3" xfId="4124" xr:uid="{00000000-0005-0000-0000-00003E090000}"/>
    <cellStyle name="Migliaia 60 3" xfId="1297" xr:uid="{00000000-0005-0000-0000-00003F090000}"/>
    <cellStyle name="Migliaia 60 3 2" xfId="1298" xr:uid="{00000000-0005-0000-0000-000040090000}"/>
    <cellStyle name="Migliaia 60 3 2 2" xfId="4125" xr:uid="{00000000-0005-0000-0000-000041090000}"/>
    <cellStyle name="Migliaia 60 3 2 3" xfId="4126" xr:uid="{00000000-0005-0000-0000-000042090000}"/>
    <cellStyle name="Migliaia 60 3 3" xfId="1299" xr:uid="{00000000-0005-0000-0000-000043090000}"/>
    <cellStyle name="Migliaia 60 3 3 2" xfId="2595" xr:uid="{00000000-0005-0000-0000-000044090000}"/>
    <cellStyle name="Migliaia 60 3 4" xfId="2594" xr:uid="{00000000-0005-0000-0000-000045090000}"/>
    <cellStyle name="Migliaia 60 3 5" xfId="4127" xr:uid="{00000000-0005-0000-0000-000046090000}"/>
    <cellStyle name="Migliaia 60 4" xfId="1300" xr:uid="{00000000-0005-0000-0000-000047090000}"/>
    <cellStyle name="Migliaia 60 4 2" xfId="1301" xr:uid="{00000000-0005-0000-0000-000048090000}"/>
    <cellStyle name="Migliaia 60 4 2 2" xfId="2597" xr:uid="{00000000-0005-0000-0000-000049090000}"/>
    <cellStyle name="Migliaia 60 4 2 3" xfId="4128" xr:uid="{00000000-0005-0000-0000-00004A090000}"/>
    <cellStyle name="Migliaia 60 4 3" xfId="2596" xr:uid="{00000000-0005-0000-0000-00004B090000}"/>
    <cellStyle name="Migliaia 60 4 4" xfId="4129" xr:uid="{00000000-0005-0000-0000-00004C090000}"/>
    <cellStyle name="Migliaia 60 5" xfId="1302" xr:uid="{00000000-0005-0000-0000-00004D090000}"/>
    <cellStyle name="Migliaia 60 5 2" xfId="4130" xr:uid="{00000000-0005-0000-0000-00004E090000}"/>
    <cellStyle name="Migliaia 60 6" xfId="4131" xr:uid="{00000000-0005-0000-0000-00004F090000}"/>
    <cellStyle name="Migliaia 61" xfId="203" xr:uid="{00000000-0005-0000-0000-000050090000}"/>
    <cellStyle name="Migliaia 61 2" xfId="545" xr:uid="{00000000-0005-0000-0000-000051090000}"/>
    <cellStyle name="Migliaia 61 2 2" xfId="2598" xr:uid="{00000000-0005-0000-0000-000052090000}"/>
    <cellStyle name="Migliaia 61 2 2 2" xfId="4132" xr:uid="{00000000-0005-0000-0000-000053090000}"/>
    <cellStyle name="Migliaia 61 2 3" xfId="4133" xr:uid="{00000000-0005-0000-0000-000054090000}"/>
    <cellStyle name="Migliaia 61 3" xfId="1303" xr:uid="{00000000-0005-0000-0000-000055090000}"/>
    <cellStyle name="Migliaia 61 3 2" xfId="1304" xr:uid="{00000000-0005-0000-0000-000056090000}"/>
    <cellStyle name="Migliaia 61 3 2 2" xfId="4134" xr:uid="{00000000-0005-0000-0000-000057090000}"/>
    <cellStyle name="Migliaia 61 3 2 3" xfId="4135" xr:uid="{00000000-0005-0000-0000-000058090000}"/>
    <cellStyle name="Migliaia 61 3 3" xfId="1305" xr:uid="{00000000-0005-0000-0000-000059090000}"/>
    <cellStyle name="Migliaia 61 3 3 2" xfId="2600" xr:uid="{00000000-0005-0000-0000-00005A090000}"/>
    <cellStyle name="Migliaia 61 3 4" xfId="2599" xr:uid="{00000000-0005-0000-0000-00005B090000}"/>
    <cellStyle name="Migliaia 61 3 5" xfId="4136" xr:uid="{00000000-0005-0000-0000-00005C090000}"/>
    <cellStyle name="Migliaia 61 4" xfId="1306" xr:uid="{00000000-0005-0000-0000-00005D090000}"/>
    <cellStyle name="Migliaia 61 4 2" xfId="1307" xr:uid="{00000000-0005-0000-0000-00005E090000}"/>
    <cellStyle name="Migliaia 61 4 2 2" xfId="2602" xr:uid="{00000000-0005-0000-0000-00005F090000}"/>
    <cellStyle name="Migliaia 61 4 2 3" xfId="4137" xr:uid="{00000000-0005-0000-0000-000060090000}"/>
    <cellStyle name="Migliaia 61 4 3" xfId="2601" xr:uid="{00000000-0005-0000-0000-000061090000}"/>
    <cellStyle name="Migliaia 61 4 4" xfId="4138" xr:uid="{00000000-0005-0000-0000-000062090000}"/>
    <cellStyle name="Migliaia 61 5" xfId="1308" xr:uid="{00000000-0005-0000-0000-000063090000}"/>
    <cellStyle name="Migliaia 61 5 2" xfId="4139" xr:uid="{00000000-0005-0000-0000-000064090000}"/>
    <cellStyle name="Migliaia 61 6" xfId="4140" xr:uid="{00000000-0005-0000-0000-000065090000}"/>
    <cellStyle name="Migliaia 7" xfId="204" xr:uid="{00000000-0005-0000-0000-000066090000}"/>
    <cellStyle name="Migliaia 7 2" xfId="546" xr:uid="{00000000-0005-0000-0000-000067090000}"/>
    <cellStyle name="Migliaia 7 2 2" xfId="2603" xr:uid="{00000000-0005-0000-0000-000068090000}"/>
    <cellStyle name="Migliaia 7 2 2 2" xfId="4141" xr:uid="{00000000-0005-0000-0000-000069090000}"/>
    <cellStyle name="Migliaia 7 2 3" xfId="4142" xr:uid="{00000000-0005-0000-0000-00006A090000}"/>
    <cellStyle name="Migliaia 7 3" xfId="1309" xr:uid="{00000000-0005-0000-0000-00006B090000}"/>
    <cellStyle name="Migliaia 7 3 2" xfId="1310" xr:uid="{00000000-0005-0000-0000-00006C090000}"/>
    <cellStyle name="Migliaia 7 3 2 2" xfId="4143" xr:uid="{00000000-0005-0000-0000-00006D090000}"/>
    <cellStyle name="Migliaia 7 3 2 3" xfId="4144" xr:uid="{00000000-0005-0000-0000-00006E090000}"/>
    <cellStyle name="Migliaia 7 3 3" xfId="1311" xr:uid="{00000000-0005-0000-0000-00006F090000}"/>
    <cellStyle name="Migliaia 7 3 3 2" xfId="2605" xr:uid="{00000000-0005-0000-0000-000070090000}"/>
    <cellStyle name="Migliaia 7 3 4" xfId="2604" xr:uid="{00000000-0005-0000-0000-000071090000}"/>
    <cellStyle name="Migliaia 7 3 5" xfId="4145" xr:uid="{00000000-0005-0000-0000-000072090000}"/>
    <cellStyle name="Migliaia 7 4" xfId="1312" xr:uid="{00000000-0005-0000-0000-000073090000}"/>
    <cellStyle name="Migliaia 7 4 2" xfId="1313" xr:uid="{00000000-0005-0000-0000-000074090000}"/>
    <cellStyle name="Migliaia 7 4 2 2" xfId="2607" xr:uid="{00000000-0005-0000-0000-000075090000}"/>
    <cellStyle name="Migliaia 7 4 2 3" xfId="4146" xr:uid="{00000000-0005-0000-0000-000076090000}"/>
    <cellStyle name="Migliaia 7 4 3" xfId="2606" xr:uid="{00000000-0005-0000-0000-000077090000}"/>
    <cellStyle name="Migliaia 7 4 4" xfId="4147" xr:uid="{00000000-0005-0000-0000-000078090000}"/>
    <cellStyle name="Migliaia 7 5" xfId="1314" xr:uid="{00000000-0005-0000-0000-000079090000}"/>
    <cellStyle name="Migliaia 7 5 2" xfId="4148" xr:uid="{00000000-0005-0000-0000-00007A090000}"/>
    <cellStyle name="Migliaia 7 6" xfId="4149" xr:uid="{00000000-0005-0000-0000-00007B090000}"/>
    <cellStyle name="Migliaia 8" xfId="205" xr:uid="{00000000-0005-0000-0000-00007C090000}"/>
    <cellStyle name="Migliaia 8 2" xfId="547" xr:uid="{00000000-0005-0000-0000-00007D090000}"/>
    <cellStyle name="Migliaia 8 2 2" xfId="2608" xr:uid="{00000000-0005-0000-0000-00007E090000}"/>
    <cellStyle name="Migliaia 8 2 2 2" xfId="4150" xr:uid="{00000000-0005-0000-0000-00007F090000}"/>
    <cellStyle name="Migliaia 8 2 3" xfId="4151" xr:uid="{00000000-0005-0000-0000-000080090000}"/>
    <cellStyle name="Migliaia 8 3" xfId="1315" xr:uid="{00000000-0005-0000-0000-000081090000}"/>
    <cellStyle name="Migliaia 8 3 2" xfId="1316" xr:uid="{00000000-0005-0000-0000-000082090000}"/>
    <cellStyle name="Migliaia 8 3 2 2" xfId="4152" xr:uid="{00000000-0005-0000-0000-000083090000}"/>
    <cellStyle name="Migliaia 8 3 2 3" xfId="4153" xr:uid="{00000000-0005-0000-0000-000084090000}"/>
    <cellStyle name="Migliaia 8 3 3" xfId="1317" xr:uid="{00000000-0005-0000-0000-000085090000}"/>
    <cellStyle name="Migliaia 8 3 3 2" xfId="2610" xr:uid="{00000000-0005-0000-0000-000086090000}"/>
    <cellStyle name="Migliaia 8 3 4" xfId="2609" xr:uid="{00000000-0005-0000-0000-000087090000}"/>
    <cellStyle name="Migliaia 8 3 5" xfId="4154" xr:uid="{00000000-0005-0000-0000-000088090000}"/>
    <cellStyle name="Migliaia 8 4" xfId="1318" xr:uid="{00000000-0005-0000-0000-000089090000}"/>
    <cellStyle name="Migliaia 8 4 2" xfId="1319" xr:uid="{00000000-0005-0000-0000-00008A090000}"/>
    <cellStyle name="Migliaia 8 4 2 2" xfId="2612" xr:uid="{00000000-0005-0000-0000-00008B090000}"/>
    <cellStyle name="Migliaia 8 4 2 3" xfId="4155" xr:uid="{00000000-0005-0000-0000-00008C090000}"/>
    <cellStyle name="Migliaia 8 4 3" xfId="2611" xr:uid="{00000000-0005-0000-0000-00008D090000}"/>
    <cellStyle name="Migliaia 8 4 4" xfId="4156" xr:uid="{00000000-0005-0000-0000-00008E090000}"/>
    <cellStyle name="Migliaia 8 5" xfId="1320" xr:uid="{00000000-0005-0000-0000-00008F090000}"/>
    <cellStyle name="Migliaia 8 5 2" xfId="4157" xr:uid="{00000000-0005-0000-0000-000090090000}"/>
    <cellStyle name="Migliaia 8 6" xfId="4158" xr:uid="{00000000-0005-0000-0000-000091090000}"/>
    <cellStyle name="Migliaia 9" xfId="206" xr:uid="{00000000-0005-0000-0000-000092090000}"/>
    <cellStyle name="Migliaia 9 2" xfId="548" xr:uid="{00000000-0005-0000-0000-000093090000}"/>
    <cellStyle name="Migliaia 9 2 2" xfId="2613" xr:uid="{00000000-0005-0000-0000-000094090000}"/>
    <cellStyle name="Migliaia 9 2 2 2" xfId="4159" xr:uid="{00000000-0005-0000-0000-000095090000}"/>
    <cellStyle name="Migliaia 9 2 3" xfId="4160" xr:uid="{00000000-0005-0000-0000-000096090000}"/>
    <cellStyle name="Migliaia 9 3" xfId="1321" xr:uid="{00000000-0005-0000-0000-000097090000}"/>
    <cellStyle name="Migliaia 9 3 2" xfId="1322" xr:uid="{00000000-0005-0000-0000-000098090000}"/>
    <cellStyle name="Migliaia 9 3 2 2" xfId="4161" xr:uid="{00000000-0005-0000-0000-000099090000}"/>
    <cellStyle name="Migliaia 9 3 2 3" xfId="4162" xr:uid="{00000000-0005-0000-0000-00009A090000}"/>
    <cellStyle name="Migliaia 9 3 3" xfId="1323" xr:uid="{00000000-0005-0000-0000-00009B090000}"/>
    <cellStyle name="Migliaia 9 3 3 2" xfId="2615" xr:uid="{00000000-0005-0000-0000-00009C090000}"/>
    <cellStyle name="Migliaia 9 3 4" xfId="2614" xr:uid="{00000000-0005-0000-0000-00009D090000}"/>
    <cellStyle name="Migliaia 9 3 5" xfId="4163" xr:uid="{00000000-0005-0000-0000-00009E090000}"/>
    <cellStyle name="Migliaia 9 4" xfId="1324" xr:uid="{00000000-0005-0000-0000-00009F090000}"/>
    <cellStyle name="Migliaia 9 4 2" xfId="1325" xr:uid="{00000000-0005-0000-0000-0000A0090000}"/>
    <cellStyle name="Migliaia 9 4 2 2" xfId="2617" xr:uid="{00000000-0005-0000-0000-0000A1090000}"/>
    <cellStyle name="Migliaia 9 4 2 3" xfId="4164" xr:uid="{00000000-0005-0000-0000-0000A2090000}"/>
    <cellStyle name="Migliaia 9 4 3" xfId="2616" xr:uid="{00000000-0005-0000-0000-0000A3090000}"/>
    <cellStyle name="Migliaia 9 4 4" xfId="4165" xr:uid="{00000000-0005-0000-0000-0000A4090000}"/>
    <cellStyle name="Migliaia 9 5" xfId="1326" xr:uid="{00000000-0005-0000-0000-0000A5090000}"/>
    <cellStyle name="Migliaia 9 5 2" xfId="4166" xr:uid="{00000000-0005-0000-0000-0000A6090000}"/>
    <cellStyle name="Migliaia 9 6" xfId="4167" xr:uid="{00000000-0005-0000-0000-0000A7090000}"/>
    <cellStyle name="Neutral 2" xfId="443" xr:uid="{00000000-0005-0000-0000-0000A8090000}"/>
    <cellStyle name="Neutral 2 2" xfId="4168" xr:uid="{00000000-0005-0000-0000-0000A9090000}"/>
    <cellStyle name="Neutrale" xfId="207" xr:uid="{00000000-0005-0000-0000-0000AA090000}"/>
    <cellStyle name="Normal" xfId="0" builtinId="0"/>
    <cellStyle name="Normal 10" xfId="1327" xr:uid="{00000000-0005-0000-0000-0000AC090000}"/>
    <cellStyle name="Normal 10 2" xfId="2618" xr:uid="{00000000-0005-0000-0000-0000AD090000}"/>
    <cellStyle name="Normal 11" xfId="2012" xr:uid="{00000000-0005-0000-0000-0000AE090000}"/>
    <cellStyle name="Normal 11 2" xfId="3268" xr:uid="{00000000-0005-0000-0000-0000AF090000}"/>
    <cellStyle name="Normal 11 3" xfId="3270" xr:uid="{00000000-0005-0000-0000-0000B0090000}"/>
    <cellStyle name="Normal 12" xfId="2014" xr:uid="{00000000-0005-0000-0000-0000B1090000}"/>
    <cellStyle name="Normal 12 2" xfId="4169" xr:uid="{00000000-0005-0000-0000-0000B2090000}"/>
    <cellStyle name="Normal 12 3" xfId="4170" xr:uid="{00000000-0005-0000-0000-0000B3090000}"/>
    <cellStyle name="Normal 13" xfId="657" xr:uid="{00000000-0005-0000-0000-0000B4090000}"/>
    <cellStyle name="Normal 13 2" xfId="4490" xr:uid="{00000000-0005-0000-0000-0000B5090000}"/>
    <cellStyle name="Normal 14" xfId="4171" xr:uid="{00000000-0005-0000-0000-0000B6090000}"/>
    <cellStyle name="Normal 15" xfId="4172" xr:uid="{00000000-0005-0000-0000-0000B7090000}"/>
    <cellStyle name="Normal 16" xfId="4173" xr:uid="{00000000-0005-0000-0000-0000B8090000}"/>
    <cellStyle name="Normal 16 2" xfId="4174" xr:uid="{00000000-0005-0000-0000-0000B9090000}"/>
    <cellStyle name="Normal 16 3" xfId="4175" xr:uid="{00000000-0005-0000-0000-0000BA090000}"/>
    <cellStyle name="Normal 17" xfId="4176" xr:uid="{00000000-0005-0000-0000-0000BB090000}"/>
    <cellStyle name="Normal 17 2" xfId="4177" xr:uid="{00000000-0005-0000-0000-0000BC090000}"/>
    <cellStyle name="Normal 18" xfId="4178" xr:uid="{00000000-0005-0000-0000-0000BD090000}"/>
    <cellStyle name="Normal 18 2" xfId="4179" xr:uid="{00000000-0005-0000-0000-0000BE090000}"/>
    <cellStyle name="Normal 19" xfId="4180" xr:uid="{00000000-0005-0000-0000-0000BF090000}"/>
    <cellStyle name="Normal 19 2" xfId="4181" xr:uid="{00000000-0005-0000-0000-0000C0090000}"/>
    <cellStyle name="Normal 19 3" xfId="4182" xr:uid="{00000000-0005-0000-0000-0000C1090000}"/>
    <cellStyle name="Normal 2" xfId="1" xr:uid="{00000000-0005-0000-0000-0000C2090000}"/>
    <cellStyle name="Normal 2 2" xfId="9" xr:uid="{00000000-0005-0000-0000-0000C3090000}"/>
    <cellStyle name="Normal 2 2 2" xfId="1328" xr:uid="{00000000-0005-0000-0000-0000C4090000}"/>
    <cellStyle name="Normal 2 2 2 2" xfId="1329" xr:uid="{00000000-0005-0000-0000-0000C5090000}"/>
    <cellStyle name="Normal 2 2 2 2 2" xfId="4183" xr:uid="{00000000-0005-0000-0000-0000C6090000}"/>
    <cellStyle name="Normal 2 2 2 2 2 2" xfId="4184" xr:uid="{00000000-0005-0000-0000-0000C7090000}"/>
    <cellStyle name="Normal 2 2 2 2 3" xfId="4185" xr:uid="{00000000-0005-0000-0000-0000C8090000}"/>
    <cellStyle name="Normal 2 2 2 2 4" xfId="4186" xr:uid="{00000000-0005-0000-0000-0000C9090000}"/>
    <cellStyle name="Normal 2 2 2 3" xfId="2620" xr:uid="{00000000-0005-0000-0000-0000CA090000}"/>
    <cellStyle name="Normal 2 2 2 4" xfId="4187" xr:uid="{00000000-0005-0000-0000-0000CB090000}"/>
    <cellStyle name="Normal 2 2 3" xfId="4188" xr:uid="{00000000-0005-0000-0000-0000CC090000}"/>
    <cellStyle name="Normal 2 2 3 2" xfId="4189" xr:uid="{00000000-0005-0000-0000-0000CD090000}"/>
    <cellStyle name="Normal 2 2 3 2 2" xfId="4190" xr:uid="{00000000-0005-0000-0000-0000CE090000}"/>
    <cellStyle name="Normal 2 2 3 3" xfId="4191" xr:uid="{00000000-0005-0000-0000-0000CF090000}"/>
    <cellStyle name="Normal 2 2 4" xfId="4192" xr:uid="{00000000-0005-0000-0000-0000D0090000}"/>
    <cellStyle name="Normal 2 2 4 2" xfId="4193" xr:uid="{00000000-0005-0000-0000-0000D1090000}"/>
    <cellStyle name="Normal 2 2 5" xfId="4194" xr:uid="{00000000-0005-0000-0000-0000D2090000}"/>
    <cellStyle name="Normal 2 3" xfId="1330" xr:uid="{00000000-0005-0000-0000-0000D3090000}"/>
    <cellStyle name="Normal 2 3 2" xfId="4195" xr:uid="{00000000-0005-0000-0000-0000D4090000}"/>
    <cellStyle name="Normal 2 4" xfId="1331" xr:uid="{00000000-0005-0000-0000-0000D5090000}"/>
    <cellStyle name="Normal 2 4 2" xfId="2621" xr:uid="{00000000-0005-0000-0000-0000D6090000}"/>
    <cellStyle name="Normal 2 4 2 2" xfId="4196" xr:uid="{00000000-0005-0000-0000-0000D7090000}"/>
    <cellStyle name="Normal 2 4 2 3" xfId="4197" xr:uid="{00000000-0005-0000-0000-0000D8090000}"/>
    <cellStyle name="Normal 2 4 3" xfId="4198" xr:uid="{00000000-0005-0000-0000-0000D9090000}"/>
    <cellStyle name="Normal 2 4 4" xfId="4199" xr:uid="{00000000-0005-0000-0000-0000DA090000}"/>
    <cellStyle name="Normal 2 5" xfId="2619" xr:uid="{00000000-0005-0000-0000-0000DB090000}"/>
    <cellStyle name="Normal 2_Plants" xfId="4200" xr:uid="{00000000-0005-0000-0000-0000DC090000}"/>
    <cellStyle name="Normal 20" xfId="4201" xr:uid="{00000000-0005-0000-0000-0000DD090000}"/>
    <cellStyle name="Normal 21" xfId="4202" xr:uid="{00000000-0005-0000-0000-0000DE090000}"/>
    <cellStyle name="Normal 22" xfId="4203" xr:uid="{00000000-0005-0000-0000-0000DF090000}"/>
    <cellStyle name="Normal 23" xfId="4204" xr:uid="{00000000-0005-0000-0000-0000E0090000}"/>
    <cellStyle name="Normal 24" xfId="4205" xr:uid="{00000000-0005-0000-0000-0000E1090000}"/>
    <cellStyle name="Normal 25" xfId="4206" xr:uid="{00000000-0005-0000-0000-0000E2090000}"/>
    <cellStyle name="Normal 26" xfId="4207" xr:uid="{00000000-0005-0000-0000-0000E3090000}"/>
    <cellStyle name="Normal 27" xfId="4208" xr:uid="{00000000-0005-0000-0000-0000E4090000}"/>
    <cellStyle name="Normal 28" xfId="4209" xr:uid="{00000000-0005-0000-0000-0000E5090000}"/>
    <cellStyle name="Normal 29" xfId="4210" xr:uid="{00000000-0005-0000-0000-0000E6090000}"/>
    <cellStyle name="Normal 29 2" xfId="4211" xr:uid="{00000000-0005-0000-0000-0000E7090000}"/>
    <cellStyle name="Normal 3" xfId="2" xr:uid="{00000000-0005-0000-0000-0000E8090000}"/>
    <cellStyle name="Normal 3 10" xfId="4212" xr:uid="{00000000-0005-0000-0000-0000E9090000}"/>
    <cellStyle name="Normal 3 11" xfId="4213" xr:uid="{00000000-0005-0000-0000-0000EA090000}"/>
    <cellStyle name="Normal 3 12" xfId="4214" xr:uid="{00000000-0005-0000-0000-0000EB090000}"/>
    <cellStyle name="Normal 3 13" xfId="4215" xr:uid="{00000000-0005-0000-0000-0000EC090000}"/>
    <cellStyle name="Normal 3 14" xfId="4216" xr:uid="{00000000-0005-0000-0000-0000ED090000}"/>
    <cellStyle name="Normal 3 15" xfId="4217" xr:uid="{00000000-0005-0000-0000-0000EE090000}"/>
    <cellStyle name="Normal 3 16" xfId="4218" xr:uid="{00000000-0005-0000-0000-0000EF090000}"/>
    <cellStyle name="Normal 3 2" xfId="1333" xr:uid="{00000000-0005-0000-0000-0000F0090000}"/>
    <cellStyle name="Normal 3 2 2" xfId="1334" xr:uid="{00000000-0005-0000-0000-0000F1090000}"/>
    <cellStyle name="Normal 3 2 2 2" xfId="2623" xr:uid="{00000000-0005-0000-0000-0000F2090000}"/>
    <cellStyle name="Normal 3 2 2 3" xfId="4219" xr:uid="{00000000-0005-0000-0000-0000F3090000}"/>
    <cellStyle name="Normal 3 2 2 3 2" xfId="4220" xr:uid="{00000000-0005-0000-0000-0000F4090000}"/>
    <cellStyle name="Normal 3 2 2 4" xfId="4221" xr:uid="{00000000-0005-0000-0000-0000F5090000}"/>
    <cellStyle name="Normal 3 2 3" xfId="2622" xr:uid="{00000000-0005-0000-0000-0000F6090000}"/>
    <cellStyle name="Normal 3 2 3 2" xfId="4222" xr:uid="{00000000-0005-0000-0000-0000F7090000}"/>
    <cellStyle name="Normal 3 2 3 2 2" xfId="4223" xr:uid="{00000000-0005-0000-0000-0000F8090000}"/>
    <cellStyle name="Normal 3 2 3 3" xfId="4224" xr:uid="{00000000-0005-0000-0000-0000F9090000}"/>
    <cellStyle name="Normal 3 2 3 4" xfId="4225" xr:uid="{00000000-0005-0000-0000-0000FA090000}"/>
    <cellStyle name="Normal 3 2 4" xfId="4226" xr:uid="{00000000-0005-0000-0000-0000FB090000}"/>
    <cellStyle name="Normal 3 2 4 2" xfId="4227" xr:uid="{00000000-0005-0000-0000-0000FC090000}"/>
    <cellStyle name="Normal 3 2 5" xfId="4228" xr:uid="{00000000-0005-0000-0000-0000FD090000}"/>
    <cellStyle name="Normal 3 2 6" xfId="4229" xr:uid="{00000000-0005-0000-0000-0000FE090000}"/>
    <cellStyle name="Normal 3 3" xfId="1335" xr:uid="{00000000-0005-0000-0000-0000FF090000}"/>
    <cellStyle name="Normal 3 3 2" xfId="2624" xr:uid="{00000000-0005-0000-0000-0000000A0000}"/>
    <cellStyle name="Normal 3 3 2 2" xfId="4230" xr:uid="{00000000-0005-0000-0000-0000010A0000}"/>
    <cellStyle name="Normal 3 3 2 2 2" xfId="4231" xr:uid="{00000000-0005-0000-0000-0000020A0000}"/>
    <cellStyle name="Normal 3 3 2 3" xfId="4232" xr:uid="{00000000-0005-0000-0000-0000030A0000}"/>
    <cellStyle name="Normal 3 3 2 4" xfId="4233" xr:uid="{00000000-0005-0000-0000-0000040A0000}"/>
    <cellStyle name="Normal 3 3 3" xfId="4234" xr:uid="{00000000-0005-0000-0000-0000050A0000}"/>
    <cellStyle name="Normal 3 3 3 2" xfId="4235" xr:uid="{00000000-0005-0000-0000-0000060A0000}"/>
    <cellStyle name="Normal 3 3 4" xfId="4236" xr:uid="{00000000-0005-0000-0000-0000070A0000}"/>
    <cellStyle name="Normal 3 3 5" xfId="4237" xr:uid="{00000000-0005-0000-0000-0000080A0000}"/>
    <cellStyle name="Normal 3 4" xfId="1332" xr:uid="{00000000-0005-0000-0000-0000090A0000}"/>
    <cellStyle name="Normal 3 4 2" xfId="4238" xr:uid="{00000000-0005-0000-0000-00000A0A0000}"/>
    <cellStyle name="Normal 3 5" xfId="4239" xr:uid="{00000000-0005-0000-0000-00000B0A0000}"/>
    <cellStyle name="Normal 3 6" xfId="4240" xr:uid="{00000000-0005-0000-0000-00000C0A0000}"/>
    <cellStyle name="Normal 3 6 2" xfId="4241" xr:uid="{00000000-0005-0000-0000-00000D0A0000}"/>
    <cellStyle name="Normal 3 7" xfId="4242" xr:uid="{00000000-0005-0000-0000-00000E0A0000}"/>
    <cellStyle name="Normal 3 8" xfId="4243" xr:uid="{00000000-0005-0000-0000-00000F0A0000}"/>
    <cellStyle name="Normal 3 9" xfId="4244" xr:uid="{00000000-0005-0000-0000-0000100A0000}"/>
    <cellStyle name="Normal 30" xfId="4245" xr:uid="{00000000-0005-0000-0000-0000110A0000}"/>
    <cellStyle name="Normal 31" xfId="4246" xr:uid="{00000000-0005-0000-0000-0000120A0000}"/>
    <cellStyle name="Normal 32" xfId="4247" xr:uid="{00000000-0005-0000-0000-0000130A0000}"/>
    <cellStyle name="Normal 33" xfId="4248" xr:uid="{00000000-0005-0000-0000-0000140A0000}"/>
    <cellStyle name="Normal 34" xfId="4249" xr:uid="{00000000-0005-0000-0000-0000150A0000}"/>
    <cellStyle name="Normal 4" xfId="3" xr:uid="{00000000-0005-0000-0000-0000160A0000}"/>
    <cellStyle name="Normal 4 10" xfId="4250" xr:uid="{00000000-0005-0000-0000-0000170A0000}"/>
    <cellStyle name="Normal 4 11" xfId="4251" xr:uid="{00000000-0005-0000-0000-0000180A0000}"/>
    <cellStyle name="Normal 4 12" xfId="4252" xr:uid="{00000000-0005-0000-0000-0000190A0000}"/>
    <cellStyle name="Normal 4 13" xfId="4253" xr:uid="{00000000-0005-0000-0000-00001A0A0000}"/>
    <cellStyle name="Normal 4 14" xfId="4254" xr:uid="{00000000-0005-0000-0000-00001B0A0000}"/>
    <cellStyle name="Normal 4 15" xfId="4255" xr:uid="{00000000-0005-0000-0000-00001C0A0000}"/>
    <cellStyle name="Normal 4 2" xfId="1337" xr:uid="{00000000-0005-0000-0000-00001D0A0000}"/>
    <cellStyle name="Normal 4 2 2" xfId="2625" xr:uid="{00000000-0005-0000-0000-00001E0A0000}"/>
    <cellStyle name="Normal 4 3" xfId="1336" xr:uid="{00000000-0005-0000-0000-00001F0A0000}"/>
    <cellStyle name="Normal 4 4" xfId="4256" xr:uid="{00000000-0005-0000-0000-0000200A0000}"/>
    <cellStyle name="Normal 4 5" xfId="4257" xr:uid="{00000000-0005-0000-0000-0000210A0000}"/>
    <cellStyle name="Normal 4 6" xfId="4258" xr:uid="{00000000-0005-0000-0000-0000220A0000}"/>
    <cellStyle name="Normal 4 7" xfId="4259" xr:uid="{00000000-0005-0000-0000-0000230A0000}"/>
    <cellStyle name="Normal 4 8" xfId="4260" xr:uid="{00000000-0005-0000-0000-0000240A0000}"/>
    <cellStyle name="Normal 4 9" xfId="4261" xr:uid="{00000000-0005-0000-0000-0000250A0000}"/>
    <cellStyle name="Normal 5" xfId="5" xr:uid="{00000000-0005-0000-0000-0000260A0000}"/>
    <cellStyle name="Normal 5 2" xfId="2077" xr:uid="{00000000-0005-0000-0000-0000270A0000}"/>
    <cellStyle name="Normal 5 2 2" xfId="2078" xr:uid="{00000000-0005-0000-0000-0000280A0000}"/>
    <cellStyle name="Normal 5 2 2 2" xfId="2079" xr:uid="{00000000-0005-0000-0000-0000290A0000}"/>
    <cellStyle name="Normal 5 2 2 3" xfId="4262" xr:uid="{00000000-0005-0000-0000-00002A0A0000}"/>
    <cellStyle name="Normal 5 2 3" xfId="4263" xr:uid="{00000000-0005-0000-0000-00002B0A0000}"/>
    <cellStyle name="Normal 5 2 3 2" xfId="4264" xr:uid="{00000000-0005-0000-0000-00002C0A0000}"/>
    <cellStyle name="Normal 5 3" xfId="4265" xr:uid="{00000000-0005-0000-0000-00002D0A0000}"/>
    <cellStyle name="Normal 6" xfId="20" xr:uid="{00000000-0005-0000-0000-00002E0A0000}"/>
    <cellStyle name="Normal 6 2" xfId="445" xr:uid="{00000000-0005-0000-0000-00002F0A0000}"/>
    <cellStyle name="Normal 6 2 2" xfId="2627" xr:uid="{00000000-0005-0000-0000-0000300A0000}"/>
    <cellStyle name="Normal 6 2 3" xfId="4266" xr:uid="{00000000-0005-0000-0000-0000310A0000}"/>
    <cellStyle name="Normal 6 2 3 2" xfId="4267" xr:uid="{00000000-0005-0000-0000-0000320A0000}"/>
    <cellStyle name="Normal 6 2 4" xfId="4268" xr:uid="{00000000-0005-0000-0000-0000330A0000}"/>
    <cellStyle name="Normal 6 3" xfId="2626" xr:uid="{00000000-0005-0000-0000-0000340A0000}"/>
    <cellStyle name="Normal 6 3 2" xfId="4269" xr:uid="{00000000-0005-0000-0000-0000350A0000}"/>
    <cellStyle name="Normal 6 3 2 2" xfId="4270" xr:uid="{00000000-0005-0000-0000-0000360A0000}"/>
    <cellStyle name="Normal 6 3 2 2 2" xfId="4271" xr:uid="{00000000-0005-0000-0000-0000370A0000}"/>
    <cellStyle name="Normal 6 3 2 3" xfId="4272" xr:uid="{00000000-0005-0000-0000-0000380A0000}"/>
    <cellStyle name="Normal 6 3 3" xfId="4273" xr:uid="{00000000-0005-0000-0000-0000390A0000}"/>
    <cellStyle name="Normal 6 4" xfId="1338" xr:uid="{00000000-0005-0000-0000-00003A0A0000}"/>
    <cellStyle name="Normal 6 4 2" xfId="4274" xr:uid="{00000000-0005-0000-0000-00003B0A0000}"/>
    <cellStyle name="Normal 6 4 3" xfId="4275" xr:uid="{00000000-0005-0000-0000-00003C0A0000}"/>
    <cellStyle name="Normal 6 5" xfId="4276" xr:uid="{00000000-0005-0000-0000-00003D0A0000}"/>
    <cellStyle name="Normal 7" xfId="1339" xr:uid="{00000000-0005-0000-0000-00003E0A0000}"/>
    <cellStyle name="Normal 7 2" xfId="1340" xr:uid="{00000000-0005-0000-0000-00003F0A0000}"/>
    <cellStyle name="Normal 7 2 2" xfId="4277" xr:uid="{00000000-0005-0000-0000-0000400A0000}"/>
    <cellStyle name="Normal 7 3" xfId="4278" xr:uid="{00000000-0005-0000-0000-0000410A0000}"/>
    <cellStyle name="Normal 7 3 2" xfId="4279" xr:uid="{00000000-0005-0000-0000-0000420A0000}"/>
    <cellStyle name="Normal 7 3 2 2" xfId="4280" xr:uid="{00000000-0005-0000-0000-0000430A0000}"/>
    <cellStyle name="Normal 7 3 3" xfId="4281" xr:uid="{00000000-0005-0000-0000-0000440A0000}"/>
    <cellStyle name="Normal 8" xfId="1341" xr:uid="{00000000-0005-0000-0000-0000450A0000}"/>
    <cellStyle name="Normal 8 2" xfId="1342" xr:uid="{00000000-0005-0000-0000-0000460A0000}"/>
    <cellStyle name="Normal 8 2 2" xfId="2628" xr:uid="{00000000-0005-0000-0000-0000470A0000}"/>
    <cellStyle name="Normal 8 2 2 2" xfId="4282" xr:uid="{00000000-0005-0000-0000-0000480A0000}"/>
    <cellStyle name="Normal 8 2 2 2 2" xfId="4283" xr:uid="{00000000-0005-0000-0000-0000490A0000}"/>
    <cellStyle name="Normal 8 2 2 3" xfId="4284" xr:uid="{00000000-0005-0000-0000-00004A0A0000}"/>
    <cellStyle name="Normal 8 2 2 4" xfId="4285" xr:uid="{00000000-0005-0000-0000-00004B0A0000}"/>
    <cellStyle name="Normal 8 2 3" xfId="4286" xr:uid="{00000000-0005-0000-0000-00004C0A0000}"/>
    <cellStyle name="Normal 8 3" xfId="4287" xr:uid="{00000000-0005-0000-0000-00004D0A0000}"/>
    <cellStyle name="Normal 9" xfId="1343" xr:uid="{00000000-0005-0000-0000-00004E0A0000}"/>
    <cellStyle name="Normal 9 2" xfId="4288" xr:uid="{00000000-0005-0000-0000-00004F0A0000}"/>
    <cellStyle name="Normal 9 2 2" xfId="4289" xr:uid="{00000000-0005-0000-0000-0000500A0000}"/>
    <cellStyle name="Normal 9 3" xfId="4290" xr:uid="{00000000-0005-0000-0000-0000510A0000}"/>
    <cellStyle name="Normal GHG Numbers (0.00)" xfId="1344" xr:uid="{00000000-0005-0000-0000-0000520A0000}"/>
    <cellStyle name="Normal GHG Numbers (0.00) 2" xfId="4291" xr:uid="{00000000-0005-0000-0000-0000530A0000}"/>
    <cellStyle name="Normal GHG Numbers (0.00) 3" xfId="4292" xr:uid="{00000000-0005-0000-0000-0000540A0000}"/>
    <cellStyle name="Normal GHG Textfiels Bold" xfId="1345" xr:uid="{00000000-0005-0000-0000-0000550A0000}"/>
    <cellStyle name="Normal GHG-Shade" xfId="1346" xr:uid="{00000000-0005-0000-0000-0000560A0000}"/>
    <cellStyle name="Normal GHG-Shade 2" xfId="2629" xr:uid="{00000000-0005-0000-0000-0000570A0000}"/>
    <cellStyle name="Normale 10" xfId="208" xr:uid="{00000000-0005-0000-0000-0000580A0000}"/>
    <cellStyle name="Normale 10 2" xfId="209" xr:uid="{00000000-0005-0000-0000-0000590A0000}"/>
    <cellStyle name="Normale 10 2 2" xfId="2631" xr:uid="{00000000-0005-0000-0000-00005A0A0000}"/>
    <cellStyle name="Normale 10 3" xfId="210" xr:uid="{00000000-0005-0000-0000-00005B0A0000}"/>
    <cellStyle name="Normale 10 3 2" xfId="2632" xr:uid="{00000000-0005-0000-0000-00005C0A0000}"/>
    <cellStyle name="Normale 10 4" xfId="2630" xr:uid="{00000000-0005-0000-0000-00005D0A0000}"/>
    <cellStyle name="Normale 10_EDEN industria 2008 rev" xfId="211" xr:uid="{00000000-0005-0000-0000-00005E0A0000}"/>
    <cellStyle name="Normale 11" xfId="212" xr:uid="{00000000-0005-0000-0000-00005F0A0000}"/>
    <cellStyle name="Normale 11 2" xfId="213" xr:uid="{00000000-0005-0000-0000-0000600A0000}"/>
    <cellStyle name="Normale 11 2 2" xfId="2634" xr:uid="{00000000-0005-0000-0000-0000610A0000}"/>
    <cellStyle name="Normale 11 3" xfId="214" xr:uid="{00000000-0005-0000-0000-0000620A0000}"/>
    <cellStyle name="Normale 11 3 2" xfId="2635" xr:uid="{00000000-0005-0000-0000-0000630A0000}"/>
    <cellStyle name="Normale 11 4" xfId="2633" xr:uid="{00000000-0005-0000-0000-0000640A0000}"/>
    <cellStyle name="Normale 11_EDEN industria 2008 rev" xfId="215" xr:uid="{00000000-0005-0000-0000-0000650A0000}"/>
    <cellStyle name="Normale 12" xfId="216" xr:uid="{00000000-0005-0000-0000-0000660A0000}"/>
    <cellStyle name="Normale 12 2" xfId="217" xr:uid="{00000000-0005-0000-0000-0000670A0000}"/>
    <cellStyle name="Normale 12 2 2" xfId="2637" xr:uid="{00000000-0005-0000-0000-0000680A0000}"/>
    <cellStyle name="Normale 12 3" xfId="218" xr:uid="{00000000-0005-0000-0000-0000690A0000}"/>
    <cellStyle name="Normale 12 3 2" xfId="2638" xr:uid="{00000000-0005-0000-0000-00006A0A0000}"/>
    <cellStyle name="Normale 12 4" xfId="2636" xr:uid="{00000000-0005-0000-0000-00006B0A0000}"/>
    <cellStyle name="Normale 12_EDEN industria 2008 rev" xfId="219" xr:uid="{00000000-0005-0000-0000-00006C0A0000}"/>
    <cellStyle name="Normale 13" xfId="220" xr:uid="{00000000-0005-0000-0000-00006D0A0000}"/>
    <cellStyle name="Normale 13 2" xfId="221" xr:uid="{00000000-0005-0000-0000-00006E0A0000}"/>
    <cellStyle name="Normale 13 2 2" xfId="2640" xr:uid="{00000000-0005-0000-0000-00006F0A0000}"/>
    <cellStyle name="Normale 13 3" xfId="222" xr:uid="{00000000-0005-0000-0000-0000700A0000}"/>
    <cellStyle name="Normale 13 3 2" xfId="2641" xr:uid="{00000000-0005-0000-0000-0000710A0000}"/>
    <cellStyle name="Normale 13 4" xfId="2639" xr:uid="{00000000-0005-0000-0000-0000720A0000}"/>
    <cellStyle name="Normale 13_EDEN industria 2008 rev" xfId="223" xr:uid="{00000000-0005-0000-0000-0000730A0000}"/>
    <cellStyle name="Normale 14" xfId="224" xr:uid="{00000000-0005-0000-0000-0000740A0000}"/>
    <cellStyle name="Normale 14 2" xfId="225" xr:uid="{00000000-0005-0000-0000-0000750A0000}"/>
    <cellStyle name="Normale 14 2 2" xfId="2643" xr:uid="{00000000-0005-0000-0000-0000760A0000}"/>
    <cellStyle name="Normale 14 3" xfId="226" xr:uid="{00000000-0005-0000-0000-0000770A0000}"/>
    <cellStyle name="Normale 14 3 2" xfId="2644" xr:uid="{00000000-0005-0000-0000-0000780A0000}"/>
    <cellStyle name="Normale 14 4" xfId="2642" xr:uid="{00000000-0005-0000-0000-0000790A0000}"/>
    <cellStyle name="Normale 14_EDEN industria 2008 rev" xfId="227" xr:uid="{00000000-0005-0000-0000-00007A0A0000}"/>
    <cellStyle name="Normale 15" xfId="228" xr:uid="{00000000-0005-0000-0000-00007B0A0000}"/>
    <cellStyle name="Normale 15 2" xfId="229" xr:uid="{00000000-0005-0000-0000-00007C0A0000}"/>
    <cellStyle name="Normale 15 2 2" xfId="2646" xr:uid="{00000000-0005-0000-0000-00007D0A0000}"/>
    <cellStyle name="Normale 15 3" xfId="230" xr:uid="{00000000-0005-0000-0000-00007E0A0000}"/>
    <cellStyle name="Normale 15 3 2" xfId="2647" xr:uid="{00000000-0005-0000-0000-00007F0A0000}"/>
    <cellStyle name="Normale 15 4" xfId="2645" xr:uid="{00000000-0005-0000-0000-0000800A0000}"/>
    <cellStyle name="Normale 15_EDEN industria 2008 rev" xfId="231" xr:uid="{00000000-0005-0000-0000-0000810A0000}"/>
    <cellStyle name="Normale 16" xfId="232" xr:uid="{00000000-0005-0000-0000-0000820A0000}"/>
    <cellStyle name="Normale 16 2" xfId="2648" xr:uid="{00000000-0005-0000-0000-0000830A0000}"/>
    <cellStyle name="Normale 17" xfId="233" xr:uid="{00000000-0005-0000-0000-0000840A0000}"/>
    <cellStyle name="Normale 17 2" xfId="2649" xr:uid="{00000000-0005-0000-0000-0000850A0000}"/>
    <cellStyle name="Normale 18" xfId="234" xr:uid="{00000000-0005-0000-0000-0000860A0000}"/>
    <cellStyle name="Normale 18 2" xfId="4293" xr:uid="{00000000-0005-0000-0000-0000870A0000}"/>
    <cellStyle name="Normale 19" xfId="235" xr:uid="{00000000-0005-0000-0000-0000880A0000}"/>
    <cellStyle name="Normale 19 2" xfId="4294" xr:uid="{00000000-0005-0000-0000-0000890A0000}"/>
    <cellStyle name="Normale 2" xfId="236" xr:uid="{00000000-0005-0000-0000-00008A0A0000}"/>
    <cellStyle name="Normale 2 2" xfId="237" xr:uid="{00000000-0005-0000-0000-00008B0A0000}"/>
    <cellStyle name="Normale 2 2 2" xfId="2651" xr:uid="{00000000-0005-0000-0000-00008C0A0000}"/>
    <cellStyle name="Normale 2 3" xfId="2650" xr:uid="{00000000-0005-0000-0000-00008D0A0000}"/>
    <cellStyle name="Normale 2_EDEN industria 2008 rev" xfId="238" xr:uid="{00000000-0005-0000-0000-00008E0A0000}"/>
    <cellStyle name="Normale 20" xfId="239" xr:uid="{00000000-0005-0000-0000-00008F0A0000}"/>
    <cellStyle name="Normale 20 2" xfId="2652" xr:uid="{00000000-0005-0000-0000-0000900A0000}"/>
    <cellStyle name="Normale 21" xfId="240" xr:uid="{00000000-0005-0000-0000-0000910A0000}"/>
    <cellStyle name="Normale 21 2" xfId="2653" xr:uid="{00000000-0005-0000-0000-0000920A0000}"/>
    <cellStyle name="Normale 22" xfId="241" xr:uid="{00000000-0005-0000-0000-0000930A0000}"/>
    <cellStyle name="Normale 22 2" xfId="2654" xr:uid="{00000000-0005-0000-0000-0000940A0000}"/>
    <cellStyle name="Normale 23" xfId="242" xr:uid="{00000000-0005-0000-0000-0000950A0000}"/>
    <cellStyle name="Normale 23 2" xfId="2655" xr:uid="{00000000-0005-0000-0000-0000960A0000}"/>
    <cellStyle name="Normale 24" xfId="243" xr:uid="{00000000-0005-0000-0000-0000970A0000}"/>
    <cellStyle name="Normale 24 2" xfId="2656" xr:uid="{00000000-0005-0000-0000-0000980A0000}"/>
    <cellStyle name="Normale 25" xfId="244" xr:uid="{00000000-0005-0000-0000-0000990A0000}"/>
    <cellStyle name="Normale 25 2" xfId="2657" xr:uid="{00000000-0005-0000-0000-00009A0A0000}"/>
    <cellStyle name="Normale 26" xfId="245" xr:uid="{00000000-0005-0000-0000-00009B0A0000}"/>
    <cellStyle name="Normale 26 2" xfId="2658" xr:uid="{00000000-0005-0000-0000-00009C0A0000}"/>
    <cellStyle name="Normale 27" xfId="246" xr:uid="{00000000-0005-0000-0000-00009D0A0000}"/>
    <cellStyle name="Normale 27 2" xfId="2659" xr:uid="{00000000-0005-0000-0000-00009E0A0000}"/>
    <cellStyle name="Normale 28" xfId="247" xr:uid="{00000000-0005-0000-0000-00009F0A0000}"/>
    <cellStyle name="Normale 28 2" xfId="2660" xr:uid="{00000000-0005-0000-0000-0000A00A0000}"/>
    <cellStyle name="Normale 29" xfId="248" xr:uid="{00000000-0005-0000-0000-0000A10A0000}"/>
    <cellStyle name="Normale 29 2" xfId="2661" xr:uid="{00000000-0005-0000-0000-0000A20A0000}"/>
    <cellStyle name="Normale 3" xfId="249" xr:uid="{00000000-0005-0000-0000-0000A30A0000}"/>
    <cellStyle name="Normale 3 2" xfId="250" xr:uid="{00000000-0005-0000-0000-0000A40A0000}"/>
    <cellStyle name="Normale 3 2 2" xfId="2663" xr:uid="{00000000-0005-0000-0000-0000A50A0000}"/>
    <cellStyle name="Normale 3 3" xfId="251" xr:uid="{00000000-0005-0000-0000-0000A60A0000}"/>
    <cellStyle name="Normale 3 3 2" xfId="2664" xr:uid="{00000000-0005-0000-0000-0000A70A0000}"/>
    <cellStyle name="Normale 3 4" xfId="2662" xr:uid="{00000000-0005-0000-0000-0000A80A0000}"/>
    <cellStyle name="Normale 3_EDEN industria 2008 rev" xfId="252" xr:uid="{00000000-0005-0000-0000-0000A90A0000}"/>
    <cellStyle name="Normale 30" xfId="253" xr:uid="{00000000-0005-0000-0000-0000AA0A0000}"/>
    <cellStyle name="Normale 30 2" xfId="2665" xr:uid="{00000000-0005-0000-0000-0000AB0A0000}"/>
    <cellStyle name="Normale 31" xfId="254" xr:uid="{00000000-0005-0000-0000-0000AC0A0000}"/>
    <cellStyle name="Normale 31 2" xfId="2666" xr:uid="{00000000-0005-0000-0000-0000AD0A0000}"/>
    <cellStyle name="Normale 32" xfId="255" xr:uid="{00000000-0005-0000-0000-0000AE0A0000}"/>
    <cellStyle name="Normale 32 2" xfId="2667" xr:uid="{00000000-0005-0000-0000-0000AF0A0000}"/>
    <cellStyle name="Normale 33" xfId="256" xr:uid="{00000000-0005-0000-0000-0000B00A0000}"/>
    <cellStyle name="Normale 33 2" xfId="2668" xr:uid="{00000000-0005-0000-0000-0000B10A0000}"/>
    <cellStyle name="Normale 34" xfId="257" xr:uid="{00000000-0005-0000-0000-0000B20A0000}"/>
    <cellStyle name="Normale 34 2" xfId="2669" xr:uid="{00000000-0005-0000-0000-0000B30A0000}"/>
    <cellStyle name="Normale 35" xfId="258" xr:uid="{00000000-0005-0000-0000-0000B40A0000}"/>
    <cellStyle name="Normale 35 2" xfId="2670" xr:uid="{00000000-0005-0000-0000-0000B50A0000}"/>
    <cellStyle name="Normale 36" xfId="259" xr:uid="{00000000-0005-0000-0000-0000B60A0000}"/>
    <cellStyle name="Normale 36 2" xfId="2671" xr:uid="{00000000-0005-0000-0000-0000B70A0000}"/>
    <cellStyle name="Normale 37" xfId="260" xr:uid="{00000000-0005-0000-0000-0000B80A0000}"/>
    <cellStyle name="Normale 37 2" xfId="2672" xr:uid="{00000000-0005-0000-0000-0000B90A0000}"/>
    <cellStyle name="Normale 38" xfId="261" xr:uid="{00000000-0005-0000-0000-0000BA0A0000}"/>
    <cellStyle name="Normale 38 2" xfId="2673" xr:uid="{00000000-0005-0000-0000-0000BB0A0000}"/>
    <cellStyle name="Normale 39" xfId="262" xr:uid="{00000000-0005-0000-0000-0000BC0A0000}"/>
    <cellStyle name="Normale 39 2" xfId="2674" xr:uid="{00000000-0005-0000-0000-0000BD0A0000}"/>
    <cellStyle name="Normale 4" xfId="263" xr:uid="{00000000-0005-0000-0000-0000BE0A0000}"/>
    <cellStyle name="Normale 4 2" xfId="264" xr:uid="{00000000-0005-0000-0000-0000BF0A0000}"/>
    <cellStyle name="Normale 4 2 2" xfId="2676" xr:uid="{00000000-0005-0000-0000-0000C00A0000}"/>
    <cellStyle name="Normale 4 3" xfId="265" xr:uid="{00000000-0005-0000-0000-0000C10A0000}"/>
    <cellStyle name="Normale 4 3 2" xfId="2677" xr:uid="{00000000-0005-0000-0000-0000C20A0000}"/>
    <cellStyle name="Normale 4 4" xfId="2675" xr:uid="{00000000-0005-0000-0000-0000C30A0000}"/>
    <cellStyle name="Normale 4_EDEN industria 2008 rev" xfId="266" xr:uid="{00000000-0005-0000-0000-0000C40A0000}"/>
    <cellStyle name="Normale 40" xfId="267" xr:uid="{00000000-0005-0000-0000-0000C50A0000}"/>
    <cellStyle name="Normale 40 2" xfId="2678" xr:uid="{00000000-0005-0000-0000-0000C60A0000}"/>
    <cellStyle name="Normale 41" xfId="268" xr:uid="{00000000-0005-0000-0000-0000C70A0000}"/>
    <cellStyle name="Normale 41 2" xfId="2679" xr:uid="{00000000-0005-0000-0000-0000C80A0000}"/>
    <cellStyle name="Normale 42" xfId="269" xr:uid="{00000000-0005-0000-0000-0000C90A0000}"/>
    <cellStyle name="Normale 42 2" xfId="2680" xr:uid="{00000000-0005-0000-0000-0000CA0A0000}"/>
    <cellStyle name="Normale 43" xfId="270" xr:uid="{00000000-0005-0000-0000-0000CB0A0000}"/>
    <cellStyle name="Normale 43 2" xfId="2681" xr:uid="{00000000-0005-0000-0000-0000CC0A0000}"/>
    <cellStyle name="Normale 44" xfId="271" xr:uid="{00000000-0005-0000-0000-0000CD0A0000}"/>
    <cellStyle name="Normale 44 2" xfId="2682" xr:uid="{00000000-0005-0000-0000-0000CE0A0000}"/>
    <cellStyle name="Normale 45" xfId="272" xr:uid="{00000000-0005-0000-0000-0000CF0A0000}"/>
    <cellStyle name="Normale 45 2" xfId="2683" xr:uid="{00000000-0005-0000-0000-0000D00A0000}"/>
    <cellStyle name="Normale 46" xfId="273" xr:uid="{00000000-0005-0000-0000-0000D10A0000}"/>
    <cellStyle name="Normale 46 2" xfId="2684" xr:uid="{00000000-0005-0000-0000-0000D20A0000}"/>
    <cellStyle name="Normale 47" xfId="274" xr:uid="{00000000-0005-0000-0000-0000D30A0000}"/>
    <cellStyle name="Normale 47 2" xfId="2685" xr:uid="{00000000-0005-0000-0000-0000D40A0000}"/>
    <cellStyle name="Normale 48" xfId="275" xr:uid="{00000000-0005-0000-0000-0000D50A0000}"/>
    <cellStyle name="Normale 48 2" xfId="2686" xr:uid="{00000000-0005-0000-0000-0000D60A0000}"/>
    <cellStyle name="Normale 49" xfId="276" xr:uid="{00000000-0005-0000-0000-0000D70A0000}"/>
    <cellStyle name="Normale 49 2" xfId="2687" xr:uid="{00000000-0005-0000-0000-0000D80A0000}"/>
    <cellStyle name="Normale 5" xfId="277" xr:uid="{00000000-0005-0000-0000-0000D90A0000}"/>
    <cellStyle name="Normale 5 2" xfId="278" xr:uid="{00000000-0005-0000-0000-0000DA0A0000}"/>
    <cellStyle name="Normale 5 2 2" xfId="2689" xr:uid="{00000000-0005-0000-0000-0000DB0A0000}"/>
    <cellStyle name="Normale 5 3" xfId="279" xr:uid="{00000000-0005-0000-0000-0000DC0A0000}"/>
    <cellStyle name="Normale 5 3 2" xfId="2690" xr:uid="{00000000-0005-0000-0000-0000DD0A0000}"/>
    <cellStyle name="Normale 5 4" xfId="2688" xr:uid="{00000000-0005-0000-0000-0000DE0A0000}"/>
    <cellStyle name="Normale 5_EDEN industria 2008 rev" xfId="280" xr:uid="{00000000-0005-0000-0000-0000DF0A0000}"/>
    <cellStyle name="Normale 50" xfId="281" xr:uid="{00000000-0005-0000-0000-0000E00A0000}"/>
    <cellStyle name="Normale 50 2" xfId="2691" xr:uid="{00000000-0005-0000-0000-0000E10A0000}"/>
    <cellStyle name="Normale 51" xfId="282" xr:uid="{00000000-0005-0000-0000-0000E20A0000}"/>
    <cellStyle name="Normale 51 2" xfId="2692" xr:uid="{00000000-0005-0000-0000-0000E30A0000}"/>
    <cellStyle name="Normale 52" xfId="283" xr:uid="{00000000-0005-0000-0000-0000E40A0000}"/>
    <cellStyle name="Normale 52 2" xfId="2693" xr:uid="{00000000-0005-0000-0000-0000E50A0000}"/>
    <cellStyle name="Normale 53" xfId="284" xr:uid="{00000000-0005-0000-0000-0000E60A0000}"/>
    <cellStyle name="Normale 53 2" xfId="2694" xr:uid="{00000000-0005-0000-0000-0000E70A0000}"/>
    <cellStyle name="Normale 54" xfId="285" xr:uid="{00000000-0005-0000-0000-0000E80A0000}"/>
    <cellStyle name="Normale 54 2" xfId="2695" xr:uid="{00000000-0005-0000-0000-0000E90A0000}"/>
    <cellStyle name="Normale 55" xfId="286" xr:uid="{00000000-0005-0000-0000-0000EA0A0000}"/>
    <cellStyle name="Normale 55 2" xfId="2696" xr:uid="{00000000-0005-0000-0000-0000EB0A0000}"/>
    <cellStyle name="Normale 56" xfId="287" xr:uid="{00000000-0005-0000-0000-0000EC0A0000}"/>
    <cellStyle name="Normale 56 2" xfId="2697" xr:uid="{00000000-0005-0000-0000-0000ED0A0000}"/>
    <cellStyle name="Normale 57" xfId="288" xr:uid="{00000000-0005-0000-0000-0000EE0A0000}"/>
    <cellStyle name="Normale 57 2" xfId="2698" xr:uid="{00000000-0005-0000-0000-0000EF0A0000}"/>
    <cellStyle name="Normale 58" xfId="289" xr:uid="{00000000-0005-0000-0000-0000F00A0000}"/>
    <cellStyle name="Normale 58 2" xfId="2699" xr:uid="{00000000-0005-0000-0000-0000F10A0000}"/>
    <cellStyle name="Normale 59" xfId="290" xr:uid="{00000000-0005-0000-0000-0000F20A0000}"/>
    <cellStyle name="Normale 59 2" xfId="2700" xr:uid="{00000000-0005-0000-0000-0000F30A0000}"/>
    <cellStyle name="Normale 6" xfId="291" xr:uid="{00000000-0005-0000-0000-0000F40A0000}"/>
    <cellStyle name="Normale 6 2" xfId="292" xr:uid="{00000000-0005-0000-0000-0000F50A0000}"/>
    <cellStyle name="Normale 6 2 2" xfId="2702" xr:uid="{00000000-0005-0000-0000-0000F60A0000}"/>
    <cellStyle name="Normale 6 3" xfId="293" xr:uid="{00000000-0005-0000-0000-0000F70A0000}"/>
    <cellStyle name="Normale 6 3 2" xfId="2703" xr:uid="{00000000-0005-0000-0000-0000F80A0000}"/>
    <cellStyle name="Normale 6 4" xfId="2701" xr:uid="{00000000-0005-0000-0000-0000F90A0000}"/>
    <cellStyle name="Normale 6_EDEN industria 2008 rev" xfId="294" xr:uid="{00000000-0005-0000-0000-0000FA0A0000}"/>
    <cellStyle name="Normale 60" xfId="295" xr:uid="{00000000-0005-0000-0000-0000FB0A0000}"/>
    <cellStyle name="Normale 60 2" xfId="2704" xr:uid="{00000000-0005-0000-0000-0000FC0A0000}"/>
    <cellStyle name="Normale 61" xfId="296" xr:uid="{00000000-0005-0000-0000-0000FD0A0000}"/>
    <cellStyle name="Normale 61 2" xfId="2705" xr:uid="{00000000-0005-0000-0000-0000FE0A0000}"/>
    <cellStyle name="Normale 62" xfId="297" xr:uid="{00000000-0005-0000-0000-0000FF0A0000}"/>
    <cellStyle name="Normale 62 2" xfId="2706" xr:uid="{00000000-0005-0000-0000-0000000B0000}"/>
    <cellStyle name="Normale 63" xfId="298" xr:uid="{00000000-0005-0000-0000-0000010B0000}"/>
    <cellStyle name="Normale 63 2" xfId="2707" xr:uid="{00000000-0005-0000-0000-0000020B0000}"/>
    <cellStyle name="Normale 64" xfId="299" xr:uid="{00000000-0005-0000-0000-0000030B0000}"/>
    <cellStyle name="Normale 64 2" xfId="2708" xr:uid="{00000000-0005-0000-0000-0000040B0000}"/>
    <cellStyle name="Normale 65" xfId="300" xr:uid="{00000000-0005-0000-0000-0000050B0000}"/>
    <cellStyle name="Normale 65 2" xfId="2709" xr:uid="{00000000-0005-0000-0000-0000060B0000}"/>
    <cellStyle name="Normale 7" xfId="301" xr:uid="{00000000-0005-0000-0000-0000070B0000}"/>
    <cellStyle name="Normale 7 2" xfId="302" xr:uid="{00000000-0005-0000-0000-0000080B0000}"/>
    <cellStyle name="Normale 7 2 2" xfId="2711" xr:uid="{00000000-0005-0000-0000-0000090B0000}"/>
    <cellStyle name="Normale 7 3" xfId="303" xr:uid="{00000000-0005-0000-0000-00000A0B0000}"/>
    <cellStyle name="Normale 7 3 2" xfId="2712" xr:uid="{00000000-0005-0000-0000-00000B0B0000}"/>
    <cellStyle name="Normale 7 4" xfId="2710" xr:uid="{00000000-0005-0000-0000-00000C0B0000}"/>
    <cellStyle name="Normale 7_EDEN industria 2008 rev" xfId="304" xr:uid="{00000000-0005-0000-0000-00000D0B0000}"/>
    <cellStyle name="Normale 8" xfId="305" xr:uid="{00000000-0005-0000-0000-00000E0B0000}"/>
    <cellStyle name="Normale 8 2" xfId="306" xr:uid="{00000000-0005-0000-0000-00000F0B0000}"/>
    <cellStyle name="Normale 8 2 2" xfId="2714" xr:uid="{00000000-0005-0000-0000-0000100B0000}"/>
    <cellStyle name="Normale 8 3" xfId="307" xr:uid="{00000000-0005-0000-0000-0000110B0000}"/>
    <cellStyle name="Normale 8 3 2" xfId="2715" xr:uid="{00000000-0005-0000-0000-0000120B0000}"/>
    <cellStyle name="Normale 8 4" xfId="2713" xr:uid="{00000000-0005-0000-0000-0000130B0000}"/>
    <cellStyle name="Normale 8_EDEN industria 2008 rev" xfId="308" xr:uid="{00000000-0005-0000-0000-0000140B0000}"/>
    <cellStyle name="Normale 9" xfId="309" xr:uid="{00000000-0005-0000-0000-0000150B0000}"/>
    <cellStyle name="Normale 9 2" xfId="310" xr:uid="{00000000-0005-0000-0000-0000160B0000}"/>
    <cellStyle name="Normale 9 2 2" xfId="2717" xr:uid="{00000000-0005-0000-0000-0000170B0000}"/>
    <cellStyle name="Normale 9 3" xfId="311" xr:uid="{00000000-0005-0000-0000-0000180B0000}"/>
    <cellStyle name="Normale 9 3 2" xfId="2718" xr:uid="{00000000-0005-0000-0000-0000190B0000}"/>
    <cellStyle name="Normale 9 4" xfId="2716" xr:uid="{00000000-0005-0000-0000-00001A0B0000}"/>
    <cellStyle name="Normale 9_EDEN industria 2008 rev" xfId="312" xr:uid="{00000000-0005-0000-0000-00001B0B0000}"/>
    <cellStyle name="Normale_B2020" xfId="1347" xr:uid="{00000000-0005-0000-0000-00001C0B0000}"/>
    <cellStyle name="Nota" xfId="313" xr:uid="{00000000-0005-0000-0000-00001D0B0000}"/>
    <cellStyle name="Nota 2" xfId="549" xr:uid="{00000000-0005-0000-0000-00001E0B0000}"/>
    <cellStyle name="Nota 2 2" xfId="2719" xr:uid="{00000000-0005-0000-0000-00001F0B0000}"/>
    <cellStyle name="Nota 3" xfId="1348" xr:uid="{00000000-0005-0000-0000-0000200B0000}"/>
    <cellStyle name="Nota 3 2" xfId="1349" xr:uid="{00000000-0005-0000-0000-0000210B0000}"/>
    <cellStyle name="Nota 3 2 2" xfId="4295" xr:uid="{00000000-0005-0000-0000-0000220B0000}"/>
    <cellStyle name="Nota 3 2 2 2" xfId="4296" xr:uid="{00000000-0005-0000-0000-0000230B0000}"/>
    <cellStyle name="Nota 3 2 3" xfId="4297" xr:uid="{00000000-0005-0000-0000-0000240B0000}"/>
    <cellStyle name="Nota 3 3" xfId="1350" xr:uid="{00000000-0005-0000-0000-0000250B0000}"/>
    <cellStyle name="Nota 3 3 2" xfId="2721" xr:uid="{00000000-0005-0000-0000-0000260B0000}"/>
    <cellStyle name="Nota 3 4" xfId="2720" xr:uid="{00000000-0005-0000-0000-0000270B0000}"/>
    <cellStyle name="Nota 4" xfId="1351" xr:uid="{00000000-0005-0000-0000-0000280B0000}"/>
    <cellStyle name="Nota 4 2" xfId="1352" xr:uid="{00000000-0005-0000-0000-0000290B0000}"/>
    <cellStyle name="Nota 4 2 2" xfId="2723" xr:uid="{00000000-0005-0000-0000-00002A0B0000}"/>
    <cellStyle name="Nota 4 3" xfId="2722" xr:uid="{00000000-0005-0000-0000-00002B0B0000}"/>
    <cellStyle name="Nota 5" xfId="1353" xr:uid="{00000000-0005-0000-0000-00002C0B0000}"/>
    <cellStyle name="Nota 5 2" xfId="4298" xr:uid="{00000000-0005-0000-0000-00002D0B0000}"/>
    <cellStyle name="Nota 6" xfId="4299" xr:uid="{00000000-0005-0000-0000-00002E0B0000}"/>
    <cellStyle name="Note 2" xfId="4300" xr:uid="{00000000-0005-0000-0000-00002F0B0000}"/>
    <cellStyle name="Note 2 2" xfId="4301" xr:uid="{00000000-0005-0000-0000-0000300B0000}"/>
    <cellStyle name="Note 2 2 2" xfId="4302" xr:uid="{00000000-0005-0000-0000-0000310B0000}"/>
    <cellStyle name="Note 2 3" xfId="4303" xr:uid="{00000000-0005-0000-0000-0000320B0000}"/>
    <cellStyle name="Nuovo" xfId="314" xr:uid="{00000000-0005-0000-0000-0000330B0000}"/>
    <cellStyle name="Nuovo 10" xfId="315" xr:uid="{00000000-0005-0000-0000-0000340B0000}"/>
    <cellStyle name="Nuovo 10 2" xfId="551" xr:uid="{00000000-0005-0000-0000-0000350B0000}"/>
    <cellStyle name="Nuovo 10 2 2" xfId="2724" xr:uid="{00000000-0005-0000-0000-0000360B0000}"/>
    <cellStyle name="Nuovo 10 3" xfId="1354" xr:uid="{00000000-0005-0000-0000-0000370B0000}"/>
    <cellStyle name="Nuovo 10 3 2" xfId="1355" xr:uid="{00000000-0005-0000-0000-0000380B0000}"/>
    <cellStyle name="Nuovo 10 3 2 2" xfId="4304" xr:uid="{00000000-0005-0000-0000-0000390B0000}"/>
    <cellStyle name="Nuovo 10 3 3" xfId="1356" xr:uid="{00000000-0005-0000-0000-00003A0B0000}"/>
    <cellStyle name="Nuovo 10 3 3 2" xfId="2726" xr:uid="{00000000-0005-0000-0000-00003B0B0000}"/>
    <cellStyle name="Nuovo 10 3 4" xfId="2725" xr:uid="{00000000-0005-0000-0000-00003C0B0000}"/>
    <cellStyle name="Nuovo 10 4" xfId="1357" xr:uid="{00000000-0005-0000-0000-00003D0B0000}"/>
    <cellStyle name="Nuovo 10 4 2" xfId="1358" xr:uid="{00000000-0005-0000-0000-00003E0B0000}"/>
    <cellStyle name="Nuovo 10 4 2 2" xfId="2728" xr:uid="{00000000-0005-0000-0000-00003F0B0000}"/>
    <cellStyle name="Nuovo 10 4 3" xfId="2727" xr:uid="{00000000-0005-0000-0000-0000400B0000}"/>
    <cellStyle name="Nuovo 10 5" xfId="1359" xr:uid="{00000000-0005-0000-0000-0000410B0000}"/>
    <cellStyle name="Nuovo 11" xfId="316" xr:uid="{00000000-0005-0000-0000-0000420B0000}"/>
    <cellStyle name="Nuovo 11 2" xfId="552" xr:uid="{00000000-0005-0000-0000-0000430B0000}"/>
    <cellStyle name="Nuovo 11 2 2" xfId="2729" xr:uid="{00000000-0005-0000-0000-0000440B0000}"/>
    <cellStyle name="Nuovo 11 3" xfId="1360" xr:uid="{00000000-0005-0000-0000-0000450B0000}"/>
    <cellStyle name="Nuovo 11 3 2" xfId="1361" xr:uid="{00000000-0005-0000-0000-0000460B0000}"/>
    <cellStyle name="Nuovo 11 3 2 2" xfId="4305" xr:uid="{00000000-0005-0000-0000-0000470B0000}"/>
    <cellStyle name="Nuovo 11 3 3" xfId="1362" xr:uid="{00000000-0005-0000-0000-0000480B0000}"/>
    <cellStyle name="Nuovo 11 3 3 2" xfId="2731" xr:uid="{00000000-0005-0000-0000-0000490B0000}"/>
    <cellStyle name="Nuovo 11 3 4" xfId="2730" xr:uid="{00000000-0005-0000-0000-00004A0B0000}"/>
    <cellStyle name="Nuovo 11 4" xfId="1363" xr:uid="{00000000-0005-0000-0000-00004B0B0000}"/>
    <cellStyle name="Nuovo 11 4 2" xfId="1364" xr:uid="{00000000-0005-0000-0000-00004C0B0000}"/>
    <cellStyle name="Nuovo 11 4 2 2" xfId="2733" xr:uid="{00000000-0005-0000-0000-00004D0B0000}"/>
    <cellStyle name="Nuovo 11 4 3" xfId="2732" xr:uid="{00000000-0005-0000-0000-00004E0B0000}"/>
    <cellStyle name="Nuovo 11 5" xfId="1365" xr:uid="{00000000-0005-0000-0000-00004F0B0000}"/>
    <cellStyle name="Nuovo 12" xfId="317" xr:uid="{00000000-0005-0000-0000-0000500B0000}"/>
    <cellStyle name="Nuovo 12 2" xfId="553" xr:uid="{00000000-0005-0000-0000-0000510B0000}"/>
    <cellStyle name="Nuovo 12 2 2" xfId="2734" xr:uid="{00000000-0005-0000-0000-0000520B0000}"/>
    <cellStyle name="Nuovo 12 3" xfId="1366" xr:uid="{00000000-0005-0000-0000-0000530B0000}"/>
    <cellStyle name="Nuovo 12 3 2" xfId="1367" xr:uid="{00000000-0005-0000-0000-0000540B0000}"/>
    <cellStyle name="Nuovo 12 3 2 2" xfId="4306" xr:uid="{00000000-0005-0000-0000-0000550B0000}"/>
    <cellStyle name="Nuovo 12 3 3" xfId="1368" xr:uid="{00000000-0005-0000-0000-0000560B0000}"/>
    <cellStyle name="Nuovo 12 3 3 2" xfId="2736" xr:uid="{00000000-0005-0000-0000-0000570B0000}"/>
    <cellStyle name="Nuovo 12 3 4" xfId="2735" xr:uid="{00000000-0005-0000-0000-0000580B0000}"/>
    <cellStyle name="Nuovo 12 4" xfId="1369" xr:uid="{00000000-0005-0000-0000-0000590B0000}"/>
    <cellStyle name="Nuovo 12 4 2" xfId="1370" xr:uid="{00000000-0005-0000-0000-00005A0B0000}"/>
    <cellStyle name="Nuovo 12 4 2 2" xfId="2738" xr:uid="{00000000-0005-0000-0000-00005B0B0000}"/>
    <cellStyle name="Nuovo 12 4 3" xfId="2737" xr:uid="{00000000-0005-0000-0000-00005C0B0000}"/>
    <cellStyle name="Nuovo 12 5" xfId="1371" xr:uid="{00000000-0005-0000-0000-00005D0B0000}"/>
    <cellStyle name="Nuovo 13" xfId="318" xr:uid="{00000000-0005-0000-0000-00005E0B0000}"/>
    <cellStyle name="Nuovo 13 2" xfId="554" xr:uid="{00000000-0005-0000-0000-00005F0B0000}"/>
    <cellStyle name="Nuovo 13 2 2" xfId="2739" xr:uid="{00000000-0005-0000-0000-0000600B0000}"/>
    <cellStyle name="Nuovo 13 3" xfId="1372" xr:uid="{00000000-0005-0000-0000-0000610B0000}"/>
    <cellStyle name="Nuovo 13 3 2" xfId="1373" xr:uid="{00000000-0005-0000-0000-0000620B0000}"/>
    <cellStyle name="Nuovo 13 3 2 2" xfId="4307" xr:uid="{00000000-0005-0000-0000-0000630B0000}"/>
    <cellStyle name="Nuovo 13 3 3" xfId="1374" xr:uid="{00000000-0005-0000-0000-0000640B0000}"/>
    <cellStyle name="Nuovo 13 3 3 2" xfId="2741" xr:uid="{00000000-0005-0000-0000-0000650B0000}"/>
    <cellStyle name="Nuovo 13 3 4" xfId="2740" xr:uid="{00000000-0005-0000-0000-0000660B0000}"/>
    <cellStyle name="Nuovo 13 4" xfId="1375" xr:uid="{00000000-0005-0000-0000-0000670B0000}"/>
    <cellStyle name="Nuovo 13 4 2" xfId="1376" xr:uid="{00000000-0005-0000-0000-0000680B0000}"/>
    <cellStyle name="Nuovo 13 4 2 2" xfId="2743" xr:uid="{00000000-0005-0000-0000-0000690B0000}"/>
    <cellStyle name="Nuovo 13 4 3" xfId="2742" xr:uid="{00000000-0005-0000-0000-00006A0B0000}"/>
    <cellStyle name="Nuovo 13 5" xfId="1377" xr:uid="{00000000-0005-0000-0000-00006B0B0000}"/>
    <cellStyle name="Nuovo 14" xfId="319" xr:uid="{00000000-0005-0000-0000-00006C0B0000}"/>
    <cellStyle name="Nuovo 14 2" xfId="555" xr:uid="{00000000-0005-0000-0000-00006D0B0000}"/>
    <cellStyle name="Nuovo 14 2 2" xfId="2744" xr:uid="{00000000-0005-0000-0000-00006E0B0000}"/>
    <cellStyle name="Nuovo 14 3" xfId="1378" xr:uid="{00000000-0005-0000-0000-00006F0B0000}"/>
    <cellStyle name="Nuovo 14 3 2" xfId="1379" xr:uid="{00000000-0005-0000-0000-0000700B0000}"/>
    <cellStyle name="Nuovo 14 3 2 2" xfId="4308" xr:uid="{00000000-0005-0000-0000-0000710B0000}"/>
    <cellStyle name="Nuovo 14 3 3" xfId="1380" xr:uid="{00000000-0005-0000-0000-0000720B0000}"/>
    <cellStyle name="Nuovo 14 3 3 2" xfId="2746" xr:uid="{00000000-0005-0000-0000-0000730B0000}"/>
    <cellStyle name="Nuovo 14 3 4" xfId="2745" xr:uid="{00000000-0005-0000-0000-0000740B0000}"/>
    <cellStyle name="Nuovo 14 4" xfId="1381" xr:uid="{00000000-0005-0000-0000-0000750B0000}"/>
    <cellStyle name="Nuovo 14 4 2" xfId="1382" xr:uid="{00000000-0005-0000-0000-0000760B0000}"/>
    <cellStyle name="Nuovo 14 4 2 2" xfId="2748" xr:uid="{00000000-0005-0000-0000-0000770B0000}"/>
    <cellStyle name="Nuovo 14 4 3" xfId="2747" xr:uid="{00000000-0005-0000-0000-0000780B0000}"/>
    <cellStyle name="Nuovo 14 5" xfId="1383" xr:uid="{00000000-0005-0000-0000-0000790B0000}"/>
    <cellStyle name="Nuovo 15" xfId="320" xr:uid="{00000000-0005-0000-0000-00007A0B0000}"/>
    <cellStyle name="Nuovo 15 2" xfId="556" xr:uid="{00000000-0005-0000-0000-00007B0B0000}"/>
    <cellStyle name="Nuovo 15 2 2" xfId="2749" xr:uid="{00000000-0005-0000-0000-00007C0B0000}"/>
    <cellStyle name="Nuovo 15 3" xfId="1384" xr:uid="{00000000-0005-0000-0000-00007D0B0000}"/>
    <cellStyle name="Nuovo 15 3 2" xfId="1385" xr:uid="{00000000-0005-0000-0000-00007E0B0000}"/>
    <cellStyle name="Nuovo 15 3 2 2" xfId="4309" xr:uid="{00000000-0005-0000-0000-00007F0B0000}"/>
    <cellStyle name="Nuovo 15 3 3" xfId="1386" xr:uid="{00000000-0005-0000-0000-0000800B0000}"/>
    <cellStyle name="Nuovo 15 3 3 2" xfId="2751" xr:uid="{00000000-0005-0000-0000-0000810B0000}"/>
    <cellStyle name="Nuovo 15 3 4" xfId="2750" xr:uid="{00000000-0005-0000-0000-0000820B0000}"/>
    <cellStyle name="Nuovo 15 4" xfId="1387" xr:uid="{00000000-0005-0000-0000-0000830B0000}"/>
    <cellStyle name="Nuovo 15 4 2" xfId="1388" xr:uid="{00000000-0005-0000-0000-0000840B0000}"/>
    <cellStyle name="Nuovo 15 4 2 2" xfId="2753" xr:uid="{00000000-0005-0000-0000-0000850B0000}"/>
    <cellStyle name="Nuovo 15 4 3" xfId="2752" xr:uid="{00000000-0005-0000-0000-0000860B0000}"/>
    <cellStyle name="Nuovo 15 5" xfId="1389" xr:uid="{00000000-0005-0000-0000-0000870B0000}"/>
    <cellStyle name="Nuovo 16" xfId="321" xr:uid="{00000000-0005-0000-0000-0000880B0000}"/>
    <cellStyle name="Nuovo 16 2" xfId="557" xr:uid="{00000000-0005-0000-0000-0000890B0000}"/>
    <cellStyle name="Nuovo 16 2 2" xfId="2754" xr:uid="{00000000-0005-0000-0000-00008A0B0000}"/>
    <cellStyle name="Nuovo 16 3" xfId="1390" xr:uid="{00000000-0005-0000-0000-00008B0B0000}"/>
    <cellStyle name="Nuovo 16 3 2" xfId="1391" xr:uid="{00000000-0005-0000-0000-00008C0B0000}"/>
    <cellStyle name="Nuovo 16 3 2 2" xfId="4310" xr:uid="{00000000-0005-0000-0000-00008D0B0000}"/>
    <cellStyle name="Nuovo 16 3 3" xfId="1392" xr:uid="{00000000-0005-0000-0000-00008E0B0000}"/>
    <cellStyle name="Nuovo 16 3 3 2" xfId="2756" xr:uid="{00000000-0005-0000-0000-00008F0B0000}"/>
    <cellStyle name="Nuovo 16 3 4" xfId="2755" xr:uid="{00000000-0005-0000-0000-0000900B0000}"/>
    <cellStyle name="Nuovo 16 4" xfId="1393" xr:uid="{00000000-0005-0000-0000-0000910B0000}"/>
    <cellStyle name="Nuovo 16 4 2" xfId="1394" xr:uid="{00000000-0005-0000-0000-0000920B0000}"/>
    <cellStyle name="Nuovo 16 4 2 2" xfId="2758" xr:uid="{00000000-0005-0000-0000-0000930B0000}"/>
    <cellStyle name="Nuovo 16 4 3" xfId="2757" xr:uid="{00000000-0005-0000-0000-0000940B0000}"/>
    <cellStyle name="Nuovo 16 5" xfId="1395" xr:uid="{00000000-0005-0000-0000-0000950B0000}"/>
    <cellStyle name="Nuovo 17" xfId="322" xr:uid="{00000000-0005-0000-0000-0000960B0000}"/>
    <cellStyle name="Nuovo 17 2" xfId="558" xr:uid="{00000000-0005-0000-0000-0000970B0000}"/>
    <cellStyle name="Nuovo 17 2 2" xfId="2759" xr:uid="{00000000-0005-0000-0000-0000980B0000}"/>
    <cellStyle name="Nuovo 17 3" xfId="1396" xr:uid="{00000000-0005-0000-0000-0000990B0000}"/>
    <cellStyle name="Nuovo 17 3 2" xfId="1397" xr:uid="{00000000-0005-0000-0000-00009A0B0000}"/>
    <cellStyle name="Nuovo 17 3 2 2" xfId="4311" xr:uid="{00000000-0005-0000-0000-00009B0B0000}"/>
    <cellStyle name="Nuovo 17 3 3" xfId="1398" xr:uid="{00000000-0005-0000-0000-00009C0B0000}"/>
    <cellStyle name="Nuovo 17 3 3 2" xfId="2761" xr:uid="{00000000-0005-0000-0000-00009D0B0000}"/>
    <cellStyle name="Nuovo 17 3 4" xfId="2760" xr:uid="{00000000-0005-0000-0000-00009E0B0000}"/>
    <cellStyle name="Nuovo 17 4" xfId="1399" xr:uid="{00000000-0005-0000-0000-00009F0B0000}"/>
    <cellStyle name="Nuovo 17 4 2" xfId="1400" xr:uid="{00000000-0005-0000-0000-0000A00B0000}"/>
    <cellStyle name="Nuovo 17 4 2 2" xfId="2763" xr:uid="{00000000-0005-0000-0000-0000A10B0000}"/>
    <cellStyle name="Nuovo 17 4 3" xfId="2762" xr:uid="{00000000-0005-0000-0000-0000A20B0000}"/>
    <cellStyle name="Nuovo 17 5" xfId="1401" xr:uid="{00000000-0005-0000-0000-0000A30B0000}"/>
    <cellStyle name="Nuovo 18" xfId="323" xr:uid="{00000000-0005-0000-0000-0000A40B0000}"/>
    <cellStyle name="Nuovo 18 2" xfId="559" xr:uid="{00000000-0005-0000-0000-0000A50B0000}"/>
    <cellStyle name="Nuovo 18 2 2" xfId="2764" xr:uid="{00000000-0005-0000-0000-0000A60B0000}"/>
    <cellStyle name="Nuovo 18 3" xfId="1402" xr:uid="{00000000-0005-0000-0000-0000A70B0000}"/>
    <cellStyle name="Nuovo 18 3 2" xfId="1403" xr:uid="{00000000-0005-0000-0000-0000A80B0000}"/>
    <cellStyle name="Nuovo 18 3 2 2" xfId="4312" xr:uid="{00000000-0005-0000-0000-0000A90B0000}"/>
    <cellStyle name="Nuovo 18 3 3" xfId="1404" xr:uid="{00000000-0005-0000-0000-0000AA0B0000}"/>
    <cellStyle name="Nuovo 18 3 3 2" xfId="2766" xr:uid="{00000000-0005-0000-0000-0000AB0B0000}"/>
    <cellStyle name="Nuovo 18 3 4" xfId="2765" xr:uid="{00000000-0005-0000-0000-0000AC0B0000}"/>
    <cellStyle name="Nuovo 18 4" xfId="1405" xr:uid="{00000000-0005-0000-0000-0000AD0B0000}"/>
    <cellStyle name="Nuovo 18 4 2" xfId="1406" xr:uid="{00000000-0005-0000-0000-0000AE0B0000}"/>
    <cellStyle name="Nuovo 18 4 2 2" xfId="2768" xr:uid="{00000000-0005-0000-0000-0000AF0B0000}"/>
    <cellStyle name="Nuovo 18 4 3" xfId="2767" xr:uid="{00000000-0005-0000-0000-0000B00B0000}"/>
    <cellStyle name="Nuovo 18 5" xfId="1407" xr:uid="{00000000-0005-0000-0000-0000B10B0000}"/>
    <cellStyle name="Nuovo 19" xfId="324" xr:uid="{00000000-0005-0000-0000-0000B20B0000}"/>
    <cellStyle name="Nuovo 19 2" xfId="560" xr:uid="{00000000-0005-0000-0000-0000B30B0000}"/>
    <cellStyle name="Nuovo 19 2 2" xfId="2769" xr:uid="{00000000-0005-0000-0000-0000B40B0000}"/>
    <cellStyle name="Nuovo 19 3" xfId="1408" xr:uid="{00000000-0005-0000-0000-0000B50B0000}"/>
    <cellStyle name="Nuovo 19 3 2" xfId="1409" xr:uid="{00000000-0005-0000-0000-0000B60B0000}"/>
    <cellStyle name="Nuovo 19 3 2 2" xfId="4313" xr:uid="{00000000-0005-0000-0000-0000B70B0000}"/>
    <cellStyle name="Nuovo 19 3 3" xfId="1410" xr:uid="{00000000-0005-0000-0000-0000B80B0000}"/>
    <cellStyle name="Nuovo 19 3 3 2" xfId="2771" xr:uid="{00000000-0005-0000-0000-0000B90B0000}"/>
    <cellStyle name="Nuovo 19 3 4" xfId="2770" xr:uid="{00000000-0005-0000-0000-0000BA0B0000}"/>
    <cellStyle name="Nuovo 19 4" xfId="1411" xr:uid="{00000000-0005-0000-0000-0000BB0B0000}"/>
    <cellStyle name="Nuovo 19 4 2" xfId="1412" xr:uid="{00000000-0005-0000-0000-0000BC0B0000}"/>
    <cellStyle name="Nuovo 19 4 2 2" xfId="2773" xr:uid="{00000000-0005-0000-0000-0000BD0B0000}"/>
    <cellStyle name="Nuovo 19 4 3" xfId="2772" xr:uid="{00000000-0005-0000-0000-0000BE0B0000}"/>
    <cellStyle name="Nuovo 19 5" xfId="1413" xr:uid="{00000000-0005-0000-0000-0000BF0B0000}"/>
    <cellStyle name="Nuovo 2" xfId="325" xr:uid="{00000000-0005-0000-0000-0000C00B0000}"/>
    <cellStyle name="Nuovo 2 2" xfId="561" xr:uid="{00000000-0005-0000-0000-0000C10B0000}"/>
    <cellStyle name="Nuovo 2 2 2" xfId="2774" xr:uid="{00000000-0005-0000-0000-0000C20B0000}"/>
    <cellStyle name="Nuovo 2 3" xfId="1414" xr:uid="{00000000-0005-0000-0000-0000C30B0000}"/>
    <cellStyle name="Nuovo 2 3 2" xfId="1415" xr:uid="{00000000-0005-0000-0000-0000C40B0000}"/>
    <cellStyle name="Nuovo 2 3 2 2" xfId="4314" xr:uid="{00000000-0005-0000-0000-0000C50B0000}"/>
    <cellStyle name="Nuovo 2 3 3" xfId="1416" xr:uid="{00000000-0005-0000-0000-0000C60B0000}"/>
    <cellStyle name="Nuovo 2 3 3 2" xfId="2776" xr:uid="{00000000-0005-0000-0000-0000C70B0000}"/>
    <cellStyle name="Nuovo 2 3 4" xfId="2775" xr:uid="{00000000-0005-0000-0000-0000C80B0000}"/>
    <cellStyle name="Nuovo 2 4" xfId="1417" xr:uid="{00000000-0005-0000-0000-0000C90B0000}"/>
    <cellStyle name="Nuovo 2 4 2" xfId="1418" xr:uid="{00000000-0005-0000-0000-0000CA0B0000}"/>
    <cellStyle name="Nuovo 2 4 2 2" xfId="2778" xr:uid="{00000000-0005-0000-0000-0000CB0B0000}"/>
    <cellStyle name="Nuovo 2 4 3" xfId="2777" xr:uid="{00000000-0005-0000-0000-0000CC0B0000}"/>
    <cellStyle name="Nuovo 2 5" xfId="1419" xr:uid="{00000000-0005-0000-0000-0000CD0B0000}"/>
    <cellStyle name="Nuovo 20" xfId="326" xr:uid="{00000000-0005-0000-0000-0000CE0B0000}"/>
    <cellStyle name="Nuovo 20 2" xfId="562" xr:uid="{00000000-0005-0000-0000-0000CF0B0000}"/>
    <cellStyle name="Nuovo 20 2 2" xfId="2779" xr:uid="{00000000-0005-0000-0000-0000D00B0000}"/>
    <cellStyle name="Nuovo 20 3" xfId="1420" xr:uid="{00000000-0005-0000-0000-0000D10B0000}"/>
    <cellStyle name="Nuovo 20 3 2" xfId="1421" xr:uid="{00000000-0005-0000-0000-0000D20B0000}"/>
    <cellStyle name="Nuovo 20 3 2 2" xfId="4315" xr:uid="{00000000-0005-0000-0000-0000D30B0000}"/>
    <cellStyle name="Nuovo 20 3 3" xfId="1422" xr:uid="{00000000-0005-0000-0000-0000D40B0000}"/>
    <cellStyle name="Nuovo 20 3 3 2" xfId="2781" xr:uid="{00000000-0005-0000-0000-0000D50B0000}"/>
    <cellStyle name="Nuovo 20 3 4" xfId="2780" xr:uid="{00000000-0005-0000-0000-0000D60B0000}"/>
    <cellStyle name="Nuovo 20 4" xfId="1423" xr:uid="{00000000-0005-0000-0000-0000D70B0000}"/>
    <cellStyle name="Nuovo 20 4 2" xfId="1424" xr:uid="{00000000-0005-0000-0000-0000D80B0000}"/>
    <cellStyle name="Nuovo 20 4 2 2" xfId="2783" xr:uid="{00000000-0005-0000-0000-0000D90B0000}"/>
    <cellStyle name="Nuovo 20 4 3" xfId="2782" xr:uid="{00000000-0005-0000-0000-0000DA0B0000}"/>
    <cellStyle name="Nuovo 20 5" xfId="1425" xr:uid="{00000000-0005-0000-0000-0000DB0B0000}"/>
    <cellStyle name="Nuovo 21" xfId="327" xr:uid="{00000000-0005-0000-0000-0000DC0B0000}"/>
    <cellStyle name="Nuovo 21 2" xfId="563" xr:uid="{00000000-0005-0000-0000-0000DD0B0000}"/>
    <cellStyle name="Nuovo 21 2 2" xfId="2784" xr:uid="{00000000-0005-0000-0000-0000DE0B0000}"/>
    <cellStyle name="Nuovo 21 3" xfId="1426" xr:uid="{00000000-0005-0000-0000-0000DF0B0000}"/>
    <cellStyle name="Nuovo 21 3 2" xfId="1427" xr:uid="{00000000-0005-0000-0000-0000E00B0000}"/>
    <cellStyle name="Nuovo 21 3 2 2" xfId="4316" xr:uid="{00000000-0005-0000-0000-0000E10B0000}"/>
    <cellStyle name="Nuovo 21 3 3" xfId="1428" xr:uid="{00000000-0005-0000-0000-0000E20B0000}"/>
    <cellStyle name="Nuovo 21 3 3 2" xfId="2786" xr:uid="{00000000-0005-0000-0000-0000E30B0000}"/>
    <cellStyle name="Nuovo 21 3 4" xfId="2785" xr:uid="{00000000-0005-0000-0000-0000E40B0000}"/>
    <cellStyle name="Nuovo 21 4" xfId="1429" xr:uid="{00000000-0005-0000-0000-0000E50B0000}"/>
    <cellStyle name="Nuovo 21 4 2" xfId="1430" xr:uid="{00000000-0005-0000-0000-0000E60B0000}"/>
    <cellStyle name="Nuovo 21 4 2 2" xfId="2788" xr:uid="{00000000-0005-0000-0000-0000E70B0000}"/>
    <cellStyle name="Nuovo 21 4 3" xfId="2787" xr:uid="{00000000-0005-0000-0000-0000E80B0000}"/>
    <cellStyle name="Nuovo 21 5" xfId="1431" xr:uid="{00000000-0005-0000-0000-0000E90B0000}"/>
    <cellStyle name="Nuovo 22" xfId="328" xr:uid="{00000000-0005-0000-0000-0000EA0B0000}"/>
    <cellStyle name="Nuovo 22 2" xfId="564" xr:uid="{00000000-0005-0000-0000-0000EB0B0000}"/>
    <cellStyle name="Nuovo 22 2 2" xfId="2789" xr:uid="{00000000-0005-0000-0000-0000EC0B0000}"/>
    <cellStyle name="Nuovo 22 3" xfId="1432" xr:uid="{00000000-0005-0000-0000-0000ED0B0000}"/>
    <cellStyle name="Nuovo 22 3 2" xfId="1433" xr:uid="{00000000-0005-0000-0000-0000EE0B0000}"/>
    <cellStyle name="Nuovo 22 3 2 2" xfId="4317" xr:uid="{00000000-0005-0000-0000-0000EF0B0000}"/>
    <cellStyle name="Nuovo 22 3 3" xfId="1434" xr:uid="{00000000-0005-0000-0000-0000F00B0000}"/>
    <cellStyle name="Nuovo 22 3 3 2" xfId="2791" xr:uid="{00000000-0005-0000-0000-0000F10B0000}"/>
    <cellStyle name="Nuovo 22 3 4" xfId="2790" xr:uid="{00000000-0005-0000-0000-0000F20B0000}"/>
    <cellStyle name="Nuovo 22 4" xfId="1435" xr:uid="{00000000-0005-0000-0000-0000F30B0000}"/>
    <cellStyle name="Nuovo 22 4 2" xfId="1436" xr:uid="{00000000-0005-0000-0000-0000F40B0000}"/>
    <cellStyle name="Nuovo 22 4 2 2" xfId="2793" xr:uid="{00000000-0005-0000-0000-0000F50B0000}"/>
    <cellStyle name="Nuovo 22 4 3" xfId="2792" xr:uid="{00000000-0005-0000-0000-0000F60B0000}"/>
    <cellStyle name="Nuovo 22 5" xfId="1437" xr:uid="{00000000-0005-0000-0000-0000F70B0000}"/>
    <cellStyle name="Nuovo 23" xfId="329" xr:uid="{00000000-0005-0000-0000-0000F80B0000}"/>
    <cellStyle name="Nuovo 23 2" xfId="565" xr:uid="{00000000-0005-0000-0000-0000F90B0000}"/>
    <cellStyle name="Nuovo 23 2 2" xfId="2794" xr:uid="{00000000-0005-0000-0000-0000FA0B0000}"/>
    <cellStyle name="Nuovo 23 3" xfId="1438" xr:uid="{00000000-0005-0000-0000-0000FB0B0000}"/>
    <cellStyle name="Nuovo 23 3 2" xfId="1439" xr:uid="{00000000-0005-0000-0000-0000FC0B0000}"/>
    <cellStyle name="Nuovo 23 3 2 2" xfId="4318" xr:uid="{00000000-0005-0000-0000-0000FD0B0000}"/>
    <cellStyle name="Nuovo 23 3 3" xfId="1440" xr:uid="{00000000-0005-0000-0000-0000FE0B0000}"/>
    <cellStyle name="Nuovo 23 3 3 2" xfId="2796" xr:uid="{00000000-0005-0000-0000-0000FF0B0000}"/>
    <cellStyle name="Nuovo 23 3 4" xfId="2795" xr:uid="{00000000-0005-0000-0000-0000000C0000}"/>
    <cellStyle name="Nuovo 23 4" xfId="1441" xr:uid="{00000000-0005-0000-0000-0000010C0000}"/>
    <cellStyle name="Nuovo 23 4 2" xfId="1442" xr:uid="{00000000-0005-0000-0000-0000020C0000}"/>
    <cellStyle name="Nuovo 23 4 2 2" xfId="2798" xr:uid="{00000000-0005-0000-0000-0000030C0000}"/>
    <cellStyle name="Nuovo 23 4 3" xfId="2797" xr:uid="{00000000-0005-0000-0000-0000040C0000}"/>
    <cellStyle name="Nuovo 23 5" xfId="1443" xr:uid="{00000000-0005-0000-0000-0000050C0000}"/>
    <cellStyle name="Nuovo 24" xfId="330" xr:uid="{00000000-0005-0000-0000-0000060C0000}"/>
    <cellStyle name="Nuovo 24 2" xfId="566" xr:uid="{00000000-0005-0000-0000-0000070C0000}"/>
    <cellStyle name="Nuovo 24 2 2" xfId="2799" xr:uid="{00000000-0005-0000-0000-0000080C0000}"/>
    <cellStyle name="Nuovo 24 3" xfId="1444" xr:uid="{00000000-0005-0000-0000-0000090C0000}"/>
    <cellStyle name="Nuovo 24 3 2" xfId="1445" xr:uid="{00000000-0005-0000-0000-00000A0C0000}"/>
    <cellStyle name="Nuovo 24 3 2 2" xfId="4319" xr:uid="{00000000-0005-0000-0000-00000B0C0000}"/>
    <cellStyle name="Nuovo 24 3 3" xfId="1446" xr:uid="{00000000-0005-0000-0000-00000C0C0000}"/>
    <cellStyle name="Nuovo 24 3 3 2" xfId="2801" xr:uid="{00000000-0005-0000-0000-00000D0C0000}"/>
    <cellStyle name="Nuovo 24 3 4" xfId="2800" xr:uid="{00000000-0005-0000-0000-00000E0C0000}"/>
    <cellStyle name="Nuovo 24 4" xfId="1447" xr:uid="{00000000-0005-0000-0000-00000F0C0000}"/>
    <cellStyle name="Nuovo 24 4 2" xfId="1448" xr:uid="{00000000-0005-0000-0000-0000100C0000}"/>
    <cellStyle name="Nuovo 24 4 2 2" xfId="2803" xr:uid="{00000000-0005-0000-0000-0000110C0000}"/>
    <cellStyle name="Nuovo 24 4 3" xfId="2802" xr:uid="{00000000-0005-0000-0000-0000120C0000}"/>
    <cellStyle name="Nuovo 24 5" xfId="1449" xr:uid="{00000000-0005-0000-0000-0000130C0000}"/>
    <cellStyle name="Nuovo 25" xfId="331" xr:uid="{00000000-0005-0000-0000-0000140C0000}"/>
    <cellStyle name="Nuovo 25 2" xfId="567" xr:uid="{00000000-0005-0000-0000-0000150C0000}"/>
    <cellStyle name="Nuovo 25 2 2" xfId="2804" xr:uid="{00000000-0005-0000-0000-0000160C0000}"/>
    <cellStyle name="Nuovo 25 3" xfId="1450" xr:uid="{00000000-0005-0000-0000-0000170C0000}"/>
    <cellStyle name="Nuovo 25 3 2" xfId="1451" xr:uid="{00000000-0005-0000-0000-0000180C0000}"/>
    <cellStyle name="Nuovo 25 3 2 2" xfId="4320" xr:uid="{00000000-0005-0000-0000-0000190C0000}"/>
    <cellStyle name="Nuovo 25 3 3" xfId="1452" xr:uid="{00000000-0005-0000-0000-00001A0C0000}"/>
    <cellStyle name="Nuovo 25 3 3 2" xfId="2806" xr:uid="{00000000-0005-0000-0000-00001B0C0000}"/>
    <cellStyle name="Nuovo 25 3 4" xfId="2805" xr:uid="{00000000-0005-0000-0000-00001C0C0000}"/>
    <cellStyle name="Nuovo 25 4" xfId="1453" xr:uid="{00000000-0005-0000-0000-00001D0C0000}"/>
    <cellStyle name="Nuovo 25 4 2" xfId="1454" xr:uid="{00000000-0005-0000-0000-00001E0C0000}"/>
    <cellStyle name="Nuovo 25 4 2 2" xfId="2808" xr:uid="{00000000-0005-0000-0000-00001F0C0000}"/>
    <cellStyle name="Nuovo 25 4 3" xfId="2807" xr:uid="{00000000-0005-0000-0000-0000200C0000}"/>
    <cellStyle name="Nuovo 25 5" xfId="1455" xr:uid="{00000000-0005-0000-0000-0000210C0000}"/>
    <cellStyle name="Nuovo 26" xfId="332" xr:uid="{00000000-0005-0000-0000-0000220C0000}"/>
    <cellStyle name="Nuovo 26 2" xfId="568" xr:uid="{00000000-0005-0000-0000-0000230C0000}"/>
    <cellStyle name="Nuovo 26 2 2" xfId="2809" xr:uid="{00000000-0005-0000-0000-0000240C0000}"/>
    <cellStyle name="Nuovo 26 3" xfId="1456" xr:uid="{00000000-0005-0000-0000-0000250C0000}"/>
    <cellStyle name="Nuovo 26 3 2" xfId="1457" xr:uid="{00000000-0005-0000-0000-0000260C0000}"/>
    <cellStyle name="Nuovo 26 3 2 2" xfId="4321" xr:uid="{00000000-0005-0000-0000-0000270C0000}"/>
    <cellStyle name="Nuovo 26 3 3" xfId="1458" xr:uid="{00000000-0005-0000-0000-0000280C0000}"/>
    <cellStyle name="Nuovo 26 3 3 2" xfId="2811" xr:uid="{00000000-0005-0000-0000-0000290C0000}"/>
    <cellStyle name="Nuovo 26 3 4" xfId="2810" xr:uid="{00000000-0005-0000-0000-00002A0C0000}"/>
    <cellStyle name="Nuovo 26 4" xfId="1459" xr:uid="{00000000-0005-0000-0000-00002B0C0000}"/>
    <cellStyle name="Nuovo 26 4 2" xfId="1460" xr:uid="{00000000-0005-0000-0000-00002C0C0000}"/>
    <cellStyle name="Nuovo 26 4 2 2" xfId="2813" xr:uid="{00000000-0005-0000-0000-00002D0C0000}"/>
    <cellStyle name="Nuovo 26 4 3" xfId="2812" xr:uid="{00000000-0005-0000-0000-00002E0C0000}"/>
    <cellStyle name="Nuovo 26 5" xfId="1461" xr:uid="{00000000-0005-0000-0000-00002F0C0000}"/>
    <cellStyle name="Nuovo 27" xfId="333" xr:uid="{00000000-0005-0000-0000-0000300C0000}"/>
    <cellStyle name="Nuovo 27 2" xfId="569" xr:uid="{00000000-0005-0000-0000-0000310C0000}"/>
    <cellStyle name="Nuovo 27 2 2" xfId="2814" xr:uid="{00000000-0005-0000-0000-0000320C0000}"/>
    <cellStyle name="Nuovo 27 3" xfId="1462" xr:uid="{00000000-0005-0000-0000-0000330C0000}"/>
    <cellStyle name="Nuovo 27 3 2" xfId="1463" xr:uid="{00000000-0005-0000-0000-0000340C0000}"/>
    <cellStyle name="Nuovo 27 3 2 2" xfId="4322" xr:uid="{00000000-0005-0000-0000-0000350C0000}"/>
    <cellStyle name="Nuovo 27 3 3" xfId="1464" xr:uid="{00000000-0005-0000-0000-0000360C0000}"/>
    <cellStyle name="Nuovo 27 3 3 2" xfId="2816" xr:uid="{00000000-0005-0000-0000-0000370C0000}"/>
    <cellStyle name="Nuovo 27 3 4" xfId="2815" xr:uid="{00000000-0005-0000-0000-0000380C0000}"/>
    <cellStyle name="Nuovo 27 4" xfId="1465" xr:uid="{00000000-0005-0000-0000-0000390C0000}"/>
    <cellStyle name="Nuovo 27 4 2" xfId="1466" xr:uid="{00000000-0005-0000-0000-00003A0C0000}"/>
    <cellStyle name="Nuovo 27 4 2 2" xfId="2818" xr:uid="{00000000-0005-0000-0000-00003B0C0000}"/>
    <cellStyle name="Nuovo 27 4 3" xfId="2817" xr:uid="{00000000-0005-0000-0000-00003C0C0000}"/>
    <cellStyle name="Nuovo 27 5" xfId="1467" xr:uid="{00000000-0005-0000-0000-00003D0C0000}"/>
    <cellStyle name="Nuovo 28" xfId="334" xr:uid="{00000000-0005-0000-0000-00003E0C0000}"/>
    <cellStyle name="Nuovo 28 2" xfId="570" xr:uid="{00000000-0005-0000-0000-00003F0C0000}"/>
    <cellStyle name="Nuovo 28 2 2" xfId="2819" xr:uid="{00000000-0005-0000-0000-0000400C0000}"/>
    <cellStyle name="Nuovo 28 3" xfId="1468" xr:uid="{00000000-0005-0000-0000-0000410C0000}"/>
    <cellStyle name="Nuovo 28 3 2" xfId="1469" xr:uid="{00000000-0005-0000-0000-0000420C0000}"/>
    <cellStyle name="Nuovo 28 3 2 2" xfId="4323" xr:uid="{00000000-0005-0000-0000-0000430C0000}"/>
    <cellStyle name="Nuovo 28 3 3" xfId="1470" xr:uid="{00000000-0005-0000-0000-0000440C0000}"/>
    <cellStyle name="Nuovo 28 3 3 2" xfId="2821" xr:uid="{00000000-0005-0000-0000-0000450C0000}"/>
    <cellStyle name="Nuovo 28 3 4" xfId="2820" xr:uid="{00000000-0005-0000-0000-0000460C0000}"/>
    <cellStyle name="Nuovo 28 4" xfId="1471" xr:uid="{00000000-0005-0000-0000-0000470C0000}"/>
    <cellStyle name="Nuovo 28 4 2" xfId="1472" xr:uid="{00000000-0005-0000-0000-0000480C0000}"/>
    <cellStyle name="Nuovo 28 4 2 2" xfId="2823" xr:uid="{00000000-0005-0000-0000-0000490C0000}"/>
    <cellStyle name="Nuovo 28 4 3" xfId="2822" xr:uid="{00000000-0005-0000-0000-00004A0C0000}"/>
    <cellStyle name="Nuovo 28 5" xfId="1473" xr:uid="{00000000-0005-0000-0000-00004B0C0000}"/>
    <cellStyle name="Nuovo 29" xfId="335" xr:uid="{00000000-0005-0000-0000-00004C0C0000}"/>
    <cellStyle name="Nuovo 29 2" xfId="571" xr:uid="{00000000-0005-0000-0000-00004D0C0000}"/>
    <cellStyle name="Nuovo 29 2 2" xfId="2824" xr:uid="{00000000-0005-0000-0000-00004E0C0000}"/>
    <cellStyle name="Nuovo 29 3" xfId="1474" xr:uid="{00000000-0005-0000-0000-00004F0C0000}"/>
    <cellStyle name="Nuovo 29 3 2" xfId="1475" xr:uid="{00000000-0005-0000-0000-0000500C0000}"/>
    <cellStyle name="Nuovo 29 3 2 2" xfId="4324" xr:uid="{00000000-0005-0000-0000-0000510C0000}"/>
    <cellStyle name="Nuovo 29 3 3" xfId="1476" xr:uid="{00000000-0005-0000-0000-0000520C0000}"/>
    <cellStyle name="Nuovo 29 3 3 2" xfId="2826" xr:uid="{00000000-0005-0000-0000-0000530C0000}"/>
    <cellStyle name="Nuovo 29 3 4" xfId="2825" xr:uid="{00000000-0005-0000-0000-0000540C0000}"/>
    <cellStyle name="Nuovo 29 4" xfId="1477" xr:uid="{00000000-0005-0000-0000-0000550C0000}"/>
    <cellStyle name="Nuovo 29 4 2" xfId="1478" xr:uid="{00000000-0005-0000-0000-0000560C0000}"/>
    <cellStyle name="Nuovo 29 4 2 2" xfId="2828" xr:uid="{00000000-0005-0000-0000-0000570C0000}"/>
    <cellStyle name="Nuovo 29 4 3" xfId="2827" xr:uid="{00000000-0005-0000-0000-0000580C0000}"/>
    <cellStyle name="Nuovo 29 5" xfId="1479" xr:uid="{00000000-0005-0000-0000-0000590C0000}"/>
    <cellStyle name="Nuovo 3" xfId="336" xr:uid="{00000000-0005-0000-0000-00005A0C0000}"/>
    <cellStyle name="Nuovo 3 2" xfId="572" xr:uid="{00000000-0005-0000-0000-00005B0C0000}"/>
    <cellStyle name="Nuovo 3 2 2" xfId="2829" xr:uid="{00000000-0005-0000-0000-00005C0C0000}"/>
    <cellStyle name="Nuovo 3 3" xfId="1480" xr:uid="{00000000-0005-0000-0000-00005D0C0000}"/>
    <cellStyle name="Nuovo 3 3 2" xfId="1481" xr:uid="{00000000-0005-0000-0000-00005E0C0000}"/>
    <cellStyle name="Nuovo 3 3 2 2" xfId="4325" xr:uid="{00000000-0005-0000-0000-00005F0C0000}"/>
    <cellStyle name="Nuovo 3 3 3" xfId="1482" xr:uid="{00000000-0005-0000-0000-0000600C0000}"/>
    <cellStyle name="Nuovo 3 3 3 2" xfId="2831" xr:uid="{00000000-0005-0000-0000-0000610C0000}"/>
    <cellStyle name="Nuovo 3 3 4" xfId="2830" xr:uid="{00000000-0005-0000-0000-0000620C0000}"/>
    <cellStyle name="Nuovo 3 4" xfId="1483" xr:uid="{00000000-0005-0000-0000-0000630C0000}"/>
    <cellStyle name="Nuovo 3 4 2" xfId="1484" xr:uid="{00000000-0005-0000-0000-0000640C0000}"/>
    <cellStyle name="Nuovo 3 4 2 2" xfId="2833" xr:uid="{00000000-0005-0000-0000-0000650C0000}"/>
    <cellStyle name="Nuovo 3 4 3" xfId="2832" xr:uid="{00000000-0005-0000-0000-0000660C0000}"/>
    <cellStyle name="Nuovo 3 5" xfId="1485" xr:uid="{00000000-0005-0000-0000-0000670C0000}"/>
    <cellStyle name="Nuovo 30" xfId="337" xr:uid="{00000000-0005-0000-0000-0000680C0000}"/>
    <cellStyle name="Nuovo 30 2" xfId="573" xr:uid="{00000000-0005-0000-0000-0000690C0000}"/>
    <cellStyle name="Nuovo 30 2 2" xfId="2834" xr:uid="{00000000-0005-0000-0000-00006A0C0000}"/>
    <cellStyle name="Nuovo 30 3" xfId="1486" xr:uid="{00000000-0005-0000-0000-00006B0C0000}"/>
    <cellStyle name="Nuovo 30 3 2" xfId="1487" xr:uid="{00000000-0005-0000-0000-00006C0C0000}"/>
    <cellStyle name="Nuovo 30 3 2 2" xfId="4326" xr:uid="{00000000-0005-0000-0000-00006D0C0000}"/>
    <cellStyle name="Nuovo 30 3 3" xfId="1488" xr:uid="{00000000-0005-0000-0000-00006E0C0000}"/>
    <cellStyle name="Nuovo 30 3 3 2" xfId="2836" xr:uid="{00000000-0005-0000-0000-00006F0C0000}"/>
    <cellStyle name="Nuovo 30 3 4" xfId="2835" xr:uid="{00000000-0005-0000-0000-0000700C0000}"/>
    <cellStyle name="Nuovo 30 4" xfId="1489" xr:uid="{00000000-0005-0000-0000-0000710C0000}"/>
    <cellStyle name="Nuovo 30 4 2" xfId="1490" xr:uid="{00000000-0005-0000-0000-0000720C0000}"/>
    <cellStyle name="Nuovo 30 4 2 2" xfId="2838" xr:uid="{00000000-0005-0000-0000-0000730C0000}"/>
    <cellStyle name="Nuovo 30 4 3" xfId="2837" xr:uid="{00000000-0005-0000-0000-0000740C0000}"/>
    <cellStyle name="Nuovo 30 5" xfId="1491" xr:uid="{00000000-0005-0000-0000-0000750C0000}"/>
    <cellStyle name="Nuovo 31" xfId="338" xr:uid="{00000000-0005-0000-0000-0000760C0000}"/>
    <cellStyle name="Nuovo 31 2" xfId="574" xr:uid="{00000000-0005-0000-0000-0000770C0000}"/>
    <cellStyle name="Nuovo 31 2 2" xfId="2839" xr:uid="{00000000-0005-0000-0000-0000780C0000}"/>
    <cellStyle name="Nuovo 31 3" xfId="1492" xr:uid="{00000000-0005-0000-0000-0000790C0000}"/>
    <cellStyle name="Nuovo 31 3 2" xfId="1493" xr:uid="{00000000-0005-0000-0000-00007A0C0000}"/>
    <cellStyle name="Nuovo 31 3 2 2" xfId="4327" xr:uid="{00000000-0005-0000-0000-00007B0C0000}"/>
    <cellStyle name="Nuovo 31 3 3" xfId="1494" xr:uid="{00000000-0005-0000-0000-00007C0C0000}"/>
    <cellStyle name="Nuovo 31 3 3 2" xfId="2841" xr:uid="{00000000-0005-0000-0000-00007D0C0000}"/>
    <cellStyle name="Nuovo 31 3 4" xfId="2840" xr:uid="{00000000-0005-0000-0000-00007E0C0000}"/>
    <cellStyle name="Nuovo 31 4" xfId="1495" xr:uid="{00000000-0005-0000-0000-00007F0C0000}"/>
    <cellStyle name="Nuovo 31 4 2" xfId="1496" xr:uid="{00000000-0005-0000-0000-0000800C0000}"/>
    <cellStyle name="Nuovo 31 4 2 2" xfId="2843" xr:uid="{00000000-0005-0000-0000-0000810C0000}"/>
    <cellStyle name="Nuovo 31 4 3" xfId="2842" xr:uid="{00000000-0005-0000-0000-0000820C0000}"/>
    <cellStyle name="Nuovo 31 5" xfId="1497" xr:uid="{00000000-0005-0000-0000-0000830C0000}"/>
    <cellStyle name="Nuovo 32" xfId="339" xr:uid="{00000000-0005-0000-0000-0000840C0000}"/>
    <cellStyle name="Nuovo 32 2" xfId="575" xr:uid="{00000000-0005-0000-0000-0000850C0000}"/>
    <cellStyle name="Nuovo 32 2 2" xfId="2844" xr:uid="{00000000-0005-0000-0000-0000860C0000}"/>
    <cellStyle name="Nuovo 32 3" xfId="1498" xr:uid="{00000000-0005-0000-0000-0000870C0000}"/>
    <cellStyle name="Nuovo 32 3 2" xfId="1499" xr:uid="{00000000-0005-0000-0000-0000880C0000}"/>
    <cellStyle name="Nuovo 32 3 2 2" xfId="4328" xr:uid="{00000000-0005-0000-0000-0000890C0000}"/>
    <cellStyle name="Nuovo 32 3 3" xfId="1500" xr:uid="{00000000-0005-0000-0000-00008A0C0000}"/>
    <cellStyle name="Nuovo 32 3 3 2" xfId="2846" xr:uid="{00000000-0005-0000-0000-00008B0C0000}"/>
    <cellStyle name="Nuovo 32 3 4" xfId="2845" xr:uid="{00000000-0005-0000-0000-00008C0C0000}"/>
    <cellStyle name="Nuovo 32 4" xfId="1501" xr:uid="{00000000-0005-0000-0000-00008D0C0000}"/>
    <cellStyle name="Nuovo 32 4 2" xfId="1502" xr:uid="{00000000-0005-0000-0000-00008E0C0000}"/>
    <cellStyle name="Nuovo 32 4 2 2" xfId="2848" xr:uid="{00000000-0005-0000-0000-00008F0C0000}"/>
    <cellStyle name="Nuovo 32 4 3" xfId="2847" xr:uid="{00000000-0005-0000-0000-0000900C0000}"/>
    <cellStyle name="Nuovo 32 5" xfId="1503" xr:uid="{00000000-0005-0000-0000-0000910C0000}"/>
    <cellStyle name="Nuovo 33" xfId="340" xr:uid="{00000000-0005-0000-0000-0000920C0000}"/>
    <cellStyle name="Nuovo 33 2" xfId="576" xr:uid="{00000000-0005-0000-0000-0000930C0000}"/>
    <cellStyle name="Nuovo 33 2 2" xfId="2849" xr:uid="{00000000-0005-0000-0000-0000940C0000}"/>
    <cellStyle name="Nuovo 33 3" xfId="1504" xr:uid="{00000000-0005-0000-0000-0000950C0000}"/>
    <cellStyle name="Nuovo 33 3 2" xfId="1505" xr:uid="{00000000-0005-0000-0000-0000960C0000}"/>
    <cellStyle name="Nuovo 33 3 2 2" xfId="4329" xr:uid="{00000000-0005-0000-0000-0000970C0000}"/>
    <cellStyle name="Nuovo 33 3 3" xfId="1506" xr:uid="{00000000-0005-0000-0000-0000980C0000}"/>
    <cellStyle name="Nuovo 33 3 3 2" xfId="2851" xr:uid="{00000000-0005-0000-0000-0000990C0000}"/>
    <cellStyle name="Nuovo 33 3 4" xfId="2850" xr:uid="{00000000-0005-0000-0000-00009A0C0000}"/>
    <cellStyle name="Nuovo 33 4" xfId="1507" xr:uid="{00000000-0005-0000-0000-00009B0C0000}"/>
    <cellStyle name="Nuovo 33 4 2" xfId="1508" xr:uid="{00000000-0005-0000-0000-00009C0C0000}"/>
    <cellStyle name="Nuovo 33 4 2 2" xfId="2853" xr:uid="{00000000-0005-0000-0000-00009D0C0000}"/>
    <cellStyle name="Nuovo 33 4 3" xfId="2852" xr:uid="{00000000-0005-0000-0000-00009E0C0000}"/>
    <cellStyle name="Nuovo 33 5" xfId="1509" xr:uid="{00000000-0005-0000-0000-00009F0C0000}"/>
    <cellStyle name="Nuovo 34" xfId="341" xr:uid="{00000000-0005-0000-0000-0000A00C0000}"/>
    <cellStyle name="Nuovo 34 2" xfId="577" xr:uid="{00000000-0005-0000-0000-0000A10C0000}"/>
    <cellStyle name="Nuovo 34 2 2" xfId="2854" xr:uid="{00000000-0005-0000-0000-0000A20C0000}"/>
    <cellStyle name="Nuovo 34 3" xfId="1510" xr:uid="{00000000-0005-0000-0000-0000A30C0000}"/>
    <cellStyle name="Nuovo 34 3 2" xfId="1511" xr:uid="{00000000-0005-0000-0000-0000A40C0000}"/>
    <cellStyle name="Nuovo 34 3 2 2" xfId="4330" xr:uid="{00000000-0005-0000-0000-0000A50C0000}"/>
    <cellStyle name="Nuovo 34 3 3" xfId="1512" xr:uid="{00000000-0005-0000-0000-0000A60C0000}"/>
    <cellStyle name="Nuovo 34 3 3 2" xfId="2856" xr:uid="{00000000-0005-0000-0000-0000A70C0000}"/>
    <cellStyle name="Nuovo 34 3 4" xfId="2855" xr:uid="{00000000-0005-0000-0000-0000A80C0000}"/>
    <cellStyle name="Nuovo 34 4" xfId="1513" xr:uid="{00000000-0005-0000-0000-0000A90C0000}"/>
    <cellStyle name="Nuovo 34 4 2" xfId="1514" xr:uid="{00000000-0005-0000-0000-0000AA0C0000}"/>
    <cellStyle name="Nuovo 34 4 2 2" xfId="2858" xr:uid="{00000000-0005-0000-0000-0000AB0C0000}"/>
    <cellStyle name="Nuovo 34 4 3" xfId="2857" xr:uid="{00000000-0005-0000-0000-0000AC0C0000}"/>
    <cellStyle name="Nuovo 34 5" xfId="1515" xr:uid="{00000000-0005-0000-0000-0000AD0C0000}"/>
    <cellStyle name="Nuovo 35" xfId="342" xr:uid="{00000000-0005-0000-0000-0000AE0C0000}"/>
    <cellStyle name="Nuovo 35 2" xfId="578" xr:uid="{00000000-0005-0000-0000-0000AF0C0000}"/>
    <cellStyle name="Nuovo 35 2 2" xfId="2859" xr:uid="{00000000-0005-0000-0000-0000B00C0000}"/>
    <cellStyle name="Nuovo 35 3" xfId="1516" xr:uid="{00000000-0005-0000-0000-0000B10C0000}"/>
    <cellStyle name="Nuovo 35 3 2" xfId="1517" xr:uid="{00000000-0005-0000-0000-0000B20C0000}"/>
    <cellStyle name="Nuovo 35 3 2 2" xfId="4331" xr:uid="{00000000-0005-0000-0000-0000B30C0000}"/>
    <cellStyle name="Nuovo 35 3 3" xfId="1518" xr:uid="{00000000-0005-0000-0000-0000B40C0000}"/>
    <cellStyle name="Nuovo 35 3 3 2" xfId="2861" xr:uid="{00000000-0005-0000-0000-0000B50C0000}"/>
    <cellStyle name="Nuovo 35 3 4" xfId="2860" xr:uid="{00000000-0005-0000-0000-0000B60C0000}"/>
    <cellStyle name="Nuovo 35 4" xfId="1519" xr:uid="{00000000-0005-0000-0000-0000B70C0000}"/>
    <cellStyle name="Nuovo 35 4 2" xfId="1520" xr:uid="{00000000-0005-0000-0000-0000B80C0000}"/>
    <cellStyle name="Nuovo 35 4 2 2" xfId="2863" xr:uid="{00000000-0005-0000-0000-0000B90C0000}"/>
    <cellStyle name="Nuovo 35 4 3" xfId="2862" xr:uid="{00000000-0005-0000-0000-0000BA0C0000}"/>
    <cellStyle name="Nuovo 35 5" xfId="1521" xr:uid="{00000000-0005-0000-0000-0000BB0C0000}"/>
    <cellStyle name="Nuovo 36" xfId="343" xr:uid="{00000000-0005-0000-0000-0000BC0C0000}"/>
    <cellStyle name="Nuovo 36 2" xfId="579" xr:uid="{00000000-0005-0000-0000-0000BD0C0000}"/>
    <cellStyle name="Nuovo 36 2 2" xfId="2864" xr:uid="{00000000-0005-0000-0000-0000BE0C0000}"/>
    <cellStyle name="Nuovo 36 3" xfId="1522" xr:uid="{00000000-0005-0000-0000-0000BF0C0000}"/>
    <cellStyle name="Nuovo 36 3 2" xfId="1523" xr:uid="{00000000-0005-0000-0000-0000C00C0000}"/>
    <cellStyle name="Nuovo 36 3 2 2" xfId="4332" xr:uid="{00000000-0005-0000-0000-0000C10C0000}"/>
    <cellStyle name="Nuovo 36 3 3" xfId="1524" xr:uid="{00000000-0005-0000-0000-0000C20C0000}"/>
    <cellStyle name="Nuovo 36 3 3 2" xfId="2866" xr:uid="{00000000-0005-0000-0000-0000C30C0000}"/>
    <cellStyle name="Nuovo 36 3 4" xfId="2865" xr:uid="{00000000-0005-0000-0000-0000C40C0000}"/>
    <cellStyle name="Nuovo 36 4" xfId="1525" xr:uid="{00000000-0005-0000-0000-0000C50C0000}"/>
    <cellStyle name="Nuovo 36 4 2" xfId="1526" xr:uid="{00000000-0005-0000-0000-0000C60C0000}"/>
    <cellStyle name="Nuovo 36 4 2 2" xfId="2868" xr:uid="{00000000-0005-0000-0000-0000C70C0000}"/>
    <cellStyle name="Nuovo 36 4 3" xfId="2867" xr:uid="{00000000-0005-0000-0000-0000C80C0000}"/>
    <cellStyle name="Nuovo 36 5" xfId="1527" xr:uid="{00000000-0005-0000-0000-0000C90C0000}"/>
    <cellStyle name="Nuovo 37" xfId="344" xr:uid="{00000000-0005-0000-0000-0000CA0C0000}"/>
    <cellStyle name="Nuovo 37 2" xfId="580" xr:uid="{00000000-0005-0000-0000-0000CB0C0000}"/>
    <cellStyle name="Nuovo 37 2 2" xfId="2869" xr:uid="{00000000-0005-0000-0000-0000CC0C0000}"/>
    <cellStyle name="Nuovo 37 3" xfId="1528" xr:uid="{00000000-0005-0000-0000-0000CD0C0000}"/>
    <cellStyle name="Nuovo 37 3 2" xfId="1529" xr:uid="{00000000-0005-0000-0000-0000CE0C0000}"/>
    <cellStyle name="Nuovo 37 3 2 2" xfId="4333" xr:uid="{00000000-0005-0000-0000-0000CF0C0000}"/>
    <cellStyle name="Nuovo 37 3 3" xfId="1530" xr:uid="{00000000-0005-0000-0000-0000D00C0000}"/>
    <cellStyle name="Nuovo 37 3 3 2" xfId="2871" xr:uid="{00000000-0005-0000-0000-0000D10C0000}"/>
    <cellStyle name="Nuovo 37 3 4" xfId="2870" xr:uid="{00000000-0005-0000-0000-0000D20C0000}"/>
    <cellStyle name="Nuovo 37 4" xfId="1531" xr:uid="{00000000-0005-0000-0000-0000D30C0000}"/>
    <cellStyle name="Nuovo 37 4 2" xfId="1532" xr:uid="{00000000-0005-0000-0000-0000D40C0000}"/>
    <cellStyle name="Nuovo 37 4 2 2" xfId="2873" xr:uid="{00000000-0005-0000-0000-0000D50C0000}"/>
    <cellStyle name="Nuovo 37 4 3" xfId="2872" xr:uid="{00000000-0005-0000-0000-0000D60C0000}"/>
    <cellStyle name="Nuovo 37 5" xfId="1533" xr:uid="{00000000-0005-0000-0000-0000D70C0000}"/>
    <cellStyle name="Nuovo 38" xfId="345" xr:uid="{00000000-0005-0000-0000-0000D80C0000}"/>
    <cellStyle name="Nuovo 38 2" xfId="581" xr:uid="{00000000-0005-0000-0000-0000D90C0000}"/>
    <cellStyle name="Nuovo 38 2 2" xfId="2874" xr:uid="{00000000-0005-0000-0000-0000DA0C0000}"/>
    <cellStyle name="Nuovo 38 3" xfId="1534" xr:uid="{00000000-0005-0000-0000-0000DB0C0000}"/>
    <cellStyle name="Nuovo 38 3 2" xfId="1535" xr:uid="{00000000-0005-0000-0000-0000DC0C0000}"/>
    <cellStyle name="Nuovo 38 3 2 2" xfId="4334" xr:uid="{00000000-0005-0000-0000-0000DD0C0000}"/>
    <cellStyle name="Nuovo 38 3 3" xfId="1536" xr:uid="{00000000-0005-0000-0000-0000DE0C0000}"/>
    <cellStyle name="Nuovo 38 3 3 2" xfId="2876" xr:uid="{00000000-0005-0000-0000-0000DF0C0000}"/>
    <cellStyle name="Nuovo 38 3 4" xfId="2875" xr:uid="{00000000-0005-0000-0000-0000E00C0000}"/>
    <cellStyle name="Nuovo 38 4" xfId="1537" xr:uid="{00000000-0005-0000-0000-0000E10C0000}"/>
    <cellStyle name="Nuovo 38 4 2" xfId="1538" xr:uid="{00000000-0005-0000-0000-0000E20C0000}"/>
    <cellStyle name="Nuovo 38 4 2 2" xfId="2878" xr:uid="{00000000-0005-0000-0000-0000E30C0000}"/>
    <cellStyle name="Nuovo 38 4 3" xfId="2877" xr:uid="{00000000-0005-0000-0000-0000E40C0000}"/>
    <cellStyle name="Nuovo 38 5" xfId="1539" xr:uid="{00000000-0005-0000-0000-0000E50C0000}"/>
    <cellStyle name="Nuovo 39" xfId="346" xr:uid="{00000000-0005-0000-0000-0000E60C0000}"/>
    <cellStyle name="Nuovo 39 2" xfId="582" xr:uid="{00000000-0005-0000-0000-0000E70C0000}"/>
    <cellStyle name="Nuovo 39 2 2" xfId="2879" xr:uid="{00000000-0005-0000-0000-0000E80C0000}"/>
    <cellStyle name="Nuovo 39 3" xfId="1540" xr:uid="{00000000-0005-0000-0000-0000E90C0000}"/>
    <cellStyle name="Nuovo 39 3 2" xfId="1541" xr:uid="{00000000-0005-0000-0000-0000EA0C0000}"/>
    <cellStyle name="Nuovo 39 3 2 2" xfId="4335" xr:uid="{00000000-0005-0000-0000-0000EB0C0000}"/>
    <cellStyle name="Nuovo 39 3 3" xfId="1542" xr:uid="{00000000-0005-0000-0000-0000EC0C0000}"/>
    <cellStyle name="Nuovo 39 3 3 2" xfId="2881" xr:uid="{00000000-0005-0000-0000-0000ED0C0000}"/>
    <cellStyle name="Nuovo 39 3 4" xfId="2880" xr:uid="{00000000-0005-0000-0000-0000EE0C0000}"/>
    <cellStyle name="Nuovo 39 4" xfId="1543" xr:uid="{00000000-0005-0000-0000-0000EF0C0000}"/>
    <cellStyle name="Nuovo 39 4 2" xfId="1544" xr:uid="{00000000-0005-0000-0000-0000F00C0000}"/>
    <cellStyle name="Nuovo 39 4 2 2" xfId="2883" xr:uid="{00000000-0005-0000-0000-0000F10C0000}"/>
    <cellStyle name="Nuovo 39 4 3" xfId="2882" xr:uid="{00000000-0005-0000-0000-0000F20C0000}"/>
    <cellStyle name="Nuovo 39 5" xfId="1545" xr:uid="{00000000-0005-0000-0000-0000F30C0000}"/>
    <cellStyle name="Nuovo 4" xfId="347" xr:uid="{00000000-0005-0000-0000-0000F40C0000}"/>
    <cellStyle name="Nuovo 4 2" xfId="583" xr:uid="{00000000-0005-0000-0000-0000F50C0000}"/>
    <cellStyle name="Nuovo 4 2 2" xfId="2884" xr:uid="{00000000-0005-0000-0000-0000F60C0000}"/>
    <cellStyle name="Nuovo 4 3" xfId="1546" xr:uid="{00000000-0005-0000-0000-0000F70C0000}"/>
    <cellStyle name="Nuovo 4 3 2" xfId="1547" xr:uid="{00000000-0005-0000-0000-0000F80C0000}"/>
    <cellStyle name="Nuovo 4 3 2 2" xfId="4336" xr:uid="{00000000-0005-0000-0000-0000F90C0000}"/>
    <cellStyle name="Nuovo 4 3 3" xfId="1548" xr:uid="{00000000-0005-0000-0000-0000FA0C0000}"/>
    <cellStyle name="Nuovo 4 3 3 2" xfId="2886" xr:uid="{00000000-0005-0000-0000-0000FB0C0000}"/>
    <cellStyle name="Nuovo 4 3 4" xfId="2885" xr:uid="{00000000-0005-0000-0000-0000FC0C0000}"/>
    <cellStyle name="Nuovo 4 4" xfId="1549" xr:uid="{00000000-0005-0000-0000-0000FD0C0000}"/>
    <cellStyle name="Nuovo 4 4 2" xfId="1550" xr:uid="{00000000-0005-0000-0000-0000FE0C0000}"/>
    <cellStyle name="Nuovo 4 4 2 2" xfId="2888" xr:uid="{00000000-0005-0000-0000-0000FF0C0000}"/>
    <cellStyle name="Nuovo 4 4 3" xfId="2887" xr:uid="{00000000-0005-0000-0000-0000000D0000}"/>
    <cellStyle name="Nuovo 4 5" xfId="1551" xr:uid="{00000000-0005-0000-0000-0000010D0000}"/>
    <cellStyle name="Nuovo 40" xfId="348" xr:uid="{00000000-0005-0000-0000-0000020D0000}"/>
    <cellStyle name="Nuovo 40 2" xfId="584" xr:uid="{00000000-0005-0000-0000-0000030D0000}"/>
    <cellStyle name="Nuovo 40 2 2" xfId="2889" xr:uid="{00000000-0005-0000-0000-0000040D0000}"/>
    <cellStyle name="Nuovo 40 3" xfId="1552" xr:uid="{00000000-0005-0000-0000-0000050D0000}"/>
    <cellStyle name="Nuovo 40 3 2" xfId="1553" xr:uid="{00000000-0005-0000-0000-0000060D0000}"/>
    <cellStyle name="Nuovo 40 3 2 2" xfId="4337" xr:uid="{00000000-0005-0000-0000-0000070D0000}"/>
    <cellStyle name="Nuovo 40 3 3" xfId="1554" xr:uid="{00000000-0005-0000-0000-0000080D0000}"/>
    <cellStyle name="Nuovo 40 3 3 2" xfId="2891" xr:uid="{00000000-0005-0000-0000-0000090D0000}"/>
    <cellStyle name="Nuovo 40 3 4" xfId="2890" xr:uid="{00000000-0005-0000-0000-00000A0D0000}"/>
    <cellStyle name="Nuovo 40 4" xfId="1555" xr:uid="{00000000-0005-0000-0000-00000B0D0000}"/>
    <cellStyle name="Nuovo 40 4 2" xfId="1556" xr:uid="{00000000-0005-0000-0000-00000C0D0000}"/>
    <cellStyle name="Nuovo 40 4 2 2" xfId="2893" xr:uid="{00000000-0005-0000-0000-00000D0D0000}"/>
    <cellStyle name="Nuovo 40 4 3" xfId="2892" xr:uid="{00000000-0005-0000-0000-00000E0D0000}"/>
    <cellStyle name="Nuovo 40 5" xfId="1557" xr:uid="{00000000-0005-0000-0000-00000F0D0000}"/>
    <cellStyle name="Nuovo 41" xfId="349" xr:uid="{00000000-0005-0000-0000-0000100D0000}"/>
    <cellStyle name="Nuovo 41 2" xfId="585" xr:uid="{00000000-0005-0000-0000-0000110D0000}"/>
    <cellStyle name="Nuovo 41 2 2" xfId="2894" xr:uid="{00000000-0005-0000-0000-0000120D0000}"/>
    <cellStyle name="Nuovo 41 3" xfId="1558" xr:uid="{00000000-0005-0000-0000-0000130D0000}"/>
    <cellStyle name="Nuovo 41 3 2" xfId="1559" xr:uid="{00000000-0005-0000-0000-0000140D0000}"/>
    <cellStyle name="Nuovo 41 3 2 2" xfId="4338" xr:uid="{00000000-0005-0000-0000-0000150D0000}"/>
    <cellStyle name="Nuovo 41 3 3" xfId="1560" xr:uid="{00000000-0005-0000-0000-0000160D0000}"/>
    <cellStyle name="Nuovo 41 3 3 2" xfId="2896" xr:uid="{00000000-0005-0000-0000-0000170D0000}"/>
    <cellStyle name="Nuovo 41 3 4" xfId="2895" xr:uid="{00000000-0005-0000-0000-0000180D0000}"/>
    <cellStyle name="Nuovo 41 4" xfId="1561" xr:uid="{00000000-0005-0000-0000-0000190D0000}"/>
    <cellStyle name="Nuovo 41 4 2" xfId="1562" xr:uid="{00000000-0005-0000-0000-00001A0D0000}"/>
    <cellStyle name="Nuovo 41 4 2 2" xfId="2898" xr:uid="{00000000-0005-0000-0000-00001B0D0000}"/>
    <cellStyle name="Nuovo 41 4 3" xfId="2897" xr:uid="{00000000-0005-0000-0000-00001C0D0000}"/>
    <cellStyle name="Nuovo 41 5" xfId="1563" xr:uid="{00000000-0005-0000-0000-00001D0D0000}"/>
    <cellStyle name="Nuovo 42" xfId="350" xr:uid="{00000000-0005-0000-0000-00001E0D0000}"/>
    <cellStyle name="Nuovo 42 2" xfId="586" xr:uid="{00000000-0005-0000-0000-00001F0D0000}"/>
    <cellStyle name="Nuovo 42 2 2" xfId="2899" xr:uid="{00000000-0005-0000-0000-0000200D0000}"/>
    <cellStyle name="Nuovo 42 3" xfId="1564" xr:uid="{00000000-0005-0000-0000-0000210D0000}"/>
    <cellStyle name="Nuovo 42 3 2" xfId="1565" xr:uid="{00000000-0005-0000-0000-0000220D0000}"/>
    <cellStyle name="Nuovo 42 3 2 2" xfId="4339" xr:uid="{00000000-0005-0000-0000-0000230D0000}"/>
    <cellStyle name="Nuovo 42 3 3" xfId="1566" xr:uid="{00000000-0005-0000-0000-0000240D0000}"/>
    <cellStyle name="Nuovo 42 3 3 2" xfId="2901" xr:uid="{00000000-0005-0000-0000-0000250D0000}"/>
    <cellStyle name="Nuovo 42 3 4" xfId="2900" xr:uid="{00000000-0005-0000-0000-0000260D0000}"/>
    <cellStyle name="Nuovo 42 4" xfId="1567" xr:uid="{00000000-0005-0000-0000-0000270D0000}"/>
    <cellStyle name="Nuovo 42 4 2" xfId="1568" xr:uid="{00000000-0005-0000-0000-0000280D0000}"/>
    <cellStyle name="Nuovo 42 4 2 2" xfId="2903" xr:uid="{00000000-0005-0000-0000-0000290D0000}"/>
    <cellStyle name="Nuovo 42 4 3" xfId="2902" xr:uid="{00000000-0005-0000-0000-00002A0D0000}"/>
    <cellStyle name="Nuovo 42 5" xfId="1569" xr:uid="{00000000-0005-0000-0000-00002B0D0000}"/>
    <cellStyle name="Nuovo 43" xfId="351" xr:uid="{00000000-0005-0000-0000-00002C0D0000}"/>
    <cellStyle name="Nuovo 43 2" xfId="587" xr:uid="{00000000-0005-0000-0000-00002D0D0000}"/>
    <cellStyle name="Nuovo 43 2 2" xfId="2904" xr:uid="{00000000-0005-0000-0000-00002E0D0000}"/>
    <cellStyle name="Nuovo 43 3" xfId="1570" xr:uid="{00000000-0005-0000-0000-00002F0D0000}"/>
    <cellStyle name="Nuovo 43 3 2" xfId="1571" xr:uid="{00000000-0005-0000-0000-0000300D0000}"/>
    <cellStyle name="Nuovo 43 3 2 2" xfId="4340" xr:uid="{00000000-0005-0000-0000-0000310D0000}"/>
    <cellStyle name="Nuovo 43 3 3" xfId="1572" xr:uid="{00000000-0005-0000-0000-0000320D0000}"/>
    <cellStyle name="Nuovo 43 3 3 2" xfId="2906" xr:uid="{00000000-0005-0000-0000-0000330D0000}"/>
    <cellStyle name="Nuovo 43 3 4" xfId="2905" xr:uid="{00000000-0005-0000-0000-0000340D0000}"/>
    <cellStyle name="Nuovo 43 4" xfId="1573" xr:uid="{00000000-0005-0000-0000-0000350D0000}"/>
    <cellStyle name="Nuovo 43 4 2" xfId="1574" xr:uid="{00000000-0005-0000-0000-0000360D0000}"/>
    <cellStyle name="Nuovo 43 4 2 2" xfId="2908" xr:uid="{00000000-0005-0000-0000-0000370D0000}"/>
    <cellStyle name="Nuovo 43 4 3" xfId="2907" xr:uid="{00000000-0005-0000-0000-0000380D0000}"/>
    <cellStyle name="Nuovo 43 5" xfId="1575" xr:uid="{00000000-0005-0000-0000-0000390D0000}"/>
    <cellStyle name="Nuovo 44" xfId="352" xr:uid="{00000000-0005-0000-0000-00003A0D0000}"/>
    <cellStyle name="Nuovo 44 2" xfId="588" xr:uid="{00000000-0005-0000-0000-00003B0D0000}"/>
    <cellStyle name="Nuovo 44 2 2" xfId="2909" xr:uid="{00000000-0005-0000-0000-00003C0D0000}"/>
    <cellStyle name="Nuovo 44 3" xfId="1576" xr:uid="{00000000-0005-0000-0000-00003D0D0000}"/>
    <cellStyle name="Nuovo 44 3 2" xfId="1577" xr:uid="{00000000-0005-0000-0000-00003E0D0000}"/>
    <cellStyle name="Nuovo 44 3 2 2" xfId="4341" xr:uid="{00000000-0005-0000-0000-00003F0D0000}"/>
    <cellStyle name="Nuovo 44 3 3" xfId="1578" xr:uid="{00000000-0005-0000-0000-0000400D0000}"/>
    <cellStyle name="Nuovo 44 3 3 2" xfId="2911" xr:uid="{00000000-0005-0000-0000-0000410D0000}"/>
    <cellStyle name="Nuovo 44 3 4" xfId="2910" xr:uid="{00000000-0005-0000-0000-0000420D0000}"/>
    <cellStyle name="Nuovo 44 4" xfId="1579" xr:uid="{00000000-0005-0000-0000-0000430D0000}"/>
    <cellStyle name="Nuovo 44 4 2" xfId="1580" xr:uid="{00000000-0005-0000-0000-0000440D0000}"/>
    <cellStyle name="Nuovo 44 4 2 2" xfId="2913" xr:uid="{00000000-0005-0000-0000-0000450D0000}"/>
    <cellStyle name="Nuovo 44 4 3" xfId="2912" xr:uid="{00000000-0005-0000-0000-0000460D0000}"/>
    <cellStyle name="Nuovo 44 5" xfId="1581" xr:uid="{00000000-0005-0000-0000-0000470D0000}"/>
    <cellStyle name="Nuovo 45" xfId="550" xr:uid="{00000000-0005-0000-0000-0000480D0000}"/>
    <cellStyle name="Nuovo 45 2" xfId="2914" xr:uid="{00000000-0005-0000-0000-0000490D0000}"/>
    <cellStyle name="Nuovo 46" xfId="1582" xr:uid="{00000000-0005-0000-0000-00004A0D0000}"/>
    <cellStyle name="Nuovo 46 2" xfId="1583" xr:uid="{00000000-0005-0000-0000-00004B0D0000}"/>
    <cellStyle name="Nuovo 46 2 2" xfId="4342" xr:uid="{00000000-0005-0000-0000-00004C0D0000}"/>
    <cellStyle name="Nuovo 46 3" xfId="1584" xr:uid="{00000000-0005-0000-0000-00004D0D0000}"/>
    <cellStyle name="Nuovo 46 3 2" xfId="2916" xr:uid="{00000000-0005-0000-0000-00004E0D0000}"/>
    <cellStyle name="Nuovo 46 4" xfId="2915" xr:uid="{00000000-0005-0000-0000-00004F0D0000}"/>
    <cellStyle name="Nuovo 47" xfId="1585" xr:uid="{00000000-0005-0000-0000-0000500D0000}"/>
    <cellStyle name="Nuovo 47 2" xfId="1586" xr:uid="{00000000-0005-0000-0000-0000510D0000}"/>
    <cellStyle name="Nuovo 47 2 2" xfId="2918" xr:uid="{00000000-0005-0000-0000-0000520D0000}"/>
    <cellStyle name="Nuovo 47 3" xfId="2917" xr:uid="{00000000-0005-0000-0000-0000530D0000}"/>
    <cellStyle name="Nuovo 48" xfId="1587" xr:uid="{00000000-0005-0000-0000-0000540D0000}"/>
    <cellStyle name="Nuovo 5" xfId="353" xr:uid="{00000000-0005-0000-0000-0000550D0000}"/>
    <cellStyle name="Nuovo 5 2" xfId="589" xr:uid="{00000000-0005-0000-0000-0000560D0000}"/>
    <cellStyle name="Nuovo 5 2 2" xfId="2919" xr:uid="{00000000-0005-0000-0000-0000570D0000}"/>
    <cellStyle name="Nuovo 5 3" xfId="1588" xr:uid="{00000000-0005-0000-0000-0000580D0000}"/>
    <cellStyle name="Nuovo 5 3 2" xfId="1589" xr:uid="{00000000-0005-0000-0000-0000590D0000}"/>
    <cellStyle name="Nuovo 5 3 2 2" xfId="4343" xr:uid="{00000000-0005-0000-0000-00005A0D0000}"/>
    <cellStyle name="Nuovo 5 3 3" xfId="1590" xr:uid="{00000000-0005-0000-0000-00005B0D0000}"/>
    <cellStyle name="Nuovo 5 3 3 2" xfId="2921" xr:uid="{00000000-0005-0000-0000-00005C0D0000}"/>
    <cellStyle name="Nuovo 5 3 4" xfId="2920" xr:uid="{00000000-0005-0000-0000-00005D0D0000}"/>
    <cellStyle name="Nuovo 5 4" xfId="1591" xr:uid="{00000000-0005-0000-0000-00005E0D0000}"/>
    <cellStyle name="Nuovo 5 4 2" xfId="1592" xr:uid="{00000000-0005-0000-0000-00005F0D0000}"/>
    <cellStyle name="Nuovo 5 4 2 2" xfId="2923" xr:uid="{00000000-0005-0000-0000-0000600D0000}"/>
    <cellStyle name="Nuovo 5 4 3" xfId="2922" xr:uid="{00000000-0005-0000-0000-0000610D0000}"/>
    <cellStyle name="Nuovo 5 5" xfId="1593" xr:uid="{00000000-0005-0000-0000-0000620D0000}"/>
    <cellStyle name="Nuovo 6" xfId="354" xr:uid="{00000000-0005-0000-0000-0000630D0000}"/>
    <cellStyle name="Nuovo 6 2" xfId="590" xr:uid="{00000000-0005-0000-0000-0000640D0000}"/>
    <cellStyle name="Nuovo 6 2 2" xfId="2924" xr:uid="{00000000-0005-0000-0000-0000650D0000}"/>
    <cellStyle name="Nuovo 6 3" xfId="1594" xr:uid="{00000000-0005-0000-0000-0000660D0000}"/>
    <cellStyle name="Nuovo 6 3 2" xfId="1595" xr:uid="{00000000-0005-0000-0000-0000670D0000}"/>
    <cellStyle name="Nuovo 6 3 2 2" xfId="4344" xr:uid="{00000000-0005-0000-0000-0000680D0000}"/>
    <cellStyle name="Nuovo 6 3 3" xfId="1596" xr:uid="{00000000-0005-0000-0000-0000690D0000}"/>
    <cellStyle name="Nuovo 6 3 3 2" xfId="2926" xr:uid="{00000000-0005-0000-0000-00006A0D0000}"/>
    <cellStyle name="Nuovo 6 3 4" xfId="2925" xr:uid="{00000000-0005-0000-0000-00006B0D0000}"/>
    <cellStyle name="Nuovo 6 4" xfId="1597" xr:uid="{00000000-0005-0000-0000-00006C0D0000}"/>
    <cellStyle name="Nuovo 6 4 2" xfId="1598" xr:uid="{00000000-0005-0000-0000-00006D0D0000}"/>
    <cellStyle name="Nuovo 6 4 2 2" xfId="2928" xr:uid="{00000000-0005-0000-0000-00006E0D0000}"/>
    <cellStyle name="Nuovo 6 4 3" xfId="2927" xr:uid="{00000000-0005-0000-0000-00006F0D0000}"/>
    <cellStyle name="Nuovo 6 5" xfId="1599" xr:uid="{00000000-0005-0000-0000-0000700D0000}"/>
    <cellStyle name="Nuovo 7" xfId="355" xr:uid="{00000000-0005-0000-0000-0000710D0000}"/>
    <cellStyle name="Nuovo 7 2" xfId="591" xr:uid="{00000000-0005-0000-0000-0000720D0000}"/>
    <cellStyle name="Nuovo 7 2 2" xfId="2929" xr:uid="{00000000-0005-0000-0000-0000730D0000}"/>
    <cellStyle name="Nuovo 7 3" xfId="1600" xr:uid="{00000000-0005-0000-0000-0000740D0000}"/>
    <cellStyle name="Nuovo 7 3 2" xfId="1601" xr:uid="{00000000-0005-0000-0000-0000750D0000}"/>
    <cellStyle name="Nuovo 7 3 2 2" xfId="4345" xr:uid="{00000000-0005-0000-0000-0000760D0000}"/>
    <cellStyle name="Nuovo 7 3 3" xfId="1602" xr:uid="{00000000-0005-0000-0000-0000770D0000}"/>
    <cellStyle name="Nuovo 7 3 3 2" xfId="2931" xr:uid="{00000000-0005-0000-0000-0000780D0000}"/>
    <cellStyle name="Nuovo 7 3 4" xfId="2930" xr:uid="{00000000-0005-0000-0000-0000790D0000}"/>
    <cellStyle name="Nuovo 7 4" xfId="1603" xr:uid="{00000000-0005-0000-0000-00007A0D0000}"/>
    <cellStyle name="Nuovo 7 4 2" xfId="1604" xr:uid="{00000000-0005-0000-0000-00007B0D0000}"/>
    <cellStyle name="Nuovo 7 4 2 2" xfId="2933" xr:uid="{00000000-0005-0000-0000-00007C0D0000}"/>
    <cellStyle name="Nuovo 7 4 3" xfId="2932" xr:uid="{00000000-0005-0000-0000-00007D0D0000}"/>
    <cellStyle name="Nuovo 7 5" xfId="1605" xr:uid="{00000000-0005-0000-0000-00007E0D0000}"/>
    <cellStyle name="Nuovo 8" xfId="356" xr:uid="{00000000-0005-0000-0000-00007F0D0000}"/>
    <cellStyle name="Nuovo 8 2" xfId="592" xr:uid="{00000000-0005-0000-0000-0000800D0000}"/>
    <cellStyle name="Nuovo 8 2 2" xfId="2934" xr:uid="{00000000-0005-0000-0000-0000810D0000}"/>
    <cellStyle name="Nuovo 8 3" xfId="1606" xr:uid="{00000000-0005-0000-0000-0000820D0000}"/>
    <cellStyle name="Nuovo 8 3 2" xfId="1607" xr:uid="{00000000-0005-0000-0000-0000830D0000}"/>
    <cellStyle name="Nuovo 8 3 2 2" xfId="4346" xr:uid="{00000000-0005-0000-0000-0000840D0000}"/>
    <cellStyle name="Nuovo 8 3 3" xfId="1608" xr:uid="{00000000-0005-0000-0000-0000850D0000}"/>
    <cellStyle name="Nuovo 8 3 3 2" xfId="2936" xr:uid="{00000000-0005-0000-0000-0000860D0000}"/>
    <cellStyle name="Nuovo 8 3 4" xfId="2935" xr:uid="{00000000-0005-0000-0000-0000870D0000}"/>
    <cellStyle name="Nuovo 8 4" xfId="1609" xr:uid="{00000000-0005-0000-0000-0000880D0000}"/>
    <cellStyle name="Nuovo 8 4 2" xfId="1610" xr:uid="{00000000-0005-0000-0000-0000890D0000}"/>
    <cellStyle name="Nuovo 8 4 2 2" xfId="2938" xr:uid="{00000000-0005-0000-0000-00008A0D0000}"/>
    <cellStyle name="Nuovo 8 4 3" xfId="2937" xr:uid="{00000000-0005-0000-0000-00008B0D0000}"/>
    <cellStyle name="Nuovo 8 5" xfId="1611" xr:uid="{00000000-0005-0000-0000-00008C0D0000}"/>
    <cellStyle name="Nuovo 9" xfId="357" xr:uid="{00000000-0005-0000-0000-00008D0D0000}"/>
    <cellStyle name="Nuovo 9 2" xfId="593" xr:uid="{00000000-0005-0000-0000-00008E0D0000}"/>
    <cellStyle name="Nuovo 9 2 2" xfId="2939" xr:uid="{00000000-0005-0000-0000-00008F0D0000}"/>
    <cellStyle name="Nuovo 9 3" xfId="1612" xr:uid="{00000000-0005-0000-0000-0000900D0000}"/>
    <cellStyle name="Nuovo 9 3 2" xfId="1613" xr:uid="{00000000-0005-0000-0000-0000910D0000}"/>
    <cellStyle name="Nuovo 9 3 2 2" xfId="4347" xr:uid="{00000000-0005-0000-0000-0000920D0000}"/>
    <cellStyle name="Nuovo 9 3 3" xfId="1614" xr:uid="{00000000-0005-0000-0000-0000930D0000}"/>
    <cellStyle name="Nuovo 9 3 3 2" xfId="2941" xr:uid="{00000000-0005-0000-0000-0000940D0000}"/>
    <cellStyle name="Nuovo 9 3 4" xfId="2940" xr:uid="{00000000-0005-0000-0000-0000950D0000}"/>
    <cellStyle name="Nuovo 9 4" xfId="1615" xr:uid="{00000000-0005-0000-0000-0000960D0000}"/>
    <cellStyle name="Nuovo 9 4 2" xfId="1616" xr:uid="{00000000-0005-0000-0000-0000970D0000}"/>
    <cellStyle name="Nuovo 9 4 2 2" xfId="2943" xr:uid="{00000000-0005-0000-0000-0000980D0000}"/>
    <cellStyle name="Nuovo 9 4 3" xfId="2942" xr:uid="{00000000-0005-0000-0000-0000990D0000}"/>
    <cellStyle name="Nuovo 9 5" xfId="1617" xr:uid="{00000000-0005-0000-0000-00009A0D0000}"/>
    <cellStyle name="Output 2" xfId="358" xr:uid="{00000000-0005-0000-0000-00009B0D0000}"/>
    <cellStyle name="Output 2 2" xfId="4348" xr:uid="{00000000-0005-0000-0000-00009C0D0000}"/>
    <cellStyle name="Output 2 2 2" xfId="4349" xr:uid="{00000000-0005-0000-0000-00009D0D0000}"/>
    <cellStyle name="Output 2 3" xfId="4350" xr:uid="{00000000-0005-0000-0000-00009E0D0000}"/>
    <cellStyle name="Output 3" xfId="1618" xr:uid="{00000000-0005-0000-0000-00009F0D0000}"/>
    <cellStyle name="Output 3 2" xfId="4351" xr:uid="{00000000-0005-0000-0000-0000A00D0000}"/>
    <cellStyle name="Output 3 3" xfId="4352" xr:uid="{00000000-0005-0000-0000-0000A10D0000}"/>
    <cellStyle name="Overskrift 1 2" xfId="1619" xr:uid="{00000000-0005-0000-0000-0000A20D0000}"/>
    <cellStyle name="Overskrift 2 2" xfId="1620" xr:uid="{00000000-0005-0000-0000-0000A30D0000}"/>
    <cellStyle name="Overskrift 3 2" xfId="1621" xr:uid="{00000000-0005-0000-0000-0000A40D0000}"/>
    <cellStyle name="Overskrift 4 2" xfId="1622" xr:uid="{00000000-0005-0000-0000-0000A50D0000}"/>
    <cellStyle name="Percen - Type1" xfId="10" xr:uid="{00000000-0005-0000-0000-0000A60D0000}"/>
    <cellStyle name="Percent" xfId="437" builtinId="5"/>
    <cellStyle name="Percent 2" xfId="11" xr:uid="{00000000-0005-0000-0000-0000A80D0000}"/>
    <cellStyle name="Percent 2 2" xfId="2944" xr:uid="{00000000-0005-0000-0000-0000A90D0000}"/>
    <cellStyle name="Percent 2 2 2" xfId="4353" xr:uid="{00000000-0005-0000-0000-0000AA0D0000}"/>
    <cellStyle name="Percent 2 2 3" xfId="4354" xr:uid="{00000000-0005-0000-0000-0000AB0D0000}"/>
    <cellStyle name="Percent 2 2 3 2" xfId="4355" xr:uid="{00000000-0005-0000-0000-0000AC0D0000}"/>
    <cellStyle name="Percent 2 2 4" xfId="4356" xr:uid="{00000000-0005-0000-0000-0000AD0D0000}"/>
    <cellStyle name="Percent 2 3" xfId="4357" xr:uid="{00000000-0005-0000-0000-0000AE0D0000}"/>
    <cellStyle name="Percent 2 3 2" xfId="4358" xr:uid="{00000000-0005-0000-0000-0000AF0D0000}"/>
    <cellStyle name="Percent 3" xfId="359" xr:uid="{00000000-0005-0000-0000-0000B00D0000}"/>
    <cellStyle name="Percent 3 2" xfId="594" xr:uid="{00000000-0005-0000-0000-0000B10D0000}"/>
    <cellStyle name="Percent 3 2 2" xfId="1624" xr:uid="{00000000-0005-0000-0000-0000B20D0000}"/>
    <cellStyle name="Percent 3 2 3" xfId="4359" xr:uid="{00000000-0005-0000-0000-0000B30D0000}"/>
    <cellStyle name="Percent 3 3" xfId="1625" xr:uid="{00000000-0005-0000-0000-0000B40D0000}"/>
    <cellStyle name="Percent 3 3 2" xfId="1626" xr:uid="{00000000-0005-0000-0000-0000B50D0000}"/>
    <cellStyle name="Percent 3 3 2 2" xfId="4360" xr:uid="{00000000-0005-0000-0000-0000B60D0000}"/>
    <cellStyle name="Percent 3 3 3" xfId="1627" xr:uid="{00000000-0005-0000-0000-0000B70D0000}"/>
    <cellStyle name="Percent 3 3 3 2" xfId="2946" xr:uid="{00000000-0005-0000-0000-0000B80D0000}"/>
    <cellStyle name="Percent 3 3 4" xfId="2945" xr:uid="{00000000-0005-0000-0000-0000B90D0000}"/>
    <cellStyle name="Percent 3 4" xfId="1628" xr:uid="{00000000-0005-0000-0000-0000BA0D0000}"/>
    <cellStyle name="Percent 3 4 2" xfId="4361" xr:uid="{00000000-0005-0000-0000-0000BB0D0000}"/>
    <cellStyle name="Percent 3 5" xfId="1629" xr:uid="{00000000-0005-0000-0000-0000BC0D0000}"/>
    <cellStyle name="Percent 3 5 2" xfId="2947" xr:uid="{00000000-0005-0000-0000-0000BD0D0000}"/>
    <cellStyle name="Percent 3 6" xfId="1623" xr:uid="{00000000-0005-0000-0000-0000BE0D0000}"/>
    <cellStyle name="Percent 4" xfId="1630" xr:uid="{00000000-0005-0000-0000-0000BF0D0000}"/>
    <cellStyle name="Percent 4 2" xfId="1631" xr:uid="{00000000-0005-0000-0000-0000C00D0000}"/>
    <cellStyle name="Percent 4 2 2" xfId="2949" xr:uid="{00000000-0005-0000-0000-0000C10D0000}"/>
    <cellStyle name="Percent 4 3" xfId="2948" xr:uid="{00000000-0005-0000-0000-0000C20D0000}"/>
    <cellStyle name="Percent 5" xfId="1632" xr:uid="{00000000-0005-0000-0000-0000C30D0000}"/>
    <cellStyle name="Percent 6" xfId="4362" xr:uid="{00000000-0005-0000-0000-0000C40D0000}"/>
    <cellStyle name="Percentuale 10" xfId="360" xr:uid="{00000000-0005-0000-0000-0000C50D0000}"/>
    <cellStyle name="Percentuale 10 2" xfId="595" xr:uid="{00000000-0005-0000-0000-0000C60D0000}"/>
    <cellStyle name="Percentuale 10 2 2" xfId="2950" xr:uid="{00000000-0005-0000-0000-0000C70D0000}"/>
    <cellStyle name="Percentuale 10 3" xfId="1633" xr:uid="{00000000-0005-0000-0000-0000C80D0000}"/>
    <cellStyle name="Percentuale 10 3 2" xfId="1634" xr:uid="{00000000-0005-0000-0000-0000C90D0000}"/>
    <cellStyle name="Percentuale 10 3 2 2" xfId="4363" xr:uid="{00000000-0005-0000-0000-0000CA0D0000}"/>
    <cellStyle name="Percentuale 10 3 3" xfId="1635" xr:uid="{00000000-0005-0000-0000-0000CB0D0000}"/>
    <cellStyle name="Percentuale 10 3 3 2" xfId="2952" xr:uid="{00000000-0005-0000-0000-0000CC0D0000}"/>
    <cellStyle name="Percentuale 10 3 4" xfId="2951" xr:uid="{00000000-0005-0000-0000-0000CD0D0000}"/>
    <cellStyle name="Percentuale 10 4" xfId="1636" xr:uid="{00000000-0005-0000-0000-0000CE0D0000}"/>
    <cellStyle name="Percentuale 10 4 2" xfId="1637" xr:uid="{00000000-0005-0000-0000-0000CF0D0000}"/>
    <cellStyle name="Percentuale 10 4 2 2" xfId="2954" xr:uid="{00000000-0005-0000-0000-0000D00D0000}"/>
    <cellStyle name="Percentuale 10 4 3" xfId="2953" xr:uid="{00000000-0005-0000-0000-0000D10D0000}"/>
    <cellStyle name="Percentuale 10 5" xfId="1638" xr:uid="{00000000-0005-0000-0000-0000D20D0000}"/>
    <cellStyle name="Percentuale 11" xfId="361" xr:uid="{00000000-0005-0000-0000-0000D30D0000}"/>
    <cellStyle name="Percentuale 11 2" xfId="596" xr:uid="{00000000-0005-0000-0000-0000D40D0000}"/>
    <cellStyle name="Percentuale 11 2 2" xfId="2955" xr:uid="{00000000-0005-0000-0000-0000D50D0000}"/>
    <cellStyle name="Percentuale 11 3" xfId="1639" xr:uid="{00000000-0005-0000-0000-0000D60D0000}"/>
    <cellStyle name="Percentuale 11 3 2" xfId="1640" xr:uid="{00000000-0005-0000-0000-0000D70D0000}"/>
    <cellStyle name="Percentuale 11 3 2 2" xfId="4364" xr:uid="{00000000-0005-0000-0000-0000D80D0000}"/>
    <cellStyle name="Percentuale 11 3 3" xfId="1641" xr:uid="{00000000-0005-0000-0000-0000D90D0000}"/>
    <cellStyle name="Percentuale 11 3 3 2" xfId="2957" xr:uid="{00000000-0005-0000-0000-0000DA0D0000}"/>
    <cellStyle name="Percentuale 11 3 4" xfId="2956" xr:uid="{00000000-0005-0000-0000-0000DB0D0000}"/>
    <cellStyle name="Percentuale 11 4" xfId="1642" xr:uid="{00000000-0005-0000-0000-0000DC0D0000}"/>
    <cellStyle name="Percentuale 11 4 2" xfId="1643" xr:uid="{00000000-0005-0000-0000-0000DD0D0000}"/>
    <cellStyle name="Percentuale 11 4 2 2" xfId="2959" xr:uid="{00000000-0005-0000-0000-0000DE0D0000}"/>
    <cellStyle name="Percentuale 11 4 3" xfId="2958" xr:uid="{00000000-0005-0000-0000-0000DF0D0000}"/>
    <cellStyle name="Percentuale 11 5" xfId="1644" xr:uid="{00000000-0005-0000-0000-0000E00D0000}"/>
    <cellStyle name="Percentuale 12" xfId="362" xr:uid="{00000000-0005-0000-0000-0000E10D0000}"/>
    <cellStyle name="Percentuale 12 2" xfId="597" xr:uid="{00000000-0005-0000-0000-0000E20D0000}"/>
    <cellStyle name="Percentuale 12 2 2" xfId="2960" xr:uid="{00000000-0005-0000-0000-0000E30D0000}"/>
    <cellStyle name="Percentuale 12 3" xfId="1645" xr:uid="{00000000-0005-0000-0000-0000E40D0000}"/>
    <cellStyle name="Percentuale 12 3 2" xfId="1646" xr:uid="{00000000-0005-0000-0000-0000E50D0000}"/>
    <cellStyle name="Percentuale 12 3 2 2" xfId="4365" xr:uid="{00000000-0005-0000-0000-0000E60D0000}"/>
    <cellStyle name="Percentuale 12 3 3" xfId="1647" xr:uid="{00000000-0005-0000-0000-0000E70D0000}"/>
    <cellStyle name="Percentuale 12 3 3 2" xfId="2962" xr:uid="{00000000-0005-0000-0000-0000E80D0000}"/>
    <cellStyle name="Percentuale 12 3 4" xfId="2961" xr:uid="{00000000-0005-0000-0000-0000E90D0000}"/>
    <cellStyle name="Percentuale 12 4" xfId="1648" xr:uid="{00000000-0005-0000-0000-0000EA0D0000}"/>
    <cellStyle name="Percentuale 12 4 2" xfId="1649" xr:uid="{00000000-0005-0000-0000-0000EB0D0000}"/>
    <cellStyle name="Percentuale 12 4 2 2" xfId="2964" xr:uid="{00000000-0005-0000-0000-0000EC0D0000}"/>
    <cellStyle name="Percentuale 12 4 3" xfId="2963" xr:uid="{00000000-0005-0000-0000-0000ED0D0000}"/>
    <cellStyle name="Percentuale 12 5" xfId="1650" xr:uid="{00000000-0005-0000-0000-0000EE0D0000}"/>
    <cellStyle name="Percentuale 13" xfId="363" xr:uid="{00000000-0005-0000-0000-0000EF0D0000}"/>
    <cellStyle name="Percentuale 13 2" xfId="598" xr:uid="{00000000-0005-0000-0000-0000F00D0000}"/>
    <cellStyle name="Percentuale 13 2 2" xfId="2965" xr:uid="{00000000-0005-0000-0000-0000F10D0000}"/>
    <cellStyle name="Percentuale 13 3" xfId="1651" xr:uid="{00000000-0005-0000-0000-0000F20D0000}"/>
    <cellStyle name="Percentuale 13 3 2" xfId="1652" xr:uid="{00000000-0005-0000-0000-0000F30D0000}"/>
    <cellStyle name="Percentuale 13 3 2 2" xfId="4366" xr:uid="{00000000-0005-0000-0000-0000F40D0000}"/>
    <cellStyle name="Percentuale 13 3 3" xfId="1653" xr:uid="{00000000-0005-0000-0000-0000F50D0000}"/>
    <cellStyle name="Percentuale 13 3 3 2" xfId="2967" xr:uid="{00000000-0005-0000-0000-0000F60D0000}"/>
    <cellStyle name="Percentuale 13 3 4" xfId="2966" xr:uid="{00000000-0005-0000-0000-0000F70D0000}"/>
    <cellStyle name="Percentuale 13 4" xfId="1654" xr:uid="{00000000-0005-0000-0000-0000F80D0000}"/>
    <cellStyle name="Percentuale 13 4 2" xfId="1655" xr:uid="{00000000-0005-0000-0000-0000F90D0000}"/>
    <cellStyle name="Percentuale 13 4 2 2" xfId="2969" xr:uid="{00000000-0005-0000-0000-0000FA0D0000}"/>
    <cellStyle name="Percentuale 13 4 3" xfId="2968" xr:uid="{00000000-0005-0000-0000-0000FB0D0000}"/>
    <cellStyle name="Percentuale 13 5" xfId="1656" xr:uid="{00000000-0005-0000-0000-0000FC0D0000}"/>
    <cellStyle name="Percentuale 14" xfId="364" xr:uid="{00000000-0005-0000-0000-0000FD0D0000}"/>
    <cellStyle name="Percentuale 14 2" xfId="599" xr:uid="{00000000-0005-0000-0000-0000FE0D0000}"/>
    <cellStyle name="Percentuale 14 2 2" xfId="2970" xr:uid="{00000000-0005-0000-0000-0000FF0D0000}"/>
    <cellStyle name="Percentuale 14 3" xfId="1657" xr:uid="{00000000-0005-0000-0000-0000000E0000}"/>
    <cellStyle name="Percentuale 14 3 2" xfId="1658" xr:uid="{00000000-0005-0000-0000-0000010E0000}"/>
    <cellStyle name="Percentuale 14 3 2 2" xfId="4367" xr:uid="{00000000-0005-0000-0000-0000020E0000}"/>
    <cellStyle name="Percentuale 14 3 3" xfId="1659" xr:uid="{00000000-0005-0000-0000-0000030E0000}"/>
    <cellStyle name="Percentuale 14 3 3 2" xfId="2972" xr:uid="{00000000-0005-0000-0000-0000040E0000}"/>
    <cellStyle name="Percentuale 14 3 4" xfId="2971" xr:uid="{00000000-0005-0000-0000-0000050E0000}"/>
    <cellStyle name="Percentuale 14 4" xfId="1660" xr:uid="{00000000-0005-0000-0000-0000060E0000}"/>
    <cellStyle name="Percentuale 14 4 2" xfId="1661" xr:uid="{00000000-0005-0000-0000-0000070E0000}"/>
    <cellStyle name="Percentuale 14 4 2 2" xfId="2974" xr:uid="{00000000-0005-0000-0000-0000080E0000}"/>
    <cellStyle name="Percentuale 14 4 3" xfId="2973" xr:uid="{00000000-0005-0000-0000-0000090E0000}"/>
    <cellStyle name="Percentuale 14 5" xfId="1662" xr:uid="{00000000-0005-0000-0000-00000A0E0000}"/>
    <cellStyle name="Percentuale 15" xfId="365" xr:uid="{00000000-0005-0000-0000-00000B0E0000}"/>
    <cellStyle name="Percentuale 15 2" xfId="600" xr:uid="{00000000-0005-0000-0000-00000C0E0000}"/>
    <cellStyle name="Percentuale 15 2 2" xfId="2975" xr:uid="{00000000-0005-0000-0000-00000D0E0000}"/>
    <cellStyle name="Percentuale 15 3" xfId="1663" xr:uid="{00000000-0005-0000-0000-00000E0E0000}"/>
    <cellStyle name="Percentuale 15 3 2" xfId="1664" xr:uid="{00000000-0005-0000-0000-00000F0E0000}"/>
    <cellStyle name="Percentuale 15 3 2 2" xfId="4368" xr:uid="{00000000-0005-0000-0000-0000100E0000}"/>
    <cellStyle name="Percentuale 15 3 3" xfId="1665" xr:uid="{00000000-0005-0000-0000-0000110E0000}"/>
    <cellStyle name="Percentuale 15 3 3 2" xfId="2977" xr:uid="{00000000-0005-0000-0000-0000120E0000}"/>
    <cellStyle name="Percentuale 15 3 4" xfId="2976" xr:uid="{00000000-0005-0000-0000-0000130E0000}"/>
    <cellStyle name="Percentuale 15 4" xfId="1666" xr:uid="{00000000-0005-0000-0000-0000140E0000}"/>
    <cellStyle name="Percentuale 15 4 2" xfId="1667" xr:uid="{00000000-0005-0000-0000-0000150E0000}"/>
    <cellStyle name="Percentuale 15 4 2 2" xfId="2979" xr:uid="{00000000-0005-0000-0000-0000160E0000}"/>
    <cellStyle name="Percentuale 15 4 3" xfId="2978" xr:uid="{00000000-0005-0000-0000-0000170E0000}"/>
    <cellStyle name="Percentuale 15 5" xfId="1668" xr:uid="{00000000-0005-0000-0000-0000180E0000}"/>
    <cellStyle name="Percentuale 16" xfId="366" xr:uid="{00000000-0005-0000-0000-0000190E0000}"/>
    <cellStyle name="Percentuale 16 2" xfId="601" xr:uid="{00000000-0005-0000-0000-00001A0E0000}"/>
    <cellStyle name="Percentuale 16 2 2" xfId="2980" xr:uid="{00000000-0005-0000-0000-00001B0E0000}"/>
    <cellStyle name="Percentuale 16 3" xfId="1669" xr:uid="{00000000-0005-0000-0000-00001C0E0000}"/>
    <cellStyle name="Percentuale 16 3 2" xfId="1670" xr:uid="{00000000-0005-0000-0000-00001D0E0000}"/>
    <cellStyle name="Percentuale 16 3 2 2" xfId="4369" xr:uid="{00000000-0005-0000-0000-00001E0E0000}"/>
    <cellStyle name="Percentuale 16 3 3" xfId="1671" xr:uid="{00000000-0005-0000-0000-00001F0E0000}"/>
    <cellStyle name="Percentuale 16 3 3 2" xfId="2982" xr:uid="{00000000-0005-0000-0000-0000200E0000}"/>
    <cellStyle name="Percentuale 16 3 4" xfId="2981" xr:uid="{00000000-0005-0000-0000-0000210E0000}"/>
    <cellStyle name="Percentuale 16 4" xfId="1672" xr:uid="{00000000-0005-0000-0000-0000220E0000}"/>
    <cellStyle name="Percentuale 16 4 2" xfId="1673" xr:uid="{00000000-0005-0000-0000-0000230E0000}"/>
    <cellStyle name="Percentuale 16 4 2 2" xfId="2984" xr:uid="{00000000-0005-0000-0000-0000240E0000}"/>
    <cellStyle name="Percentuale 16 4 3" xfId="2983" xr:uid="{00000000-0005-0000-0000-0000250E0000}"/>
    <cellStyle name="Percentuale 16 5" xfId="1674" xr:uid="{00000000-0005-0000-0000-0000260E0000}"/>
    <cellStyle name="Percentuale 17" xfId="367" xr:uid="{00000000-0005-0000-0000-0000270E0000}"/>
    <cellStyle name="Percentuale 17 2" xfId="602" xr:uid="{00000000-0005-0000-0000-0000280E0000}"/>
    <cellStyle name="Percentuale 17 2 2" xfId="2985" xr:uid="{00000000-0005-0000-0000-0000290E0000}"/>
    <cellStyle name="Percentuale 17 3" xfId="1675" xr:uid="{00000000-0005-0000-0000-00002A0E0000}"/>
    <cellStyle name="Percentuale 17 3 2" xfId="1676" xr:uid="{00000000-0005-0000-0000-00002B0E0000}"/>
    <cellStyle name="Percentuale 17 3 2 2" xfId="4370" xr:uid="{00000000-0005-0000-0000-00002C0E0000}"/>
    <cellStyle name="Percentuale 17 3 3" xfId="1677" xr:uid="{00000000-0005-0000-0000-00002D0E0000}"/>
    <cellStyle name="Percentuale 17 3 3 2" xfId="2987" xr:uid="{00000000-0005-0000-0000-00002E0E0000}"/>
    <cellStyle name="Percentuale 17 3 4" xfId="2986" xr:uid="{00000000-0005-0000-0000-00002F0E0000}"/>
    <cellStyle name="Percentuale 17 4" xfId="1678" xr:uid="{00000000-0005-0000-0000-0000300E0000}"/>
    <cellStyle name="Percentuale 17 4 2" xfId="1679" xr:uid="{00000000-0005-0000-0000-0000310E0000}"/>
    <cellStyle name="Percentuale 17 4 2 2" xfId="2989" xr:uid="{00000000-0005-0000-0000-0000320E0000}"/>
    <cellStyle name="Percentuale 17 4 3" xfId="2988" xr:uid="{00000000-0005-0000-0000-0000330E0000}"/>
    <cellStyle name="Percentuale 17 5" xfId="1680" xr:uid="{00000000-0005-0000-0000-0000340E0000}"/>
    <cellStyle name="Percentuale 18" xfId="368" xr:uid="{00000000-0005-0000-0000-0000350E0000}"/>
    <cellStyle name="Percentuale 18 2" xfId="603" xr:uid="{00000000-0005-0000-0000-0000360E0000}"/>
    <cellStyle name="Percentuale 18 2 2" xfId="2990" xr:uid="{00000000-0005-0000-0000-0000370E0000}"/>
    <cellStyle name="Percentuale 18 3" xfId="1681" xr:uid="{00000000-0005-0000-0000-0000380E0000}"/>
    <cellStyle name="Percentuale 18 3 2" xfId="1682" xr:uid="{00000000-0005-0000-0000-0000390E0000}"/>
    <cellStyle name="Percentuale 18 3 2 2" xfId="4371" xr:uid="{00000000-0005-0000-0000-00003A0E0000}"/>
    <cellStyle name="Percentuale 18 3 3" xfId="1683" xr:uid="{00000000-0005-0000-0000-00003B0E0000}"/>
    <cellStyle name="Percentuale 18 3 3 2" xfId="2992" xr:uid="{00000000-0005-0000-0000-00003C0E0000}"/>
    <cellStyle name="Percentuale 18 3 4" xfId="2991" xr:uid="{00000000-0005-0000-0000-00003D0E0000}"/>
    <cellStyle name="Percentuale 18 4" xfId="1684" xr:uid="{00000000-0005-0000-0000-00003E0E0000}"/>
    <cellStyle name="Percentuale 18 4 2" xfId="1685" xr:uid="{00000000-0005-0000-0000-00003F0E0000}"/>
    <cellStyle name="Percentuale 18 4 2 2" xfId="2994" xr:uid="{00000000-0005-0000-0000-0000400E0000}"/>
    <cellStyle name="Percentuale 18 4 3" xfId="2993" xr:uid="{00000000-0005-0000-0000-0000410E0000}"/>
    <cellStyle name="Percentuale 18 5" xfId="1686" xr:uid="{00000000-0005-0000-0000-0000420E0000}"/>
    <cellStyle name="Percentuale 19" xfId="369" xr:uid="{00000000-0005-0000-0000-0000430E0000}"/>
    <cellStyle name="Percentuale 19 2" xfId="604" xr:uid="{00000000-0005-0000-0000-0000440E0000}"/>
    <cellStyle name="Percentuale 19 2 2" xfId="2995" xr:uid="{00000000-0005-0000-0000-0000450E0000}"/>
    <cellStyle name="Percentuale 19 3" xfId="1687" xr:uid="{00000000-0005-0000-0000-0000460E0000}"/>
    <cellStyle name="Percentuale 19 3 2" xfId="1688" xr:uid="{00000000-0005-0000-0000-0000470E0000}"/>
    <cellStyle name="Percentuale 19 3 2 2" xfId="4372" xr:uid="{00000000-0005-0000-0000-0000480E0000}"/>
    <cellStyle name="Percentuale 19 3 3" xfId="1689" xr:uid="{00000000-0005-0000-0000-0000490E0000}"/>
    <cellStyle name="Percentuale 19 3 3 2" xfId="2997" xr:uid="{00000000-0005-0000-0000-00004A0E0000}"/>
    <cellStyle name="Percentuale 19 3 4" xfId="2996" xr:uid="{00000000-0005-0000-0000-00004B0E0000}"/>
    <cellStyle name="Percentuale 19 4" xfId="1690" xr:uid="{00000000-0005-0000-0000-00004C0E0000}"/>
    <cellStyle name="Percentuale 19 4 2" xfId="1691" xr:uid="{00000000-0005-0000-0000-00004D0E0000}"/>
    <cellStyle name="Percentuale 19 4 2 2" xfId="2999" xr:uid="{00000000-0005-0000-0000-00004E0E0000}"/>
    <cellStyle name="Percentuale 19 4 3" xfId="2998" xr:uid="{00000000-0005-0000-0000-00004F0E0000}"/>
    <cellStyle name="Percentuale 19 5" xfId="1692" xr:uid="{00000000-0005-0000-0000-0000500E0000}"/>
    <cellStyle name="Percentuale 2" xfId="370" xr:uid="{00000000-0005-0000-0000-0000510E0000}"/>
    <cellStyle name="Percentuale 2 2" xfId="605" xr:uid="{00000000-0005-0000-0000-0000520E0000}"/>
    <cellStyle name="Percentuale 2 2 2" xfId="3000" xr:uid="{00000000-0005-0000-0000-0000530E0000}"/>
    <cellStyle name="Percentuale 2 3" xfId="1693" xr:uid="{00000000-0005-0000-0000-0000540E0000}"/>
    <cellStyle name="Percentuale 2 3 2" xfId="1694" xr:uid="{00000000-0005-0000-0000-0000550E0000}"/>
    <cellStyle name="Percentuale 2 3 2 2" xfId="4373" xr:uid="{00000000-0005-0000-0000-0000560E0000}"/>
    <cellStyle name="Percentuale 2 3 3" xfId="1695" xr:uid="{00000000-0005-0000-0000-0000570E0000}"/>
    <cellStyle name="Percentuale 2 3 3 2" xfId="3002" xr:uid="{00000000-0005-0000-0000-0000580E0000}"/>
    <cellStyle name="Percentuale 2 3 4" xfId="3001" xr:uid="{00000000-0005-0000-0000-0000590E0000}"/>
    <cellStyle name="Percentuale 2 4" xfId="1696" xr:uid="{00000000-0005-0000-0000-00005A0E0000}"/>
    <cellStyle name="Percentuale 2 4 2" xfId="1697" xr:uid="{00000000-0005-0000-0000-00005B0E0000}"/>
    <cellStyle name="Percentuale 2 4 2 2" xfId="3004" xr:uid="{00000000-0005-0000-0000-00005C0E0000}"/>
    <cellStyle name="Percentuale 2 4 3" xfId="3003" xr:uid="{00000000-0005-0000-0000-00005D0E0000}"/>
    <cellStyle name="Percentuale 2 5" xfId="1698" xr:uid="{00000000-0005-0000-0000-00005E0E0000}"/>
    <cellStyle name="Percentuale 20" xfId="371" xr:uid="{00000000-0005-0000-0000-00005F0E0000}"/>
    <cellStyle name="Percentuale 20 2" xfId="606" xr:uid="{00000000-0005-0000-0000-0000600E0000}"/>
    <cellStyle name="Percentuale 20 2 2" xfId="3005" xr:uid="{00000000-0005-0000-0000-0000610E0000}"/>
    <cellStyle name="Percentuale 20 3" xfId="1699" xr:uid="{00000000-0005-0000-0000-0000620E0000}"/>
    <cellStyle name="Percentuale 20 3 2" xfId="1700" xr:uid="{00000000-0005-0000-0000-0000630E0000}"/>
    <cellStyle name="Percentuale 20 3 2 2" xfId="4374" xr:uid="{00000000-0005-0000-0000-0000640E0000}"/>
    <cellStyle name="Percentuale 20 3 3" xfId="1701" xr:uid="{00000000-0005-0000-0000-0000650E0000}"/>
    <cellStyle name="Percentuale 20 3 3 2" xfId="3007" xr:uid="{00000000-0005-0000-0000-0000660E0000}"/>
    <cellStyle name="Percentuale 20 3 4" xfId="3006" xr:uid="{00000000-0005-0000-0000-0000670E0000}"/>
    <cellStyle name="Percentuale 20 4" xfId="1702" xr:uid="{00000000-0005-0000-0000-0000680E0000}"/>
    <cellStyle name="Percentuale 20 4 2" xfId="1703" xr:uid="{00000000-0005-0000-0000-0000690E0000}"/>
    <cellStyle name="Percentuale 20 4 2 2" xfId="3009" xr:uid="{00000000-0005-0000-0000-00006A0E0000}"/>
    <cellStyle name="Percentuale 20 4 3" xfId="3008" xr:uid="{00000000-0005-0000-0000-00006B0E0000}"/>
    <cellStyle name="Percentuale 20 5" xfId="1704" xr:uid="{00000000-0005-0000-0000-00006C0E0000}"/>
    <cellStyle name="Percentuale 21" xfId="372" xr:uid="{00000000-0005-0000-0000-00006D0E0000}"/>
    <cellStyle name="Percentuale 21 2" xfId="607" xr:uid="{00000000-0005-0000-0000-00006E0E0000}"/>
    <cellStyle name="Percentuale 21 2 2" xfId="3010" xr:uid="{00000000-0005-0000-0000-00006F0E0000}"/>
    <cellStyle name="Percentuale 21 3" xfId="1705" xr:uid="{00000000-0005-0000-0000-0000700E0000}"/>
    <cellStyle name="Percentuale 21 3 2" xfId="1706" xr:uid="{00000000-0005-0000-0000-0000710E0000}"/>
    <cellStyle name="Percentuale 21 3 2 2" xfId="4375" xr:uid="{00000000-0005-0000-0000-0000720E0000}"/>
    <cellStyle name="Percentuale 21 3 3" xfId="1707" xr:uid="{00000000-0005-0000-0000-0000730E0000}"/>
    <cellStyle name="Percentuale 21 3 3 2" xfId="3012" xr:uid="{00000000-0005-0000-0000-0000740E0000}"/>
    <cellStyle name="Percentuale 21 3 4" xfId="3011" xr:uid="{00000000-0005-0000-0000-0000750E0000}"/>
    <cellStyle name="Percentuale 21 4" xfId="1708" xr:uid="{00000000-0005-0000-0000-0000760E0000}"/>
    <cellStyle name="Percentuale 21 4 2" xfId="1709" xr:uid="{00000000-0005-0000-0000-0000770E0000}"/>
    <cellStyle name="Percentuale 21 4 2 2" xfId="3014" xr:uid="{00000000-0005-0000-0000-0000780E0000}"/>
    <cellStyle name="Percentuale 21 4 3" xfId="3013" xr:uid="{00000000-0005-0000-0000-0000790E0000}"/>
    <cellStyle name="Percentuale 21 5" xfId="1710" xr:uid="{00000000-0005-0000-0000-00007A0E0000}"/>
    <cellStyle name="Percentuale 22" xfId="373" xr:uid="{00000000-0005-0000-0000-00007B0E0000}"/>
    <cellStyle name="Percentuale 22 2" xfId="608" xr:uid="{00000000-0005-0000-0000-00007C0E0000}"/>
    <cellStyle name="Percentuale 22 2 2" xfId="3015" xr:uid="{00000000-0005-0000-0000-00007D0E0000}"/>
    <cellStyle name="Percentuale 22 3" xfId="1711" xr:uid="{00000000-0005-0000-0000-00007E0E0000}"/>
    <cellStyle name="Percentuale 22 3 2" xfId="1712" xr:uid="{00000000-0005-0000-0000-00007F0E0000}"/>
    <cellStyle name="Percentuale 22 3 2 2" xfId="4376" xr:uid="{00000000-0005-0000-0000-0000800E0000}"/>
    <cellStyle name="Percentuale 22 3 3" xfId="1713" xr:uid="{00000000-0005-0000-0000-0000810E0000}"/>
    <cellStyle name="Percentuale 22 3 3 2" xfId="3017" xr:uid="{00000000-0005-0000-0000-0000820E0000}"/>
    <cellStyle name="Percentuale 22 3 4" xfId="3016" xr:uid="{00000000-0005-0000-0000-0000830E0000}"/>
    <cellStyle name="Percentuale 22 4" xfId="1714" xr:uid="{00000000-0005-0000-0000-0000840E0000}"/>
    <cellStyle name="Percentuale 22 4 2" xfId="1715" xr:uid="{00000000-0005-0000-0000-0000850E0000}"/>
    <cellStyle name="Percentuale 22 4 2 2" xfId="3019" xr:uid="{00000000-0005-0000-0000-0000860E0000}"/>
    <cellStyle name="Percentuale 22 4 3" xfId="3018" xr:uid="{00000000-0005-0000-0000-0000870E0000}"/>
    <cellStyle name="Percentuale 22 5" xfId="1716" xr:uid="{00000000-0005-0000-0000-0000880E0000}"/>
    <cellStyle name="Percentuale 23" xfId="374" xr:uid="{00000000-0005-0000-0000-0000890E0000}"/>
    <cellStyle name="Percentuale 23 2" xfId="609" xr:uid="{00000000-0005-0000-0000-00008A0E0000}"/>
    <cellStyle name="Percentuale 23 2 2" xfId="3020" xr:uid="{00000000-0005-0000-0000-00008B0E0000}"/>
    <cellStyle name="Percentuale 23 3" xfId="1717" xr:uid="{00000000-0005-0000-0000-00008C0E0000}"/>
    <cellStyle name="Percentuale 23 3 2" xfId="1718" xr:uid="{00000000-0005-0000-0000-00008D0E0000}"/>
    <cellStyle name="Percentuale 23 3 2 2" xfId="4377" xr:uid="{00000000-0005-0000-0000-00008E0E0000}"/>
    <cellStyle name="Percentuale 23 3 3" xfId="1719" xr:uid="{00000000-0005-0000-0000-00008F0E0000}"/>
    <cellStyle name="Percentuale 23 3 3 2" xfId="3022" xr:uid="{00000000-0005-0000-0000-0000900E0000}"/>
    <cellStyle name="Percentuale 23 3 4" xfId="3021" xr:uid="{00000000-0005-0000-0000-0000910E0000}"/>
    <cellStyle name="Percentuale 23 4" xfId="1720" xr:uid="{00000000-0005-0000-0000-0000920E0000}"/>
    <cellStyle name="Percentuale 23 4 2" xfId="1721" xr:uid="{00000000-0005-0000-0000-0000930E0000}"/>
    <cellStyle name="Percentuale 23 4 2 2" xfId="3024" xr:uid="{00000000-0005-0000-0000-0000940E0000}"/>
    <cellStyle name="Percentuale 23 4 3" xfId="3023" xr:uid="{00000000-0005-0000-0000-0000950E0000}"/>
    <cellStyle name="Percentuale 23 5" xfId="1722" xr:uid="{00000000-0005-0000-0000-0000960E0000}"/>
    <cellStyle name="Percentuale 24" xfId="375" xr:uid="{00000000-0005-0000-0000-0000970E0000}"/>
    <cellStyle name="Percentuale 24 2" xfId="610" xr:uid="{00000000-0005-0000-0000-0000980E0000}"/>
    <cellStyle name="Percentuale 24 2 2" xfId="3025" xr:uid="{00000000-0005-0000-0000-0000990E0000}"/>
    <cellStyle name="Percentuale 24 3" xfId="1723" xr:uid="{00000000-0005-0000-0000-00009A0E0000}"/>
    <cellStyle name="Percentuale 24 3 2" xfId="1724" xr:uid="{00000000-0005-0000-0000-00009B0E0000}"/>
    <cellStyle name="Percentuale 24 3 2 2" xfId="4378" xr:uid="{00000000-0005-0000-0000-00009C0E0000}"/>
    <cellStyle name="Percentuale 24 3 3" xfId="1725" xr:uid="{00000000-0005-0000-0000-00009D0E0000}"/>
    <cellStyle name="Percentuale 24 3 3 2" xfId="3027" xr:uid="{00000000-0005-0000-0000-00009E0E0000}"/>
    <cellStyle name="Percentuale 24 3 4" xfId="3026" xr:uid="{00000000-0005-0000-0000-00009F0E0000}"/>
    <cellStyle name="Percentuale 24 4" xfId="1726" xr:uid="{00000000-0005-0000-0000-0000A00E0000}"/>
    <cellStyle name="Percentuale 24 4 2" xfId="1727" xr:uid="{00000000-0005-0000-0000-0000A10E0000}"/>
    <cellStyle name="Percentuale 24 4 2 2" xfId="3029" xr:uid="{00000000-0005-0000-0000-0000A20E0000}"/>
    <cellStyle name="Percentuale 24 4 3" xfId="3028" xr:uid="{00000000-0005-0000-0000-0000A30E0000}"/>
    <cellStyle name="Percentuale 24 5" xfId="1728" xr:uid="{00000000-0005-0000-0000-0000A40E0000}"/>
    <cellStyle name="Percentuale 25" xfId="376" xr:uid="{00000000-0005-0000-0000-0000A50E0000}"/>
    <cellStyle name="Percentuale 25 2" xfId="611" xr:uid="{00000000-0005-0000-0000-0000A60E0000}"/>
    <cellStyle name="Percentuale 25 2 2" xfId="3030" xr:uid="{00000000-0005-0000-0000-0000A70E0000}"/>
    <cellStyle name="Percentuale 25 3" xfId="1729" xr:uid="{00000000-0005-0000-0000-0000A80E0000}"/>
    <cellStyle name="Percentuale 25 3 2" xfId="1730" xr:uid="{00000000-0005-0000-0000-0000A90E0000}"/>
    <cellStyle name="Percentuale 25 3 2 2" xfId="4379" xr:uid="{00000000-0005-0000-0000-0000AA0E0000}"/>
    <cellStyle name="Percentuale 25 3 3" xfId="1731" xr:uid="{00000000-0005-0000-0000-0000AB0E0000}"/>
    <cellStyle name="Percentuale 25 3 3 2" xfId="3032" xr:uid="{00000000-0005-0000-0000-0000AC0E0000}"/>
    <cellStyle name="Percentuale 25 3 4" xfId="3031" xr:uid="{00000000-0005-0000-0000-0000AD0E0000}"/>
    <cellStyle name="Percentuale 25 4" xfId="1732" xr:uid="{00000000-0005-0000-0000-0000AE0E0000}"/>
    <cellStyle name="Percentuale 25 4 2" xfId="1733" xr:uid="{00000000-0005-0000-0000-0000AF0E0000}"/>
    <cellStyle name="Percentuale 25 4 2 2" xfId="3034" xr:uid="{00000000-0005-0000-0000-0000B00E0000}"/>
    <cellStyle name="Percentuale 25 4 3" xfId="3033" xr:uid="{00000000-0005-0000-0000-0000B10E0000}"/>
    <cellStyle name="Percentuale 25 5" xfId="1734" xr:uid="{00000000-0005-0000-0000-0000B20E0000}"/>
    <cellStyle name="Percentuale 26" xfId="377" xr:uid="{00000000-0005-0000-0000-0000B30E0000}"/>
    <cellStyle name="Percentuale 26 2" xfId="612" xr:uid="{00000000-0005-0000-0000-0000B40E0000}"/>
    <cellStyle name="Percentuale 26 2 2" xfId="3035" xr:uid="{00000000-0005-0000-0000-0000B50E0000}"/>
    <cellStyle name="Percentuale 26 3" xfId="1735" xr:uid="{00000000-0005-0000-0000-0000B60E0000}"/>
    <cellStyle name="Percentuale 26 3 2" xfId="1736" xr:uid="{00000000-0005-0000-0000-0000B70E0000}"/>
    <cellStyle name="Percentuale 26 3 2 2" xfId="4380" xr:uid="{00000000-0005-0000-0000-0000B80E0000}"/>
    <cellStyle name="Percentuale 26 3 3" xfId="1737" xr:uid="{00000000-0005-0000-0000-0000B90E0000}"/>
    <cellStyle name="Percentuale 26 3 3 2" xfId="3037" xr:uid="{00000000-0005-0000-0000-0000BA0E0000}"/>
    <cellStyle name="Percentuale 26 3 4" xfId="3036" xr:uid="{00000000-0005-0000-0000-0000BB0E0000}"/>
    <cellStyle name="Percentuale 26 4" xfId="1738" xr:uid="{00000000-0005-0000-0000-0000BC0E0000}"/>
    <cellStyle name="Percentuale 26 4 2" xfId="1739" xr:uid="{00000000-0005-0000-0000-0000BD0E0000}"/>
    <cellStyle name="Percentuale 26 4 2 2" xfId="3039" xr:uid="{00000000-0005-0000-0000-0000BE0E0000}"/>
    <cellStyle name="Percentuale 26 4 3" xfId="3038" xr:uid="{00000000-0005-0000-0000-0000BF0E0000}"/>
    <cellStyle name="Percentuale 26 5" xfId="1740" xr:uid="{00000000-0005-0000-0000-0000C00E0000}"/>
    <cellStyle name="Percentuale 27" xfId="378" xr:uid="{00000000-0005-0000-0000-0000C10E0000}"/>
    <cellStyle name="Percentuale 27 2" xfId="613" xr:uid="{00000000-0005-0000-0000-0000C20E0000}"/>
    <cellStyle name="Percentuale 27 2 2" xfId="3040" xr:uid="{00000000-0005-0000-0000-0000C30E0000}"/>
    <cellStyle name="Percentuale 27 3" xfId="1741" xr:uid="{00000000-0005-0000-0000-0000C40E0000}"/>
    <cellStyle name="Percentuale 27 3 2" xfId="1742" xr:uid="{00000000-0005-0000-0000-0000C50E0000}"/>
    <cellStyle name="Percentuale 27 3 2 2" xfId="4381" xr:uid="{00000000-0005-0000-0000-0000C60E0000}"/>
    <cellStyle name="Percentuale 27 3 3" xfId="1743" xr:uid="{00000000-0005-0000-0000-0000C70E0000}"/>
    <cellStyle name="Percentuale 27 3 3 2" xfId="3042" xr:uid="{00000000-0005-0000-0000-0000C80E0000}"/>
    <cellStyle name="Percentuale 27 3 4" xfId="3041" xr:uid="{00000000-0005-0000-0000-0000C90E0000}"/>
    <cellStyle name="Percentuale 27 4" xfId="1744" xr:uid="{00000000-0005-0000-0000-0000CA0E0000}"/>
    <cellStyle name="Percentuale 27 4 2" xfId="1745" xr:uid="{00000000-0005-0000-0000-0000CB0E0000}"/>
    <cellStyle name="Percentuale 27 4 2 2" xfId="3044" xr:uid="{00000000-0005-0000-0000-0000CC0E0000}"/>
    <cellStyle name="Percentuale 27 4 3" xfId="3043" xr:uid="{00000000-0005-0000-0000-0000CD0E0000}"/>
    <cellStyle name="Percentuale 27 5" xfId="1746" xr:uid="{00000000-0005-0000-0000-0000CE0E0000}"/>
    <cellStyle name="Percentuale 28" xfId="379" xr:uid="{00000000-0005-0000-0000-0000CF0E0000}"/>
    <cellStyle name="Percentuale 28 2" xfId="614" xr:uid="{00000000-0005-0000-0000-0000D00E0000}"/>
    <cellStyle name="Percentuale 28 2 2" xfId="3045" xr:uid="{00000000-0005-0000-0000-0000D10E0000}"/>
    <cellStyle name="Percentuale 28 3" xfId="1747" xr:uid="{00000000-0005-0000-0000-0000D20E0000}"/>
    <cellStyle name="Percentuale 28 3 2" xfId="1748" xr:uid="{00000000-0005-0000-0000-0000D30E0000}"/>
    <cellStyle name="Percentuale 28 3 2 2" xfId="4382" xr:uid="{00000000-0005-0000-0000-0000D40E0000}"/>
    <cellStyle name="Percentuale 28 3 3" xfId="1749" xr:uid="{00000000-0005-0000-0000-0000D50E0000}"/>
    <cellStyle name="Percentuale 28 3 3 2" xfId="3047" xr:uid="{00000000-0005-0000-0000-0000D60E0000}"/>
    <cellStyle name="Percentuale 28 3 4" xfId="3046" xr:uid="{00000000-0005-0000-0000-0000D70E0000}"/>
    <cellStyle name="Percentuale 28 4" xfId="1750" xr:uid="{00000000-0005-0000-0000-0000D80E0000}"/>
    <cellStyle name="Percentuale 28 4 2" xfId="1751" xr:uid="{00000000-0005-0000-0000-0000D90E0000}"/>
    <cellStyle name="Percentuale 28 4 2 2" xfId="3049" xr:uid="{00000000-0005-0000-0000-0000DA0E0000}"/>
    <cellStyle name="Percentuale 28 4 3" xfId="3048" xr:uid="{00000000-0005-0000-0000-0000DB0E0000}"/>
    <cellStyle name="Percentuale 28 5" xfId="1752" xr:uid="{00000000-0005-0000-0000-0000DC0E0000}"/>
    <cellStyle name="Percentuale 29" xfId="380" xr:uid="{00000000-0005-0000-0000-0000DD0E0000}"/>
    <cellStyle name="Percentuale 29 2" xfId="615" xr:uid="{00000000-0005-0000-0000-0000DE0E0000}"/>
    <cellStyle name="Percentuale 29 2 2" xfId="3050" xr:uid="{00000000-0005-0000-0000-0000DF0E0000}"/>
    <cellStyle name="Percentuale 29 3" xfId="1753" xr:uid="{00000000-0005-0000-0000-0000E00E0000}"/>
    <cellStyle name="Percentuale 29 3 2" xfId="1754" xr:uid="{00000000-0005-0000-0000-0000E10E0000}"/>
    <cellStyle name="Percentuale 29 3 2 2" xfId="4383" xr:uid="{00000000-0005-0000-0000-0000E20E0000}"/>
    <cellStyle name="Percentuale 29 3 3" xfId="1755" xr:uid="{00000000-0005-0000-0000-0000E30E0000}"/>
    <cellStyle name="Percentuale 29 3 3 2" xfId="3052" xr:uid="{00000000-0005-0000-0000-0000E40E0000}"/>
    <cellStyle name="Percentuale 29 3 4" xfId="3051" xr:uid="{00000000-0005-0000-0000-0000E50E0000}"/>
    <cellStyle name="Percentuale 29 4" xfId="1756" xr:uid="{00000000-0005-0000-0000-0000E60E0000}"/>
    <cellStyle name="Percentuale 29 4 2" xfId="1757" xr:uid="{00000000-0005-0000-0000-0000E70E0000}"/>
    <cellStyle name="Percentuale 29 4 2 2" xfId="3054" xr:uid="{00000000-0005-0000-0000-0000E80E0000}"/>
    <cellStyle name="Percentuale 29 4 3" xfId="3053" xr:uid="{00000000-0005-0000-0000-0000E90E0000}"/>
    <cellStyle name="Percentuale 29 5" xfId="1758" xr:uid="{00000000-0005-0000-0000-0000EA0E0000}"/>
    <cellStyle name="Percentuale 3" xfId="381" xr:uid="{00000000-0005-0000-0000-0000EB0E0000}"/>
    <cellStyle name="Percentuale 3 2" xfId="616" xr:uid="{00000000-0005-0000-0000-0000EC0E0000}"/>
    <cellStyle name="Percentuale 3 2 2" xfId="3055" xr:uid="{00000000-0005-0000-0000-0000ED0E0000}"/>
    <cellStyle name="Percentuale 3 3" xfId="1759" xr:uid="{00000000-0005-0000-0000-0000EE0E0000}"/>
    <cellStyle name="Percentuale 3 3 2" xfId="1760" xr:uid="{00000000-0005-0000-0000-0000EF0E0000}"/>
    <cellStyle name="Percentuale 3 3 2 2" xfId="4384" xr:uid="{00000000-0005-0000-0000-0000F00E0000}"/>
    <cellStyle name="Percentuale 3 3 3" xfId="1761" xr:uid="{00000000-0005-0000-0000-0000F10E0000}"/>
    <cellStyle name="Percentuale 3 3 3 2" xfId="3057" xr:uid="{00000000-0005-0000-0000-0000F20E0000}"/>
    <cellStyle name="Percentuale 3 3 4" xfId="3056" xr:uid="{00000000-0005-0000-0000-0000F30E0000}"/>
    <cellStyle name="Percentuale 3 4" xfId="1762" xr:uid="{00000000-0005-0000-0000-0000F40E0000}"/>
    <cellStyle name="Percentuale 3 4 2" xfId="1763" xr:uid="{00000000-0005-0000-0000-0000F50E0000}"/>
    <cellStyle name="Percentuale 3 4 2 2" xfId="3059" xr:uid="{00000000-0005-0000-0000-0000F60E0000}"/>
    <cellStyle name="Percentuale 3 4 3" xfId="3058" xr:uid="{00000000-0005-0000-0000-0000F70E0000}"/>
    <cellStyle name="Percentuale 3 5" xfId="1764" xr:uid="{00000000-0005-0000-0000-0000F80E0000}"/>
    <cellStyle name="Percentuale 30" xfId="382" xr:uid="{00000000-0005-0000-0000-0000F90E0000}"/>
    <cellStyle name="Percentuale 30 2" xfId="617" xr:uid="{00000000-0005-0000-0000-0000FA0E0000}"/>
    <cellStyle name="Percentuale 30 2 2" xfId="3060" xr:uid="{00000000-0005-0000-0000-0000FB0E0000}"/>
    <cellStyle name="Percentuale 30 3" xfId="1765" xr:uid="{00000000-0005-0000-0000-0000FC0E0000}"/>
    <cellStyle name="Percentuale 30 3 2" xfId="1766" xr:uid="{00000000-0005-0000-0000-0000FD0E0000}"/>
    <cellStyle name="Percentuale 30 3 2 2" xfId="4385" xr:uid="{00000000-0005-0000-0000-0000FE0E0000}"/>
    <cellStyle name="Percentuale 30 3 3" xfId="1767" xr:uid="{00000000-0005-0000-0000-0000FF0E0000}"/>
    <cellStyle name="Percentuale 30 3 3 2" xfId="3062" xr:uid="{00000000-0005-0000-0000-0000000F0000}"/>
    <cellStyle name="Percentuale 30 3 4" xfId="3061" xr:uid="{00000000-0005-0000-0000-0000010F0000}"/>
    <cellStyle name="Percentuale 30 4" xfId="1768" xr:uid="{00000000-0005-0000-0000-0000020F0000}"/>
    <cellStyle name="Percentuale 30 4 2" xfId="1769" xr:uid="{00000000-0005-0000-0000-0000030F0000}"/>
    <cellStyle name="Percentuale 30 4 2 2" xfId="3064" xr:uid="{00000000-0005-0000-0000-0000040F0000}"/>
    <cellStyle name="Percentuale 30 4 3" xfId="3063" xr:uid="{00000000-0005-0000-0000-0000050F0000}"/>
    <cellStyle name="Percentuale 30 5" xfId="1770" xr:uid="{00000000-0005-0000-0000-0000060F0000}"/>
    <cellStyle name="Percentuale 31" xfId="383" xr:uid="{00000000-0005-0000-0000-0000070F0000}"/>
    <cellStyle name="Percentuale 31 2" xfId="618" xr:uid="{00000000-0005-0000-0000-0000080F0000}"/>
    <cellStyle name="Percentuale 31 2 2" xfId="3065" xr:uid="{00000000-0005-0000-0000-0000090F0000}"/>
    <cellStyle name="Percentuale 31 3" xfId="1771" xr:uid="{00000000-0005-0000-0000-00000A0F0000}"/>
    <cellStyle name="Percentuale 31 3 2" xfId="1772" xr:uid="{00000000-0005-0000-0000-00000B0F0000}"/>
    <cellStyle name="Percentuale 31 3 2 2" xfId="4386" xr:uid="{00000000-0005-0000-0000-00000C0F0000}"/>
    <cellStyle name="Percentuale 31 3 3" xfId="1773" xr:uid="{00000000-0005-0000-0000-00000D0F0000}"/>
    <cellStyle name="Percentuale 31 3 3 2" xfId="3067" xr:uid="{00000000-0005-0000-0000-00000E0F0000}"/>
    <cellStyle name="Percentuale 31 3 4" xfId="3066" xr:uid="{00000000-0005-0000-0000-00000F0F0000}"/>
    <cellStyle name="Percentuale 31 4" xfId="1774" xr:uid="{00000000-0005-0000-0000-0000100F0000}"/>
    <cellStyle name="Percentuale 31 4 2" xfId="1775" xr:uid="{00000000-0005-0000-0000-0000110F0000}"/>
    <cellStyle name="Percentuale 31 4 2 2" xfId="3069" xr:uid="{00000000-0005-0000-0000-0000120F0000}"/>
    <cellStyle name="Percentuale 31 4 3" xfId="3068" xr:uid="{00000000-0005-0000-0000-0000130F0000}"/>
    <cellStyle name="Percentuale 31 5" xfId="1776" xr:uid="{00000000-0005-0000-0000-0000140F0000}"/>
    <cellStyle name="Percentuale 32" xfId="384" xr:uid="{00000000-0005-0000-0000-0000150F0000}"/>
    <cellStyle name="Percentuale 32 2" xfId="619" xr:uid="{00000000-0005-0000-0000-0000160F0000}"/>
    <cellStyle name="Percentuale 32 2 2" xfId="3070" xr:uid="{00000000-0005-0000-0000-0000170F0000}"/>
    <cellStyle name="Percentuale 32 3" xfId="1777" xr:uid="{00000000-0005-0000-0000-0000180F0000}"/>
    <cellStyle name="Percentuale 32 3 2" xfId="1778" xr:uid="{00000000-0005-0000-0000-0000190F0000}"/>
    <cellStyle name="Percentuale 32 3 2 2" xfId="4387" xr:uid="{00000000-0005-0000-0000-00001A0F0000}"/>
    <cellStyle name="Percentuale 32 3 3" xfId="1779" xr:uid="{00000000-0005-0000-0000-00001B0F0000}"/>
    <cellStyle name="Percentuale 32 3 3 2" xfId="3072" xr:uid="{00000000-0005-0000-0000-00001C0F0000}"/>
    <cellStyle name="Percentuale 32 3 4" xfId="3071" xr:uid="{00000000-0005-0000-0000-00001D0F0000}"/>
    <cellStyle name="Percentuale 32 4" xfId="1780" xr:uid="{00000000-0005-0000-0000-00001E0F0000}"/>
    <cellStyle name="Percentuale 32 4 2" xfId="1781" xr:uid="{00000000-0005-0000-0000-00001F0F0000}"/>
    <cellStyle name="Percentuale 32 4 2 2" xfId="3074" xr:uid="{00000000-0005-0000-0000-0000200F0000}"/>
    <cellStyle name="Percentuale 32 4 3" xfId="3073" xr:uid="{00000000-0005-0000-0000-0000210F0000}"/>
    <cellStyle name="Percentuale 32 5" xfId="1782" xr:uid="{00000000-0005-0000-0000-0000220F0000}"/>
    <cellStyle name="Percentuale 33" xfId="385" xr:uid="{00000000-0005-0000-0000-0000230F0000}"/>
    <cellStyle name="Percentuale 33 2" xfId="620" xr:uid="{00000000-0005-0000-0000-0000240F0000}"/>
    <cellStyle name="Percentuale 33 2 2" xfId="3075" xr:uid="{00000000-0005-0000-0000-0000250F0000}"/>
    <cellStyle name="Percentuale 33 3" xfId="1783" xr:uid="{00000000-0005-0000-0000-0000260F0000}"/>
    <cellStyle name="Percentuale 33 3 2" xfId="1784" xr:uid="{00000000-0005-0000-0000-0000270F0000}"/>
    <cellStyle name="Percentuale 33 3 2 2" xfId="4388" xr:uid="{00000000-0005-0000-0000-0000280F0000}"/>
    <cellStyle name="Percentuale 33 3 3" xfId="1785" xr:uid="{00000000-0005-0000-0000-0000290F0000}"/>
    <cellStyle name="Percentuale 33 3 3 2" xfId="3077" xr:uid="{00000000-0005-0000-0000-00002A0F0000}"/>
    <cellStyle name="Percentuale 33 3 4" xfId="3076" xr:uid="{00000000-0005-0000-0000-00002B0F0000}"/>
    <cellStyle name="Percentuale 33 4" xfId="1786" xr:uid="{00000000-0005-0000-0000-00002C0F0000}"/>
    <cellStyle name="Percentuale 33 4 2" xfId="1787" xr:uid="{00000000-0005-0000-0000-00002D0F0000}"/>
    <cellStyle name="Percentuale 33 4 2 2" xfId="3079" xr:uid="{00000000-0005-0000-0000-00002E0F0000}"/>
    <cellStyle name="Percentuale 33 4 3" xfId="3078" xr:uid="{00000000-0005-0000-0000-00002F0F0000}"/>
    <cellStyle name="Percentuale 33 5" xfId="1788" xr:uid="{00000000-0005-0000-0000-0000300F0000}"/>
    <cellStyle name="Percentuale 34" xfId="386" xr:uid="{00000000-0005-0000-0000-0000310F0000}"/>
    <cellStyle name="Percentuale 34 2" xfId="621" xr:uid="{00000000-0005-0000-0000-0000320F0000}"/>
    <cellStyle name="Percentuale 34 2 2" xfId="3080" xr:uid="{00000000-0005-0000-0000-0000330F0000}"/>
    <cellStyle name="Percentuale 34 3" xfId="1789" xr:uid="{00000000-0005-0000-0000-0000340F0000}"/>
    <cellStyle name="Percentuale 34 3 2" xfId="1790" xr:uid="{00000000-0005-0000-0000-0000350F0000}"/>
    <cellStyle name="Percentuale 34 3 2 2" xfId="4389" xr:uid="{00000000-0005-0000-0000-0000360F0000}"/>
    <cellStyle name="Percentuale 34 3 3" xfId="1791" xr:uid="{00000000-0005-0000-0000-0000370F0000}"/>
    <cellStyle name="Percentuale 34 3 3 2" xfId="3082" xr:uid="{00000000-0005-0000-0000-0000380F0000}"/>
    <cellStyle name="Percentuale 34 3 4" xfId="3081" xr:uid="{00000000-0005-0000-0000-0000390F0000}"/>
    <cellStyle name="Percentuale 34 4" xfId="1792" xr:uid="{00000000-0005-0000-0000-00003A0F0000}"/>
    <cellStyle name="Percentuale 34 4 2" xfId="1793" xr:uid="{00000000-0005-0000-0000-00003B0F0000}"/>
    <cellStyle name="Percentuale 34 4 2 2" xfId="3084" xr:uid="{00000000-0005-0000-0000-00003C0F0000}"/>
    <cellStyle name="Percentuale 34 4 3" xfId="3083" xr:uid="{00000000-0005-0000-0000-00003D0F0000}"/>
    <cellStyle name="Percentuale 34 5" xfId="1794" xr:uid="{00000000-0005-0000-0000-00003E0F0000}"/>
    <cellStyle name="Percentuale 35" xfId="387" xr:uid="{00000000-0005-0000-0000-00003F0F0000}"/>
    <cellStyle name="Percentuale 35 2" xfId="622" xr:uid="{00000000-0005-0000-0000-0000400F0000}"/>
    <cellStyle name="Percentuale 35 2 2" xfId="3085" xr:uid="{00000000-0005-0000-0000-0000410F0000}"/>
    <cellStyle name="Percentuale 35 3" xfId="1795" xr:uid="{00000000-0005-0000-0000-0000420F0000}"/>
    <cellStyle name="Percentuale 35 3 2" xfId="1796" xr:uid="{00000000-0005-0000-0000-0000430F0000}"/>
    <cellStyle name="Percentuale 35 3 2 2" xfId="4390" xr:uid="{00000000-0005-0000-0000-0000440F0000}"/>
    <cellStyle name="Percentuale 35 3 3" xfId="1797" xr:uid="{00000000-0005-0000-0000-0000450F0000}"/>
    <cellStyle name="Percentuale 35 3 3 2" xfId="3087" xr:uid="{00000000-0005-0000-0000-0000460F0000}"/>
    <cellStyle name="Percentuale 35 3 4" xfId="3086" xr:uid="{00000000-0005-0000-0000-0000470F0000}"/>
    <cellStyle name="Percentuale 35 4" xfId="1798" xr:uid="{00000000-0005-0000-0000-0000480F0000}"/>
    <cellStyle name="Percentuale 35 4 2" xfId="1799" xr:uid="{00000000-0005-0000-0000-0000490F0000}"/>
    <cellStyle name="Percentuale 35 4 2 2" xfId="3089" xr:uid="{00000000-0005-0000-0000-00004A0F0000}"/>
    <cellStyle name="Percentuale 35 4 3" xfId="3088" xr:uid="{00000000-0005-0000-0000-00004B0F0000}"/>
    <cellStyle name="Percentuale 35 5" xfId="1800" xr:uid="{00000000-0005-0000-0000-00004C0F0000}"/>
    <cellStyle name="Percentuale 36" xfId="388" xr:uid="{00000000-0005-0000-0000-00004D0F0000}"/>
    <cellStyle name="Percentuale 36 2" xfId="623" xr:uid="{00000000-0005-0000-0000-00004E0F0000}"/>
    <cellStyle name="Percentuale 36 2 2" xfId="3090" xr:uid="{00000000-0005-0000-0000-00004F0F0000}"/>
    <cellStyle name="Percentuale 36 3" xfId="1801" xr:uid="{00000000-0005-0000-0000-0000500F0000}"/>
    <cellStyle name="Percentuale 36 3 2" xfId="1802" xr:uid="{00000000-0005-0000-0000-0000510F0000}"/>
    <cellStyle name="Percentuale 36 3 2 2" xfId="4391" xr:uid="{00000000-0005-0000-0000-0000520F0000}"/>
    <cellStyle name="Percentuale 36 3 3" xfId="1803" xr:uid="{00000000-0005-0000-0000-0000530F0000}"/>
    <cellStyle name="Percentuale 36 3 3 2" xfId="3092" xr:uid="{00000000-0005-0000-0000-0000540F0000}"/>
    <cellStyle name="Percentuale 36 3 4" xfId="3091" xr:uid="{00000000-0005-0000-0000-0000550F0000}"/>
    <cellStyle name="Percentuale 36 4" xfId="1804" xr:uid="{00000000-0005-0000-0000-0000560F0000}"/>
    <cellStyle name="Percentuale 36 4 2" xfId="1805" xr:uid="{00000000-0005-0000-0000-0000570F0000}"/>
    <cellStyle name="Percentuale 36 4 2 2" xfId="3094" xr:uid="{00000000-0005-0000-0000-0000580F0000}"/>
    <cellStyle name="Percentuale 36 4 3" xfId="3093" xr:uid="{00000000-0005-0000-0000-0000590F0000}"/>
    <cellStyle name="Percentuale 36 5" xfId="1806" xr:uid="{00000000-0005-0000-0000-00005A0F0000}"/>
    <cellStyle name="Percentuale 37" xfId="389" xr:uid="{00000000-0005-0000-0000-00005B0F0000}"/>
    <cellStyle name="Percentuale 37 2" xfId="624" xr:uid="{00000000-0005-0000-0000-00005C0F0000}"/>
    <cellStyle name="Percentuale 37 2 2" xfId="3095" xr:uid="{00000000-0005-0000-0000-00005D0F0000}"/>
    <cellStyle name="Percentuale 37 3" xfId="1807" xr:uid="{00000000-0005-0000-0000-00005E0F0000}"/>
    <cellStyle name="Percentuale 37 3 2" xfId="1808" xr:uid="{00000000-0005-0000-0000-00005F0F0000}"/>
    <cellStyle name="Percentuale 37 3 2 2" xfId="4392" xr:uid="{00000000-0005-0000-0000-0000600F0000}"/>
    <cellStyle name="Percentuale 37 3 3" xfId="1809" xr:uid="{00000000-0005-0000-0000-0000610F0000}"/>
    <cellStyle name="Percentuale 37 3 3 2" xfId="3097" xr:uid="{00000000-0005-0000-0000-0000620F0000}"/>
    <cellStyle name="Percentuale 37 3 4" xfId="3096" xr:uid="{00000000-0005-0000-0000-0000630F0000}"/>
    <cellStyle name="Percentuale 37 4" xfId="1810" xr:uid="{00000000-0005-0000-0000-0000640F0000}"/>
    <cellStyle name="Percentuale 37 4 2" xfId="1811" xr:uid="{00000000-0005-0000-0000-0000650F0000}"/>
    <cellStyle name="Percentuale 37 4 2 2" xfId="3099" xr:uid="{00000000-0005-0000-0000-0000660F0000}"/>
    <cellStyle name="Percentuale 37 4 3" xfId="3098" xr:uid="{00000000-0005-0000-0000-0000670F0000}"/>
    <cellStyle name="Percentuale 37 5" xfId="1812" xr:uid="{00000000-0005-0000-0000-0000680F0000}"/>
    <cellStyle name="Percentuale 38" xfId="390" xr:uid="{00000000-0005-0000-0000-0000690F0000}"/>
    <cellStyle name="Percentuale 38 2" xfId="625" xr:uid="{00000000-0005-0000-0000-00006A0F0000}"/>
    <cellStyle name="Percentuale 38 2 2" xfId="3100" xr:uid="{00000000-0005-0000-0000-00006B0F0000}"/>
    <cellStyle name="Percentuale 38 3" xfId="1813" xr:uid="{00000000-0005-0000-0000-00006C0F0000}"/>
    <cellStyle name="Percentuale 38 3 2" xfId="1814" xr:uid="{00000000-0005-0000-0000-00006D0F0000}"/>
    <cellStyle name="Percentuale 38 3 2 2" xfId="4393" xr:uid="{00000000-0005-0000-0000-00006E0F0000}"/>
    <cellStyle name="Percentuale 38 3 3" xfId="1815" xr:uid="{00000000-0005-0000-0000-00006F0F0000}"/>
    <cellStyle name="Percentuale 38 3 3 2" xfId="3102" xr:uid="{00000000-0005-0000-0000-0000700F0000}"/>
    <cellStyle name="Percentuale 38 3 4" xfId="3101" xr:uid="{00000000-0005-0000-0000-0000710F0000}"/>
    <cellStyle name="Percentuale 38 4" xfId="1816" xr:uid="{00000000-0005-0000-0000-0000720F0000}"/>
    <cellStyle name="Percentuale 38 4 2" xfId="1817" xr:uid="{00000000-0005-0000-0000-0000730F0000}"/>
    <cellStyle name="Percentuale 38 4 2 2" xfId="3104" xr:uid="{00000000-0005-0000-0000-0000740F0000}"/>
    <cellStyle name="Percentuale 38 4 3" xfId="3103" xr:uid="{00000000-0005-0000-0000-0000750F0000}"/>
    <cellStyle name="Percentuale 38 5" xfId="1818" xr:uid="{00000000-0005-0000-0000-0000760F0000}"/>
    <cellStyle name="Percentuale 39" xfId="391" xr:uid="{00000000-0005-0000-0000-0000770F0000}"/>
    <cellStyle name="Percentuale 39 2" xfId="626" xr:uid="{00000000-0005-0000-0000-0000780F0000}"/>
    <cellStyle name="Percentuale 39 2 2" xfId="3105" xr:uid="{00000000-0005-0000-0000-0000790F0000}"/>
    <cellStyle name="Percentuale 39 3" xfId="1819" xr:uid="{00000000-0005-0000-0000-00007A0F0000}"/>
    <cellStyle name="Percentuale 39 3 2" xfId="1820" xr:uid="{00000000-0005-0000-0000-00007B0F0000}"/>
    <cellStyle name="Percentuale 39 3 2 2" xfId="4394" xr:uid="{00000000-0005-0000-0000-00007C0F0000}"/>
    <cellStyle name="Percentuale 39 3 3" xfId="1821" xr:uid="{00000000-0005-0000-0000-00007D0F0000}"/>
    <cellStyle name="Percentuale 39 3 3 2" xfId="3107" xr:uid="{00000000-0005-0000-0000-00007E0F0000}"/>
    <cellStyle name="Percentuale 39 3 4" xfId="3106" xr:uid="{00000000-0005-0000-0000-00007F0F0000}"/>
    <cellStyle name="Percentuale 39 4" xfId="1822" xr:uid="{00000000-0005-0000-0000-0000800F0000}"/>
    <cellStyle name="Percentuale 39 4 2" xfId="1823" xr:uid="{00000000-0005-0000-0000-0000810F0000}"/>
    <cellStyle name="Percentuale 39 4 2 2" xfId="3109" xr:uid="{00000000-0005-0000-0000-0000820F0000}"/>
    <cellStyle name="Percentuale 39 4 3" xfId="3108" xr:uid="{00000000-0005-0000-0000-0000830F0000}"/>
    <cellStyle name="Percentuale 39 5" xfId="1824" xr:uid="{00000000-0005-0000-0000-0000840F0000}"/>
    <cellStyle name="Percentuale 4" xfId="392" xr:uid="{00000000-0005-0000-0000-0000850F0000}"/>
    <cellStyle name="Percentuale 4 2" xfId="627" xr:uid="{00000000-0005-0000-0000-0000860F0000}"/>
    <cellStyle name="Percentuale 4 2 2" xfId="3110" xr:uid="{00000000-0005-0000-0000-0000870F0000}"/>
    <cellStyle name="Percentuale 4 3" xfId="1825" xr:uid="{00000000-0005-0000-0000-0000880F0000}"/>
    <cellStyle name="Percentuale 4 3 2" xfId="1826" xr:uid="{00000000-0005-0000-0000-0000890F0000}"/>
    <cellStyle name="Percentuale 4 3 2 2" xfId="4395" xr:uid="{00000000-0005-0000-0000-00008A0F0000}"/>
    <cellStyle name="Percentuale 4 3 3" xfId="1827" xr:uid="{00000000-0005-0000-0000-00008B0F0000}"/>
    <cellStyle name="Percentuale 4 3 3 2" xfId="3112" xr:uid="{00000000-0005-0000-0000-00008C0F0000}"/>
    <cellStyle name="Percentuale 4 3 4" xfId="3111" xr:uid="{00000000-0005-0000-0000-00008D0F0000}"/>
    <cellStyle name="Percentuale 4 4" xfId="1828" xr:uid="{00000000-0005-0000-0000-00008E0F0000}"/>
    <cellStyle name="Percentuale 4 4 2" xfId="1829" xr:uid="{00000000-0005-0000-0000-00008F0F0000}"/>
    <cellStyle name="Percentuale 4 4 2 2" xfId="3114" xr:uid="{00000000-0005-0000-0000-0000900F0000}"/>
    <cellStyle name="Percentuale 4 4 3" xfId="3113" xr:uid="{00000000-0005-0000-0000-0000910F0000}"/>
    <cellStyle name="Percentuale 4 5" xfId="1830" xr:uid="{00000000-0005-0000-0000-0000920F0000}"/>
    <cellStyle name="Percentuale 40" xfId="393" xr:uid="{00000000-0005-0000-0000-0000930F0000}"/>
    <cellStyle name="Percentuale 40 2" xfId="628" xr:uid="{00000000-0005-0000-0000-0000940F0000}"/>
    <cellStyle name="Percentuale 40 2 2" xfId="3115" xr:uid="{00000000-0005-0000-0000-0000950F0000}"/>
    <cellStyle name="Percentuale 40 3" xfId="1831" xr:uid="{00000000-0005-0000-0000-0000960F0000}"/>
    <cellStyle name="Percentuale 40 3 2" xfId="1832" xr:uid="{00000000-0005-0000-0000-0000970F0000}"/>
    <cellStyle name="Percentuale 40 3 2 2" xfId="4396" xr:uid="{00000000-0005-0000-0000-0000980F0000}"/>
    <cellStyle name="Percentuale 40 3 3" xfId="1833" xr:uid="{00000000-0005-0000-0000-0000990F0000}"/>
    <cellStyle name="Percentuale 40 3 3 2" xfId="3117" xr:uid="{00000000-0005-0000-0000-00009A0F0000}"/>
    <cellStyle name="Percentuale 40 3 4" xfId="3116" xr:uid="{00000000-0005-0000-0000-00009B0F0000}"/>
    <cellStyle name="Percentuale 40 4" xfId="1834" xr:uid="{00000000-0005-0000-0000-00009C0F0000}"/>
    <cellStyle name="Percentuale 40 4 2" xfId="1835" xr:uid="{00000000-0005-0000-0000-00009D0F0000}"/>
    <cellStyle name="Percentuale 40 4 2 2" xfId="3119" xr:uid="{00000000-0005-0000-0000-00009E0F0000}"/>
    <cellStyle name="Percentuale 40 4 3" xfId="3118" xr:uid="{00000000-0005-0000-0000-00009F0F0000}"/>
    <cellStyle name="Percentuale 40 5" xfId="1836" xr:uid="{00000000-0005-0000-0000-0000A00F0000}"/>
    <cellStyle name="Percentuale 41" xfId="394" xr:uid="{00000000-0005-0000-0000-0000A10F0000}"/>
    <cellStyle name="Percentuale 41 2" xfId="629" xr:uid="{00000000-0005-0000-0000-0000A20F0000}"/>
    <cellStyle name="Percentuale 41 2 2" xfId="3120" xr:uid="{00000000-0005-0000-0000-0000A30F0000}"/>
    <cellStyle name="Percentuale 41 3" xfId="1837" xr:uid="{00000000-0005-0000-0000-0000A40F0000}"/>
    <cellStyle name="Percentuale 41 3 2" xfId="1838" xr:uid="{00000000-0005-0000-0000-0000A50F0000}"/>
    <cellStyle name="Percentuale 41 3 2 2" xfId="4397" xr:uid="{00000000-0005-0000-0000-0000A60F0000}"/>
    <cellStyle name="Percentuale 41 3 3" xfId="1839" xr:uid="{00000000-0005-0000-0000-0000A70F0000}"/>
    <cellStyle name="Percentuale 41 3 3 2" xfId="3122" xr:uid="{00000000-0005-0000-0000-0000A80F0000}"/>
    <cellStyle name="Percentuale 41 3 4" xfId="3121" xr:uid="{00000000-0005-0000-0000-0000A90F0000}"/>
    <cellStyle name="Percentuale 41 4" xfId="1840" xr:uid="{00000000-0005-0000-0000-0000AA0F0000}"/>
    <cellStyle name="Percentuale 41 4 2" xfId="1841" xr:uid="{00000000-0005-0000-0000-0000AB0F0000}"/>
    <cellStyle name="Percentuale 41 4 2 2" xfId="3124" xr:uid="{00000000-0005-0000-0000-0000AC0F0000}"/>
    <cellStyle name="Percentuale 41 4 3" xfId="3123" xr:uid="{00000000-0005-0000-0000-0000AD0F0000}"/>
    <cellStyle name="Percentuale 41 5" xfId="1842" xr:uid="{00000000-0005-0000-0000-0000AE0F0000}"/>
    <cellStyle name="Percentuale 42" xfId="395" xr:uid="{00000000-0005-0000-0000-0000AF0F0000}"/>
    <cellStyle name="Percentuale 42 2" xfId="630" xr:uid="{00000000-0005-0000-0000-0000B00F0000}"/>
    <cellStyle name="Percentuale 42 2 2" xfId="3125" xr:uid="{00000000-0005-0000-0000-0000B10F0000}"/>
    <cellStyle name="Percentuale 42 3" xfId="1843" xr:uid="{00000000-0005-0000-0000-0000B20F0000}"/>
    <cellStyle name="Percentuale 42 3 2" xfId="1844" xr:uid="{00000000-0005-0000-0000-0000B30F0000}"/>
    <cellStyle name="Percentuale 42 3 2 2" xfId="4398" xr:uid="{00000000-0005-0000-0000-0000B40F0000}"/>
    <cellStyle name="Percentuale 42 3 3" xfId="1845" xr:uid="{00000000-0005-0000-0000-0000B50F0000}"/>
    <cellStyle name="Percentuale 42 3 3 2" xfId="3127" xr:uid="{00000000-0005-0000-0000-0000B60F0000}"/>
    <cellStyle name="Percentuale 42 3 4" xfId="3126" xr:uid="{00000000-0005-0000-0000-0000B70F0000}"/>
    <cellStyle name="Percentuale 42 4" xfId="1846" xr:uid="{00000000-0005-0000-0000-0000B80F0000}"/>
    <cellStyle name="Percentuale 42 4 2" xfId="1847" xr:uid="{00000000-0005-0000-0000-0000B90F0000}"/>
    <cellStyle name="Percentuale 42 4 2 2" xfId="3129" xr:uid="{00000000-0005-0000-0000-0000BA0F0000}"/>
    <cellStyle name="Percentuale 42 4 3" xfId="3128" xr:uid="{00000000-0005-0000-0000-0000BB0F0000}"/>
    <cellStyle name="Percentuale 42 5" xfId="1848" xr:uid="{00000000-0005-0000-0000-0000BC0F0000}"/>
    <cellStyle name="Percentuale 43" xfId="396" xr:uid="{00000000-0005-0000-0000-0000BD0F0000}"/>
    <cellStyle name="Percentuale 43 2" xfId="631" xr:uid="{00000000-0005-0000-0000-0000BE0F0000}"/>
    <cellStyle name="Percentuale 43 2 2" xfId="3130" xr:uid="{00000000-0005-0000-0000-0000BF0F0000}"/>
    <cellStyle name="Percentuale 43 3" xfId="1849" xr:uid="{00000000-0005-0000-0000-0000C00F0000}"/>
    <cellStyle name="Percentuale 43 3 2" xfId="1850" xr:uid="{00000000-0005-0000-0000-0000C10F0000}"/>
    <cellStyle name="Percentuale 43 3 2 2" xfId="4399" xr:uid="{00000000-0005-0000-0000-0000C20F0000}"/>
    <cellStyle name="Percentuale 43 3 3" xfId="1851" xr:uid="{00000000-0005-0000-0000-0000C30F0000}"/>
    <cellStyle name="Percentuale 43 3 3 2" xfId="3132" xr:uid="{00000000-0005-0000-0000-0000C40F0000}"/>
    <cellStyle name="Percentuale 43 3 4" xfId="3131" xr:uid="{00000000-0005-0000-0000-0000C50F0000}"/>
    <cellStyle name="Percentuale 43 4" xfId="1852" xr:uid="{00000000-0005-0000-0000-0000C60F0000}"/>
    <cellStyle name="Percentuale 43 4 2" xfId="1853" xr:uid="{00000000-0005-0000-0000-0000C70F0000}"/>
    <cellStyle name="Percentuale 43 4 2 2" xfId="3134" xr:uid="{00000000-0005-0000-0000-0000C80F0000}"/>
    <cellStyle name="Percentuale 43 4 3" xfId="3133" xr:uid="{00000000-0005-0000-0000-0000C90F0000}"/>
    <cellStyle name="Percentuale 43 5" xfId="1854" xr:uid="{00000000-0005-0000-0000-0000CA0F0000}"/>
    <cellStyle name="Percentuale 44" xfId="397" xr:uid="{00000000-0005-0000-0000-0000CB0F0000}"/>
    <cellStyle name="Percentuale 44 2" xfId="632" xr:uid="{00000000-0005-0000-0000-0000CC0F0000}"/>
    <cellStyle name="Percentuale 44 2 2" xfId="3135" xr:uid="{00000000-0005-0000-0000-0000CD0F0000}"/>
    <cellStyle name="Percentuale 44 3" xfId="1855" xr:uid="{00000000-0005-0000-0000-0000CE0F0000}"/>
    <cellStyle name="Percentuale 44 3 2" xfId="1856" xr:uid="{00000000-0005-0000-0000-0000CF0F0000}"/>
    <cellStyle name="Percentuale 44 3 2 2" xfId="4400" xr:uid="{00000000-0005-0000-0000-0000D00F0000}"/>
    <cellStyle name="Percentuale 44 3 3" xfId="1857" xr:uid="{00000000-0005-0000-0000-0000D10F0000}"/>
    <cellStyle name="Percentuale 44 3 3 2" xfId="3137" xr:uid="{00000000-0005-0000-0000-0000D20F0000}"/>
    <cellStyle name="Percentuale 44 3 4" xfId="3136" xr:uid="{00000000-0005-0000-0000-0000D30F0000}"/>
    <cellStyle name="Percentuale 44 4" xfId="1858" xr:uid="{00000000-0005-0000-0000-0000D40F0000}"/>
    <cellStyle name="Percentuale 44 4 2" xfId="1859" xr:uid="{00000000-0005-0000-0000-0000D50F0000}"/>
    <cellStyle name="Percentuale 44 4 2 2" xfId="3139" xr:uid="{00000000-0005-0000-0000-0000D60F0000}"/>
    <cellStyle name="Percentuale 44 4 3" xfId="3138" xr:uid="{00000000-0005-0000-0000-0000D70F0000}"/>
    <cellStyle name="Percentuale 44 5" xfId="1860" xr:uid="{00000000-0005-0000-0000-0000D80F0000}"/>
    <cellStyle name="Percentuale 45" xfId="398" xr:uid="{00000000-0005-0000-0000-0000D90F0000}"/>
    <cellStyle name="Percentuale 45 2" xfId="633" xr:uid="{00000000-0005-0000-0000-0000DA0F0000}"/>
    <cellStyle name="Percentuale 45 2 2" xfId="3140" xr:uid="{00000000-0005-0000-0000-0000DB0F0000}"/>
    <cellStyle name="Percentuale 45 3" xfId="1861" xr:uid="{00000000-0005-0000-0000-0000DC0F0000}"/>
    <cellStyle name="Percentuale 45 3 2" xfId="1862" xr:uid="{00000000-0005-0000-0000-0000DD0F0000}"/>
    <cellStyle name="Percentuale 45 3 2 2" xfId="4401" xr:uid="{00000000-0005-0000-0000-0000DE0F0000}"/>
    <cellStyle name="Percentuale 45 3 3" xfId="1863" xr:uid="{00000000-0005-0000-0000-0000DF0F0000}"/>
    <cellStyle name="Percentuale 45 3 3 2" xfId="3142" xr:uid="{00000000-0005-0000-0000-0000E00F0000}"/>
    <cellStyle name="Percentuale 45 3 4" xfId="3141" xr:uid="{00000000-0005-0000-0000-0000E10F0000}"/>
    <cellStyle name="Percentuale 45 4" xfId="1864" xr:uid="{00000000-0005-0000-0000-0000E20F0000}"/>
    <cellStyle name="Percentuale 45 4 2" xfId="1865" xr:uid="{00000000-0005-0000-0000-0000E30F0000}"/>
    <cellStyle name="Percentuale 45 4 2 2" xfId="3144" xr:uid="{00000000-0005-0000-0000-0000E40F0000}"/>
    <cellStyle name="Percentuale 45 4 3" xfId="3143" xr:uid="{00000000-0005-0000-0000-0000E50F0000}"/>
    <cellStyle name="Percentuale 45 5" xfId="1866" xr:uid="{00000000-0005-0000-0000-0000E60F0000}"/>
    <cellStyle name="Percentuale 46" xfId="399" xr:uid="{00000000-0005-0000-0000-0000E70F0000}"/>
    <cellStyle name="Percentuale 46 2" xfId="634" xr:uid="{00000000-0005-0000-0000-0000E80F0000}"/>
    <cellStyle name="Percentuale 46 2 2" xfId="3145" xr:uid="{00000000-0005-0000-0000-0000E90F0000}"/>
    <cellStyle name="Percentuale 46 3" xfId="1867" xr:uid="{00000000-0005-0000-0000-0000EA0F0000}"/>
    <cellStyle name="Percentuale 46 3 2" xfId="1868" xr:uid="{00000000-0005-0000-0000-0000EB0F0000}"/>
    <cellStyle name="Percentuale 46 3 2 2" xfId="4402" xr:uid="{00000000-0005-0000-0000-0000EC0F0000}"/>
    <cellStyle name="Percentuale 46 3 3" xfId="1869" xr:uid="{00000000-0005-0000-0000-0000ED0F0000}"/>
    <cellStyle name="Percentuale 46 3 3 2" xfId="3147" xr:uid="{00000000-0005-0000-0000-0000EE0F0000}"/>
    <cellStyle name="Percentuale 46 3 4" xfId="3146" xr:uid="{00000000-0005-0000-0000-0000EF0F0000}"/>
    <cellStyle name="Percentuale 46 4" xfId="1870" xr:uid="{00000000-0005-0000-0000-0000F00F0000}"/>
    <cellStyle name="Percentuale 46 4 2" xfId="1871" xr:uid="{00000000-0005-0000-0000-0000F10F0000}"/>
    <cellStyle name="Percentuale 46 4 2 2" xfId="3149" xr:uid="{00000000-0005-0000-0000-0000F20F0000}"/>
    <cellStyle name="Percentuale 46 4 3" xfId="3148" xr:uid="{00000000-0005-0000-0000-0000F30F0000}"/>
    <cellStyle name="Percentuale 46 5" xfId="1872" xr:uid="{00000000-0005-0000-0000-0000F40F0000}"/>
    <cellStyle name="Percentuale 47" xfId="400" xr:uid="{00000000-0005-0000-0000-0000F50F0000}"/>
    <cellStyle name="Percentuale 47 2" xfId="635" xr:uid="{00000000-0005-0000-0000-0000F60F0000}"/>
    <cellStyle name="Percentuale 47 2 2" xfId="3150" xr:uid="{00000000-0005-0000-0000-0000F70F0000}"/>
    <cellStyle name="Percentuale 47 3" xfId="1873" xr:uid="{00000000-0005-0000-0000-0000F80F0000}"/>
    <cellStyle name="Percentuale 47 3 2" xfId="1874" xr:uid="{00000000-0005-0000-0000-0000F90F0000}"/>
    <cellStyle name="Percentuale 47 3 2 2" xfId="4403" xr:uid="{00000000-0005-0000-0000-0000FA0F0000}"/>
    <cellStyle name="Percentuale 47 3 3" xfId="1875" xr:uid="{00000000-0005-0000-0000-0000FB0F0000}"/>
    <cellStyle name="Percentuale 47 3 3 2" xfId="3152" xr:uid="{00000000-0005-0000-0000-0000FC0F0000}"/>
    <cellStyle name="Percentuale 47 3 4" xfId="3151" xr:uid="{00000000-0005-0000-0000-0000FD0F0000}"/>
    <cellStyle name="Percentuale 47 4" xfId="1876" xr:uid="{00000000-0005-0000-0000-0000FE0F0000}"/>
    <cellStyle name="Percentuale 47 4 2" xfId="1877" xr:uid="{00000000-0005-0000-0000-0000FF0F0000}"/>
    <cellStyle name="Percentuale 47 4 2 2" xfId="3154" xr:uid="{00000000-0005-0000-0000-000000100000}"/>
    <cellStyle name="Percentuale 47 4 3" xfId="3153" xr:uid="{00000000-0005-0000-0000-000001100000}"/>
    <cellStyle name="Percentuale 47 5" xfId="1878" xr:uid="{00000000-0005-0000-0000-000002100000}"/>
    <cellStyle name="Percentuale 48" xfId="401" xr:uid="{00000000-0005-0000-0000-000003100000}"/>
    <cellStyle name="Percentuale 48 2" xfId="636" xr:uid="{00000000-0005-0000-0000-000004100000}"/>
    <cellStyle name="Percentuale 48 2 2" xfId="3155" xr:uid="{00000000-0005-0000-0000-000005100000}"/>
    <cellStyle name="Percentuale 48 3" xfId="1879" xr:uid="{00000000-0005-0000-0000-000006100000}"/>
    <cellStyle name="Percentuale 48 3 2" xfId="1880" xr:uid="{00000000-0005-0000-0000-000007100000}"/>
    <cellStyle name="Percentuale 48 3 2 2" xfId="4404" xr:uid="{00000000-0005-0000-0000-000008100000}"/>
    <cellStyle name="Percentuale 48 3 3" xfId="1881" xr:uid="{00000000-0005-0000-0000-000009100000}"/>
    <cellStyle name="Percentuale 48 3 3 2" xfId="3157" xr:uid="{00000000-0005-0000-0000-00000A100000}"/>
    <cellStyle name="Percentuale 48 3 4" xfId="3156" xr:uid="{00000000-0005-0000-0000-00000B100000}"/>
    <cellStyle name="Percentuale 48 4" xfId="1882" xr:uid="{00000000-0005-0000-0000-00000C100000}"/>
    <cellStyle name="Percentuale 48 4 2" xfId="1883" xr:uid="{00000000-0005-0000-0000-00000D100000}"/>
    <cellStyle name="Percentuale 48 4 2 2" xfId="3159" xr:uid="{00000000-0005-0000-0000-00000E100000}"/>
    <cellStyle name="Percentuale 48 4 3" xfId="3158" xr:uid="{00000000-0005-0000-0000-00000F100000}"/>
    <cellStyle name="Percentuale 48 5" xfId="1884" xr:uid="{00000000-0005-0000-0000-000010100000}"/>
    <cellStyle name="Percentuale 49" xfId="402" xr:uid="{00000000-0005-0000-0000-000011100000}"/>
    <cellStyle name="Percentuale 49 2" xfId="637" xr:uid="{00000000-0005-0000-0000-000012100000}"/>
    <cellStyle name="Percentuale 49 2 2" xfId="3160" xr:uid="{00000000-0005-0000-0000-000013100000}"/>
    <cellStyle name="Percentuale 49 3" xfId="1885" xr:uid="{00000000-0005-0000-0000-000014100000}"/>
    <cellStyle name="Percentuale 49 3 2" xfId="1886" xr:uid="{00000000-0005-0000-0000-000015100000}"/>
    <cellStyle name="Percentuale 49 3 2 2" xfId="4405" xr:uid="{00000000-0005-0000-0000-000016100000}"/>
    <cellStyle name="Percentuale 49 3 3" xfId="1887" xr:uid="{00000000-0005-0000-0000-000017100000}"/>
    <cellStyle name="Percentuale 49 3 3 2" xfId="3162" xr:uid="{00000000-0005-0000-0000-000018100000}"/>
    <cellStyle name="Percentuale 49 3 4" xfId="3161" xr:uid="{00000000-0005-0000-0000-000019100000}"/>
    <cellStyle name="Percentuale 49 4" xfId="1888" xr:uid="{00000000-0005-0000-0000-00001A100000}"/>
    <cellStyle name="Percentuale 49 4 2" xfId="1889" xr:uid="{00000000-0005-0000-0000-00001B100000}"/>
    <cellStyle name="Percentuale 49 4 2 2" xfId="3164" xr:uid="{00000000-0005-0000-0000-00001C100000}"/>
    <cellStyle name="Percentuale 49 4 3" xfId="3163" xr:uid="{00000000-0005-0000-0000-00001D100000}"/>
    <cellStyle name="Percentuale 49 5" xfId="1890" xr:uid="{00000000-0005-0000-0000-00001E100000}"/>
    <cellStyle name="Percentuale 5" xfId="403" xr:uid="{00000000-0005-0000-0000-00001F100000}"/>
    <cellStyle name="Percentuale 5 2" xfId="638" xr:uid="{00000000-0005-0000-0000-000020100000}"/>
    <cellStyle name="Percentuale 5 2 2" xfId="3165" xr:uid="{00000000-0005-0000-0000-000021100000}"/>
    <cellStyle name="Percentuale 5 3" xfId="1891" xr:uid="{00000000-0005-0000-0000-000022100000}"/>
    <cellStyle name="Percentuale 5 3 2" xfId="1892" xr:uid="{00000000-0005-0000-0000-000023100000}"/>
    <cellStyle name="Percentuale 5 3 2 2" xfId="4406" xr:uid="{00000000-0005-0000-0000-000024100000}"/>
    <cellStyle name="Percentuale 5 3 3" xfId="1893" xr:uid="{00000000-0005-0000-0000-000025100000}"/>
    <cellStyle name="Percentuale 5 3 3 2" xfId="3167" xr:uid="{00000000-0005-0000-0000-000026100000}"/>
    <cellStyle name="Percentuale 5 3 4" xfId="3166" xr:uid="{00000000-0005-0000-0000-000027100000}"/>
    <cellStyle name="Percentuale 5 4" xfId="1894" xr:uid="{00000000-0005-0000-0000-000028100000}"/>
    <cellStyle name="Percentuale 5 4 2" xfId="1895" xr:uid="{00000000-0005-0000-0000-000029100000}"/>
    <cellStyle name="Percentuale 5 4 2 2" xfId="3169" xr:uid="{00000000-0005-0000-0000-00002A100000}"/>
    <cellStyle name="Percentuale 5 4 3" xfId="3168" xr:uid="{00000000-0005-0000-0000-00002B100000}"/>
    <cellStyle name="Percentuale 5 5" xfId="1896" xr:uid="{00000000-0005-0000-0000-00002C100000}"/>
    <cellStyle name="Percentuale 50" xfId="404" xr:uid="{00000000-0005-0000-0000-00002D100000}"/>
    <cellStyle name="Percentuale 50 2" xfId="639" xr:uid="{00000000-0005-0000-0000-00002E100000}"/>
    <cellStyle name="Percentuale 50 2 2" xfId="3170" xr:uid="{00000000-0005-0000-0000-00002F100000}"/>
    <cellStyle name="Percentuale 50 3" xfId="1897" xr:uid="{00000000-0005-0000-0000-000030100000}"/>
    <cellStyle name="Percentuale 50 3 2" xfId="1898" xr:uid="{00000000-0005-0000-0000-000031100000}"/>
    <cellStyle name="Percentuale 50 3 2 2" xfId="4407" xr:uid="{00000000-0005-0000-0000-000032100000}"/>
    <cellStyle name="Percentuale 50 3 3" xfId="1899" xr:uid="{00000000-0005-0000-0000-000033100000}"/>
    <cellStyle name="Percentuale 50 3 3 2" xfId="3172" xr:uid="{00000000-0005-0000-0000-000034100000}"/>
    <cellStyle name="Percentuale 50 3 4" xfId="3171" xr:uid="{00000000-0005-0000-0000-000035100000}"/>
    <cellStyle name="Percentuale 50 4" xfId="1900" xr:uid="{00000000-0005-0000-0000-000036100000}"/>
    <cellStyle name="Percentuale 50 4 2" xfId="1901" xr:uid="{00000000-0005-0000-0000-000037100000}"/>
    <cellStyle name="Percentuale 50 4 2 2" xfId="3174" xr:uid="{00000000-0005-0000-0000-000038100000}"/>
    <cellStyle name="Percentuale 50 4 3" xfId="3173" xr:uid="{00000000-0005-0000-0000-000039100000}"/>
    <cellStyle name="Percentuale 50 5" xfId="1902" xr:uid="{00000000-0005-0000-0000-00003A100000}"/>
    <cellStyle name="Percentuale 51" xfId="405" xr:uid="{00000000-0005-0000-0000-00003B100000}"/>
    <cellStyle name="Percentuale 51 2" xfId="640" xr:uid="{00000000-0005-0000-0000-00003C100000}"/>
    <cellStyle name="Percentuale 51 2 2" xfId="3175" xr:uid="{00000000-0005-0000-0000-00003D100000}"/>
    <cellStyle name="Percentuale 51 3" xfId="1903" xr:uid="{00000000-0005-0000-0000-00003E100000}"/>
    <cellStyle name="Percentuale 51 3 2" xfId="1904" xr:uid="{00000000-0005-0000-0000-00003F100000}"/>
    <cellStyle name="Percentuale 51 3 2 2" xfId="4408" xr:uid="{00000000-0005-0000-0000-000040100000}"/>
    <cellStyle name="Percentuale 51 3 3" xfId="1905" xr:uid="{00000000-0005-0000-0000-000041100000}"/>
    <cellStyle name="Percentuale 51 3 3 2" xfId="3177" xr:uid="{00000000-0005-0000-0000-000042100000}"/>
    <cellStyle name="Percentuale 51 3 4" xfId="3176" xr:uid="{00000000-0005-0000-0000-000043100000}"/>
    <cellStyle name="Percentuale 51 4" xfId="1906" xr:uid="{00000000-0005-0000-0000-000044100000}"/>
    <cellStyle name="Percentuale 51 4 2" xfId="1907" xr:uid="{00000000-0005-0000-0000-000045100000}"/>
    <cellStyle name="Percentuale 51 4 2 2" xfId="3179" xr:uid="{00000000-0005-0000-0000-000046100000}"/>
    <cellStyle name="Percentuale 51 4 3" xfId="3178" xr:uid="{00000000-0005-0000-0000-000047100000}"/>
    <cellStyle name="Percentuale 51 5" xfId="1908" xr:uid="{00000000-0005-0000-0000-000048100000}"/>
    <cellStyle name="Percentuale 52" xfId="406" xr:uid="{00000000-0005-0000-0000-000049100000}"/>
    <cellStyle name="Percentuale 52 2" xfId="641" xr:uid="{00000000-0005-0000-0000-00004A100000}"/>
    <cellStyle name="Percentuale 52 2 2" xfId="3180" xr:uid="{00000000-0005-0000-0000-00004B100000}"/>
    <cellStyle name="Percentuale 52 3" xfId="1909" xr:uid="{00000000-0005-0000-0000-00004C100000}"/>
    <cellStyle name="Percentuale 52 3 2" xfId="1910" xr:uid="{00000000-0005-0000-0000-00004D100000}"/>
    <cellStyle name="Percentuale 52 3 2 2" xfId="4409" xr:uid="{00000000-0005-0000-0000-00004E100000}"/>
    <cellStyle name="Percentuale 52 3 3" xfId="1911" xr:uid="{00000000-0005-0000-0000-00004F100000}"/>
    <cellStyle name="Percentuale 52 3 3 2" xfId="3182" xr:uid="{00000000-0005-0000-0000-000050100000}"/>
    <cellStyle name="Percentuale 52 3 4" xfId="3181" xr:uid="{00000000-0005-0000-0000-000051100000}"/>
    <cellStyle name="Percentuale 52 4" xfId="1912" xr:uid="{00000000-0005-0000-0000-000052100000}"/>
    <cellStyle name="Percentuale 52 4 2" xfId="1913" xr:uid="{00000000-0005-0000-0000-000053100000}"/>
    <cellStyle name="Percentuale 52 4 2 2" xfId="3184" xr:uid="{00000000-0005-0000-0000-000054100000}"/>
    <cellStyle name="Percentuale 52 4 3" xfId="3183" xr:uid="{00000000-0005-0000-0000-000055100000}"/>
    <cellStyle name="Percentuale 52 5" xfId="1914" xr:uid="{00000000-0005-0000-0000-000056100000}"/>
    <cellStyle name="Percentuale 53" xfId="407" xr:uid="{00000000-0005-0000-0000-000057100000}"/>
    <cellStyle name="Percentuale 53 2" xfId="642" xr:uid="{00000000-0005-0000-0000-000058100000}"/>
    <cellStyle name="Percentuale 53 2 2" xfId="3185" xr:uid="{00000000-0005-0000-0000-000059100000}"/>
    <cellStyle name="Percentuale 53 3" xfId="1915" xr:uid="{00000000-0005-0000-0000-00005A100000}"/>
    <cellStyle name="Percentuale 53 3 2" xfId="1916" xr:uid="{00000000-0005-0000-0000-00005B100000}"/>
    <cellStyle name="Percentuale 53 3 2 2" xfId="4410" xr:uid="{00000000-0005-0000-0000-00005C100000}"/>
    <cellStyle name="Percentuale 53 3 3" xfId="1917" xr:uid="{00000000-0005-0000-0000-00005D100000}"/>
    <cellStyle name="Percentuale 53 3 3 2" xfId="3187" xr:uid="{00000000-0005-0000-0000-00005E100000}"/>
    <cellStyle name="Percentuale 53 3 4" xfId="3186" xr:uid="{00000000-0005-0000-0000-00005F100000}"/>
    <cellStyle name="Percentuale 53 4" xfId="1918" xr:uid="{00000000-0005-0000-0000-000060100000}"/>
    <cellStyle name="Percentuale 53 4 2" xfId="1919" xr:uid="{00000000-0005-0000-0000-000061100000}"/>
    <cellStyle name="Percentuale 53 4 2 2" xfId="3189" xr:uid="{00000000-0005-0000-0000-000062100000}"/>
    <cellStyle name="Percentuale 53 4 3" xfId="3188" xr:uid="{00000000-0005-0000-0000-000063100000}"/>
    <cellStyle name="Percentuale 53 5" xfId="1920" xr:uid="{00000000-0005-0000-0000-000064100000}"/>
    <cellStyle name="Percentuale 54" xfId="408" xr:uid="{00000000-0005-0000-0000-000065100000}"/>
    <cellStyle name="Percentuale 54 2" xfId="643" xr:uid="{00000000-0005-0000-0000-000066100000}"/>
    <cellStyle name="Percentuale 54 2 2" xfId="3190" xr:uid="{00000000-0005-0000-0000-000067100000}"/>
    <cellStyle name="Percentuale 54 3" xfId="1921" xr:uid="{00000000-0005-0000-0000-000068100000}"/>
    <cellStyle name="Percentuale 54 3 2" xfId="1922" xr:uid="{00000000-0005-0000-0000-000069100000}"/>
    <cellStyle name="Percentuale 54 3 2 2" xfId="4411" xr:uid="{00000000-0005-0000-0000-00006A100000}"/>
    <cellStyle name="Percentuale 54 3 3" xfId="1923" xr:uid="{00000000-0005-0000-0000-00006B100000}"/>
    <cellStyle name="Percentuale 54 3 3 2" xfId="3192" xr:uid="{00000000-0005-0000-0000-00006C100000}"/>
    <cellStyle name="Percentuale 54 3 4" xfId="3191" xr:uid="{00000000-0005-0000-0000-00006D100000}"/>
    <cellStyle name="Percentuale 54 4" xfId="1924" xr:uid="{00000000-0005-0000-0000-00006E100000}"/>
    <cellStyle name="Percentuale 54 4 2" xfId="1925" xr:uid="{00000000-0005-0000-0000-00006F100000}"/>
    <cellStyle name="Percentuale 54 4 2 2" xfId="3194" xr:uid="{00000000-0005-0000-0000-000070100000}"/>
    <cellStyle name="Percentuale 54 4 3" xfId="3193" xr:uid="{00000000-0005-0000-0000-000071100000}"/>
    <cellStyle name="Percentuale 54 5" xfId="1926" xr:uid="{00000000-0005-0000-0000-000072100000}"/>
    <cellStyle name="Percentuale 55" xfId="409" xr:uid="{00000000-0005-0000-0000-000073100000}"/>
    <cellStyle name="Percentuale 55 2" xfId="644" xr:uid="{00000000-0005-0000-0000-000074100000}"/>
    <cellStyle name="Percentuale 55 2 2" xfId="3195" xr:uid="{00000000-0005-0000-0000-000075100000}"/>
    <cellStyle name="Percentuale 55 3" xfId="1927" xr:uid="{00000000-0005-0000-0000-000076100000}"/>
    <cellStyle name="Percentuale 55 3 2" xfId="1928" xr:uid="{00000000-0005-0000-0000-000077100000}"/>
    <cellStyle name="Percentuale 55 3 2 2" xfId="4412" xr:uid="{00000000-0005-0000-0000-000078100000}"/>
    <cellStyle name="Percentuale 55 3 3" xfId="1929" xr:uid="{00000000-0005-0000-0000-000079100000}"/>
    <cellStyle name="Percentuale 55 3 3 2" xfId="3197" xr:uid="{00000000-0005-0000-0000-00007A100000}"/>
    <cellStyle name="Percentuale 55 3 4" xfId="3196" xr:uid="{00000000-0005-0000-0000-00007B100000}"/>
    <cellStyle name="Percentuale 55 4" xfId="1930" xr:uid="{00000000-0005-0000-0000-00007C100000}"/>
    <cellStyle name="Percentuale 55 4 2" xfId="1931" xr:uid="{00000000-0005-0000-0000-00007D100000}"/>
    <cellStyle name="Percentuale 55 4 2 2" xfId="3199" xr:uid="{00000000-0005-0000-0000-00007E100000}"/>
    <cellStyle name="Percentuale 55 4 3" xfId="3198" xr:uid="{00000000-0005-0000-0000-00007F100000}"/>
    <cellStyle name="Percentuale 55 5" xfId="1932" xr:uid="{00000000-0005-0000-0000-000080100000}"/>
    <cellStyle name="Percentuale 56" xfId="410" xr:uid="{00000000-0005-0000-0000-000081100000}"/>
    <cellStyle name="Percentuale 56 2" xfId="645" xr:uid="{00000000-0005-0000-0000-000082100000}"/>
    <cellStyle name="Percentuale 56 2 2" xfId="3200" xr:uid="{00000000-0005-0000-0000-000083100000}"/>
    <cellStyle name="Percentuale 56 3" xfId="1933" xr:uid="{00000000-0005-0000-0000-000084100000}"/>
    <cellStyle name="Percentuale 56 3 2" xfId="1934" xr:uid="{00000000-0005-0000-0000-000085100000}"/>
    <cellStyle name="Percentuale 56 3 2 2" xfId="4413" xr:uid="{00000000-0005-0000-0000-000086100000}"/>
    <cellStyle name="Percentuale 56 3 3" xfId="1935" xr:uid="{00000000-0005-0000-0000-000087100000}"/>
    <cellStyle name="Percentuale 56 3 3 2" xfId="3202" xr:uid="{00000000-0005-0000-0000-000088100000}"/>
    <cellStyle name="Percentuale 56 3 4" xfId="3201" xr:uid="{00000000-0005-0000-0000-000089100000}"/>
    <cellStyle name="Percentuale 56 4" xfId="1936" xr:uid="{00000000-0005-0000-0000-00008A100000}"/>
    <cellStyle name="Percentuale 56 4 2" xfId="1937" xr:uid="{00000000-0005-0000-0000-00008B100000}"/>
    <cellStyle name="Percentuale 56 4 2 2" xfId="3204" xr:uid="{00000000-0005-0000-0000-00008C100000}"/>
    <cellStyle name="Percentuale 56 4 3" xfId="3203" xr:uid="{00000000-0005-0000-0000-00008D100000}"/>
    <cellStyle name="Percentuale 56 5" xfId="1938" xr:uid="{00000000-0005-0000-0000-00008E100000}"/>
    <cellStyle name="Percentuale 57" xfId="411" xr:uid="{00000000-0005-0000-0000-00008F100000}"/>
    <cellStyle name="Percentuale 57 2" xfId="646" xr:uid="{00000000-0005-0000-0000-000090100000}"/>
    <cellStyle name="Percentuale 57 2 2" xfId="3205" xr:uid="{00000000-0005-0000-0000-000091100000}"/>
    <cellStyle name="Percentuale 57 3" xfId="1939" xr:uid="{00000000-0005-0000-0000-000092100000}"/>
    <cellStyle name="Percentuale 57 3 2" xfId="1940" xr:uid="{00000000-0005-0000-0000-000093100000}"/>
    <cellStyle name="Percentuale 57 3 2 2" xfId="4414" xr:uid="{00000000-0005-0000-0000-000094100000}"/>
    <cellStyle name="Percentuale 57 3 3" xfId="1941" xr:uid="{00000000-0005-0000-0000-000095100000}"/>
    <cellStyle name="Percentuale 57 3 3 2" xfId="3207" xr:uid="{00000000-0005-0000-0000-000096100000}"/>
    <cellStyle name="Percentuale 57 3 4" xfId="3206" xr:uid="{00000000-0005-0000-0000-000097100000}"/>
    <cellStyle name="Percentuale 57 4" xfId="1942" xr:uid="{00000000-0005-0000-0000-000098100000}"/>
    <cellStyle name="Percentuale 57 4 2" xfId="1943" xr:uid="{00000000-0005-0000-0000-000099100000}"/>
    <cellStyle name="Percentuale 57 4 2 2" xfId="3209" xr:uid="{00000000-0005-0000-0000-00009A100000}"/>
    <cellStyle name="Percentuale 57 4 3" xfId="3208" xr:uid="{00000000-0005-0000-0000-00009B100000}"/>
    <cellStyle name="Percentuale 57 5" xfId="1944" xr:uid="{00000000-0005-0000-0000-00009C100000}"/>
    <cellStyle name="Percentuale 58" xfId="412" xr:uid="{00000000-0005-0000-0000-00009D100000}"/>
    <cellStyle name="Percentuale 58 2" xfId="647" xr:uid="{00000000-0005-0000-0000-00009E100000}"/>
    <cellStyle name="Percentuale 58 2 2" xfId="3210" xr:uid="{00000000-0005-0000-0000-00009F100000}"/>
    <cellStyle name="Percentuale 58 3" xfId="1945" xr:uid="{00000000-0005-0000-0000-0000A0100000}"/>
    <cellStyle name="Percentuale 58 3 2" xfId="1946" xr:uid="{00000000-0005-0000-0000-0000A1100000}"/>
    <cellStyle name="Percentuale 58 3 2 2" xfId="4415" xr:uid="{00000000-0005-0000-0000-0000A2100000}"/>
    <cellStyle name="Percentuale 58 3 3" xfId="1947" xr:uid="{00000000-0005-0000-0000-0000A3100000}"/>
    <cellStyle name="Percentuale 58 3 3 2" xfId="3212" xr:uid="{00000000-0005-0000-0000-0000A4100000}"/>
    <cellStyle name="Percentuale 58 3 4" xfId="3211" xr:uid="{00000000-0005-0000-0000-0000A5100000}"/>
    <cellStyle name="Percentuale 58 4" xfId="1948" xr:uid="{00000000-0005-0000-0000-0000A6100000}"/>
    <cellStyle name="Percentuale 58 4 2" xfId="1949" xr:uid="{00000000-0005-0000-0000-0000A7100000}"/>
    <cellStyle name="Percentuale 58 4 2 2" xfId="3214" xr:uid="{00000000-0005-0000-0000-0000A8100000}"/>
    <cellStyle name="Percentuale 58 4 3" xfId="3213" xr:uid="{00000000-0005-0000-0000-0000A9100000}"/>
    <cellStyle name="Percentuale 58 5" xfId="1950" xr:uid="{00000000-0005-0000-0000-0000AA100000}"/>
    <cellStyle name="Percentuale 59" xfId="413" xr:uid="{00000000-0005-0000-0000-0000AB100000}"/>
    <cellStyle name="Percentuale 59 2" xfId="648" xr:uid="{00000000-0005-0000-0000-0000AC100000}"/>
    <cellStyle name="Percentuale 59 2 2" xfId="3215" xr:uid="{00000000-0005-0000-0000-0000AD100000}"/>
    <cellStyle name="Percentuale 59 3" xfId="1951" xr:uid="{00000000-0005-0000-0000-0000AE100000}"/>
    <cellStyle name="Percentuale 59 3 2" xfId="1952" xr:uid="{00000000-0005-0000-0000-0000AF100000}"/>
    <cellStyle name="Percentuale 59 3 2 2" xfId="4416" xr:uid="{00000000-0005-0000-0000-0000B0100000}"/>
    <cellStyle name="Percentuale 59 3 3" xfId="1953" xr:uid="{00000000-0005-0000-0000-0000B1100000}"/>
    <cellStyle name="Percentuale 59 3 3 2" xfId="3217" xr:uid="{00000000-0005-0000-0000-0000B2100000}"/>
    <cellStyle name="Percentuale 59 3 4" xfId="3216" xr:uid="{00000000-0005-0000-0000-0000B3100000}"/>
    <cellStyle name="Percentuale 59 4" xfId="1954" xr:uid="{00000000-0005-0000-0000-0000B4100000}"/>
    <cellStyle name="Percentuale 59 4 2" xfId="1955" xr:uid="{00000000-0005-0000-0000-0000B5100000}"/>
    <cellStyle name="Percentuale 59 4 2 2" xfId="3219" xr:uid="{00000000-0005-0000-0000-0000B6100000}"/>
    <cellStyle name="Percentuale 59 4 3" xfId="3218" xr:uid="{00000000-0005-0000-0000-0000B7100000}"/>
    <cellStyle name="Percentuale 59 5" xfId="1956" xr:uid="{00000000-0005-0000-0000-0000B8100000}"/>
    <cellStyle name="Percentuale 6" xfId="414" xr:uid="{00000000-0005-0000-0000-0000B9100000}"/>
    <cellStyle name="Percentuale 6 2" xfId="649" xr:uid="{00000000-0005-0000-0000-0000BA100000}"/>
    <cellStyle name="Percentuale 6 2 2" xfId="3220" xr:uid="{00000000-0005-0000-0000-0000BB100000}"/>
    <cellStyle name="Percentuale 6 3" xfId="1957" xr:uid="{00000000-0005-0000-0000-0000BC100000}"/>
    <cellStyle name="Percentuale 6 3 2" xfId="1958" xr:uid="{00000000-0005-0000-0000-0000BD100000}"/>
    <cellStyle name="Percentuale 6 3 2 2" xfId="4417" xr:uid="{00000000-0005-0000-0000-0000BE100000}"/>
    <cellStyle name="Percentuale 6 3 3" xfId="1959" xr:uid="{00000000-0005-0000-0000-0000BF100000}"/>
    <cellStyle name="Percentuale 6 3 3 2" xfId="3222" xr:uid="{00000000-0005-0000-0000-0000C0100000}"/>
    <cellStyle name="Percentuale 6 3 4" xfId="3221" xr:uid="{00000000-0005-0000-0000-0000C1100000}"/>
    <cellStyle name="Percentuale 6 4" xfId="1960" xr:uid="{00000000-0005-0000-0000-0000C2100000}"/>
    <cellStyle name="Percentuale 6 4 2" xfId="1961" xr:uid="{00000000-0005-0000-0000-0000C3100000}"/>
    <cellStyle name="Percentuale 6 4 2 2" xfId="3224" xr:uid="{00000000-0005-0000-0000-0000C4100000}"/>
    <cellStyle name="Percentuale 6 4 3" xfId="3223" xr:uid="{00000000-0005-0000-0000-0000C5100000}"/>
    <cellStyle name="Percentuale 6 5" xfId="1962" xr:uid="{00000000-0005-0000-0000-0000C6100000}"/>
    <cellStyle name="Percentuale 60" xfId="415" xr:uid="{00000000-0005-0000-0000-0000C7100000}"/>
    <cellStyle name="Percentuale 60 2" xfId="650" xr:uid="{00000000-0005-0000-0000-0000C8100000}"/>
    <cellStyle name="Percentuale 60 2 2" xfId="3225" xr:uid="{00000000-0005-0000-0000-0000C9100000}"/>
    <cellStyle name="Percentuale 60 3" xfId="1963" xr:uid="{00000000-0005-0000-0000-0000CA100000}"/>
    <cellStyle name="Percentuale 60 3 2" xfId="1964" xr:uid="{00000000-0005-0000-0000-0000CB100000}"/>
    <cellStyle name="Percentuale 60 3 2 2" xfId="4418" xr:uid="{00000000-0005-0000-0000-0000CC100000}"/>
    <cellStyle name="Percentuale 60 3 3" xfId="1965" xr:uid="{00000000-0005-0000-0000-0000CD100000}"/>
    <cellStyle name="Percentuale 60 3 3 2" xfId="3227" xr:uid="{00000000-0005-0000-0000-0000CE100000}"/>
    <cellStyle name="Percentuale 60 3 4" xfId="3226" xr:uid="{00000000-0005-0000-0000-0000CF100000}"/>
    <cellStyle name="Percentuale 60 4" xfId="1966" xr:uid="{00000000-0005-0000-0000-0000D0100000}"/>
    <cellStyle name="Percentuale 60 4 2" xfId="1967" xr:uid="{00000000-0005-0000-0000-0000D1100000}"/>
    <cellStyle name="Percentuale 60 4 2 2" xfId="3229" xr:uid="{00000000-0005-0000-0000-0000D2100000}"/>
    <cellStyle name="Percentuale 60 4 3" xfId="3228" xr:uid="{00000000-0005-0000-0000-0000D3100000}"/>
    <cellStyle name="Percentuale 60 5" xfId="1968" xr:uid="{00000000-0005-0000-0000-0000D4100000}"/>
    <cellStyle name="Percentuale 61" xfId="416" xr:uid="{00000000-0005-0000-0000-0000D5100000}"/>
    <cellStyle name="Percentuale 61 2" xfId="651" xr:uid="{00000000-0005-0000-0000-0000D6100000}"/>
    <cellStyle name="Percentuale 61 2 2" xfId="3230" xr:uid="{00000000-0005-0000-0000-0000D7100000}"/>
    <cellStyle name="Percentuale 61 3" xfId="1969" xr:uid="{00000000-0005-0000-0000-0000D8100000}"/>
    <cellStyle name="Percentuale 61 3 2" xfId="1970" xr:uid="{00000000-0005-0000-0000-0000D9100000}"/>
    <cellStyle name="Percentuale 61 3 2 2" xfId="4419" xr:uid="{00000000-0005-0000-0000-0000DA100000}"/>
    <cellStyle name="Percentuale 61 3 3" xfId="1971" xr:uid="{00000000-0005-0000-0000-0000DB100000}"/>
    <cellStyle name="Percentuale 61 3 3 2" xfId="3232" xr:uid="{00000000-0005-0000-0000-0000DC100000}"/>
    <cellStyle name="Percentuale 61 3 4" xfId="3231" xr:uid="{00000000-0005-0000-0000-0000DD100000}"/>
    <cellStyle name="Percentuale 61 4" xfId="1972" xr:uid="{00000000-0005-0000-0000-0000DE100000}"/>
    <cellStyle name="Percentuale 61 4 2" xfId="1973" xr:uid="{00000000-0005-0000-0000-0000DF100000}"/>
    <cellStyle name="Percentuale 61 4 2 2" xfId="3234" xr:uid="{00000000-0005-0000-0000-0000E0100000}"/>
    <cellStyle name="Percentuale 61 4 3" xfId="3233" xr:uid="{00000000-0005-0000-0000-0000E1100000}"/>
    <cellStyle name="Percentuale 61 5" xfId="1974" xr:uid="{00000000-0005-0000-0000-0000E2100000}"/>
    <cellStyle name="Percentuale 62" xfId="417" xr:uid="{00000000-0005-0000-0000-0000E3100000}"/>
    <cellStyle name="Percentuale 62 2" xfId="3235" xr:uid="{00000000-0005-0000-0000-0000E4100000}"/>
    <cellStyle name="Percentuale 63" xfId="418" xr:uid="{00000000-0005-0000-0000-0000E5100000}"/>
    <cellStyle name="Percentuale 63 2" xfId="3236" xr:uid="{00000000-0005-0000-0000-0000E6100000}"/>
    <cellStyle name="Percentuale 64" xfId="419" xr:uid="{00000000-0005-0000-0000-0000E7100000}"/>
    <cellStyle name="Percentuale 64 2" xfId="3237" xr:uid="{00000000-0005-0000-0000-0000E8100000}"/>
    <cellStyle name="Percentuale 65" xfId="420" xr:uid="{00000000-0005-0000-0000-0000E9100000}"/>
    <cellStyle name="Percentuale 65 2" xfId="3238" xr:uid="{00000000-0005-0000-0000-0000EA100000}"/>
    <cellStyle name="Percentuale 66" xfId="421" xr:uid="{00000000-0005-0000-0000-0000EB100000}"/>
    <cellStyle name="Percentuale 66 2" xfId="3239" xr:uid="{00000000-0005-0000-0000-0000EC100000}"/>
    <cellStyle name="Percentuale 67" xfId="422" xr:uid="{00000000-0005-0000-0000-0000ED100000}"/>
    <cellStyle name="Percentuale 67 2" xfId="3240" xr:uid="{00000000-0005-0000-0000-0000EE100000}"/>
    <cellStyle name="Percentuale 68" xfId="423" xr:uid="{00000000-0005-0000-0000-0000EF100000}"/>
    <cellStyle name="Percentuale 68 2" xfId="652" xr:uid="{00000000-0005-0000-0000-0000F0100000}"/>
    <cellStyle name="Percentuale 68 2 2" xfId="3241" xr:uid="{00000000-0005-0000-0000-0000F1100000}"/>
    <cellStyle name="Percentuale 68 3" xfId="1975" xr:uid="{00000000-0005-0000-0000-0000F2100000}"/>
    <cellStyle name="Percentuale 68 3 2" xfId="1976" xr:uid="{00000000-0005-0000-0000-0000F3100000}"/>
    <cellStyle name="Percentuale 68 3 2 2" xfId="4420" xr:uid="{00000000-0005-0000-0000-0000F4100000}"/>
    <cellStyle name="Percentuale 68 3 3" xfId="1977" xr:uid="{00000000-0005-0000-0000-0000F5100000}"/>
    <cellStyle name="Percentuale 68 3 3 2" xfId="3243" xr:uid="{00000000-0005-0000-0000-0000F6100000}"/>
    <cellStyle name="Percentuale 68 3 4" xfId="3242" xr:uid="{00000000-0005-0000-0000-0000F7100000}"/>
    <cellStyle name="Percentuale 68 4" xfId="1978" xr:uid="{00000000-0005-0000-0000-0000F8100000}"/>
    <cellStyle name="Percentuale 68 4 2" xfId="1979" xr:uid="{00000000-0005-0000-0000-0000F9100000}"/>
    <cellStyle name="Percentuale 68 4 2 2" xfId="3245" xr:uid="{00000000-0005-0000-0000-0000FA100000}"/>
    <cellStyle name="Percentuale 68 4 3" xfId="3244" xr:uid="{00000000-0005-0000-0000-0000FB100000}"/>
    <cellStyle name="Percentuale 68 5" xfId="1980" xr:uid="{00000000-0005-0000-0000-0000FC100000}"/>
    <cellStyle name="Percentuale 69" xfId="424" xr:uid="{00000000-0005-0000-0000-0000FD100000}"/>
    <cellStyle name="Percentuale 69 2" xfId="653" xr:uid="{00000000-0005-0000-0000-0000FE100000}"/>
    <cellStyle name="Percentuale 69 2 2" xfId="3246" xr:uid="{00000000-0005-0000-0000-0000FF100000}"/>
    <cellStyle name="Percentuale 69 3" xfId="1981" xr:uid="{00000000-0005-0000-0000-000000110000}"/>
    <cellStyle name="Percentuale 69 3 2" xfId="1982" xr:uid="{00000000-0005-0000-0000-000001110000}"/>
    <cellStyle name="Percentuale 69 3 2 2" xfId="4421" xr:uid="{00000000-0005-0000-0000-000002110000}"/>
    <cellStyle name="Percentuale 69 3 3" xfId="1983" xr:uid="{00000000-0005-0000-0000-000003110000}"/>
    <cellStyle name="Percentuale 69 3 3 2" xfId="3248" xr:uid="{00000000-0005-0000-0000-000004110000}"/>
    <cellStyle name="Percentuale 69 3 4" xfId="3247" xr:uid="{00000000-0005-0000-0000-000005110000}"/>
    <cellStyle name="Percentuale 69 4" xfId="1984" xr:uid="{00000000-0005-0000-0000-000006110000}"/>
    <cellStyle name="Percentuale 69 4 2" xfId="1985" xr:uid="{00000000-0005-0000-0000-000007110000}"/>
    <cellStyle name="Percentuale 69 4 2 2" xfId="3250" xr:uid="{00000000-0005-0000-0000-000008110000}"/>
    <cellStyle name="Percentuale 69 4 3" xfId="3249" xr:uid="{00000000-0005-0000-0000-000009110000}"/>
    <cellStyle name="Percentuale 69 5" xfId="1986" xr:uid="{00000000-0005-0000-0000-00000A110000}"/>
    <cellStyle name="Percentuale 7" xfId="425" xr:uid="{00000000-0005-0000-0000-00000B110000}"/>
    <cellStyle name="Percentuale 7 2" xfId="654" xr:uid="{00000000-0005-0000-0000-00000C110000}"/>
    <cellStyle name="Percentuale 7 2 2" xfId="3251" xr:uid="{00000000-0005-0000-0000-00000D110000}"/>
    <cellStyle name="Percentuale 7 3" xfId="1987" xr:uid="{00000000-0005-0000-0000-00000E110000}"/>
    <cellStyle name="Percentuale 7 3 2" xfId="1988" xr:uid="{00000000-0005-0000-0000-00000F110000}"/>
    <cellStyle name="Percentuale 7 3 2 2" xfId="4422" xr:uid="{00000000-0005-0000-0000-000010110000}"/>
    <cellStyle name="Percentuale 7 3 3" xfId="1989" xr:uid="{00000000-0005-0000-0000-000011110000}"/>
    <cellStyle name="Percentuale 7 3 3 2" xfId="3253" xr:uid="{00000000-0005-0000-0000-000012110000}"/>
    <cellStyle name="Percentuale 7 3 4" xfId="3252" xr:uid="{00000000-0005-0000-0000-000013110000}"/>
    <cellStyle name="Percentuale 7 4" xfId="1990" xr:uid="{00000000-0005-0000-0000-000014110000}"/>
    <cellStyle name="Percentuale 7 4 2" xfId="1991" xr:uid="{00000000-0005-0000-0000-000015110000}"/>
    <cellStyle name="Percentuale 7 4 2 2" xfId="3255" xr:uid="{00000000-0005-0000-0000-000016110000}"/>
    <cellStyle name="Percentuale 7 4 3" xfId="3254" xr:uid="{00000000-0005-0000-0000-000017110000}"/>
    <cellStyle name="Percentuale 7 5" xfId="1992" xr:uid="{00000000-0005-0000-0000-000018110000}"/>
    <cellStyle name="Percentuale 8" xfId="426" xr:uid="{00000000-0005-0000-0000-000019110000}"/>
    <cellStyle name="Percentuale 8 2" xfId="655" xr:uid="{00000000-0005-0000-0000-00001A110000}"/>
    <cellStyle name="Percentuale 8 2 2" xfId="3256" xr:uid="{00000000-0005-0000-0000-00001B110000}"/>
    <cellStyle name="Percentuale 8 3" xfId="1993" xr:uid="{00000000-0005-0000-0000-00001C110000}"/>
    <cellStyle name="Percentuale 8 3 2" xfId="1994" xr:uid="{00000000-0005-0000-0000-00001D110000}"/>
    <cellStyle name="Percentuale 8 3 2 2" xfId="4423" xr:uid="{00000000-0005-0000-0000-00001E110000}"/>
    <cellStyle name="Percentuale 8 3 3" xfId="1995" xr:uid="{00000000-0005-0000-0000-00001F110000}"/>
    <cellStyle name="Percentuale 8 3 3 2" xfId="3258" xr:uid="{00000000-0005-0000-0000-000020110000}"/>
    <cellStyle name="Percentuale 8 3 4" xfId="3257" xr:uid="{00000000-0005-0000-0000-000021110000}"/>
    <cellStyle name="Percentuale 8 4" xfId="1996" xr:uid="{00000000-0005-0000-0000-000022110000}"/>
    <cellStyle name="Percentuale 8 4 2" xfId="1997" xr:uid="{00000000-0005-0000-0000-000023110000}"/>
    <cellStyle name="Percentuale 8 4 2 2" xfId="3260" xr:uid="{00000000-0005-0000-0000-000024110000}"/>
    <cellStyle name="Percentuale 8 4 3" xfId="3259" xr:uid="{00000000-0005-0000-0000-000025110000}"/>
    <cellStyle name="Percentuale 8 5" xfId="1998" xr:uid="{00000000-0005-0000-0000-000026110000}"/>
    <cellStyle name="Percentuale 9" xfId="427" xr:uid="{00000000-0005-0000-0000-000027110000}"/>
    <cellStyle name="Percentuale 9 2" xfId="656" xr:uid="{00000000-0005-0000-0000-000028110000}"/>
    <cellStyle name="Percentuale 9 2 2" xfId="3261" xr:uid="{00000000-0005-0000-0000-000029110000}"/>
    <cellStyle name="Percentuale 9 3" xfId="1999" xr:uid="{00000000-0005-0000-0000-00002A110000}"/>
    <cellStyle name="Percentuale 9 3 2" xfId="2000" xr:uid="{00000000-0005-0000-0000-00002B110000}"/>
    <cellStyle name="Percentuale 9 3 2 2" xfId="4424" xr:uid="{00000000-0005-0000-0000-00002C110000}"/>
    <cellStyle name="Percentuale 9 3 3" xfId="2001" xr:uid="{00000000-0005-0000-0000-00002D110000}"/>
    <cellStyle name="Percentuale 9 3 3 2" xfId="3263" xr:uid="{00000000-0005-0000-0000-00002E110000}"/>
    <cellStyle name="Percentuale 9 3 4" xfId="3262" xr:uid="{00000000-0005-0000-0000-00002F110000}"/>
    <cellStyle name="Percentuale 9 4" xfId="2002" xr:uid="{00000000-0005-0000-0000-000030110000}"/>
    <cellStyle name="Percentuale 9 4 2" xfId="2003" xr:uid="{00000000-0005-0000-0000-000031110000}"/>
    <cellStyle name="Percentuale 9 4 2 2" xfId="3265" xr:uid="{00000000-0005-0000-0000-000032110000}"/>
    <cellStyle name="Percentuale 9 4 3" xfId="3264" xr:uid="{00000000-0005-0000-0000-000033110000}"/>
    <cellStyle name="Percentuale 9 5" xfId="2004" xr:uid="{00000000-0005-0000-0000-000034110000}"/>
    <cellStyle name="Procent 2" xfId="438" xr:uid="{00000000-0005-0000-0000-000035110000}"/>
    <cellStyle name="Procent 2 2" xfId="3266" xr:uid="{00000000-0005-0000-0000-000036110000}"/>
    <cellStyle name="Procent 2 2 2" xfId="4425" xr:uid="{00000000-0005-0000-0000-000037110000}"/>
    <cellStyle name="Procent 2 2 3" xfId="4426" xr:uid="{00000000-0005-0000-0000-000038110000}"/>
    <cellStyle name="Procent 3" xfId="2005" xr:uid="{00000000-0005-0000-0000-000039110000}"/>
    <cellStyle name="Procent 3 2" xfId="2006" xr:uid="{00000000-0005-0000-0000-00003A110000}"/>
    <cellStyle name="Procent 3 2 2" xfId="4427" xr:uid="{00000000-0005-0000-0000-00003B110000}"/>
    <cellStyle name="Procent 3 3" xfId="4428" xr:uid="{00000000-0005-0000-0000-00003C110000}"/>
    <cellStyle name="Procent 4" xfId="2007" xr:uid="{00000000-0005-0000-0000-00003D110000}"/>
    <cellStyle name="Procent 4 2" xfId="3267" xr:uid="{00000000-0005-0000-0000-00003E110000}"/>
    <cellStyle name="Standard_Sce_D_Extraction" xfId="2008" xr:uid="{00000000-0005-0000-0000-00003F110000}"/>
    <cellStyle name="Style 155" xfId="4429" xr:uid="{00000000-0005-0000-0000-000040110000}"/>
    <cellStyle name="Style 156" xfId="4430" xr:uid="{00000000-0005-0000-0000-000041110000}"/>
    <cellStyle name="Style 157" xfId="4431" xr:uid="{00000000-0005-0000-0000-000042110000}"/>
    <cellStyle name="Style 158" xfId="4432" xr:uid="{00000000-0005-0000-0000-000043110000}"/>
    <cellStyle name="Style 159" xfId="4433" xr:uid="{00000000-0005-0000-0000-000044110000}"/>
    <cellStyle name="Style 161" xfId="4434" xr:uid="{00000000-0005-0000-0000-000045110000}"/>
    <cellStyle name="Style 162" xfId="4435" xr:uid="{00000000-0005-0000-0000-000046110000}"/>
    <cellStyle name="Style 163" xfId="4436" xr:uid="{00000000-0005-0000-0000-000047110000}"/>
    <cellStyle name="Style 223" xfId="4437" xr:uid="{00000000-0005-0000-0000-000048110000}"/>
    <cellStyle name="Style 224" xfId="4438" xr:uid="{00000000-0005-0000-0000-000049110000}"/>
    <cellStyle name="Style 225" xfId="4439" xr:uid="{00000000-0005-0000-0000-00004A110000}"/>
    <cellStyle name="Style 226" xfId="4440" xr:uid="{00000000-0005-0000-0000-00004B110000}"/>
    <cellStyle name="Style 227" xfId="4441" xr:uid="{00000000-0005-0000-0000-00004C110000}"/>
    <cellStyle name="Style 229" xfId="4442" xr:uid="{00000000-0005-0000-0000-00004D110000}"/>
    <cellStyle name="Style 230" xfId="4443" xr:uid="{00000000-0005-0000-0000-00004E110000}"/>
    <cellStyle name="Style 231" xfId="4444" xr:uid="{00000000-0005-0000-0000-00004F110000}"/>
    <cellStyle name="Style 257" xfId="4445" xr:uid="{00000000-0005-0000-0000-000050110000}"/>
    <cellStyle name="Style 258" xfId="4446" xr:uid="{00000000-0005-0000-0000-000051110000}"/>
    <cellStyle name="Style 259" xfId="4447" xr:uid="{00000000-0005-0000-0000-000052110000}"/>
    <cellStyle name="Style 260" xfId="4448" xr:uid="{00000000-0005-0000-0000-000053110000}"/>
    <cellStyle name="Style 261" xfId="4449" xr:uid="{00000000-0005-0000-0000-000054110000}"/>
    <cellStyle name="Style 263" xfId="4450" xr:uid="{00000000-0005-0000-0000-000055110000}"/>
    <cellStyle name="Style 264" xfId="4451" xr:uid="{00000000-0005-0000-0000-000056110000}"/>
    <cellStyle name="Style 265" xfId="4452" xr:uid="{00000000-0005-0000-0000-000057110000}"/>
    <cellStyle name="Style 461" xfId="4453" xr:uid="{00000000-0005-0000-0000-000058110000}"/>
    <cellStyle name="Style 467" xfId="4454" xr:uid="{00000000-0005-0000-0000-000059110000}"/>
    <cellStyle name="Style 468" xfId="4455" xr:uid="{00000000-0005-0000-0000-00005A110000}"/>
    <cellStyle name="Style 469" xfId="4456" xr:uid="{00000000-0005-0000-0000-00005B110000}"/>
    <cellStyle name="Style 478" xfId="4457" xr:uid="{00000000-0005-0000-0000-00005C110000}"/>
    <cellStyle name="Style 479" xfId="4458" xr:uid="{00000000-0005-0000-0000-00005D110000}"/>
    <cellStyle name="Style 480" xfId="4459" xr:uid="{00000000-0005-0000-0000-00005E110000}"/>
    <cellStyle name="Style 481" xfId="4460" xr:uid="{00000000-0005-0000-0000-00005F110000}"/>
    <cellStyle name="Style 482" xfId="4461" xr:uid="{00000000-0005-0000-0000-000060110000}"/>
    <cellStyle name="Style 484" xfId="4462" xr:uid="{00000000-0005-0000-0000-000061110000}"/>
    <cellStyle name="Style 485" xfId="4463" xr:uid="{00000000-0005-0000-0000-000062110000}"/>
    <cellStyle name="Style 486" xfId="4464" xr:uid="{00000000-0005-0000-0000-000063110000}"/>
    <cellStyle name="Style 495" xfId="4465" xr:uid="{00000000-0005-0000-0000-000064110000}"/>
    <cellStyle name="Style 496" xfId="4466" xr:uid="{00000000-0005-0000-0000-000065110000}"/>
    <cellStyle name="Style 497" xfId="4467" xr:uid="{00000000-0005-0000-0000-000066110000}"/>
    <cellStyle name="Style 498" xfId="4468" xr:uid="{00000000-0005-0000-0000-000067110000}"/>
    <cellStyle name="Style 499" xfId="4469" xr:uid="{00000000-0005-0000-0000-000068110000}"/>
    <cellStyle name="Style 501" xfId="4470" xr:uid="{00000000-0005-0000-0000-000069110000}"/>
    <cellStyle name="Style 502" xfId="4471" xr:uid="{00000000-0005-0000-0000-00006A110000}"/>
    <cellStyle name="Style 503" xfId="4472" xr:uid="{00000000-0005-0000-0000-00006B110000}"/>
    <cellStyle name="Style 580" xfId="4473" xr:uid="{00000000-0005-0000-0000-00006C110000}"/>
    <cellStyle name="Style 581" xfId="4474" xr:uid="{00000000-0005-0000-0000-00006D110000}"/>
    <cellStyle name="Style 582" xfId="4475" xr:uid="{00000000-0005-0000-0000-00006E110000}"/>
    <cellStyle name="Style 583" xfId="4476" xr:uid="{00000000-0005-0000-0000-00006F110000}"/>
    <cellStyle name="Style 584" xfId="4477" xr:uid="{00000000-0005-0000-0000-000070110000}"/>
    <cellStyle name="Style 586" xfId="4478" xr:uid="{00000000-0005-0000-0000-000071110000}"/>
    <cellStyle name="Style 587" xfId="4479" xr:uid="{00000000-0005-0000-0000-000072110000}"/>
    <cellStyle name="Style 588" xfId="4480" xr:uid="{00000000-0005-0000-0000-000073110000}"/>
    <cellStyle name="Testo avviso" xfId="428" xr:uid="{00000000-0005-0000-0000-000074110000}"/>
    <cellStyle name="Testo descrittivo" xfId="429" xr:uid="{00000000-0005-0000-0000-000075110000}"/>
    <cellStyle name="Titolo" xfId="430" xr:uid="{00000000-0005-0000-0000-000076110000}"/>
    <cellStyle name="Titolo 1" xfId="431" xr:uid="{00000000-0005-0000-0000-000077110000}"/>
    <cellStyle name="Titolo 1 2" xfId="4481" xr:uid="{00000000-0005-0000-0000-000078110000}"/>
    <cellStyle name="Titolo 2" xfId="432" xr:uid="{00000000-0005-0000-0000-000079110000}"/>
    <cellStyle name="Titolo 2 2" xfId="4482" xr:uid="{00000000-0005-0000-0000-00007A110000}"/>
    <cellStyle name="Titolo 3" xfId="433" xr:uid="{00000000-0005-0000-0000-00007B110000}"/>
    <cellStyle name="Titolo 3 2" xfId="4483" xr:uid="{00000000-0005-0000-0000-00007C110000}"/>
    <cellStyle name="Titolo 4" xfId="434" xr:uid="{00000000-0005-0000-0000-00007D110000}"/>
    <cellStyle name="Total 2" xfId="444" xr:uid="{00000000-0005-0000-0000-00007E110000}"/>
    <cellStyle name="Total 2 2" xfId="4484" xr:uid="{00000000-0005-0000-0000-00007F110000}"/>
    <cellStyle name="Totale" xfId="435" xr:uid="{00000000-0005-0000-0000-000080110000}"/>
    <cellStyle name="Totale 2" xfId="4485" xr:uid="{00000000-0005-0000-0000-000081110000}"/>
    <cellStyle name="Totale 2 2" xfId="4486" xr:uid="{00000000-0005-0000-0000-000082110000}"/>
    <cellStyle name="Totale 3" xfId="4487" xr:uid="{00000000-0005-0000-0000-000083110000}"/>
    <cellStyle name="Totale 3 2" xfId="4488" xr:uid="{00000000-0005-0000-0000-000084110000}"/>
    <cellStyle name="Totale 4" xfId="4489" xr:uid="{00000000-0005-0000-0000-000085110000}"/>
    <cellStyle name="Uncertain" xfId="2009" xr:uid="{00000000-0005-0000-0000-000086110000}"/>
    <cellStyle name="Valore non valido" xfId="436" xr:uid="{00000000-0005-0000-0000-000087110000}"/>
    <cellStyle name="Valore valido" xfId="12" xr:uid="{00000000-0005-0000-0000-000088110000}"/>
    <cellStyle name="Years" xfId="2010" xr:uid="{00000000-0005-0000-0000-000089110000}"/>
    <cellStyle name="Обычный_CRF2002 (1)" xfId="2011" xr:uid="{00000000-0005-0000-0000-00008A11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4105275</xdr:colOff>
      <xdr:row>3</xdr:row>
      <xdr:rowOff>1</xdr:rowOff>
    </xdr:from>
    <xdr:to>
      <xdr:col>2</xdr:col>
      <xdr:colOff>9233535</xdr:colOff>
      <xdr:row>16</xdr:row>
      <xdr:rowOff>48492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377420" y="581892"/>
          <a:ext cx="5128260" cy="2382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000" b="1" i="0" u="none" strike="noStrike" baseline="0">
              <a:solidFill>
                <a:schemeClr val="dk1"/>
              </a:solidFill>
              <a:latin typeface="+mn-lt"/>
              <a:ea typeface="+mn-ea"/>
              <a:cs typeface="+mn-cs"/>
            </a:rPr>
            <a:t>Rafs notes 12th of October 2017:</a:t>
          </a:r>
        </a:p>
        <a:p>
          <a:endParaRPr lang="da-DK" sz="1000" b="0" i="0" u="none" strike="noStrike"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000" b="0" i="0" u="none" strike="noStrike" baseline="0">
              <a:solidFill>
                <a:sysClr val="windowText" lastClr="000000"/>
              </a:solidFill>
              <a:latin typeface="+mn-lt"/>
              <a:ea typeface="+mn-ea"/>
              <a:cs typeface="+mn-cs"/>
            </a:rPr>
            <a:t>This file is supposed to contain all that technologies that are not inlcuded in "SubRes_ELC_Techs" which is the common version available for all the models in the SHIFT project. In this file I defined hydropower technologies which were not included in the original version since it comes from TIMES-DK.</a:t>
          </a:r>
        </a:p>
        <a:p>
          <a:endParaRPr lang="da-DK" sz="1000" b="0" i="0" u="none" strike="noStrike" baseline="0">
            <a:solidFill>
              <a:sysClr val="windowText" lastClr="000000"/>
            </a:solidFill>
            <a:effectLst/>
            <a:latin typeface="+mn-lt"/>
            <a:ea typeface="+mn-ea"/>
            <a:cs typeface="+mn-cs"/>
          </a:endParaRPr>
        </a:p>
        <a:p>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few hydro power plants modelled here, are taken directly from TIMES-NordPool. You can find more details regarding such plants in the dedicated sheets here in this workbook </a:t>
          </a:r>
        </a:p>
        <a:p>
          <a:endParaRPr lang="en-GB" sz="1100"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0</xdr:colOff>
      <xdr:row>31</xdr:row>
      <xdr:rowOff>0</xdr:rowOff>
    </xdr:from>
    <xdr:to>
      <xdr:col>69</xdr:col>
      <xdr:colOff>396240</xdr:colOff>
      <xdr:row>41</xdr:row>
      <xdr:rowOff>167640</xdr:rowOff>
    </xdr:to>
    <xdr:pic>
      <xdr:nvPicPr>
        <xdr:cNvPr id="3" name="Bildobjekt 1">
          <a:extLst>
            <a:ext uri="{FF2B5EF4-FFF2-40B4-BE49-F238E27FC236}">
              <a16:creationId xmlns:a16="http://schemas.microsoft.com/office/drawing/2014/main" id="{A2DF1648-7AA5-4046-82D9-861F913912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40740" y="5669280"/>
          <a:ext cx="4145280" cy="213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21</xdr:col>
      <xdr:colOff>0</xdr:colOff>
      <xdr:row>21</xdr:row>
      <xdr:rowOff>0</xdr:rowOff>
    </xdr:from>
    <xdr:to>
      <xdr:col>28</xdr:col>
      <xdr:colOff>219075</xdr:colOff>
      <xdr:row>35</xdr:row>
      <xdr:rowOff>6349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3649325" y="3800475"/>
          <a:ext cx="5953125" cy="2539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12th of October 2017:</a:t>
          </a:r>
        </a:p>
        <a:p>
          <a:endParaRPr lang="da-DK" sz="1100" b="1" baseline="0"/>
        </a:p>
        <a:p>
          <a:r>
            <a:rPr lang="da-DK" sz="1100" b="0" baseline="0"/>
            <a:t>Since planned plants are the same as the TIMES-NordPool model, we can assume the same potentials for upgrading and expansion and reinstalled after decommissioning. There are just few differences in the base year between total ROR and total DAM, but they even when summed up</a:t>
          </a:r>
        </a:p>
        <a:p>
          <a:endParaRPr lang="da-DK" sz="1100" b="0" baseline="0"/>
        </a:p>
        <a:p>
          <a:r>
            <a:rPr lang="da-DK" sz="1100" b="0" baseline="0"/>
            <a:t>Here on the left you can find the original notes from TIMES-NordPool</a:t>
          </a:r>
        </a:p>
        <a:p>
          <a:endParaRPr lang="da-DK" sz="1100" b="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lexandr/ResLab/Modelling/TIMES/TIMES-DK/SubRES_TMPL/SubRes_ELC_Plants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lexandr/ResLab/Modelling/TIMES/TIMES-DK/SubRES_TMPL/SubRes_ELC_Plants20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ELC_TechD"/>
      <sheetName val="ELC_ProcD"/>
      <sheetName val="Fuel"/>
      <sheetName val="O&amp;M waste and WIN "/>
    </sheetNames>
    <sheetDataSet>
      <sheetData sheetId="0"/>
      <sheetData sheetId="1"/>
      <sheetData sheetId="2"/>
      <sheetData sheetId="3"/>
      <sheetData sheetId="4">
        <row r="5">
          <cell r="E5">
            <v>0.29799999999999999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G71"/>
  <sheetViews>
    <sheetView zoomScale="50" zoomScaleNormal="50" workbookViewId="0">
      <selection activeCell="J15" sqref="J15"/>
    </sheetView>
  </sheetViews>
  <sheetFormatPr defaultRowHeight="14.4"/>
  <cols>
    <col min="1" max="1" width="11.5546875" bestFit="1" customWidth="1"/>
    <col min="2" max="2" width="16.6640625" bestFit="1" customWidth="1"/>
    <col min="3" max="4" width="18.5546875" bestFit="1" customWidth="1"/>
    <col min="5" max="5" width="18.6640625" customWidth="1"/>
  </cols>
  <sheetData>
    <row r="3" spans="1:6">
      <c r="A3" s="30"/>
      <c r="B3" s="30"/>
      <c r="C3" s="30"/>
      <c r="D3" s="30"/>
      <c r="E3" s="30"/>
      <c r="F3" s="30"/>
    </row>
    <row r="4" spans="1:6" s="109" customFormat="1">
      <c r="A4" s="110"/>
    </row>
    <row r="5" spans="1:6" s="109" customFormat="1">
      <c r="A5" s="110"/>
    </row>
    <row r="6" spans="1:6" s="102" customFormat="1">
      <c r="A6" s="111"/>
      <c r="B6" s="1"/>
      <c r="C6" s="1"/>
      <c r="D6" s="109"/>
      <c r="E6" s="1"/>
      <c r="F6" s="30"/>
    </row>
    <row r="7" spans="1:6" s="109" customFormat="1">
      <c r="A7" s="110"/>
    </row>
    <row r="8" spans="1:6" s="109" customFormat="1">
      <c r="A8" s="110"/>
    </row>
    <row r="9" spans="1:6" s="82" customFormat="1">
      <c r="A9" s="84"/>
    </row>
    <row r="10" spans="1:6" s="82" customFormat="1">
      <c r="A10" s="84"/>
    </row>
    <row r="11" spans="1:6" s="82" customFormat="1">
      <c r="A11" s="84"/>
    </row>
    <row r="12" spans="1:6" s="82" customFormat="1">
      <c r="A12" s="84"/>
    </row>
    <row r="13" spans="1:6">
      <c r="A13" s="84"/>
      <c r="B13" s="82"/>
      <c r="C13" s="82"/>
      <c r="D13" s="82"/>
      <c r="E13" s="82"/>
      <c r="F13" s="30"/>
    </row>
    <row r="14" spans="1:6">
      <c r="A14" s="84"/>
      <c r="B14" s="82"/>
      <c r="C14" s="82"/>
      <c r="D14" s="82"/>
      <c r="E14" s="82"/>
      <c r="F14" s="30"/>
    </row>
    <row r="15" spans="1:6" s="82" customFormat="1">
      <c r="A15" s="84"/>
    </row>
    <row r="16" spans="1:6">
      <c r="A16" s="84"/>
      <c r="B16" s="82"/>
      <c r="C16" s="82"/>
      <c r="D16" s="1"/>
      <c r="E16" s="1"/>
      <c r="F16" s="30"/>
    </row>
    <row r="17" spans="1:6">
      <c r="A17" s="84"/>
      <c r="B17" s="82"/>
      <c r="C17" s="82"/>
      <c r="D17" s="1"/>
      <c r="E17" s="1"/>
      <c r="F17" s="30"/>
    </row>
    <row r="18" spans="1:6">
      <c r="A18" s="84"/>
      <c r="B18" s="82"/>
      <c r="C18" s="82"/>
      <c r="D18" s="1"/>
      <c r="E18" s="1"/>
      <c r="F18" s="30"/>
    </row>
    <row r="19" spans="1:6" s="82" customFormat="1">
      <c r="A19" s="84"/>
    </row>
    <row r="20" spans="1:6" s="82" customFormat="1">
      <c r="A20" s="109"/>
      <c r="B20" s="109"/>
      <c r="C20" s="109"/>
      <c r="D20" s="109"/>
      <c r="E20" s="109"/>
    </row>
    <row r="21" spans="1:6" s="82" customFormat="1">
      <c r="A21" s="109"/>
      <c r="B21" s="109"/>
      <c r="C21" s="109"/>
      <c r="D21" s="109"/>
      <c r="E21" s="109"/>
    </row>
    <row r="22" spans="1:6" s="92" customFormat="1">
      <c r="A22" s="109"/>
      <c r="B22" s="109"/>
      <c r="C22" s="109"/>
      <c r="D22" s="109"/>
      <c r="E22" s="109"/>
    </row>
    <row r="23" spans="1:6" s="93" customFormat="1">
      <c r="A23" s="109"/>
      <c r="B23" s="109"/>
      <c r="C23" s="109"/>
      <c r="D23" s="109"/>
      <c r="E23" s="109"/>
    </row>
    <row r="24" spans="1:6" s="82" customFormat="1">
      <c r="A24" s="109"/>
      <c r="B24" s="109"/>
      <c r="C24" s="109"/>
      <c r="D24" s="109"/>
      <c r="E24" s="109"/>
    </row>
    <row r="25" spans="1:6" s="82" customFormat="1">
      <c r="A25" s="109"/>
      <c r="B25" s="109"/>
      <c r="C25" s="109"/>
      <c r="D25" s="109"/>
      <c r="E25" s="109"/>
    </row>
    <row r="26" spans="1:6" s="82" customFormat="1">
      <c r="A26" s="109"/>
      <c r="B26" s="109"/>
      <c r="C26" s="109"/>
      <c r="D26" s="109"/>
      <c r="E26" s="109"/>
    </row>
    <row r="27" spans="1:6" s="82" customFormat="1">
      <c r="A27" s="109"/>
      <c r="B27" s="109"/>
      <c r="C27" s="109"/>
      <c r="D27" s="109"/>
      <c r="E27" s="109"/>
    </row>
    <row r="28" spans="1:6" s="82" customFormat="1">
      <c r="A28" s="84"/>
    </row>
    <row r="29" spans="1:6" s="82" customFormat="1">
      <c r="A29" s="84"/>
    </row>
    <row r="30" spans="1:6" s="82" customFormat="1">
      <c r="A30" s="84"/>
    </row>
    <row r="31" spans="1:6" s="82" customFormat="1">
      <c r="A31" s="84"/>
    </row>
    <row r="32" spans="1:6" s="82" customFormat="1">
      <c r="A32" s="84"/>
    </row>
    <row r="33" spans="1:7" s="82" customFormat="1">
      <c r="A33" s="84"/>
    </row>
    <row r="34" spans="1:7" s="82" customFormat="1">
      <c r="A34" s="84"/>
      <c r="E34" s="85"/>
    </row>
    <row r="35" spans="1:7" s="82" customFormat="1">
      <c r="A35" s="84"/>
      <c r="E35" s="85"/>
    </row>
    <row r="36" spans="1:7" s="82" customFormat="1">
      <c r="A36" s="84"/>
      <c r="E36" s="85"/>
    </row>
    <row r="37" spans="1:7" s="82" customFormat="1">
      <c r="A37" s="84"/>
      <c r="E37" s="85"/>
    </row>
    <row r="38" spans="1:7" s="82" customFormat="1">
      <c r="A38" s="84"/>
      <c r="E38" s="85"/>
    </row>
    <row r="39" spans="1:7" s="82" customFormat="1">
      <c r="A39" s="84"/>
      <c r="E39" s="85"/>
    </row>
    <row r="40" spans="1:7" s="82" customFormat="1">
      <c r="A40" s="84"/>
      <c r="E40" s="85"/>
    </row>
    <row r="41" spans="1:7" s="82" customFormat="1">
      <c r="A41" s="84"/>
      <c r="E41" s="85"/>
    </row>
    <row r="42" spans="1:7" s="76" customFormat="1">
      <c r="A42" s="84"/>
      <c r="B42" s="82"/>
      <c r="C42" s="82"/>
      <c r="D42" s="82"/>
      <c r="E42" s="85"/>
    </row>
    <row r="43" spans="1:7" s="76" customFormat="1">
      <c r="A43" s="84"/>
      <c r="B43" s="82"/>
      <c r="C43" s="82"/>
      <c r="D43" s="82"/>
      <c r="E43" s="85"/>
    </row>
    <row r="44" spans="1:7" s="76" customFormat="1">
      <c r="A44" s="84"/>
      <c r="B44" s="82"/>
      <c r="C44" s="82"/>
      <c r="D44" s="82"/>
      <c r="E44" s="85"/>
      <c r="F44" s="92"/>
      <c r="G44" s="92"/>
    </row>
    <row r="45" spans="1:7" s="76" customFormat="1">
      <c r="A45" s="84"/>
      <c r="B45" s="82"/>
      <c r="C45" s="82"/>
      <c r="D45" s="82"/>
      <c r="E45" s="85"/>
      <c r="F45" s="92"/>
      <c r="G45" s="92"/>
    </row>
    <row r="46" spans="1:7" s="76" customFormat="1">
      <c r="A46" s="84"/>
      <c r="B46" s="82"/>
      <c r="C46" s="82"/>
      <c r="D46" s="82"/>
      <c r="E46" s="85"/>
      <c r="F46" s="103"/>
      <c r="G46" s="92"/>
    </row>
    <row r="47" spans="1:7" s="76" customFormat="1">
      <c r="A47" s="84"/>
      <c r="B47" s="82"/>
      <c r="C47" s="82"/>
      <c r="D47" s="82"/>
      <c r="E47" s="85"/>
      <c r="F47" s="81"/>
      <c r="G47" s="92"/>
    </row>
    <row r="48" spans="1:7" s="76" customFormat="1">
      <c r="A48" s="84"/>
      <c r="B48" s="82"/>
      <c r="C48" s="82"/>
      <c r="D48" s="82"/>
      <c r="E48" s="85"/>
      <c r="F48" s="81"/>
      <c r="G48" s="92"/>
    </row>
    <row r="49" spans="1:7" s="76" customFormat="1">
      <c r="A49" s="84"/>
      <c r="B49" s="82"/>
      <c r="C49" s="82"/>
      <c r="D49" s="82"/>
      <c r="E49" s="85"/>
      <c r="F49" s="103"/>
      <c r="G49" s="92"/>
    </row>
    <row r="50" spans="1:7" s="76" customFormat="1">
      <c r="F50" s="92"/>
      <c r="G50" s="92"/>
    </row>
    <row r="51" spans="1:7" s="76" customFormat="1">
      <c r="F51" s="92"/>
      <c r="G51" s="92"/>
    </row>
    <row r="52" spans="1:7" s="76" customFormat="1">
      <c r="F52" s="92"/>
      <c r="G52" s="92"/>
    </row>
    <row r="53" spans="1:7" s="76" customFormat="1">
      <c r="F53" s="92"/>
      <c r="G53" s="92"/>
    </row>
    <row r="54" spans="1:7" s="76" customFormat="1">
      <c r="F54" s="92"/>
      <c r="G54" s="92"/>
    </row>
    <row r="55" spans="1:7" s="76" customFormat="1">
      <c r="F55" s="92"/>
      <c r="G55" s="92"/>
    </row>
    <row r="56" spans="1:7" s="76" customFormat="1"/>
    <row r="57" spans="1:7">
      <c r="A57" s="76"/>
      <c r="B57" s="76"/>
      <c r="C57" s="76"/>
      <c r="D57" s="76"/>
      <c r="E57" s="76"/>
    </row>
    <row r="62" spans="1:7" ht="15.6">
      <c r="D62" s="59"/>
    </row>
    <row r="63" spans="1:7" ht="15.6">
      <c r="D63" s="59"/>
    </row>
    <row r="64" spans="1:7" ht="15.6">
      <c r="D64" s="59"/>
    </row>
    <row r="65" spans="4:4" ht="15.6">
      <c r="D65" s="59"/>
    </row>
    <row r="66" spans="4:4" ht="15.6">
      <c r="D66" s="59"/>
    </row>
    <row r="67" spans="4:4" ht="15.6">
      <c r="D67" s="59"/>
    </row>
    <row r="68" spans="4:4" ht="15.6">
      <c r="D68" s="59"/>
    </row>
    <row r="69" spans="4:4" ht="15.6">
      <c r="D69" s="59"/>
    </row>
    <row r="70" spans="4:4" ht="15.6">
      <c r="D70" s="59"/>
    </row>
    <row r="71" spans="4:4" ht="15.6">
      <c r="D71" s="59"/>
    </row>
  </sheetData>
  <pageMargins left="0.7" right="0.7" top="0.75" bottom="0.75" header="0.3" footer="0.3"/>
  <pageSetup paperSize="9" orientation="portrait" horizontalDpi="4294967293" verticalDpi="429496729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zoomScale="90" zoomScaleNormal="90" workbookViewId="0">
      <selection activeCell="C27" sqref="C27"/>
    </sheetView>
  </sheetViews>
  <sheetFormatPr defaultColWidth="9.109375" defaultRowHeight="13.8"/>
  <cols>
    <col min="1" max="1" width="9.109375" style="95"/>
    <col min="2" max="2" width="24" style="95" bestFit="1" customWidth="1"/>
    <col min="3" max="3" width="138.44140625" style="95" customWidth="1"/>
    <col min="4" max="16384" width="9.109375" style="95"/>
  </cols>
  <sheetData>
    <row r="1" spans="2:3" ht="18">
      <c r="B1" s="94" t="s">
        <v>174</v>
      </c>
    </row>
    <row r="3" spans="2:3" ht="14.4">
      <c r="B3" s="96" t="s">
        <v>175</v>
      </c>
      <c r="C3" s="95" t="s">
        <v>179</v>
      </c>
    </row>
    <row r="4" spans="2:3" ht="14.4">
      <c r="B4" s="96" t="s">
        <v>176</v>
      </c>
      <c r="C4" s="95" t="s">
        <v>180</v>
      </c>
    </row>
    <row r="5" spans="2:3" ht="14.4">
      <c r="B5" s="96"/>
    </row>
    <row r="6" spans="2:3" ht="14.4">
      <c r="B6" s="96" t="s">
        <v>177</v>
      </c>
      <c r="C6" s="95" t="s">
        <v>133</v>
      </c>
    </row>
    <row r="7" spans="2:3" ht="14.4">
      <c r="B7" s="96"/>
    </row>
    <row r="8" spans="2:3" ht="14.4">
      <c r="B8" s="97" t="s">
        <v>178</v>
      </c>
    </row>
    <row r="9" spans="2:3" ht="14.4">
      <c r="B9" s="96"/>
    </row>
    <row r="10" spans="2:3" ht="14.4">
      <c r="B10" s="98" t="s">
        <v>173</v>
      </c>
      <c r="C10" s="99" t="s">
        <v>181</v>
      </c>
    </row>
    <row r="11" spans="2:3" ht="14.4">
      <c r="B11" s="98" t="s">
        <v>182</v>
      </c>
      <c r="C11" s="99" t="s">
        <v>183</v>
      </c>
    </row>
    <row r="12" spans="2:3" ht="14.4">
      <c r="B12" s="98" t="s">
        <v>167</v>
      </c>
      <c r="C12" s="99" t="s">
        <v>187</v>
      </c>
    </row>
    <row r="13" spans="2:3" ht="14.4">
      <c r="B13" s="98" t="s">
        <v>169</v>
      </c>
      <c r="C13" s="99" t="s">
        <v>188</v>
      </c>
    </row>
    <row r="14" spans="2:3" ht="14.4">
      <c r="B14" s="98" t="s">
        <v>184</v>
      </c>
      <c r="C14" s="95" t="s">
        <v>189</v>
      </c>
    </row>
    <row r="15" spans="2:3" ht="14.4">
      <c r="B15" s="98" t="s">
        <v>185</v>
      </c>
      <c r="C15" s="95" t="s">
        <v>190</v>
      </c>
    </row>
    <row r="16" spans="2:3">
      <c r="B16" s="100" t="s">
        <v>186</v>
      </c>
      <c r="C16" s="95" t="s">
        <v>191</v>
      </c>
    </row>
  </sheetData>
  <conditionalFormatting sqref="C3">
    <cfRule type="cellIs" dxfId="4" priority="1" operator="equal">
      <formula>"No"</formula>
    </cfRule>
    <cfRule type="cellIs" dxfId="3" priority="2" operator="equal">
      <formula>"Yes"</formula>
    </cfRule>
  </conditionalFormatting>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3:J75"/>
  <sheetViews>
    <sheetView tabSelected="1" topLeftCell="A5" zoomScale="80" zoomScaleNormal="80" workbookViewId="0">
      <selection activeCell="D18" sqref="D17:D18"/>
    </sheetView>
  </sheetViews>
  <sheetFormatPr defaultRowHeight="14.4"/>
  <cols>
    <col min="2" max="2" width="14.5546875" customWidth="1"/>
    <col min="3" max="3" width="24.21875" customWidth="1"/>
    <col min="4" max="4" width="85.33203125" bestFit="1" customWidth="1"/>
    <col min="5" max="5" width="7.6640625" bestFit="1" customWidth="1"/>
    <col min="6" max="6" width="8.44140625" bestFit="1" customWidth="1"/>
    <col min="7" max="7" width="33.33203125" customWidth="1"/>
    <col min="8" max="8" width="17.6640625" customWidth="1"/>
    <col min="9" max="9" width="8.33203125" bestFit="1" customWidth="1"/>
  </cols>
  <sheetData>
    <row r="3" spans="2:9">
      <c r="B3" s="60" t="s">
        <v>35</v>
      </c>
      <c r="C3" s="61"/>
      <c r="D3" s="61"/>
      <c r="E3" s="61"/>
      <c r="F3" s="61"/>
      <c r="G3" s="61"/>
      <c r="H3" s="61"/>
      <c r="I3" s="61"/>
    </row>
    <row r="4" spans="2:9">
      <c r="B4" s="62" t="s">
        <v>36</v>
      </c>
      <c r="C4" s="62" t="s">
        <v>1</v>
      </c>
      <c r="D4" s="62" t="s">
        <v>37</v>
      </c>
      <c r="E4" s="62" t="s">
        <v>38</v>
      </c>
      <c r="F4" s="62" t="s">
        <v>39</v>
      </c>
      <c r="G4" s="62" t="s">
        <v>40</v>
      </c>
      <c r="H4" s="62" t="s">
        <v>41</v>
      </c>
      <c r="I4" s="62" t="s">
        <v>42</v>
      </c>
    </row>
    <row r="5" spans="2:9" ht="28.8">
      <c r="B5" s="63" t="s">
        <v>43</v>
      </c>
      <c r="C5" s="63" t="s">
        <v>44</v>
      </c>
      <c r="D5" s="63" t="s">
        <v>45</v>
      </c>
      <c r="E5" s="63" t="s">
        <v>46</v>
      </c>
      <c r="F5" s="63" t="s">
        <v>47</v>
      </c>
      <c r="G5" s="63" t="s">
        <v>48</v>
      </c>
      <c r="H5" s="63" t="s">
        <v>49</v>
      </c>
      <c r="I5" s="63" t="s">
        <v>50</v>
      </c>
    </row>
    <row r="6" spans="2:9">
      <c r="B6" s="105" t="s">
        <v>51</v>
      </c>
      <c r="C6" s="112" t="s">
        <v>193</v>
      </c>
      <c r="D6" s="112" t="s">
        <v>194</v>
      </c>
      <c r="E6" s="107" t="s">
        <v>52</v>
      </c>
      <c r="F6" s="107" t="s">
        <v>20</v>
      </c>
      <c r="G6" s="73"/>
      <c r="H6" s="64"/>
      <c r="I6" s="64"/>
    </row>
    <row r="7" spans="2:9">
      <c r="B7" s="67"/>
      <c r="C7" s="112" t="s">
        <v>195</v>
      </c>
      <c r="D7" s="112" t="s">
        <v>196</v>
      </c>
      <c r="E7" s="107" t="s">
        <v>52</v>
      </c>
      <c r="F7" s="107" t="s">
        <v>20</v>
      </c>
      <c r="G7" s="73"/>
      <c r="H7" s="64"/>
      <c r="I7" s="64"/>
    </row>
    <row r="8" spans="2:9">
      <c r="B8" s="67"/>
      <c r="C8" s="112" t="s">
        <v>197</v>
      </c>
      <c r="D8" s="112" t="s">
        <v>198</v>
      </c>
      <c r="E8" s="107" t="s">
        <v>52</v>
      </c>
      <c r="F8" s="107" t="s">
        <v>20</v>
      </c>
      <c r="G8" s="73"/>
      <c r="H8" s="64"/>
      <c r="I8" s="64"/>
    </row>
    <row r="9" spans="2:9">
      <c r="B9" s="67"/>
      <c r="C9" s="112" t="s">
        <v>199</v>
      </c>
      <c r="D9" s="112" t="s">
        <v>200</v>
      </c>
      <c r="E9" s="107" t="s">
        <v>52</v>
      </c>
      <c r="F9" s="107" t="s">
        <v>20</v>
      </c>
      <c r="G9" s="73"/>
      <c r="H9" s="64"/>
      <c r="I9" s="64"/>
    </row>
    <row r="10" spans="2:9">
      <c r="B10" s="67"/>
      <c r="C10" s="112" t="s">
        <v>201</v>
      </c>
      <c r="D10" s="112" t="s">
        <v>202</v>
      </c>
      <c r="E10" s="107" t="s">
        <v>52</v>
      </c>
      <c r="F10" s="107" t="s">
        <v>20</v>
      </c>
      <c r="G10" s="73"/>
      <c r="H10" s="64"/>
      <c r="I10" s="64"/>
    </row>
    <row r="11" spans="2:9">
      <c r="B11" s="67"/>
      <c r="C11" s="112" t="s">
        <v>203</v>
      </c>
      <c r="D11" s="112" t="s">
        <v>204</v>
      </c>
      <c r="E11" s="107" t="s">
        <v>52</v>
      </c>
      <c r="F11" s="107" t="s">
        <v>20</v>
      </c>
      <c r="G11" s="73"/>
      <c r="H11" s="64"/>
      <c r="I11" s="64"/>
    </row>
    <row r="12" spans="2:9">
      <c r="B12" s="67"/>
      <c r="C12" s="65" t="str">
        <f>ELC_CEN!B32</f>
        <v>ETURNPWR5N</v>
      </c>
      <c r="D12" s="106" t="str">
        <f>ELC_CEN!C32</f>
        <v>Thermal electric: Nuclear PWR plant - New</v>
      </c>
      <c r="E12" s="107" t="s">
        <v>52</v>
      </c>
      <c r="F12" s="107" t="s">
        <v>20</v>
      </c>
      <c r="G12" s="73"/>
      <c r="H12" s="64"/>
      <c r="I12" s="64"/>
    </row>
    <row r="13" spans="2:9">
      <c r="B13" s="67" t="s">
        <v>163</v>
      </c>
      <c r="C13" s="106" t="str">
        <f>ELC_CEN!B33</f>
        <v>*ETURNPWR4N</v>
      </c>
      <c r="D13" s="106" t="str">
        <f>ELC_CEN!C33</f>
        <v>Thermal electric: Nuclear PWR plant life time extension - New</v>
      </c>
      <c r="E13" s="107" t="s">
        <v>52</v>
      </c>
      <c r="F13" s="107" t="s">
        <v>20</v>
      </c>
      <c r="G13" s="73"/>
      <c r="H13" s="64"/>
      <c r="I13" s="64"/>
    </row>
    <row r="14" spans="2:9">
      <c r="B14" s="67"/>
      <c r="C14" s="65"/>
      <c r="D14" s="65"/>
      <c r="E14" s="66"/>
      <c r="F14" s="66"/>
      <c r="G14" s="73"/>
      <c r="H14" s="64"/>
      <c r="I14" s="64"/>
    </row>
    <row r="15" spans="2:9">
      <c r="B15" s="67" t="s">
        <v>163</v>
      </c>
      <c r="C15" s="65" t="str">
        <f>ELC_CEN!B37</f>
        <v>ERGEOEC1N-IS</v>
      </c>
      <c r="D15" s="106" t="str">
        <f>ELC_CEN!C37</f>
        <v>Geothermal electricity e.g. Iceland, centralized</v>
      </c>
      <c r="E15" s="66" t="s">
        <v>52</v>
      </c>
      <c r="F15" s="66" t="s">
        <v>20</v>
      </c>
      <c r="G15" s="73"/>
      <c r="H15" s="64"/>
      <c r="I15" s="64"/>
    </row>
    <row r="16" spans="2:9">
      <c r="B16" s="67" t="s">
        <v>163</v>
      </c>
      <c r="C16" s="106" t="str">
        <f>ELC_CEN!B41</f>
        <v>EHGEOHC1N-IS</v>
      </c>
      <c r="D16" s="106" t="str">
        <f>ELC_CEN!C41</f>
        <v>Geothermal heating in e.g. Iceland, centralized</v>
      </c>
      <c r="E16" s="66" t="s">
        <v>52</v>
      </c>
      <c r="F16" s="66" t="s">
        <v>20</v>
      </c>
      <c r="G16" s="73"/>
      <c r="H16" s="64"/>
      <c r="I16" s="64"/>
    </row>
    <row r="17" spans="2:9">
      <c r="B17" s="67"/>
      <c r="C17" s="65"/>
      <c r="D17" s="65"/>
      <c r="E17" s="66"/>
      <c r="F17" s="66"/>
      <c r="G17" s="73"/>
      <c r="H17" s="64"/>
      <c r="I17" s="64"/>
    </row>
    <row r="18" spans="2:9">
      <c r="B18" s="67"/>
      <c r="C18" s="65"/>
      <c r="D18" s="65"/>
      <c r="E18" s="66"/>
      <c r="F18" s="66"/>
      <c r="G18" s="73"/>
      <c r="H18" s="64"/>
      <c r="I18" s="64"/>
    </row>
    <row r="19" spans="2:9">
      <c r="B19" s="67"/>
      <c r="D19" s="65"/>
      <c r="E19" s="66"/>
      <c r="F19" s="66"/>
      <c r="G19" s="73"/>
      <c r="H19" s="64"/>
      <c r="I19" s="64"/>
    </row>
    <row r="20" spans="2:9">
      <c r="B20" s="64"/>
      <c r="C20" s="65"/>
      <c r="D20" s="65"/>
      <c r="E20" s="66"/>
      <c r="F20" s="66"/>
      <c r="G20" s="73"/>
      <c r="H20" s="64"/>
      <c r="I20" s="64"/>
    </row>
    <row r="21" spans="2:9">
      <c r="B21" s="67"/>
      <c r="C21" s="65"/>
      <c r="D21" s="65"/>
      <c r="E21" s="66"/>
      <c r="F21" s="66"/>
      <c r="G21" s="73"/>
      <c r="H21" s="64"/>
      <c r="I21" s="64"/>
    </row>
    <row r="22" spans="2:9">
      <c r="B22" s="67"/>
      <c r="C22" s="65"/>
      <c r="D22" s="65"/>
      <c r="E22" s="66"/>
      <c r="F22" s="66"/>
      <c r="G22" s="73"/>
      <c r="H22" s="64"/>
      <c r="I22" s="64"/>
    </row>
    <row r="23" spans="2:9">
      <c r="B23" s="67"/>
      <c r="C23" s="65"/>
      <c r="D23" s="65"/>
      <c r="E23" s="66"/>
      <c r="F23" s="66"/>
      <c r="G23" s="73"/>
      <c r="H23" s="64"/>
      <c r="I23" s="64"/>
    </row>
    <row r="24" spans="2:9">
      <c r="B24" s="67"/>
      <c r="C24" s="65"/>
      <c r="D24" s="65"/>
      <c r="E24" s="66"/>
      <c r="F24" s="66"/>
      <c r="G24" s="73"/>
      <c r="H24" s="64"/>
      <c r="I24" s="64"/>
    </row>
    <row r="25" spans="2:9">
      <c r="B25" s="67"/>
      <c r="C25" s="65"/>
      <c r="D25" s="65"/>
      <c r="E25" s="66"/>
      <c r="F25" s="66"/>
      <c r="G25" s="73"/>
      <c r="H25" s="64"/>
      <c r="I25" s="64"/>
    </row>
    <row r="26" spans="2:9">
      <c r="B26" s="67"/>
      <c r="C26" s="65"/>
      <c r="D26" s="65"/>
      <c r="E26" s="66"/>
      <c r="F26" s="66"/>
      <c r="G26" s="73"/>
      <c r="H26" s="64"/>
      <c r="I26" s="64"/>
    </row>
    <row r="27" spans="2:9">
      <c r="B27" s="67"/>
      <c r="C27" s="65"/>
      <c r="D27" s="65"/>
      <c r="E27" s="66"/>
      <c r="F27" s="66"/>
      <c r="G27" s="73"/>
      <c r="H27" s="64"/>
      <c r="I27" s="64"/>
    </row>
    <row r="28" spans="2:9">
      <c r="B28" s="67"/>
      <c r="C28" s="65"/>
      <c r="D28" s="65"/>
      <c r="E28" s="66"/>
      <c r="F28" s="66"/>
      <c r="G28" s="73"/>
      <c r="H28" s="64"/>
      <c r="I28" s="64"/>
    </row>
    <row r="29" spans="2:9">
      <c r="B29" s="67"/>
      <c r="C29" s="65"/>
      <c r="D29" s="65"/>
      <c r="E29" s="66"/>
      <c r="F29" s="66"/>
      <c r="G29" s="73"/>
      <c r="H29" s="64"/>
      <c r="I29" s="64"/>
    </row>
    <row r="30" spans="2:9">
      <c r="B30" s="67"/>
      <c r="C30" s="65"/>
      <c r="D30" s="65"/>
      <c r="E30" s="66"/>
      <c r="F30" s="66"/>
      <c r="G30" s="73"/>
      <c r="H30" s="64"/>
      <c r="I30" s="64"/>
    </row>
    <row r="31" spans="2:9">
      <c r="B31" s="67"/>
      <c r="C31" s="65"/>
      <c r="D31" s="65"/>
      <c r="E31" s="66"/>
      <c r="F31" s="66"/>
      <c r="G31" s="73"/>
      <c r="H31" s="64"/>
      <c r="I31" s="64"/>
    </row>
    <row r="32" spans="2:9">
      <c r="B32" s="67"/>
      <c r="C32" s="65"/>
      <c r="D32" s="65"/>
      <c r="E32" s="66"/>
      <c r="F32" s="66"/>
      <c r="G32" s="73"/>
      <c r="H32" s="64"/>
      <c r="I32" s="64"/>
    </row>
    <row r="33" spans="2:9">
      <c r="B33" s="67"/>
      <c r="C33" s="65"/>
      <c r="D33" s="65"/>
      <c r="E33" s="66"/>
      <c r="F33" s="66"/>
      <c r="G33" s="73"/>
      <c r="H33" s="64"/>
      <c r="I33" s="64"/>
    </row>
    <row r="34" spans="2:9">
      <c r="B34" s="67"/>
      <c r="C34" s="65"/>
      <c r="D34" s="65"/>
      <c r="E34" s="66"/>
      <c r="F34" s="66"/>
      <c r="G34" s="73"/>
      <c r="H34" s="64"/>
      <c r="I34" s="64"/>
    </row>
    <row r="35" spans="2:9">
      <c r="B35" s="67"/>
      <c r="C35" s="65"/>
      <c r="D35" s="65"/>
      <c r="E35" s="66"/>
      <c r="F35" s="66"/>
      <c r="G35" s="73"/>
      <c r="H35" s="64"/>
      <c r="I35" s="64"/>
    </row>
    <row r="36" spans="2:9">
      <c r="B36" s="67"/>
      <c r="C36" s="65"/>
      <c r="D36" s="65"/>
      <c r="E36" s="66"/>
      <c r="F36" s="66"/>
      <c r="G36" s="73"/>
      <c r="H36" s="64"/>
      <c r="I36" s="64"/>
    </row>
    <row r="37" spans="2:9">
      <c r="B37" s="67"/>
      <c r="C37" s="65"/>
      <c r="D37" s="65"/>
      <c r="E37" s="66"/>
      <c r="F37" s="66"/>
      <c r="G37" s="73"/>
      <c r="H37" s="64"/>
      <c r="I37" s="64"/>
    </row>
    <row r="38" spans="2:9">
      <c r="B38" s="67"/>
      <c r="C38" s="65"/>
      <c r="D38" s="65"/>
      <c r="E38" s="66"/>
      <c r="F38" s="66"/>
      <c r="G38" s="73"/>
      <c r="H38" s="64"/>
      <c r="I38" s="64"/>
    </row>
    <row r="39" spans="2:9">
      <c r="B39" s="67"/>
      <c r="C39" s="65"/>
      <c r="D39" s="65"/>
      <c r="E39" s="66"/>
      <c r="F39" s="66"/>
      <c r="G39" s="73"/>
      <c r="H39" s="64"/>
      <c r="I39" s="64"/>
    </row>
    <row r="40" spans="2:9">
      <c r="B40" s="67"/>
      <c r="C40" s="65"/>
      <c r="D40" s="106"/>
      <c r="E40" s="66"/>
      <c r="F40" s="66"/>
      <c r="G40" s="73"/>
      <c r="H40" s="64"/>
      <c r="I40" s="64"/>
    </row>
    <row r="41" spans="2:9">
      <c r="B41" s="67"/>
      <c r="C41" s="65"/>
      <c r="D41" s="106"/>
      <c r="E41" s="66"/>
      <c r="F41" s="66"/>
      <c r="G41" s="73"/>
      <c r="H41" s="64"/>
      <c r="I41" s="64"/>
    </row>
    <row r="42" spans="2:9">
      <c r="B42" s="67"/>
      <c r="C42" s="65"/>
      <c r="D42" s="106"/>
      <c r="E42" s="66"/>
      <c r="F42" s="66"/>
      <c r="G42" s="73"/>
      <c r="H42" s="64"/>
      <c r="I42" s="64"/>
    </row>
    <row r="43" spans="2:9">
      <c r="B43" s="67"/>
      <c r="C43" s="65"/>
      <c r="D43" s="106"/>
      <c r="E43" s="66"/>
      <c r="F43" s="66"/>
      <c r="G43" s="73"/>
      <c r="H43" s="64"/>
      <c r="I43" s="64"/>
    </row>
    <row r="44" spans="2:9" s="102" customFormat="1">
      <c r="G44" s="73"/>
      <c r="H44" s="105"/>
      <c r="I44" s="105"/>
    </row>
    <row r="45" spans="2:9" s="102" customFormat="1">
      <c r="G45" s="73"/>
      <c r="H45" s="105"/>
      <c r="I45" s="105"/>
    </row>
    <row r="46" spans="2:9" s="102" customFormat="1">
      <c r="G46" s="73"/>
      <c r="H46" s="105"/>
      <c r="I46" s="105"/>
    </row>
    <row r="47" spans="2:9" s="102" customFormat="1">
      <c r="G47" s="73"/>
      <c r="H47" s="105"/>
      <c r="I47" s="105"/>
    </row>
    <row r="48" spans="2:9" s="102" customFormat="1">
      <c r="G48" s="73"/>
      <c r="H48" s="105"/>
      <c r="I48" s="105"/>
    </row>
    <row r="49" spans="2:10" s="102" customFormat="1">
      <c r="G49" s="73"/>
      <c r="H49" s="105"/>
      <c r="I49" s="105"/>
    </row>
    <row r="50" spans="2:10">
      <c r="B50" s="67"/>
      <c r="C50" s="113"/>
      <c r="D50" s="113"/>
      <c r="E50" s="107"/>
      <c r="F50" s="107"/>
      <c r="G50" s="108"/>
      <c r="H50" s="67"/>
      <c r="I50" s="67"/>
      <c r="J50" s="103"/>
    </row>
    <row r="51" spans="2:10">
      <c r="B51" s="67"/>
      <c r="C51" s="106"/>
      <c r="D51" s="106"/>
      <c r="E51" s="107"/>
      <c r="F51" s="107"/>
      <c r="G51" s="108"/>
      <c r="H51" s="67"/>
      <c r="I51" s="67"/>
      <c r="J51" s="103"/>
    </row>
    <row r="52" spans="2:10">
      <c r="B52" s="67"/>
      <c r="C52" s="106"/>
      <c r="D52" s="106"/>
      <c r="E52" s="107"/>
      <c r="F52" s="107"/>
      <c r="G52" s="108"/>
      <c r="H52" s="67"/>
      <c r="I52" s="67"/>
      <c r="J52" s="103"/>
    </row>
    <row r="53" spans="2:10">
      <c r="B53" s="67"/>
      <c r="C53" s="106"/>
      <c r="D53" s="106"/>
      <c r="E53" s="107"/>
      <c r="F53" s="107"/>
      <c r="G53" s="108"/>
      <c r="H53" s="67"/>
      <c r="I53" s="67"/>
      <c r="J53" s="103"/>
    </row>
    <row r="54" spans="2:10">
      <c r="B54" s="67"/>
      <c r="C54" s="106"/>
      <c r="D54" s="106"/>
      <c r="E54" s="107"/>
      <c r="F54" s="107"/>
      <c r="G54" s="108"/>
      <c r="H54" s="67"/>
      <c r="I54" s="67"/>
      <c r="J54" s="103"/>
    </row>
    <row r="55" spans="2:10">
      <c r="B55" s="67"/>
      <c r="C55" s="106"/>
      <c r="D55" s="106"/>
      <c r="E55" s="107"/>
      <c r="F55" s="107"/>
      <c r="G55" s="108"/>
      <c r="H55" s="67"/>
      <c r="I55" s="67"/>
      <c r="J55" s="103"/>
    </row>
    <row r="56" spans="2:10">
      <c r="B56" s="67"/>
      <c r="C56" s="106"/>
      <c r="D56" s="106"/>
      <c r="E56" s="107"/>
      <c r="F56" s="107"/>
      <c r="G56" s="108"/>
      <c r="H56" s="67"/>
      <c r="I56" s="67"/>
      <c r="J56" s="103"/>
    </row>
    <row r="57" spans="2:10">
      <c r="B57" s="67"/>
      <c r="C57" s="106"/>
      <c r="D57" s="106"/>
      <c r="E57" s="107"/>
      <c r="F57" s="107"/>
      <c r="G57" s="108"/>
      <c r="H57" s="67"/>
      <c r="I57" s="67"/>
      <c r="J57" s="103"/>
    </row>
    <row r="58" spans="2:10">
      <c r="B58" s="67"/>
      <c r="C58" s="106"/>
      <c r="D58" s="106"/>
      <c r="E58" s="107"/>
      <c r="F58" s="107"/>
      <c r="G58" s="108"/>
      <c r="H58" s="67"/>
      <c r="I58" s="67"/>
      <c r="J58" s="103"/>
    </row>
    <row r="59" spans="2:10">
      <c r="B59" s="67"/>
      <c r="C59" s="106"/>
      <c r="D59" s="106"/>
      <c r="E59" s="107"/>
      <c r="F59" s="107"/>
      <c r="G59" s="108"/>
      <c r="H59" s="67"/>
      <c r="I59" s="67"/>
      <c r="J59" s="103"/>
    </row>
    <row r="60" spans="2:10">
      <c r="B60" s="67"/>
      <c r="C60" s="106"/>
      <c r="D60" s="106"/>
      <c r="E60" s="107"/>
      <c r="F60" s="107"/>
      <c r="G60" s="108"/>
      <c r="H60" s="67"/>
      <c r="I60" s="67"/>
      <c r="J60" s="103"/>
    </row>
    <row r="61" spans="2:10">
      <c r="B61" s="67"/>
      <c r="C61" s="67"/>
      <c r="D61" s="67"/>
      <c r="E61" s="107"/>
      <c r="F61" s="69"/>
      <c r="G61" s="70"/>
      <c r="H61" s="68"/>
      <c r="I61" s="68"/>
      <c r="J61" s="103"/>
    </row>
    <row r="62" spans="2:10">
      <c r="B62" s="68"/>
      <c r="C62" s="67"/>
      <c r="D62" s="67"/>
      <c r="E62" s="107"/>
      <c r="F62" s="107"/>
      <c r="G62" s="70"/>
      <c r="H62" s="68"/>
      <c r="I62" s="68"/>
      <c r="J62" s="103"/>
    </row>
    <row r="63" spans="2:10">
      <c r="B63" s="4"/>
      <c r="C63" s="4"/>
      <c r="D63" s="71"/>
      <c r="E63" s="69"/>
      <c r="F63" s="107"/>
      <c r="G63" s="70"/>
      <c r="H63" s="68"/>
      <c r="I63" s="68"/>
      <c r="J63" s="103"/>
    </row>
    <row r="64" spans="2:10">
      <c r="B64" s="68"/>
      <c r="C64" s="67"/>
      <c r="D64" s="71"/>
      <c r="E64" s="69"/>
      <c r="F64" s="107"/>
      <c r="G64" s="70"/>
      <c r="H64" s="68"/>
      <c r="I64" s="68"/>
      <c r="J64" s="103"/>
    </row>
    <row r="65" spans="2:10">
      <c r="B65" s="48"/>
      <c r="C65" s="26"/>
      <c r="D65" s="26"/>
      <c r="E65" s="50"/>
      <c r="F65" s="50"/>
      <c r="G65" s="51"/>
      <c r="H65" s="48"/>
      <c r="I65" s="48"/>
      <c r="J65" s="103"/>
    </row>
    <row r="66" spans="2:10">
      <c r="B66" s="48"/>
      <c r="C66" s="26"/>
      <c r="D66" s="26"/>
      <c r="E66" s="50"/>
      <c r="F66" s="50"/>
      <c r="G66" s="51"/>
      <c r="H66" s="48"/>
      <c r="I66" s="48"/>
      <c r="J66" s="103"/>
    </row>
    <row r="67" spans="2:10">
      <c r="B67" s="48"/>
      <c r="C67" s="26"/>
      <c r="D67" s="26"/>
      <c r="E67" s="50"/>
      <c r="F67" s="50"/>
      <c r="G67" s="51"/>
      <c r="H67" s="48"/>
      <c r="I67" s="48"/>
      <c r="J67" s="103"/>
    </row>
    <row r="68" spans="2:10">
      <c r="B68" s="48"/>
      <c r="C68" s="26"/>
      <c r="D68" s="26"/>
      <c r="E68" s="50"/>
      <c r="F68" s="50"/>
      <c r="G68" s="51"/>
      <c r="H68" s="48"/>
      <c r="I68" s="48"/>
      <c r="J68" s="103"/>
    </row>
    <row r="69" spans="2:10">
      <c r="B69" s="48"/>
      <c r="C69" s="26"/>
      <c r="D69" s="26"/>
      <c r="E69" s="50"/>
      <c r="F69" s="50"/>
      <c r="G69" s="51"/>
      <c r="H69" s="48"/>
      <c r="I69" s="48"/>
      <c r="J69" s="103"/>
    </row>
    <row r="70" spans="2:10">
      <c r="B70" s="48"/>
      <c r="C70" s="4"/>
      <c r="D70" s="4"/>
      <c r="E70" s="29"/>
      <c r="F70" s="50"/>
      <c r="G70" s="51"/>
      <c r="H70" s="48"/>
      <c r="I70" s="48"/>
      <c r="J70" s="103"/>
    </row>
    <row r="71" spans="2:10">
      <c r="B71" s="4"/>
      <c r="C71" s="104"/>
      <c r="D71" s="104"/>
      <c r="E71" s="29"/>
      <c r="F71" s="29"/>
      <c r="G71" s="114"/>
      <c r="H71" s="4"/>
      <c r="I71" s="4"/>
      <c r="J71" s="103"/>
    </row>
    <row r="72" spans="2:10">
      <c r="B72" s="4"/>
      <c r="C72" s="103"/>
      <c r="D72" s="104"/>
      <c r="E72" s="29"/>
      <c r="F72" s="29"/>
      <c r="G72" s="114"/>
      <c r="H72" s="4"/>
      <c r="I72" s="4"/>
      <c r="J72" s="103"/>
    </row>
    <row r="73" spans="2:10">
      <c r="B73" s="26"/>
      <c r="C73" s="26"/>
      <c r="D73" s="26"/>
      <c r="E73" s="50"/>
      <c r="F73" s="50"/>
      <c r="G73" s="26"/>
      <c r="H73" s="26"/>
      <c r="I73" s="26"/>
      <c r="J73" s="103"/>
    </row>
    <row r="74" spans="2:10">
      <c r="B74" s="26"/>
      <c r="C74" s="26"/>
      <c r="D74" s="26"/>
      <c r="E74" s="50"/>
      <c r="F74" s="50"/>
      <c r="G74" s="26"/>
      <c r="H74" s="26"/>
      <c r="I74" s="26"/>
      <c r="J74" s="103"/>
    </row>
    <row r="75" spans="2:10">
      <c r="B75" s="48"/>
      <c r="C75" s="48"/>
      <c r="D75" s="48"/>
      <c r="E75" s="50"/>
      <c r="F75" s="50"/>
      <c r="G75" s="48"/>
      <c r="H75" s="48"/>
      <c r="I75" s="48"/>
      <c r="J75" s="1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1:CE339"/>
  <sheetViews>
    <sheetView topLeftCell="A25" zoomScaleNormal="100" workbookViewId="0">
      <selection activeCell="B37" sqref="B37"/>
    </sheetView>
  </sheetViews>
  <sheetFormatPr defaultColWidth="9.109375" defaultRowHeight="14.4"/>
  <cols>
    <col min="1" max="1" width="9.109375" style="4"/>
    <col min="2" max="2" width="25.109375" style="1" customWidth="1"/>
    <col min="3" max="3" width="57.6640625" style="1" customWidth="1"/>
    <col min="4" max="4" width="46" style="1" customWidth="1"/>
    <col min="5" max="5" width="9.6640625" style="1" customWidth="1"/>
    <col min="6" max="7" width="10.6640625" style="1" customWidth="1"/>
    <col min="8" max="8" width="14" style="1" customWidth="1"/>
    <col min="9" max="9" width="10.6640625" style="1" customWidth="1"/>
    <col min="10" max="10" width="15.5546875" style="1" customWidth="1"/>
    <col min="11" max="11" width="10.6640625" style="1" customWidth="1"/>
    <col min="12" max="12" width="7.88671875" style="1" customWidth="1"/>
    <col min="13" max="13" width="8.109375" style="1" customWidth="1"/>
    <col min="14" max="14" width="12" style="1" customWidth="1"/>
    <col min="15" max="15" width="29.33203125" style="1" customWidth="1"/>
    <col min="16" max="26" width="10.6640625" style="1" customWidth="1"/>
    <col min="27" max="27" width="17" style="4" customWidth="1"/>
    <col min="28" max="29" width="9.109375" style="4" customWidth="1"/>
    <col min="30" max="30" width="12.88671875" style="4" bestFit="1" customWidth="1"/>
    <col min="31" max="31" width="20.5546875" style="77" customWidth="1"/>
    <col min="32" max="32" width="14.109375" style="4" customWidth="1"/>
    <col min="33" max="33" width="14.21875" style="4" customWidth="1"/>
    <col min="34" max="34" width="16.33203125" style="4" customWidth="1"/>
    <col min="35" max="36" width="6" style="4" customWidth="1"/>
    <col min="37" max="37" width="10.109375" style="4" bestFit="1" customWidth="1"/>
    <col min="38" max="38" width="10.44140625" style="4" customWidth="1"/>
    <col min="39" max="39" width="9.109375" style="4" customWidth="1"/>
    <col min="40" max="40" width="17.6640625" style="4" customWidth="1"/>
    <col min="41" max="41" width="13.33203125" style="48" customWidth="1"/>
    <col min="42" max="42" width="25.6640625" style="4" customWidth="1"/>
    <col min="43" max="43" width="10.109375" style="4" bestFit="1" customWidth="1"/>
    <col min="44" max="44" width="11.44140625" style="4" customWidth="1"/>
    <col min="45" max="45" width="10.109375" style="4" customWidth="1"/>
    <col min="46" max="46" width="21.33203125" style="4" customWidth="1"/>
    <col min="47" max="47" width="20.44140625" style="4" customWidth="1"/>
    <col min="48" max="48" width="23.5546875" style="4" customWidth="1"/>
    <col min="49" max="49" width="20.88671875" style="4" customWidth="1"/>
    <col min="50" max="50" width="22.44140625" style="4" customWidth="1"/>
    <col min="51" max="16384" width="9.109375" style="4"/>
  </cols>
  <sheetData>
    <row r="1" spans="1:51">
      <c r="B1" s="104"/>
      <c r="C1" s="104"/>
      <c r="D1" s="104"/>
      <c r="E1" s="26"/>
      <c r="F1" s="90"/>
      <c r="G1" s="104"/>
      <c r="H1" s="104"/>
      <c r="I1" s="104"/>
      <c r="J1" s="104"/>
      <c r="K1" s="21"/>
      <c r="L1" s="21"/>
      <c r="M1" s="21"/>
      <c r="N1" s="4"/>
      <c r="O1" s="22"/>
      <c r="P1" s="21"/>
      <c r="Q1" s="22"/>
      <c r="R1" s="22"/>
      <c r="S1" s="21"/>
      <c r="T1" s="80"/>
      <c r="U1" s="80"/>
      <c r="V1" s="80"/>
      <c r="W1" s="22"/>
      <c r="X1" s="22"/>
      <c r="Y1" s="22"/>
      <c r="Z1" s="24"/>
      <c r="AA1" s="80"/>
      <c r="AB1" s="80"/>
      <c r="AE1" s="4"/>
      <c r="AF1" s="77"/>
      <c r="AG1" s="78"/>
      <c r="AH1" s="77"/>
      <c r="AI1" s="77"/>
      <c r="AO1" s="115"/>
      <c r="AQ1" s="56"/>
      <c r="AR1" s="56"/>
      <c r="AS1" s="56"/>
      <c r="AT1" s="56"/>
      <c r="AU1" s="56"/>
      <c r="AV1" s="57"/>
      <c r="AW1" s="56"/>
      <c r="AX1" s="56"/>
      <c r="AY1" s="58"/>
    </row>
    <row r="2" spans="1:51" s="102" customFormat="1">
      <c r="A2" s="186" t="s">
        <v>260</v>
      </c>
      <c r="B2" s="187"/>
      <c r="D2" s="186" t="s">
        <v>261</v>
      </c>
      <c r="E2" s="187"/>
      <c r="AB2" s="188"/>
      <c r="AC2" s="188"/>
    </row>
    <row r="3" spans="1:51" s="102" customFormat="1">
      <c r="A3" s="189" t="s">
        <v>262</v>
      </c>
      <c r="B3" s="190" t="s">
        <v>263</v>
      </c>
      <c r="D3" s="191" t="s">
        <v>264</v>
      </c>
      <c r="E3" s="192">
        <v>7.45</v>
      </c>
      <c r="AB3" s="188"/>
      <c r="AC3" s="188"/>
    </row>
    <row r="4" spans="1:51" s="102" customFormat="1">
      <c r="A4" s="189" t="s">
        <v>265</v>
      </c>
      <c r="B4" s="190" t="s">
        <v>266</v>
      </c>
      <c r="AB4" s="188"/>
      <c r="AC4" s="188"/>
    </row>
    <row r="5" spans="1:51" s="102" customFormat="1">
      <c r="A5" s="189" t="s">
        <v>267</v>
      </c>
      <c r="B5" s="190" t="s">
        <v>268</v>
      </c>
      <c r="D5" s="186" t="s">
        <v>269</v>
      </c>
      <c r="E5" s="193"/>
      <c r="F5" s="187"/>
      <c r="AB5" s="188"/>
      <c r="AC5" s="188"/>
      <c r="AE5" s="4" t="s">
        <v>249</v>
      </c>
      <c r="AF5" s="157">
        <v>1.0826012887285759</v>
      </c>
    </row>
    <row r="6" spans="1:51" s="102" customFormat="1">
      <c r="A6" s="189" t="s">
        <v>270</v>
      </c>
      <c r="B6" s="190" t="s">
        <v>271</v>
      </c>
      <c r="D6" s="194" t="s">
        <v>272</v>
      </c>
      <c r="F6" s="190"/>
      <c r="AB6" s="188"/>
      <c r="AC6" s="188"/>
      <c r="AE6" s="4" t="s">
        <v>247</v>
      </c>
      <c r="AF6" s="4">
        <v>0.83</v>
      </c>
      <c r="AL6" s="197" t="s">
        <v>282</v>
      </c>
      <c r="AM6" s="197"/>
      <c r="AN6" s="197"/>
      <c r="AO6" s="197"/>
      <c r="AP6" s="197"/>
      <c r="AQ6" s="197"/>
    </row>
    <row r="7" spans="1:51" s="102" customFormat="1">
      <c r="A7" s="189" t="s">
        <v>273</v>
      </c>
      <c r="B7" s="190" t="s">
        <v>274</v>
      </c>
      <c r="D7" s="195" t="s">
        <v>275</v>
      </c>
      <c r="E7" s="196"/>
      <c r="F7" s="192"/>
      <c r="AB7" s="188"/>
      <c r="AC7" s="188"/>
      <c r="AL7" s="102" t="s">
        <v>283</v>
      </c>
      <c r="AM7" s="197"/>
      <c r="AN7" s="197"/>
      <c r="AO7" s="198">
        <v>0.04</v>
      </c>
      <c r="AP7" s="197"/>
      <c r="AQ7" s="197"/>
    </row>
    <row r="8" spans="1:51" s="102" customFormat="1">
      <c r="A8" s="189" t="s">
        <v>276</v>
      </c>
      <c r="B8" s="190" t="s">
        <v>277</v>
      </c>
      <c r="AB8" s="188"/>
      <c r="AC8" s="188"/>
      <c r="AL8" s="4"/>
      <c r="AM8" s="4"/>
      <c r="AN8" s="4"/>
      <c r="AO8" s="48"/>
      <c r="AP8" s="4"/>
      <c r="AQ8" s="4"/>
      <c r="AR8" s="4"/>
      <c r="AS8" s="4"/>
      <c r="AT8" s="4"/>
    </row>
    <row r="9" spans="1:51" s="102" customFormat="1">
      <c r="A9" s="189" t="s">
        <v>278</v>
      </c>
      <c r="B9" s="190" t="s">
        <v>279</v>
      </c>
      <c r="AB9" s="188"/>
      <c r="AC9" s="188"/>
      <c r="AL9" s="4"/>
      <c r="AM9" s="4"/>
      <c r="AN9" s="4"/>
      <c r="AO9" s="48"/>
      <c r="AP9" s="4"/>
      <c r="AQ9" s="4"/>
      <c r="AR9" s="4"/>
      <c r="AS9" s="4"/>
      <c r="AT9" s="4"/>
    </row>
    <row r="10" spans="1:51" s="102" customFormat="1">
      <c r="A10" s="191" t="s">
        <v>280</v>
      </c>
      <c r="B10" s="192" t="s">
        <v>281</v>
      </c>
    </row>
    <row r="11" spans="1:51" s="102" customFormat="1">
      <c r="AB11" s="188"/>
      <c r="AC11" s="188"/>
      <c r="AD11" s="188"/>
    </row>
    <row r="12" spans="1:51">
      <c r="B12" s="48"/>
      <c r="C12" s="48"/>
      <c r="Y12" s="4"/>
      <c r="AD12" s="77"/>
      <c r="AE12" s="77" t="s">
        <v>241</v>
      </c>
      <c r="AP12" s="116"/>
    </row>
    <row r="13" spans="1:51">
      <c r="G13" s="9" t="s">
        <v>0</v>
      </c>
      <c r="AE13" s="4" t="s">
        <v>240</v>
      </c>
      <c r="AF13" s="77"/>
      <c r="AG13" s="77"/>
    </row>
    <row r="14" spans="1:51" ht="28.8">
      <c r="B14" s="10" t="s">
        <v>1</v>
      </c>
      <c r="C14" s="10" t="s">
        <v>2</v>
      </c>
      <c r="D14" s="10" t="s">
        <v>3</v>
      </c>
      <c r="E14" s="11" t="s">
        <v>4</v>
      </c>
      <c r="F14" s="11" t="s">
        <v>170</v>
      </c>
      <c r="G14" s="10" t="s">
        <v>5</v>
      </c>
      <c r="H14" s="10" t="s">
        <v>6</v>
      </c>
      <c r="I14" s="12" t="s">
        <v>7</v>
      </c>
      <c r="J14" s="10" t="s">
        <v>160</v>
      </c>
      <c r="K14" s="10" t="s">
        <v>8</v>
      </c>
      <c r="L14" s="12" t="s">
        <v>161</v>
      </c>
      <c r="M14" s="12" t="s">
        <v>158</v>
      </c>
      <c r="N14" s="12" t="s">
        <v>163</v>
      </c>
      <c r="O14" s="12" t="s">
        <v>56</v>
      </c>
      <c r="P14" s="12" t="s">
        <v>58</v>
      </c>
      <c r="Q14" s="10" t="s">
        <v>33</v>
      </c>
      <c r="R14" s="10" t="s">
        <v>9</v>
      </c>
      <c r="S14" s="10" t="s">
        <v>10</v>
      </c>
      <c r="T14" s="10" t="s">
        <v>11</v>
      </c>
      <c r="U14" s="10" t="s">
        <v>12</v>
      </c>
      <c r="V14" s="10" t="s">
        <v>13</v>
      </c>
      <c r="W14" s="10" t="s">
        <v>14</v>
      </c>
      <c r="X14" s="10" t="s">
        <v>15</v>
      </c>
      <c r="Y14" s="10" t="s">
        <v>16</v>
      </c>
      <c r="Z14" s="10" t="s">
        <v>27</v>
      </c>
      <c r="AA14" s="75" t="s">
        <v>166</v>
      </c>
      <c r="AB14" s="10" t="s">
        <v>17</v>
      </c>
      <c r="AE14" s="4" t="s">
        <v>251</v>
      </c>
      <c r="AF14" s="77"/>
      <c r="AG14" s="77"/>
      <c r="AH14" s="77"/>
      <c r="AI14" s="77"/>
      <c r="AJ14" s="77"/>
      <c r="AK14" s="77"/>
      <c r="AL14" s="77"/>
      <c r="AO14" s="118"/>
      <c r="AP14" s="117"/>
      <c r="AQ14" s="117"/>
      <c r="AR14" s="117"/>
      <c r="AS14" s="117"/>
      <c r="AT14" s="117"/>
      <c r="AU14" s="117"/>
      <c r="AV14" s="117"/>
      <c r="AW14" s="117"/>
      <c r="AX14" s="117"/>
      <c r="AY14" s="117"/>
    </row>
    <row r="15" spans="1:51" s="6" customFormat="1" ht="81.599999999999994" customHeight="1">
      <c r="B15" s="13" t="s">
        <v>18</v>
      </c>
      <c r="C15" s="13"/>
      <c r="D15" s="13" t="s">
        <v>68</v>
      </c>
      <c r="E15" s="14" t="s">
        <v>69</v>
      </c>
      <c r="F15" s="14" t="s">
        <v>69</v>
      </c>
      <c r="G15" s="13"/>
      <c r="H15" s="13" t="s">
        <v>67</v>
      </c>
      <c r="I15" s="13" t="s">
        <v>71</v>
      </c>
      <c r="J15" s="13" t="s">
        <v>159</v>
      </c>
      <c r="K15" s="13" t="s">
        <v>192</v>
      </c>
      <c r="L15" s="13" t="s">
        <v>162</v>
      </c>
      <c r="M15" s="13" t="s">
        <v>165</v>
      </c>
      <c r="N15" s="13" t="s">
        <v>164</v>
      </c>
      <c r="O15" s="13" t="s">
        <v>57</v>
      </c>
      <c r="P15" s="13" t="s">
        <v>74</v>
      </c>
      <c r="Q15" s="13" t="s">
        <v>72</v>
      </c>
      <c r="R15" s="13" t="s">
        <v>72</v>
      </c>
      <c r="S15" s="13" t="s">
        <v>73</v>
      </c>
      <c r="T15" s="13" t="s">
        <v>64</v>
      </c>
      <c r="U15" s="13" t="s">
        <v>65</v>
      </c>
      <c r="V15" s="13" t="s">
        <v>66</v>
      </c>
      <c r="W15" s="13" t="s">
        <v>59</v>
      </c>
      <c r="X15" s="13" t="s">
        <v>61</v>
      </c>
      <c r="Y15" s="13" t="s">
        <v>60</v>
      </c>
      <c r="Z15" s="13" t="s">
        <v>63</v>
      </c>
      <c r="AA15" s="54"/>
      <c r="AB15" s="13" t="s">
        <v>62</v>
      </c>
      <c r="AD15" s="48" t="s">
        <v>242</v>
      </c>
      <c r="AE15" s="119"/>
      <c r="AF15" s="121"/>
      <c r="AG15" s="86" t="s">
        <v>252</v>
      </c>
      <c r="AH15" s="121"/>
      <c r="AI15" s="121"/>
      <c r="AJ15" s="121"/>
      <c r="AK15" s="121"/>
      <c r="AL15" s="7"/>
      <c r="AO15" s="119"/>
    </row>
    <row r="16" spans="1:51" ht="36.6" customHeight="1" thickBot="1">
      <c r="B16" s="15" t="s">
        <v>19</v>
      </c>
      <c r="C16" s="16"/>
      <c r="D16" s="16"/>
      <c r="E16" s="17"/>
      <c r="F16" s="17" t="s">
        <v>171</v>
      </c>
      <c r="G16" s="16"/>
      <c r="H16" s="16"/>
      <c r="I16" s="16" t="s">
        <v>20</v>
      </c>
      <c r="J16" s="16"/>
      <c r="K16" s="16"/>
      <c r="L16" s="16"/>
      <c r="M16" s="16"/>
      <c r="N16" s="16"/>
      <c r="O16" s="16"/>
      <c r="P16" s="18"/>
      <c r="Q16" s="16"/>
      <c r="R16" s="16"/>
      <c r="S16" s="16"/>
      <c r="T16" s="16" t="s">
        <v>21</v>
      </c>
      <c r="U16" s="16" t="s">
        <v>21</v>
      </c>
      <c r="V16" s="16" t="s">
        <v>22</v>
      </c>
      <c r="W16" s="16" t="s">
        <v>23</v>
      </c>
      <c r="X16" s="16" t="s">
        <v>23</v>
      </c>
      <c r="Y16" s="16"/>
      <c r="Z16" s="16" t="s">
        <v>24</v>
      </c>
      <c r="AA16" s="74"/>
      <c r="AB16" s="16" t="s">
        <v>168</v>
      </c>
      <c r="AD16" s="4" t="s">
        <v>245</v>
      </c>
      <c r="AE16" s="155" t="s">
        <v>246</v>
      </c>
      <c r="AF16" s="155" t="s">
        <v>248</v>
      </c>
      <c r="AG16" s="160" t="s">
        <v>253</v>
      </c>
      <c r="AH16" s="160" t="s">
        <v>254</v>
      </c>
      <c r="AI16" s="86"/>
      <c r="AJ16" s="120"/>
      <c r="AK16" s="120"/>
      <c r="AL16" s="120"/>
      <c r="AM16" s="120"/>
      <c r="AO16" s="86"/>
      <c r="AP16" s="117"/>
      <c r="AQ16" s="117"/>
      <c r="AR16" s="117"/>
      <c r="AS16" s="117"/>
      <c r="AT16" s="117"/>
      <c r="AU16" s="117"/>
      <c r="AV16" s="117"/>
      <c r="AW16" s="117"/>
      <c r="AX16" s="117"/>
      <c r="AY16" s="117"/>
    </row>
    <row r="17" spans="2:55">
      <c r="B17" s="112" t="s">
        <v>193</v>
      </c>
      <c r="C17" s="112" t="s">
        <v>194</v>
      </c>
      <c r="D17" s="112" t="s">
        <v>136</v>
      </c>
      <c r="E17" s="112" t="s">
        <v>25</v>
      </c>
      <c r="F17" s="112" t="s">
        <v>250</v>
      </c>
      <c r="G17" s="112">
        <v>2015</v>
      </c>
      <c r="H17" s="112">
        <v>2015</v>
      </c>
      <c r="I17" s="112"/>
      <c r="J17" s="112"/>
      <c r="K17" s="127">
        <v>1</v>
      </c>
      <c r="L17" s="112"/>
      <c r="M17" s="112"/>
      <c r="N17" s="112"/>
      <c r="O17" s="112"/>
      <c r="P17" s="112"/>
      <c r="Q17" s="112"/>
      <c r="R17" s="112"/>
      <c r="S17" s="112"/>
      <c r="T17" s="127">
        <f>AF17/1000*$AF$5</f>
        <v>1.7971181392894358</v>
      </c>
      <c r="U17" s="127">
        <f>T17*0.02</f>
        <v>3.5942362785788717E-2</v>
      </c>
      <c r="V17" s="128">
        <v>1.24</v>
      </c>
      <c r="W17" s="129">
        <v>3.1536000000000002E-2</v>
      </c>
      <c r="X17" s="112"/>
      <c r="Y17" s="112">
        <v>1</v>
      </c>
      <c r="Z17" s="112">
        <v>75</v>
      </c>
      <c r="AA17" s="112"/>
      <c r="AB17" s="112">
        <v>6</v>
      </c>
      <c r="AD17" s="4" t="s">
        <v>236</v>
      </c>
      <c r="AE17" s="154">
        <f>2000</f>
        <v>2000</v>
      </c>
      <c r="AF17" s="122">
        <f>AE17*$AF$6</f>
        <v>1660</v>
      </c>
      <c r="AG17" s="158">
        <v>11.802466760003863</v>
      </c>
      <c r="AH17" s="122">
        <f>AG17/7.45</f>
        <v>1.5842237261750152</v>
      </c>
      <c r="AI17" s="122"/>
      <c r="AJ17" s="48"/>
      <c r="AK17" s="48"/>
      <c r="AO17" s="115"/>
      <c r="AQ17" s="56"/>
      <c r="AR17" s="56"/>
      <c r="AS17" s="56"/>
      <c r="AT17" s="56"/>
      <c r="AU17" s="56"/>
      <c r="AV17" s="57"/>
      <c r="AW17" s="56"/>
      <c r="AX17" s="56"/>
      <c r="AY17" s="58"/>
    </row>
    <row r="18" spans="2:55">
      <c r="B18" s="112" t="s">
        <v>195</v>
      </c>
      <c r="C18" s="112" t="s">
        <v>196</v>
      </c>
      <c r="D18" s="112" t="s">
        <v>136</v>
      </c>
      <c r="E18" s="112" t="s">
        <v>25</v>
      </c>
      <c r="F18" s="112" t="s">
        <v>250</v>
      </c>
      <c r="G18" s="112">
        <v>2015</v>
      </c>
      <c r="H18" s="112">
        <v>2015</v>
      </c>
      <c r="I18" s="112"/>
      <c r="J18" s="112"/>
      <c r="K18" s="127">
        <v>1</v>
      </c>
      <c r="L18" s="112"/>
      <c r="M18" s="112"/>
      <c r="N18" s="112"/>
      <c r="O18" s="112"/>
      <c r="P18" s="112"/>
      <c r="Q18" s="112"/>
      <c r="R18" s="112"/>
      <c r="S18" s="112"/>
      <c r="T18" s="127">
        <f>AF18/1000*$AF$5</f>
        <v>1.7971181392894358</v>
      </c>
      <c r="U18" s="127">
        <f>T18*0.02</f>
        <v>3.5942362785788717E-2</v>
      </c>
      <c r="V18" s="128">
        <v>1.2</v>
      </c>
      <c r="W18" s="129">
        <v>3.1536000000000002E-2</v>
      </c>
      <c r="X18" s="112"/>
      <c r="Y18" s="112">
        <v>1</v>
      </c>
      <c r="Z18" s="112">
        <v>75</v>
      </c>
      <c r="AA18" s="112"/>
      <c r="AB18" s="112">
        <v>6</v>
      </c>
      <c r="AD18" s="4" t="s">
        <v>237</v>
      </c>
      <c r="AE18" s="154">
        <f>2000</f>
        <v>2000</v>
      </c>
      <c r="AF18" s="122">
        <f>AE18*$AF$6</f>
        <v>1660</v>
      </c>
      <c r="AG18" s="159">
        <v>11.65817297968149</v>
      </c>
      <c r="AH18" s="122">
        <f>AG18/7.45</f>
        <v>1.5648554335142939</v>
      </c>
      <c r="AI18" s="122"/>
      <c r="AJ18" s="48"/>
      <c r="AK18" s="48"/>
      <c r="AO18" s="115"/>
      <c r="AQ18" s="56"/>
      <c r="AR18" s="56"/>
      <c r="AS18" s="56"/>
      <c r="AT18" s="56"/>
      <c r="AU18" s="56"/>
      <c r="AV18" s="57"/>
      <c r="AW18" s="56"/>
      <c r="AX18" s="56"/>
      <c r="AY18" s="58"/>
    </row>
    <row r="19" spans="2:55">
      <c r="B19" s="112" t="s">
        <v>197</v>
      </c>
      <c r="C19" s="112" t="s">
        <v>198</v>
      </c>
      <c r="D19" s="112" t="s">
        <v>136</v>
      </c>
      <c r="E19" s="112" t="s">
        <v>25</v>
      </c>
      <c r="F19" s="112" t="s">
        <v>250</v>
      </c>
      <c r="G19" s="112">
        <v>2015</v>
      </c>
      <c r="H19" s="112">
        <v>2015</v>
      </c>
      <c r="I19" s="112"/>
      <c r="J19" s="112"/>
      <c r="K19" s="127">
        <v>1</v>
      </c>
      <c r="L19" s="112"/>
      <c r="M19" s="112"/>
      <c r="N19" s="112"/>
      <c r="O19" s="112"/>
      <c r="P19" s="112"/>
      <c r="Q19" s="112"/>
      <c r="R19" s="112"/>
      <c r="S19" s="112"/>
      <c r="T19" s="127">
        <f>AF19/1000*$AF$5</f>
        <v>0.44927953482235894</v>
      </c>
      <c r="U19" s="127">
        <f>U17</f>
        <v>3.5942362785788717E-2</v>
      </c>
      <c r="V19" s="128">
        <v>1.24</v>
      </c>
      <c r="W19" s="129">
        <v>3.1536000000000002E-2</v>
      </c>
      <c r="X19" s="112"/>
      <c r="Y19" s="112">
        <v>1</v>
      </c>
      <c r="Z19" s="112">
        <v>75</v>
      </c>
      <c r="AA19" s="112"/>
      <c r="AB19" s="112">
        <v>1</v>
      </c>
      <c r="AD19" s="4" t="s">
        <v>243</v>
      </c>
      <c r="AE19" s="154">
        <v>500</v>
      </c>
      <c r="AF19" s="122">
        <f>AE19*$AF$6</f>
        <v>415</v>
      </c>
      <c r="AG19" s="156"/>
      <c r="AH19" s="122"/>
      <c r="AI19" s="122"/>
      <c r="AJ19" s="48"/>
      <c r="AK19" s="48"/>
      <c r="AO19" s="115"/>
      <c r="AQ19" s="56"/>
      <c r="AR19" s="56"/>
      <c r="AS19" s="56"/>
      <c r="AT19" s="56"/>
      <c r="AU19" s="56"/>
      <c r="AV19" s="57"/>
      <c r="AW19" s="56"/>
      <c r="AX19" s="56"/>
      <c r="AY19" s="58"/>
    </row>
    <row r="20" spans="2:55">
      <c r="B20" s="112" t="s">
        <v>199</v>
      </c>
      <c r="C20" s="112" t="s">
        <v>200</v>
      </c>
      <c r="D20" s="112" t="s">
        <v>136</v>
      </c>
      <c r="E20" s="112" t="s">
        <v>25</v>
      </c>
      <c r="F20" s="112" t="s">
        <v>250</v>
      </c>
      <c r="G20" s="112">
        <v>2015</v>
      </c>
      <c r="H20" s="112">
        <v>2015</v>
      </c>
      <c r="I20" s="112"/>
      <c r="J20" s="112"/>
      <c r="K20" s="127">
        <v>1</v>
      </c>
      <c r="L20" s="112"/>
      <c r="M20" s="112"/>
      <c r="N20" s="112"/>
      <c r="O20" s="112"/>
      <c r="P20" s="112"/>
      <c r="Q20" s="112"/>
      <c r="R20" s="112"/>
      <c r="S20" s="112"/>
      <c r="T20" s="127">
        <f>AF20/1000*$AF$5</f>
        <v>0.44927953482235894</v>
      </c>
      <c r="U20" s="127">
        <f>U18</f>
        <v>3.5942362785788717E-2</v>
      </c>
      <c r="V20" s="128">
        <v>1.2</v>
      </c>
      <c r="W20" s="129">
        <v>3.1536000000000002E-2</v>
      </c>
      <c r="X20" s="112"/>
      <c r="Y20" s="112">
        <v>1</v>
      </c>
      <c r="Z20" s="112">
        <v>75</v>
      </c>
      <c r="AA20" s="112"/>
      <c r="AB20" s="112">
        <v>1</v>
      </c>
      <c r="AD20" s="4" t="s">
        <v>244</v>
      </c>
      <c r="AE20" s="154">
        <v>500</v>
      </c>
      <c r="AF20" s="122">
        <f>AE20*$AF$6</f>
        <v>415</v>
      </c>
      <c r="AG20" s="156"/>
      <c r="AH20" s="122"/>
      <c r="AI20" s="122"/>
      <c r="AJ20" s="48"/>
      <c r="AK20" s="48"/>
      <c r="AO20" s="115"/>
      <c r="AQ20" s="56"/>
      <c r="AR20" s="56"/>
      <c r="AS20" s="56"/>
      <c r="AT20" s="56"/>
      <c r="AU20" s="56"/>
      <c r="AV20" s="57"/>
      <c r="AW20" s="56"/>
      <c r="AX20" s="56"/>
      <c r="AY20" s="58"/>
    </row>
    <row r="21" spans="2:55">
      <c r="B21" s="112" t="s">
        <v>201</v>
      </c>
      <c r="C21" s="112" t="s">
        <v>202</v>
      </c>
      <c r="D21" s="112" t="s">
        <v>136</v>
      </c>
      <c r="E21" s="112" t="s">
        <v>25</v>
      </c>
      <c r="F21" s="112" t="s">
        <v>250</v>
      </c>
      <c r="G21" s="112">
        <v>2026</v>
      </c>
      <c r="H21" s="112">
        <v>2026</v>
      </c>
      <c r="I21" s="112"/>
      <c r="J21" s="112"/>
      <c r="K21" s="127">
        <v>1</v>
      </c>
      <c r="L21" s="112"/>
      <c r="M21" s="112"/>
      <c r="N21" s="112"/>
      <c r="O21" s="112"/>
      <c r="P21" s="112"/>
      <c r="Q21" s="112"/>
      <c r="R21" s="112"/>
      <c r="S21" s="112"/>
      <c r="T21" s="127">
        <f>AF21/1000*$AF$5</f>
        <v>1.0782708835736616</v>
      </c>
      <c r="U21" s="127">
        <f>U19</f>
        <v>3.5942362785788717E-2</v>
      </c>
      <c r="V21" s="128">
        <v>1.24</v>
      </c>
      <c r="W21" s="129">
        <v>3.1536000000000002E-2</v>
      </c>
      <c r="X21" s="112"/>
      <c r="Y21" s="112">
        <v>1</v>
      </c>
      <c r="Z21" s="112">
        <v>75</v>
      </c>
      <c r="AA21" s="112"/>
      <c r="AB21" s="112">
        <v>3</v>
      </c>
      <c r="AD21" s="4" t="s">
        <v>238</v>
      </c>
      <c r="AE21" s="154">
        <f>AE17*0.6</f>
        <v>1200</v>
      </c>
      <c r="AF21" s="122">
        <f>AE21*$AF$6</f>
        <v>996</v>
      </c>
      <c r="AG21" s="156"/>
      <c r="AH21" s="122"/>
      <c r="AI21" s="122"/>
      <c r="AJ21" s="48"/>
      <c r="AK21" s="48"/>
      <c r="AO21" s="115"/>
      <c r="AQ21" s="56"/>
      <c r="AR21" s="56"/>
      <c r="AS21" s="56"/>
      <c r="AT21" s="56"/>
      <c r="AU21" s="56"/>
      <c r="AV21" s="57"/>
      <c r="AW21" s="56"/>
      <c r="AX21" s="56"/>
      <c r="AY21" s="58"/>
    </row>
    <row r="22" spans="2:55">
      <c r="B22" s="112" t="s">
        <v>203</v>
      </c>
      <c r="C22" s="112" t="s">
        <v>204</v>
      </c>
      <c r="D22" s="112" t="s">
        <v>136</v>
      </c>
      <c r="E22" s="112" t="s">
        <v>25</v>
      </c>
      <c r="F22" s="112" t="s">
        <v>250</v>
      </c>
      <c r="G22" s="112">
        <v>2026</v>
      </c>
      <c r="H22" s="112">
        <v>2026</v>
      </c>
      <c r="I22" s="112"/>
      <c r="J22" s="112"/>
      <c r="K22" s="127">
        <v>1</v>
      </c>
      <c r="L22" s="112"/>
      <c r="M22" s="112"/>
      <c r="N22" s="112"/>
      <c r="O22" s="112"/>
      <c r="P22" s="112"/>
      <c r="Q22" s="112"/>
      <c r="R22" s="112"/>
      <c r="S22" s="112"/>
      <c r="T22" s="127">
        <f>AF22/1000*$AF$5</f>
        <v>1.0782708835736616</v>
      </c>
      <c r="U22" s="127">
        <f>U20</f>
        <v>3.5942362785788717E-2</v>
      </c>
      <c r="V22" s="128">
        <v>1.2</v>
      </c>
      <c r="W22" s="129">
        <v>3.1536000000000002E-2</v>
      </c>
      <c r="X22" s="112"/>
      <c r="Y22" s="112">
        <v>1</v>
      </c>
      <c r="Z22" s="112">
        <v>75</v>
      </c>
      <c r="AA22" s="112"/>
      <c r="AB22" s="112">
        <v>3</v>
      </c>
      <c r="AD22" s="4" t="s">
        <v>239</v>
      </c>
      <c r="AE22" s="154">
        <f>AE18*0.6</f>
        <v>1200</v>
      </c>
      <c r="AF22" s="122">
        <f>AE22*$AF$6</f>
        <v>996</v>
      </c>
      <c r="AG22" s="156"/>
      <c r="AH22" s="122"/>
      <c r="AI22" s="122"/>
      <c r="AJ22" s="48"/>
      <c r="AK22" s="48"/>
      <c r="AO22" s="115"/>
      <c r="AQ22" s="56"/>
      <c r="AR22" s="56"/>
      <c r="AS22" s="56"/>
      <c r="AT22" s="56"/>
      <c r="AU22" s="56"/>
      <c r="AV22" s="57"/>
      <c r="AW22" s="56"/>
      <c r="AX22" s="56"/>
      <c r="AY22" s="58"/>
    </row>
    <row r="23" spans="2:55">
      <c r="B23" s="4"/>
      <c r="C23" s="104"/>
      <c r="D23" s="104"/>
      <c r="E23" s="104"/>
      <c r="F23" s="26"/>
      <c r="G23" s="90"/>
      <c r="H23" s="104"/>
      <c r="I23" s="104"/>
      <c r="J23" s="104"/>
      <c r="K23" s="104"/>
      <c r="L23" s="21"/>
      <c r="M23" s="21"/>
      <c r="N23" s="21"/>
      <c r="O23" s="4"/>
      <c r="P23" s="22"/>
      <c r="Q23" s="21"/>
      <c r="R23" s="22"/>
      <c r="S23" s="22"/>
      <c r="T23" s="21"/>
      <c r="U23" s="80"/>
      <c r="V23" s="80"/>
      <c r="W23" s="80"/>
      <c r="X23" s="22"/>
      <c r="Y23" s="22"/>
      <c r="Z23" s="22"/>
      <c r="AA23" s="24"/>
      <c r="AB23" s="80"/>
      <c r="AC23" s="80"/>
      <c r="AE23" s="4"/>
      <c r="AG23" s="77"/>
      <c r="AH23" s="78"/>
      <c r="AI23" s="77"/>
      <c r="AJ23" s="77"/>
      <c r="AO23" s="4"/>
      <c r="AP23" s="115"/>
      <c r="AR23" s="56"/>
      <c r="AS23" s="56"/>
      <c r="AT23" s="56"/>
      <c r="AU23" s="56"/>
      <c r="AV23" s="56"/>
      <c r="AW23" s="57"/>
      <c r="AX23" s="56"/>
      <c r="AY23" s="56"/>
      <c r="AZ23" s="58"/>
    </row>
    <row r="24" spans="2:55">
      <c r="B24" s="4"/>
      <c r="C24" s="104"/>
      <c r="D24" s="104"/>
      <c r="E24" s="104"/>
      <c r="F24" s="26"/>
      <c r="G24" s="90"/>
      <c r="H24" s="104"/>
      <c r="I24" s="104"/>
      <c r="J24" s="104"/>
      <c r="K24" s="104"/>
      <c r="L24" s="21"/>
      <c r="M24" s="21"/>
      <c r="N24" s="21"/>
      <c r="O24" s="4"/>
      <c r="P24" s="22"/>
      <c r="Q24" s="21"/>
      <c r="R24" s="22"/>
      <c r="S24" s="22"/>
      <c r="T24" s="21"/>
      <c r="U24" s="80"/>
      <c r="V24" s="80"/>
      <c r="W24" s="80"/>
      <c r="X24" s="22"/>
      <c r="Y24" s="22"/>
      <c r="Z24" s="22"/>
      <c r="AA24" s="24"/>
      <c r="AB24" s="80"/>
      <c r="AC24" s="80"/>
      <c r="AE24" s="4"/>
      <c r="AG24" s="77"/>
      <c r="AH24" s="78"/>
      <c r="AI24" s="77"/>
      <c r="AJ24" s="77"/>
      <c r="AO24" s="4"/>
      <c r="AP24" s="115"/>
      <c r="AR24" s="56"/>
      <c r="AS24" s="56"/>
      <c r="AT24" s="56"/>
      <c r="AU24" s="56"/>
      <c r="AV24" s="56"/>
      <c r="AW24" s="57"/>
      <c r="AX24" s="56"/>
      <c r="AY24" s="56"/>
      <c r="AZ24" s="58"/>
    </row>
    <row r="25" spans="2:55">
      <c r="B25" s="4"/>
      <c r="C25" s="104"/>
      <c r="D25" s="104"/>
      <c r="E25" s="104"/>
      <c r="F25" s="26"/>
      <c r="G25" s="90"/>
      <c r="H25" s="104"/>
      <c r="I25" s="104"/>
      <c r="J25" s="79"/>
      <c r="K25" s="104"/>
      <c r="L25" s="21"/>
      <c r="M25" s="21"/>
      <c r="N25" s="21"/>
      <c r="O25" s="4"/>
      <c r="P25" s="22"/>
      <c r="Q25" s="21"/>
      <c r="R25" s="22"/>
      <c r="S25" s="22"/>
      <c r="T25" s="21"/>
      <c r="U25" s="80"/>
      <c r="V25" s="125"/>
      <c r="W25" s="80"/>
      <c r="X25" s="22"/>
      <c r="Y25" s="21"/>
      <c r="Z25" s="22"/>
      <c r="AA25" s="23"/>
      <c r="AB25" s="80"/>
      <c r="AC25" s="80"/>
      <c r="AE25" s="4"/>
      <c r="AG25" s="77"/>
      <c r="AH25" s="78"/>
      <c r="AI25" s="77"/>
      <c r="AJ25" s="77"/>
      <c r="AO25" s="4"/>
      <c r="AP25" s="115"/>
      <c r="AR25" s="56"/>
      <c r="AS25" s="56"/>
      <c r="AT25" s="56"/>
      <c r="AU25" s="56"/>
      <c r="AV25" s="56"/>
      <c r="AW25" s="57"/>
      <c r="AX25" s="56"/>
      <c r="AY25" s="56"/>
      <c r="AZ25" s="58"/>
    </row>
    <row r="26" spans="2:55">
      <c r="B26" s="4"/>
      <c r="C26" s="104"/>
      <c r="D26" s="104"/>
      <c r="E26" s="104"/>
      <c r="F26" s="26"/>
      <c r="G26" s="90"/>
      <c r="H26" s="104"/>
      <c r="I26" s="104"/>
      <c r="J26" s="104"/>
      <c r="K26" s="104"/>
      <c r="L26" s="21"/>
      <c r="M26" s="21"/>
      <c r="N26" s="21"/>
      <c r="O26" s="4"/>
      <c r="P26" s="22"/>
      <c r="Q26" s="21"/>
      <c r="R26" s="22"/>
      <c r="S26" s="22"/>
      <c r="T26" s="21"/>
      <c r="U26" s="80"/>
      <c r="V26" s="80"/>
      <c r="W26" s="80"/>
      <c r="X26" s="22"/>
      <c r="Y26" s="22"/>
      <c r="Z26" s="22"/>
      <c r="AA26" s="24"/>
      <c r="AB26" s="80"/>
      <c r="AC26" s="80"/>
      <c r="AE26" s="4"/>
      <c r="AG26" s="77"/>
      <c r="AH26" s="78"/>
      <c r="AI26" s="77"/>
      <c r="AJ26" s="77"/>
      <c r="AO26" s="4"/>
      <c r="AP26" s="115"/>
      <c r="AR26" s="56"/>
      <c r="AS26" s="56"/>
      <c r="AT26" s="56"/>
      <c r="AU26" s="56"/>
      <c r="AV26" s="56"/>
      <c r="AW26" s="57"/>
      <c r="AX26" s="56"/>
      <c r="AY26" s="56"/>
      <c r="AZ26" s="58"/>
    </row>
    <row r="27" spans="2:55">
      <c r="B27" s="4"/>
      <c r="C27" s="104"/>
      <c r="D27" s="104"/>
      <c r="E27" s="104"/>
      <c r="F27" s="26"/>
      <c r="G27" s="90"/>
      <c r="H27" s="104"/>
      <c r="I27" s="104"/>
      <c r="J27" s="104"/>
      <c r="K27" s="104"/>
      <c r="L27" s="21"/>
      <c r="M27" s="21"/>
      <c r="N27" s="21"/>
      <c r="O27" s="4"/>
      <c r="P27" s="22"/>
      <c r="Q27" s="21"/>
      <c r="R27" s="22"/>
      <c r="S27" s="22"/>
      <c r="T27" s="21"/>
      <c r="U27" s="80"/>
      <c r="V27" s="80"/>
      <c r="W27" s="80"/>
      <c r="X27" s="22"/>
      <c r="Y27" s="22"/>
      <c r="Z27" s="22"/>
      <c r="AA27" s="24"/>
      <c r="AB27" s="80"/>
      <c r="AC27" s="80"/>
      <c r="AE27" s="4"/>
      <c r="AG27" s="77"/>
      <c r="AH27" s="78"/>
      <c r="AI27" s="77"/>
      <c r="AJ27" s="77"/>
      <c r="AO27" s="4"/>
      <c r="AP27" s="115"/>
      <c r="AR27" s="56"/>
      <c r="AS27" s="56"/>
      <c r="AT27" s="56"/>
      <c r="AU27" s="56"/>
      <c r="AV27" s="56"/>
      <c r="AW27" s="57"/>
      <c r="AX27" s="56"/>
      <c r="AY27" s="56"/>
      <c r="AZ27" s="58"/>
    </row>
    <row r="28" spans="2:55" s="102" customFormat="1">
      <c r="G28" s="9" t="s">
        <v>0</v>
      </c>
      <c r="AF28" s="188"/>
      <c r="AG28" s="188"/>
    </row>
    <row r="29" spans="2:55" s="102" customFormat="1" ht="88.8">
      <c r="B29" s="199" t="s">
        <v>1</v>
      </c>
      <c r="C29" s="199" t="s">
        <v>2</v>
      </c>
      <c r="D29" s="199" t="s">
        <v>3</v>
      </c>
      <c r="E29" s="200" t="s">
        <v>4</v>
      </c>
      <c r="F29" s="200" t="s">
        <v>170</v>
      </c>
      <c r="G29" s="199" t="s">
        <v>5</v>
      </c>
      <c r="H29" s="199" t="s">
        <v>6</v>
      </c>
      <c r="I29" s="201" t="s">
        <v>7</v>
      </c>
      <c r="J29" s="199" t="s">
        <v>284</v>
      </c>
      <c r="K29" s="199" t="s">
        <v>160</v>
      </c>
      <c r="L29" s="199" t="s">
        <v>8</v>
      </c>
      <c r="M29" s="201" t="s">
        <v>161</v>
      </c>
      <c r="N29" s="201" t="s">
        <v>158</v>
      </c>
      <c r="O29" s="201" t="s">
        <v>163</v>
      </c>
      <c r="P29" s="201" t="s">
        <v>56</v>
      </c>
      <c r="Q29" s="201" t="s">
        <v>58</v>
      </c>
      <c r="R29" s="199" t="s">
        <v>33</v>
      </c>
      <c r="S29" s="199" t="s">
        <v>9</v>
      </c>
      <c r="T29" s="199" t="s">
        <v>10</v>
      </c>
      <c r="U29" s="199" t="s">
        <v>11</v>
      </c>
      <c r="V29" s="199" t="s">
        <v>12</v>
      </c>
      <c r="W29" s="199" t="s">
        <v>13</v>
      </c>
      <c r="X29" s="199" t="s">
        <v>14</v>
      </c>
      <c r="Y29" s="199" t="s">
        <v>15</v>
      </c>
      <c r="Z29" s="199" t="s">
        <v>16</v>
      </c>
      <c r="AA29" s="199" t="s">
        <v>27</v>
      </c>
      <c r="AB29" s="199" t="s">
        <v>17</v>
      </c>
      <c r="AC29" s="202" t="s">
        <v>285</v>
      </c>
      <c r="AD29" s="203" t="s">
        <v>286</v>
      </c>
      <c r="AE29" s="203" t="s">
        <v>287</v>
      </c>
      <c r="AF29" s="203" t="s">
        <v>288</v>
      </c>
      <c r="AG29" s="203"/>
      <c r="AJ29" s="188"/>
      <c r="AK29" s="188"/>
      <c r="AL29" s="188"/>
      <c r="AM29" s="188"/>
      <c r="AN29" s="188"/>
      <c r="AO29" s="188"/>
      <c r="AP29" s="188"/>
      <c r="AS29" s="204" t="s">
        <v>289</v>
      </c>
      <c r="AT29" s="204" t="s">
        <v>290</v>
      </c>
      <c r="AU29" s="204" t="s">
        <v>291</v>
      </c>
      <c r="AV29" s="204" t="s">
        <v>292</v>
      </c>
      <c r="AW29" s="204" t="s">
        <v>293</v>
      </c>
      <c r="AX29" s="204" t="s">
        <v>294</v>
      </c>
      <c r="AY29" s="204" t="s">
        <v>295</v>
      </c>
      <c r="AZ29" s="204" t="s">
        <v>296</v>
      </c>
      <c r="BA29" s="204" t="s">
        <v>297</v>
      </c>
      <c r="BB29" s="204" t="s">
        <v>298</v>
      </c>
      <c r="BC29" s="204" t="s">
        <v>299</v>
      </c>
    </row>
    <row r="30" spans="2:55" s="207" customFormat="1" ht="81.599999999999994" customHeight="1">
      <c r="B30" s="205" t="s">
        <v>18</v>
      </c>
      <c r="C30" s="205"/>
      <c r="D30" s="205" t="s">
        <v>68</v>
      </c>
      <c r="E30" s="206" t="s">
        <v>69</v>
      </c>
      <c r="F30" s="206" t="s">
        <v>69</v>
      </c>
      <c r="G30" s="205"/>
      <c r="H30" s="205" t="s">
        <v>67</v>
      </c>
      <c r="I30" s="205" t="s">
        <v>71</v>
      </c>
      <c r="J30" s="205"/>
      <c r="K30" s="205" t="s">
        <v>159</v>
      </c>
      <c r="L30" s="205" t="s">
        <v>192</v>
      </c>
      <c r="M30" s="205" t="s">
        <v>162</v>
      </c>
      <c r="N30" s="205" t="s">
        <v>165</v>
      </c>
      <c r="O30" s="205" t="s">
        <v>164</v>
      </c>
      <c r="P30" s="205" t="s">
        <v>57</v>
      </c>
      <c r="Q30" s="205" t="s">
        <v>74</v>
      </c>
      <c r="R30" s="205" t="s">
        <v>72</v>
      </c>
      <c r="S30" s="205" t="s">
        <v>72</v>
      </c>
      <c r="T30" s="205" t="s">
        <v>73</v>
      </c>
      <c r="U30" s="205" t="s">
        <v>64</v>
      </c>
      <c r="V30" s="205" t="s">
        <v>65</v>
      </c>
      <c r="W30" s="205" t="s">
        <v>66</v>
      </c>
      <c r="X30" s="205" t="s">
        <v>59</v>
      </c>
      <c r="Y30" s="205" t="s">
        <v>61</v>
      </c>
      <c r="Z30" s="205" t="s">
        <v>60</v>
      </c>
      <c r="AA30" s="205" t="s">
        <v>63</v>
      </c>
      <c r="AB30" s="205" t="s">
        <v>62</v>
      </c>
      <c r="AH30" s="207" t="s">
        <v>300</v>
      </c>
      <c r="AJ30" s="208"/>
      <c r="AK30" s="208"/>
      <c r="AL30" s="208"/>
      <c r="AM30" s="208"/>
      <c r="AN30" s="208"/>
      <c r="AO30" s="208"/>
      <c r="AP30" s="208"/>
    </row>
    <row r="31" spans="2:55" s="102" customFormat="1" ht="17.100000000000001" customHeight="1" thickBot="1">
      <c r="B31" s="209" t="s">
        <v>19</v>
      </c>
      <c r="C31" s="210"/>
      <c r="D31" s="210"/>
      <c r="E31" s="211"/>
      <c r="F31" s="211" t="s">
        <v>171</v>
      </c>
      <c r="G31" s="210"/>
      <c r="H31" s="210"/>
      <c r="I31" s="210" t="s">
        <v>20</v>
      </c>
      <c r="J31" s="210"/>
      <c r="K31" s="210"/>
      <c r="L31" s="210"/>
      <c r="M31" s="210"/>
      <c r="N31" s="210"/>
      <c r="O31" s="210"/>
      <c r="P31" s="210"/>
      <c r="Q31" s="212"/>
      <c r="R31" s="210"/>
      <c r="S31" s="210"/>
      <c r="T31" s="210"/>
      <c r="U31" s="210" t="s">
        <v>21</v>
      </c>
      <c r="V31" s="210" t="s">
        <v>21</v>
      </c>
      <c r="W31" s="210" t="s">
        <v>22</v>
      </c>
      <c r="X31" s="210" t="s">
        <v>23</v>
      </c>
      <c r="Y31" s="210" t="s">
        <v>23</v>
      </c>
      <c r="Z31" s="210"/>
      <c r="AA31" s="210" t="s">
        <v>24</v>
      </c>
      <c r="AB31" s="210" t="s">
        <v>168</v>
      </c>
      <c r="AJ31" s="210" t="s">
        <v>301</v>
      </c>
      <c r="AK31" s="210" t="s">
        <v>302</v>
      </c>
      <c r="AL31" s="210" t="s">
        <v>303</v>
      </c>
      <c r="AM31" s="213" t="s">
        <v>304</v>
      </c>
      <c r="AN31" s="214" t="s">
        <v>305</v>
      </c>
      <c r="AO31" s="214" t="s">
        <v>306</v>
      </c>
      <c r="AP31" s="214" t="s">
        <v>307</v>
      </c>
      <c r="AQ31" s="214" t="s">
        <v>308</v>
      </c>
      <c r="AS31" s="215" t="s">
        <v>309</v>
      </c>
      <c r="AT31" s="216" t="s">
        <v>310</v>
      </c>
      <c r="AU31" s="216" t="s">
        <v>311</v>
      </c>
      <c r="AV31" s="216" t="s">
        <v>311</v>
      </c>
      <c r="AW31" s="216" t="s">
        <v>311</v>
      </c>
      <c r="AX31" s="216" t="s">
        <v>312</v>
      </c>
      <c r="AY31" s="216" t="s">
        <v>313</v>
      </c>
      <c r="AZ31" s="216" t="s">
        <v>314</v>
      </c>
      <c r="BA31" s="216" t="s">
        <v>315</v>
      </c>
      <c r="BB31" s="216" t="s">
        <v>313</v>
      </c>
      <c r="BC31" s="216" t="s">
        <v>316</v>
      </c>
    </row>
    <row r="32" spans="2:55" s="102" customFormat="1" ht="12.75" customHeight="1">
      <c r="B32" s="173" t="s">
        <v>255</v>
      </c>
      <c r="C32" s="173" t="s">
        <v>256</v>
      </c>
      <c r="D32" s="173" t="s">
        <v>257</v>
      </c>
      <c r="E32" s="173" t="s">
        <v>25</v>
      </c>
      <c r="F32" s="174" t="s">
        <v>258</v>
      </c>
      <c r="G32" s="173">
        <v>2030</v>
      </c>
      <c r="H32" s="173"/>
      <c r="I32" s="173"/>
      <c r="J32" s="173"/>
      <c r="K32" s="173"/>
      <c r="L32" s="175">
        <v>0.35</v>
      </c>
      <c r="M32" s="176"/>
      <c r="N32" s="177"/>
      <c r="O32" s="177"/>
      <c r="P32" s="177"/>
      <c r="Q32" s="173"/>
      <c r="R32" s="173"/>
      <c r="S32" s="173"/>
      <c r="T32" s="178"/>
      <c r="U32" s="179">
        <f>55/1.37</f>
        <v>40.145985401459853</v>
      </c>
      <c r="V32" s="180">
        <f>(((175-33-35)/1.37)*(8760*Y32))/1000000</f>
        <v>0.60888467153284664</v>
      </c>
      <c r="W32" s="181">
        <f>(33+35)/1.37/3.6</f>
        <v>13.787510137875099</v>
      </c>
      <c r="X32" s="182">
        <f t="shared" ref="X32:X37" si="0">3.6*8760/1000000</f>
        <v>3.1536000000000002E-2</v>
      </c>
      <c r="Y32" s="183">
        <f>7796/8760</f>
        <v>0.88995433789954337</v>
      </c>
      <c r="Z32" s="184">
        <v>1</v>
      </c>
      <c r="AA32" s="173">
        <v>60</v>
      </c>
      <c r="AB32" s="173">
        <v>5</v>
      </c>
      <c r="AH32" s="185">
        <f>Y32</f>
        <v>0.88995433789954337</v>
      </c>
      <c r="AJ32" s="102" t="s">
        <v>322</v>
      </c>
      <c r="AK32" s="218"/>
      <c r="AL32" s="188" t="s">
        <v>323</v>
      </c>
      <c r="AN32" s="149">
        <f>U32/7.45</f>
        <v>5.3887228726791747</v>
      </c>
      <c r="AO32" s="88">
        <f>V32/7.45*1000000</f>
        <v>81729.486111791499</v>
      </c>
      <c r="AQ32" s="88">
        <f>AH32*8760</f>
        <v>7796</v>
      </c>
      <c r="AS32" s="219">
        <f>-PMT($AO$12,AA32,U32)</f>
        <v>0.66909975669099753</v>
      </c>
      <c r="AT32" s="220">
        <f>AQ32</f>
        <v>7796</v>
      </c>
      <c r="AU32" s="159">
        <f>AS32/AT32*(1000000)</f>
        <v>85.826033439070997</v>
      </c>
      <c r="AV32" s="159">
        <f>V32/AT32*(1000000)</f>
        <v>78.102189781021892</v>
      </c>
      <c r="AW32" s="159">
        <f>W32*1000*3.6/1000</f>
        <v>49.635036496350359</v>
      </c>
      <c r="AX32" s="159"/>
      <c r="AY32" s="159">
        <v>1</v>
      </c>
      <c r="AZ32" s="221">
        <v>1.2</v>
      </c>
      <c r="BA32" s="159">
        <f>IF(P32=0,0,(P32-L32)/AZ32)</f>
        <v>0</v>
      </c>
      <c r="BB32" s="159">
        <f t="shared" ref="BB32:BB33" si="1">AX32*(AY32-BA32)</f>
        <v>0</v>
      </c>
      <c r="BC32" s="222">
        <f>SUM(AU32:AX32)</f>
        <v>213.56325971644324</v>
      </c>
    </row>
    <row r="33" spans="2:59" s="102" customFormat="1" ht="12.75" customHeight="1">
      <c r="B33" s="173" t="s">
        <v>324</v>
      </c>
      <c r="C33" s="173" t="s">
        <v>259</v>
      </c>
      <c r="D33" s="173" t="s">
        <v>257</v>
      </c>
      <c r="E33" s="173" t="s">
        <v>25</v>
      </c>
      <c r="F33" s="174" t="s">
        <v>258</v>
      </c>
      <c r="G33" s="173">
        <v>2040</v>
      </c>
      <c r="H33" s="173"/>
      <c r="I33" s="173"/>
      <c r="J33" s="173"/>
      <c r="K33" s="173"/>
      <c r="L33" s="175">
        <v>0.35</v>
      </c>
      <c r="M33" s="176"/>
      <c r="N33" s="177"/>
      <c r="O33" s="177"/>
      <c r="P33" s="177"/>
      <c r="Q33" s="173"/>
      <c r="R33" s="173"/>
      <c r="S33" s="173"/>
      <c r="T33" s="178"/>
      <c r="U33" s="179">
        <f>0.925</f>
        <v>0.92500000000000004</v>
      </c>
      <c r="V33" s="180">
        <f>V32</f>
        <v>0.60888467153284664</v>
      </c>
      <c r="W33" s="181">
        <f>(33+35)/1.37/3.6</f>
        <v>13.787510137875099</v>
      </c>
      <c r="X33" s="182">
        <f t="shared" si="0"/>
        <v>3.1536000000000002E-2</v>
      </c>
      <c r="Y33" s="183">
        <v>0.8</v>
      </c>
      <c r="Z33" s="184">
        <v>1</v>
      </c>
      <c r="AA33" s="173">
        <v>20</v>
      </c>
      <c r="AB33" s="173">
        <v>5</v>
      </c>
      <c r="AD33" s="102">
        <v>0</v>
      </c>
      <c r="AE33" s="102">
        <v>1000</v>
      </c>
      <c r="AF33" s="102">
        <v>7200</v>
      </c>
      <c r="AH33" s="185">
        <f>Y33</f>
        <v>0.8</v>
      </c>
      <c r="AJ33" s="102" t="s">
        <v>322</v>
      </c>
      <c r="AK33" s="218"/>
      <c r="AL33" s="188" t="s">
        <v>323</v>
      </c>
      <c r="AN33" s="149">
        <f>U33/7.45</f>
        <v>0.12416107382550336</v>
      </c>
      <c r="AO33" s="88">
        <f>V33/7.45*1000000</f>
        <v>81729.486111791499</v>
      </c>
      <c r="AQ33" s="88">
        <f>AH33*8760</f>
        <v>7008</v>
      </c>
      <c r="AS33" s="219">
        <f>-PMT($AO$12,AA33,U33)</f>
        <v>4.6249999999999999E-2</v>
      </c>
      <c r="AT33" s="220">
        <f>AQ33</f>
        <v>7008</v>
      </c>
      <c r="AU33" s="159">
        <f>AS33/AT33*(1000000)</f>
        <v>6.5996004566210038</v>
      </c>
      <c r="AV33" s="159">
        <f>V33/AT33*(1000000)</f>
        <v>86.884228243842273</v>
      </c>
      <c r="AW33" s="159">
        <f>W33*1000*3.6/1000</f>
        <v>49.635036496350359</v>
      </c>
      <c r="AX33" s="159"/>
      <c r="AY33" s="159">
        <v>1</v>
      </c>
      <c r="AZ33" s="221">
        <v>1.2</v>
      </c>
      <c r="BA33" s="159">
        <f>IF(P33=0,0,(P33-L33)/AZ33)</f>
        <v>0</v>
      </c>
      <c r="BB33" s="159">
        <f t="shared" si="1"/>
        <v>0</v>
      </c>
      <c r="BC33" s="222">
        <f>SUM(AU33:AX33)</f>
        <v>143.11886519681363</v>
      </c>
    </row>
    <row r="34" spans="2:59" s="102" customFormat="1" ht="12.75" customHeight="1">
      <c r="B34" s="173"/>
      <c r="C34" s="173"/>
      <c r="D34" s="173"/>
      <c r="E34" s="173"/>
      <c r="F34" s="234"/>
      <c r="G34" s="173"/>
      <c r="H34" s="173"/>
      <c r="I34" s="173"/>
      <c r="J34" s="173"/>
      <c r="K34" s="173"/>
      <c r="L34" s="175"/>
      <c r="M34" s="176"/>
      <c r="N34" s="177"/>
      <c r="O34" s="177"/>
      <c r="P34" s="177"/>
      <c r="Q34" s="173"/>
      <c r="R34" s="173"/>
      <c r="S34" s="173"/>
      <c r="T34" s="178"/>
      <c r="U34" s="179"/>
      <c r="V34" s="235"/>
      <c r="W34" s="181"/>
      <c r="X34" s="182"/>
      <c r="Y34" s="183"/>
      <c r="Z34" s="184"/>
      <c r="AA34" s="173"/>
      <c r="AB34" s="173"/>
      <c r="AH34" s="185"/>
      <c r="AJ34" s="217"/>
      <c r="AK34" s="218"/>
      <c r="AL34" s="188"/>
      <c r="AN34" s="149"/>
      <c r="AO34" s="88"/>
      <c r="AQ34" s="88"/>
      <c r="AS34" s="236"/>
      <c r="AT34" s="220"/>
      <c r="AU34" s="159"/>
      <c r="AV34" s="159"/>
      <c r="AW34" s="159"/>
      <c r="AX34" s="159"/>
      <c r="AY34" s="159"/>
      <c r="AZ34" s="221"/>
      <c r="BA34" s="159"/>
      <c r="BB34" s="159"/>
      <c r="BC34" s="222"/>
    </row>
    <row r="35" spans="2:59" s="102" customFormat="1" ht="12.75" customHeight="1">
      <c r="B35" s="173"/>
      <c r="C35" s="173"/>
      <c r="D35" s="173"/>
      <c r="E35" s="173"/>
      <c r="F35" s="234"/>
      <c r="G35" s="173"/>
      <c r="H35" s="173"/>
      <c r="I35" s="173"/>
      <c r="J35" s="173"/>
      <c r="K35" s="173"/>
      <c r="L35" s="175"/>
      <c r="M35" s="176"/>
      <c r="N35" s="177"/>
      <c r="O35" s="177"/>
      <c r="P35" s="177"/>
      <c r="Q35" s="173"/>
      <c r="R35" s="173"/>
      <c r="S35" s="173"/>
      <c r="T35" s="178"/>
      <c r="U35" s="179"/>
      <c r="V35" s="235"/>
      <c r="W35" s="181"/>
      <c r="X35" s="182"/>
      <c r="Y35" s="183"/>
      <c r="Z35" s="184"/>
      <c r="AA35" s="173"/>
      <c r="AB35" s="173"/>
      <c r="AH35" s="185"/>
      <c r="AJ35" s="217"/>
      <c r="AK35" s="218"/>
      <c r="AL35" s="188"/>
      <c r="AN35" s="149"/>
      <c r="AO35" s="88"/>
      <c r="AQ35" s="88"/>
      <c r="AS35" s="236"/>
      <c r="AT35" s="220"/>
      <c r="AU35" s="159"/>
      <c r="AV35" s="159"/>
      <c r="AW35" s="159"/>
      <c r="AX35" s="159"/>
      <c r="AY35" s="159"/>
      <c r="AZ35" s="221"/>
      <c r="BA35" s="159"/>
      <c r="BB35" s="159"/>
      <c r="BC35" s="222"/>
    </row>
    <row r="36" spans="2:59" s="102" customFormat="1" ht="12.75" customHeight="1">
      <c r="B36" s="173"/>
      <c r="C36" s="173"/>
      <c r="D36" s="173"/>
      <c r="E36" s="173"/>
      <c r="F36" s="234"/>
      <c r="G36" s="173"/>
      <c r="H36" s="173"/>
      <c r="I36" s="173"/>
      <c r="J36" s="173"/>
      <c r="K36" s="173"/>
      <c r="L36" s="175"/>
      <c r="M36" s="176"/>
      <c r="N36" s="177"/>
      <c r="O36" s="177"/>
      <c r="P36" s="177"/>
      <c r="Q36" s="173"/>
      <c r="R36" s="173"/>
      <c r="S36" s="173"/>
      <c r="T36" s="178"/>
      <c r="U36" s="179"/>
      <c r="V36" s="235"/>
      <c r="W36" s="181"/>
      <c r="X36" s="182"/>
      <c r="Y36" s="183"/>
      <c r="Z36" s="184"/>
      <c r="AA36" s="173"/>
      <c r="AB36" s="173"/>
      <c r="AH36" s="185"/>
      <c r="AJ36" s="217"/>
      <c r="AK36" s="218"/>
      <c r="AL36" s="188"/>
      <c r="AN36" s="149"/>
      <c r="AO36" s="88"/>
      <c r="AQ36" s="88"/>
      <c r="AS36" s="236"/>
      <c r="AT36" s="220"/>
      <c r="AU36" s="159"/>
      <c r="AV36" s="159"/>
      <c r="AW36" s="159"/>
      <c r="AX36" s="159"/>
      <c r="AY36" s="159"/>
      <c r="AZ36" s="221"/>
      <c r="BA36" s="159"/>
      <c r="BB36" s="159"/>
      <c r="BC36" s="222"/>
    </row>
    <row r="37" spans="2:59" s="102" customFormat="1">
      <c r="B37" s="224" t="s">
        <v>317</v>
      </c>
      <c r="C37" s="225" t="s">
        <v>320</v>
      </c>
      <c r="D37" s="223" t="s">
        <v>55</v>
      </c>
      <c r="E37" s="223" t="s">
        <v>25</v>
      </c>
      <c r="F37" s="226" t="s">
        <v>258</v>
      </c>
      <c r="G37" s="223">
        <v>2015</v>
      </c>
      <c r="H37" s="102">
        <v>2020</v>
      </c>
      <c r="I37" s="223"/>
      <c r="J37" s="223"/>
      <c r="K37" s="223"/>
      <c r="L37" s="182">
        <v>0.48299999999999998</v>
      </c>
      <c r="M37" s="182"/>
      <c r="N37" s="182"/>
      <c r="O37" s="227"/>
      <c r="P37" s="182"/>
      <c r="Q37" s="182"/>
      <c r="R37" s="182"/>
      <c r="S37" s="182"/>
      <c r="T37" s="182"/>
      <c r="U37" s="228">
        <f>U56*0.95</f>
        <v>0</v>
      </c>
      <c r="V37" s="228">
        <v>0.5</v>
      </c>
      <c r="W37" s="228">
        <v>7.47</v>
      </c>
      <c r="X37" s="182">
        <f t="shared" si="0"/>
        <v>3.1536000000000002E-2</v>
      </c>
      <c r="Y37" s="182">
        <v>0.95</v>
      </c>
      <c r="Z37" s="182"/>
      <c r="AA37" s="229">
        <v>40</v>
      </c>
      <c r="AB37" s="228">
        <v>5</v>
      </c>
      <c r="AC37" s="228"/>
      <c r="AD37" s="228"/>
      <c r="AE37" s="228"/>
      <c r="AF37" s="228"/>
      <c r="AG37" s="228"/>
      <c r="AH37" s="230"/>
      <c r="AI37" s="230"/>
      <c r="AJ37" s="230"/>
      <c r="AN37" s="217"/>
      <c r="AO37" s="218"/>
      <c r="AP37" s="188"/>
      <c r="AQ37" s="188"/>
      <c r="AW37" s="219"/>
      <c r="AY37" s="159"/>
      <c r="AZ37" s="159"/>
      <c r="BA37" s="159"/>
      <c r="BB37" s="159"/>
      <c r="BC37" s="159"/>
      <c r="BD37" s="221"/>
      <c r="BE37" s="159"/>
      <c r="BF37" s="159"/>
      <c r="BG37" s="222"/>
    </row>
    <row r="38" spans="2:59" s="102" customFormat="1">
      <c r="F38" s="226" t="s">
        <v>258</v>
      </c>
      <c r="G38" s="223">
        <v>2020</v>
      </c>
      <c r="L38" s="102">
        <v>0.50900000000000001</v>
      </c>
      <c r="M38" s="227"/>
      <c r="N38" s="227"/>
      <c r="O38" s="227"/>
      <c r="P38" s="227"/>
      <c r="Q38" s="227"/>
      <c r="R38" s="227"/>
      <c r="S38" s="227"/>
      <c r="T38" s="227"/>
      <c r="U38" s="228">
        <f t="shared" ref="U38:U40" si="2">U57*0.95</f>
        <v>0</v>
      </c>
      <c r="V38" s="231"/>
      <c r="W38" s="232"/>
      <c r="X38" s="227"/>
      <c r="Y38" s="227"/>
      <c r="Z38" s="227"/>
      <c r="AA38" s="227"/>
      <c r="AB38" s="227"/>
      <c r="AC38" s="227"/>
      <c r="AD38" s="227"/>
      <c r="AE38" s="213"/>
      <c r="AF38" s="227"/>
      <c r="AG38" s="227"/>
    </row>
    <row r="39" spans="2:59" s="102" customFormat="1">
      <c r="F39" s="226" t="s">
        <v>258</v>
      </c>
      <c r="G39" s="223">
        <v>2030</v>
      </c>
      <c r="L39" s="102">
        <v>0.54600000000000004</v>
      </c>
      <c r="U39" s="228">
        <f t="shared" si="2"/>
        <v>0</v>
      </c>
      <c r="AE39" s="188"/>
    </row>
    <row r="40" spans="2:59" s="102" customFormat="1">
      <c r="F40" s="226" t="s">
        <v>258</v>
      </c>
      <c r="G40" s="223">
        <v>2050</v>
      </c>
      <c r="L40" s="102">
        <v>0.56200000000000006</v>
      </c>
      <c r="U40" s="228">
        <f t="shared" si="2"/>
        <v>0</v>
      </c>
      <c r="V40" s="233"/>
      <c r="AE40" s="188"/>
    </row>
    <row r="41" spans="2:59" s="102" customFormat="1">
      <c r="B41" s="227" t="s">
        <v>318</v>
      </c>
      <c r="C41" s="227" t="s">
        <v>321</v>
      </c>
      <c r="D41" s="227" t="s">
        <v>55</v>
      </c>
      <c r="E41" s="227" t="s">
        <v>319</v>
      </c>
      <c r="F41" s="226" t="s">
        <v>258</v>
      </c>
      <c r="G41" s="227">
        <v>2015</v>
      </c>
      <c r="H41" s="227">
        <v>2020</v>
      </c>
      <c r="I41" s="227"/>
      <c r="J41" s="227"/>
      <c r="K41" s="227"/>
      <c r="L41" s="227">
        <v>0.95</v>
      </c>
      <c r="U41" s="102">
        <v>1</v>
      </c>
      <c r="V41" s="102">
        <v>0.1</v>
      </c>
      <c r="W41" s="102">
        <v>1</v>
      </c>
      <c r="X41" s="182">
        <f t="shared" ref="X41" si="3">3.6*8760/1000000</f>
        <v>3.1536000000000002E-2</v>
      </c>
      <c r="Y41" s="102">
        <v>0.95</v>
      </c>
      <c r="AA41" s="102">
        <v>40</v>
      </c>
      <c r="AB41" s="102">
        <v>5</v>
      </c>
      <c r="AE41" s="188"/>
    </row>
    <row r="42" spans="2:59" s="102" customFormat="1">
      <c r="AE42" s="188"/>
    </row>
    <row r="43" spans="2:59" s="102" customFormat="1">
      <c r="AE43" s="188"/>
    </row>
    <row r="44" spans="2:59" s="102" customFormat="1">
      <c r="AE44" s="188"/>
    </row>
    <row r="45" spans="2:59">
      <c r="B45" s="4"/>
      <c r="C45" s="104"/>
      <c r="D45" s="104"/>
      <c r="E45" s="104"/>
      <c r="F45" s="20"/>
      <c r="G45" s="90"/>
      <c r="H45" s="104"/>
      <c r="I45" s="104"/>
      <c r="J45" s="104"/>
      <c r="K45" s="104"/>
      <c r="L45" s="21"/>
      <c r="M45" s="21"/>
      <c r="N45" s="21"/>
      <c r="O45" s="4"/>
      <c r="P45" s="22"/>
      <c r="Q45" s="21"/>
      <c r="R45" s="22"/>
      <c r="S45" s="22"/>
      <c r="T45" s="22"/>
      <c r="U45" s="80"/>
      <c r="V45" s="80"/>
      <c r="W45" s="80"/>
      <c r="X45" s="22"/>
      <c r="Y45" s="22"/>
      <c r="Z45" s="22"/>
      <c r="AA45" s="24"/>
      <c r="AB45" s="80"/>
      <c r="AC45" s="81"/>
      <c r="AE45" s="4"/>
      <c r="AG45" s="77"/>
      <c r="AH45" s="78"/>
      <c r="AI45" s="77"/>
      <c r="AJ45" s="77"/>
      <c r="AO45" s="4"/>
      <c r="AP45" s="115"/>
      <c r="AR45" s="56"/>
      <c r="AS45" s="56"/>
      <c r="AT45" s="56"/>
      <c r="AU45" s="56"/>
      <c r="AV45" s="56"/>
      <c r="AW45" s="57"/>
      <c r="AX45" s="56"/>
      <c r="AY45" s="56"/>
      <c r="AZ45" s="58"/>
    </row>
    <row r="46" spans="2:59">
      <c r="B46" s="4"/>
      <c r="C46" s="104"/>
      <c r="D46" s="104"/>
      <c r="E46" s="104"/>
      <c r="F46" s="20"/>
      <c r="G46" s="90"/>
      <c r="H46" s="104"/>
      <c r="I46" s="104"/>
      <c r="J46" s="79"/>
      <c r="K46" s="104"/>
      <c r="L46" s="21"/>
      <c r="M46" s="21"/>
      <c r="N46" s="21"/>
      <c r="O46" s="4"/>
      <c r="P46" s="22"/>
      <c r="Q46" s="21"/>
      <c r="R46" s="22"/>
      <c r="S46" s="22"/>
      <c r="T46" s="22"/>
      <c r="U46" s="80"/>
      <c r="V46" s="80"/>
      <c r="W46" s="80"/>
      <c r="X46" s="22"/>
      <c r="Y46" s="25"/>
      <c r="Z46" s="22"/>
      <c r="AA46" s="23"/>
      <c r="AB46" s="80"/>
      <c r="AC46" s="81"/>
      <c r="AE46" s="4"/>
      <c r="AG46" s="77"/>
      <c r="AH46" s="78"/>
      <c r="AI46" s="77"/>
      <c r="AJ46" s="77"/>
      <c r="AO46" s="4"/>
      <c r="AP46" s="115"/>
      <c r="AR46" s="56"/>
      <c r="AS46" s="56"/>
      <c r="AT46" s="56"/>
      <c r="AU46" s="56"/>
      <c r="AV46" s="56"/>
      <c r="AW46" s="57"/>
      <c r="AX46" s="56"/>
      <c r="AY46" s="56"/>
      <c r="AZ46" s="58"/>
    </row>
    <row r="47" spans="2:59">
      <c r="B47" s="4"/>
      <c r="C47" s="104"/>
      <c r="D47" s="104"/>
      <c r="E47" s="104"/>
      <c r="F47" s="20"/>
      <c r="G47" s="90"/>
      <c r="H47" s="104"/>
      <c r="I47" s="104"/>
      <c r="J47" s="104"/>
      <c r="K47" s="104"/>
      <c r="L47" s="21"/>
      <c r="M47" s="21"/>
      <c r="N47" s="21"/>
      <c r="O47" s="4"/>
      <c r="P47" s="22"/>
      <c r="Q47" s="21"/>
      <c r="R47" s="22"/>
      <c r="S47" s="22"/>
      <c r="T47" s="22"/>
      <c r="U47" s="80"/>
      <c r="V47" s="80"/>
      <c r="W47" s="80"/>
      <c r="X47" s="22"/>
      <c r="Y47" s="22"/>
      <c r="Z47" s="22"/>
      <c r="AA47" s="24"/>
      <c r="AB47" s="80"/>
      <c r="AC47" s="81"/>
      <c r="AE47" s="4"/>
      <c r="AG47" s="77"/>
      <c r="AH47" s="78"/>
      <c r="AI47" s="77"/>
      <c r="AJ47" s="77"/>
      <c r="AO47" s="4"/>
      <c r="AP47" s="115"/>
      <c r="AR47" s="56"/>
      <c r="AS47" s="56"/>
      <c r="AT47" s="56"/>
      <c r="AU47" s="56"/>
      <c r="AV47" s="56"/>
      <c r="AW47" s="57"/>
      <c r="AX47" s="56"/>
      <c r="AY47" s="56"/>
      <c r="AZ47" s="58"/>
    </row>
    <row r="48" spans="2:59">
      <c r="B48" s="4"/>
      <c r="C48" s="104"/>
      <c r="D48" s="104"/>
      <c r="E48" s="104"/>
      <c r="F48" s="20"/>
      <c r="G48" s="90"/>
      <c r="H48" s="104"/>
      <c r="I48" s="104"/>
      <c r="J48" s="104"/>
      <c r="K48" s="104"/>
      <c r="L48" s="21"/>
      <c r="M48" s="21"/>
      <c r="N48" s="21"/>
      <c r="O48" s="4"/>
      <c r="P48" s="22"/>
      <c r="Q48" s="21"/>
      <c r="R48" s="22"/>
      <c r="S48" s="22"/>
      <c r="T48" s="22"/>
      <c r="U48" s="80"/>
      <c r="V48" s="80"/>
      <c r="W48" s="80"/>
      <c r="X48" s="22"/>
      <c r="Y48" s="22"/>
      <c r="Z48" s="22"/>
      <c r="AA48" s="24"/>
      <c r="AB48" s="80"/>
      <c r="AC48" s="81"/>
      <c r="AE48" s="4"/>
      <c r="AG48" s="77"/>
      <c r="AH48" s="78"/>
      <c r="AI48" s="77"/>
      <c r="AJ48" s="77"/>
      <c r="AO48" s="4"/>
      <c r="AP48" s="115"/>
      <c r="AR48" s="56"/>
      <c r="AS48" s="56"/>
      <c r="AT48" s="56"/>
      <c r="AU48" s="56"/>
      <c r="AV48" s="56"/>
      <c r="AW48" s="57"/>
      <c r="AX48" s="56"/>
      <c r="AY48" s="56"/>
      <c r="AZ48" s="58"/>
    </row>
    <row r="49" spans="2:52">
      <c r="B49" s="4"/>
      <c r="C49" s="104"/>
      <c r="D49" s="104"/>
      <c r="E49" s="104"/>
      <c r="F49" s="20"/>
      <c r="G49" s="90"/>
      <c r="H49" s="104"/>
      <c r="I49" s="104"/>
      <c r="J49" s="104"/>
      <c r="K49" s="104"/>
      <c r="L49" s="21"/>
      <c r="M49" s="21"/>
      <c r="N49" s="21"/>
      <c r="O49" s="4"/>
      <c r="P49" s="22"/>
      <c r="Q49" s="21"/>
      <c r="R49" s="22"/>
      <c r="S49" s="22"/>
      <c r="T49" s="22"/>
      <c r="U49" s="80"/>
      <c r="V49" s="80"/>
      <c r="W49" s="80"/>
      <c r="X49" s="22"/>
      <c r="Y49" s="22"/>
      <c r="Z49" s="22"/>
      <c r="AA49" s="24"/>
      <c r="AB49" s="80"/>
      <c r="AC49" s="81"/>
      <c r="AE49" s="4"/>
      <c r="AG49" s="77"/>
      <c r="AH49" s="78"/>
      <c r="AI49" s="77"/>
      <c r="AJ49" s="77"/>
      <c r="AO49" s="4"/>
      <c r="AP49" s="115"/>
      <c r="AR49" s="56"/>
      <c r="AS49" s="56"/>
      <c r="AT49" s="56"/>
      <c r="AU49" s="56"/>
      <c r="AV49" s="56"/>
      <c r="AW49" s="57"/>
      <c r="AX49" s="56"/>
      <c r="AY49" s="56"/>
      <c r="AZ49" s="58"/>
    </row>
    <row r="50" spans="2:52">
      <c r="B50" s="4"/>
      <c r="C50" s="104"/>
      <c r="D50" s="104"/>
      <c r="E50" s="104"/>
      <c r="F50" s="20"/>
      <c r="G50" s="90"/>
      <c r="H50" s="104"/>
      <c r="I50" s="104"/>
      <c r="J50" s="79"/>
      <c r="K50" s="104"/>
      <c r="L50" s="21"/>
      <c r="M50" s="21"/>
      <c r="N50" s="21"/>
      <c r="O50" s="4"/>
      <c r="P50" s="22"/>
      <c r="Q50" s="21"/>
      <c r="R50" s="22"/>
      <c r="S50" s="22"/>
      <c r="T50" s="22"/>
      <c r="U50" s="80"/>
      <c r="V50" s="80"/>
      <c r="W50" s="80"/>
      <c r="X50" s="22"/>
      <c r="Y50" s="21"/>
      <c r="Z50" s="22"/>
      <c r="AA50" s="23"/>
      <c r="AB50" s="80"/>
      <c r="AC50" s="81"/>
      <c r="AE50" s="4"/>
      <c r="AG50" s="77"/>
      <c r="AH50" s="78"/>
      <c r="AI50" s="77"/>
      <c r="AJ50" s="77"/>
      <c r="AO50" s="4"/>
      <c r="AP50" s="115"/>
      <c r="AR50" s="56"/>
      <c r="AS50" s="56"/>
      <c r="AT50" s="56"/>
      <c r="AU50" s="56"/>
      <c r="AV50" s="56"/>
      <c r="AW50" s="57"/>
      <c r="AX50" s="56"/>
      <c r="AY50" s="56"/>
      <c r="AZ50" s="58"/>
    </row>
    <row r="51" spans="2:52">
      <c r="B51" s="4"/>
      <c r="C51" s="104"/>
      <c r="D51" s="104"/>
      <c r="E51" s="104"/>
      <c r="F51" s="20"/>
      <c r="G51" s="90"/>
      <c r="H51" s="104"/>
      <c r="I51" s="104"/>
      <c r="J51" s="104"/>
      <c r="K51" s="104"/>
      <c r="L51" s="21"/>
      <c r="M51" s="21"/>
      <c r="N51" s="21"/>
      <c r="O51" s="4"/>
      <c r="P51" s="22"/>
      <c r="Q51" s="21"/>
      <c r="R51" s="22"/>
      <c r="S51" s="22"/>
      <c r="T51" s="22"/>
      <c r="U51" s="80"/>
      <c r="V51" s="80"/>
      <c r="W51" s="80"/>
      <c r="X51" s="22"/>
      <c r="Y51" s="22"/>
      <c r="Z51" s="22"/>
      <c r="AA51" s="24"/>
      <c r="AB51" s="80"/>
      <c r="AC51" s="81"/>
      <c r="AE51" s="4"/>
      <c r="AG51" s="77"/>
      <c r="AH51" s="78"/>
      <c r="AI51" s="77"/>
      <c r="AJ51" s="77"/>
      <c r="AO51" s="4"/>
      <c r="AP51" s="115"/>
      <c r="AR51" s="56"/>
      <c r="AS51" s="56"/>
      <c r="AT51" s="56"/>
      <c r="AU51" s="56"/>
      <c r="AV51" s="56"/>
      <c r="AW51" s="57"/>
      <c r="AX51" s="56"/>
      <c r="AY51" s="56"/>
      <c r="AZ51" s="58"/>
    </row>
    <row r="52" spans="2:52">
      <c r="B52" s="4"/>
      <c r="C52" s="104"/>
      <c r="D52" s="104"/>
      <c r="E52" s="104"/>
      <c r="F52" s="20"/>
      <c r="G52" s="90"/>
      <c r="H52" s="104"/>
      <c r="I52" s="104"/>
      <c r="J52" s="104"/>
      <c r="K52" s="104"/>
      <c r="L52" s="21"/>
      <c r="M52" s="21"/>
      <c r="N52" s="21"/>
      <c r="O52" s="4"/>
      <c r="P52" s="22"/>
      <c r="Q52" s="21"/>
      <c r="R52" s="22"/>
      <c r="S52" s="22"/>
      <c r="T52" s="22"/>
      <c r="U52" s="80"/>
      <c r="V52" s="80"/>
      <c r="W52" s="80"/>
      <c r="X52" s="22"/>
      <c r="Y52" s="22"/>
      <c r="Z52" s="22"/>
      <c r="AA52" s="24"/>
      <c r="AB52" s="80"/>
      <c r="AC52" s="81"/>
      <c r="AE52" s="4"/>
      <c r="AG52" s="77"/>
      <c r="AH52" s="78"/>
      <c r="AI52" s="77"/>
      <c r="AJ52" s="77"/>
      <c r="AO52" s="4"/>
      <c r="AP52" s="115"/>
      <c r="AR52" s="56"/>
      <c r="AS52" s="56"/>
      <c r="AT52" s="56"/>
      <c r="AU52" s="56"/>
      <c r="AV52" s="56"/>
      <c r="AW52" s="57"/>
      <c r="AX52" s="56"/>
      <c r="AY52" s="56"/>
      <c r="AZ52" s="58"/>
    </row>
    <row r="53" spans="2:52">
      <c r="B53" s="4"/>
      <c r="C53" s="104"/>
      <c r="D53" s="104"/>
      <c r="E53" s="104"/>
      <c r="F53" s="20"/>
      <c r="G53" s="90"/>
      <c r="H53" s="104"/>
      <c r="I53" s="104"/>
      <c r="J53" s="104"/>
      <c r="K53" s="104"/>
      <c r="L53" s="21"/>
      <c r="M53" s="21"/>
      <c r="N53" s="21"/>
      <c r="O53" s="4"/>
      <c r="P53" s="22"/>
      <c r="Q53" s="21"/>
      <c r="R53" s="22"/>
      <c r="S53" s="22"/>
      <c r="T53" s="22"/>
      <c r="U53" s="80"/>
      <c r="V53" s="80"/>
      <c r="W53" s="80"/>
      <c r="X53" s="22"/>
      <c r="Y53" s="22"/>
      <c r="Z53" s="22"/>
      <c r="AA53" s="24"/>
      <c r="AB53" s="80"/>
      <c r="AC53" s="81"/>
      <c r="AE53" s="4"/>
      <c r="AG53" s="77"/>
      <c r="AH53" s="78"/>
      <c r="AI53" s="77"/>
      <c r="AJ53" s="77"/>
      <c r="AO53" s="4"/>
      <c r="AP53" s="115"/>
      <c r="AR53" s="56"/>
      <c r="AS53" s="56"/>
      <c r="AT53" s="56"/>
      <c r="AU53" s="56"/>
      <c r="AV53" s="56"/>
      <c r="AW53" s="57"/>
      <c r="AX53" s="56"/>
      <c r="AY53" s="56"/>
      <c r="AZ53" s="58"/>
    </row>
    <row r="54" spans="2:52">
      <c r="B54" s="4"/>
      <c r="C54" s="104"/>
      <c r="D54" s="104"/>
      <c r="E54" s="104"/>
      <c r="F54" s="20"/>
      <c r="G54" s="90"/>
      <c r="H54" s="104"/>
      <c r="I54" s="104"/>
      <c r="J54" s="79"/>
      <c r="K54" s="104"/>
      <c r="L54" s="21"/>
      <c r="M54" s="21"/>
      <c r="N54" s="21"/>
      <c r="O54" s="4"/>
      <c r="P54" s="104"/>
      <c r="Q54" s="104"/>
      <c r="R54" s="104"/>
      <c r="S54" s="104"/>
      <c r="T54" s="104"/>
      <c r="U54" s="80"/>
      <c r="V54" s="81"/>
      <c r="W54" s="80"/>
      <c r="X54" s="22"/>
      <c r="Y54" s="21"/>
      <c r="Z54" s="123"/>
      <c r="AA54" s="79"/>
      <c r="AB54" s="2"/>
      <c r="AC54" s="79"/>
      <c r="AE54" s="87"/>
      <c r="AG54" s="77"/>
      <c r="AH54" s="78"/>
      <c r="AI54" s="77"/>
      <c r="AJ54" s="77"/>
      <c r="AO54" s="4"/>
      <c r="AP54" s="115"/>
      <c r="AR54" s="56"/>
      <c r="AS54" s="56"/>
      <c r="AT54" s="56"/>
      <c r="AU54" s="56"/>
      <c r="AV54" s="56"/>
      <c r="AW54" s="57"/>
      <c r="AX54" s="56"/>
      <c r="AY54" s="56"/>
      <c r="AZ54" s="58"/>
    </row>
    <row r="55" spans="2:52">
      <c r="B55" s="4"/>
      <c r="C55" s="104"/>
      <c r="D55" s="104"/>
      <c r="E55" s="104"/>
      <c r="F55" s="20"/>
      <c r="G55" s="90"/>
      <c r="H55" s="104"/>
      <c r="I55" s="104"/>
      <c r="J55" s="79"/>
      <c r="K55" s="104"/>
      <c r="L55" s="21"/>
      <c r="M55" s="21"/>
      <c r="N55" s="21"/>
      <c r="O55" s="4"/>
      <c r="P55" s="104"/>
      <c r="Q55" s="104"/>
      <c r="R55" s="104"/>
      <c r="S55" s="104"/>
      <c r="T55" s="104"/>
      <c r="U55" s="80"/>
      <c r="V55" s="81"/>
      <c r="W55" s="80"/>
      <c r="X55" s="22"/>
      <c r="Y55" s="21"/>
      <c r="Z55" s="123"/>
      <c r="AA55" s="79"/>
      <c r="AB55" s="2"/>
      <c r="AC55" s="79"/>
      <c r="AE55" s="87"/>
      <c r="AG55" s="77"/>
      <c r="AH55" s="78"/>
      <c r="AI55" s="77"/>
      <c r="AJ55" s="77"/>
      <c r="AO55" s="4"/>
      <c r="AP55" s="115"/>
      <c r="AR55" s="56"/>
      <c r="AS55" s="56"/>
      <c r="AT55" s="56"/>
      <c r="AU55" s="56"/>
      <c r="AV55" s="56"/>
      <c r="AW55" s="57"/>
      <c r="AX55" s="56"/>
      <c r="AY55" s="56"/>
      <c r="AZ55" s="58"/>
    </row>
    <row r="56" spans="2:52">
      <c r="B56" s="4"/>
      <c r="C56" s="104"/>
      <c r="D56" s="104"/>
      <c r="E56" s="104"/>
      <c r="F56" s="20"/>
      <c r="G56" s="90"/>
      <c r="H56" s="104"/>
      <c r="I56" s="104"/>
      <c r="J56" s="79"/>
      <c r="K56" s="104"/>
      <c r="L56" s="21"/>
      <c r="M56" s="21"/>
      <c r="N56" s="21"/>
      <c r="O56" s="4"/>
      <c r="P56" s="104"/>
      <c r="Q56" s="104"/>
      <c r="R56" s="104"/>
      <c r="S56" s="104"/>
      <c r="T56" s="104"/>
      <c r="U56" s="80"/>
      <c r="V56" s="81"/>
      <c r="W56" s="80"/>
      <c r="X56" s="22"/>
      <c r="Y56" s="21"/>
      <c r="Z56" s="123"/>
      <c r="AA56" s="79"/>
      <c r="AB56" s="2"/>
      <c r="AC56" s="79"/>
      <c r="AE56" s="87"/>
      <c r="AF56" s="77"/>
      <c r="AG56" s="77"/>
      <c r="AH56" s="78"/>
      <c r="AI56" s="77"/>
      <c r="AJ56" s="77"/>
      <c r="AO56" s="4"/>
      <c r="AP56" s="115"/>
      <c r="AR56" s="56"/>
      <c r="AS56" s="56"/>
      <c r="AT56" s="56"/>
      <c r="AU56" s="56"/>
      <c r="AV56" s="56"/>
      <c r="AW56" s="57"/>
      <c r="AX56" s="56"/>
      <c r="AY56" s="56"/>
      <c r="AZ56" s="58"/>
    </row>
    <row r="57" spans="2:52">
      <c r="B57" s="4"/>
      <c r="C57" s="104"/>
      <c r="D57" s="104"/>
      <c r="E57" s="104"/>
      <c r="F57" s="20"/>
      <c r="G57" s="90"/>
      <c r="H57" s="104"/>
      <c r="I57" s="104"/>
      <c r="J57" s="79"/>
      <c r="K57" s="104"/>
      <c r="L57" s="21"/>
      <c r="M57" s="21"/>
      <c r="N57" s="21"/>
      <c r="O57" s="4"/>
      <c r="P57" s="104"/>
      <c r="Q57" s="104"/>
      <c r="R57" s="104"/>
      <c r="S57" s="104"/>
      <c r="T57" s="104"/>
      <c r="U57" s="80"/>
      <c r="V57" s="81"/>
      <c r="W57" s="80"/>
      <c r="X57" s="22"/>
      <c r="Y57" s="21"/>
      <c r="Z57" s="123"/>
      <c r="AA57" s="79"/>
      <c r="AB57" s="2"/>
      <c r="AC57" s="79"/>
      <c r="AE57" s="87"/>
      <c r="AG57" s="77"/>
      <c r="AH57" s="78"/>
      <c r="AI57" s="77"/>
      <c r="AJ57" s="77"/>
      <c r="AO57" s="4"/>
      <c r="AP57" s="115"/>
      <c r="AR57" s="56"/>
      <c r="AS57" s="56"/>
      <c r="AT57" s="56"/>
      <c r="AU57" s="56"/>
      <c r="AV57" s="56"/>
      <c r="AW57" s="57"/>
      <c r="AX57" s="56"/>
      <c r="AY57" s="56"/>
      <c r="AZ57" s="58"/>
    </row>
    <row r="58" spans="2:52">
      <c r="B58" s="4"/>
      <c r="C58" s="104"/>
      <c r="D58" s="104"/>
      <c r="E58" s="104"/>
      <c r="F58" s="20"/>
      <c r="G58" s="90"/>
      <c r="H58" s="104"/>
      <c r="I58" s="104"/>
      <c r="J58" s="79"/>
      <c r="K58" s="104"/>
      <c r="L58" s="21"/>
      <c r="M58" s="21"/>
      <c r="N58" s="21"/>
      <c r="O58" s="4"/>
      <c r="P58" s="104"/>
      <c r="Q58" s="104"/>
      <c r="R58" s="104"/>
      <c r="S58" s="104"/>
      <c r="T58" s="104"/>
      <c r="U58" s="80"/>
      <c r="V58" s="81"/>
      <c r="W58" s="80"/>
      <c r="X58" s="22"/>
      <c r="Y58" s="21"/>
      <c r="Z58" s="123"/>
      <c r="AA58" s="79"/>
      <c r="AB58" s="2"/>
      <c r="AC58" s="79"/>
      <c r="AE58" s="87"/>
      <c r="AF58" s="77"/>
      <c r="AG58" s="77"/>
      <c r="AH58" s="78"/>
      <c r="AI58" s="77"/>
      <c r="AJ58" s="77"/>
      <c r="AO58" s="4"/>
      <c r="AP58" s="115"/>
      <c r="AR58" s="56"/>
      <c r="AS58" s="56"/>
      <c r="AT58" s="56"/>
      <c r="AU58" s="56"/>
      <c r="AV58" s="56"/>
      <c r="AW58" s="57"/>
      <c r="AX58" s="56"/>
      <c r="AY58" s="56"/>
      <c r="AZ58" s="58"/>
    </row>
    <row r="59" spans="2:52">
      <c r="B59" s="4"/>
      <c r="C59" s="104"/>
      <c r="D59" s="104"/>
      <c r="E59" s="104"/>
      <c r="F59" s="20"/>
      <c r="G59" s="90"/>
      <c r="H59" s="104"/>
      <c r="I59" s="104"/>
      <c r="J59" s="79"/>
      <c r="K59" s="104"/>
      <c r="L59" s="21"/>
      <c r="M59" s="21"/>
      <c r="N59" s="21"/>
      <c r="O59" s="4"/>
      <c r="P59" s="104"/>
      <c r="Q59" s="104"/>
      <c r="R59" s="104"/>
      <c r="S59" s="104"/>
      <c r="T59" s="104"/>
      <c r="U59" s="80"/>
      <c r="V59" s="81"/>
      <c r="W59" s="80"/>
      <c r="X59" s="22"/>
      <c r="Y59" s="21"/>
      <c r="Z59" s="123"/>
      <c r="AA59" s="79"/>
      <c r="AB59" s="2"/>
      <c r="AC59" s="79"/>
      <c r="AE59" s="87"/>
      <c r="AG59" s="77"/>
      <c r="AH59" s="78"/>
      <c r="AI59" s="77"/>
      <c r="AJ59" s="77"/>
      <c r="AO59" s="4"/>
      <c r="AP59" s="115"/>
      <c r="AR59" s="56"/>
      <c r="AS59" s="56"/>
      <c r="AT59" s="56"/>
      <c r="AU59" s="56"/>
      <c r="AV59" s="56"/>
      <c r="AW59" s="57"/>
      <c r="AX59" s="56"/>
      <c r="AY59" s="56"/>
      <c r="AZ59" s="58"/>
    </row>
    <row r="60" spans="2:52">
      <c r="B60" s="4"/>
      <c r="C60" s="104"/>
      <c r="D60" s="104"/>
      <c r="E60" s="104"/>
      <c r="F60" s="20"/>
      <c r="G60" s="90"/>
      <c r="H60" s="104"/>
      <c r="I60" s="104"/>
      <c r="J60" s="79"/>
      <c r="K60" s="104"/>
      <c r="L60" s="21"/>
      <c r="M60" s="21"/>
      <c r="N60" s="21"/>
      <c r="O60" s="4"/>
      <c r="P60" s="104"/>
      <c r="Q60" s="104"/>
      <c r="R60" s="104"/>
      <c r="S60" s="104"/>
      <c r="T60" s="104"/>
      <c r="U60" s="80"/>
      <c r="V60" s="81"/>
      <c r="W60" s="80"/>
      <c r="X60" s="22"/>
      <c r="Y60" s="21"/>
      <c r="Z60" s="123"/>
      <c r="AA60" s="79"/>
      <c r="AB60" s="2"/>
      <c r="AC60" s="79"/>
      <c r="AE60" s="87"/>
      <c r="AG60" s="77"/>
      <c r="AH60" s="78"/>
      <c r="AI60" s="77"/>
      <c r="AJ60" s="77"/>
      <c r="AO60" s="4"/>
      <c r="AP60" s="115"/>
      <c r="AR60" s="56"/>
      <c r="AS60" s="56"/>
      <c r="AT60" s="56"/>
      <c r="AU60" s="56"/>
      <c r="AV60" s="56"/>
      <c r="AW60" s="57"/>
      <c r="AX60" s="56"/>
      <c r="AY60" s="56"/>
      <c r="AZ60" s="58"/>
    </row>
    <row r="61" spans="2:52">
      <c r="B61" s="4"/>
      <c r="C61" s="104"/>
      <c r="D61" s="104"/>
      <c r="E61" s="104"/>
      <c r="F61" s="20"/>
      <c r="G61" s="90"/>
      <c r="H61" s="104"/>
      <c r="I61" s="104"/>
      <c r="J61" s="79"/>
      <c r="K61" s="104"/>
      <c r="L61" s="21"/>
      <c r="M61" s="21"/>
      <c r="N61" s="21"/>
      <c r="O61" s="4"/>
      <c r="P61" s="104"/>
      <c r="Q61" s="104"/>
      <c r="R61" s="104"/>
      <c r="S61" s="104"/>
      <c r="T61" s="104"/>
      <c r="U61" s="80"/>
      <c r="V61" s="81"/>
      <c r="W61" s="80"/>
      <c r="X61" s="22"/>
      <c r="Y61" s="21"/>
      <c r="Z61" s="123"/>
      <c r="AA61" s="79"/>
      <c r="AB61" s="2"/>
      <c r="AC61" s="79"/>
      <c r="AE61" s="87"/>
      <c r="AG61" s="77"/>
      <c r="AH61" s="78"/>
      <c r="AI61" s="77"/>
      <c r="AJ61" s="77"/>
      <c r="AO61" s="4"/>
      <c r="AP61" s="115"/>
      <c r="AR61" s="56"/>
      <c r="AS61" s="56"/>
      <c r="AT61" s="56"/>
      <c r="AU61" s="56"/>
      <c r="AV61" s="56"/>
      <c r="AW61" s="57"/>
      <c r="AX61" s="56"/>
      <c r="AY61" s="56"/>
      <c r="AZ61" s="58"/>
    </row>
    <row r="62" spans="2:52">
      <c r="B62" s="4"/>
      <c r="C62" s="104"/>
      <c r="D62" s="104"/>
      <c r="E62" s="104"/>
      <c r="F62" s="20"/>
      <c r="G62" s="90"/>
      <c r="H62" s="104"/>
      <c r="I62" s="104"/>
      <c r="J62" s="79"/>
      <c r="K62" s="104"/>
      <c r="L62" s="21"/>
      <c r="M62" s="21"/>
      <c r="N62" s="21"/>
      <c r="O62" s="4"/>
      <c r="P62" s="104"/>
      <c r="Q62" s="104"/>
      <c r="R62" s="104"/>
      <c r="S62" s="104"/>
      <c r="T62" s="104"/>
      <c r="U62" s="80"/>
      <c r="V62" s="80"/>
      <c r="W62" s="80"/>
      <c r="X62" s="22"/>
      <c r="Y62" s="21"/>
      <c r="Z62" s="123"/>
      <c r="AA62" s="79"/>
      <c r="AB62" s="2"/>
      <c r="AC62" s="79"/>
      <c r="AE62" s="87"/>
      <c r="AG62" s="77"/>
      <c r="AH62" s="78"/>
      <c r="AI62" s="77"/>
      <c r="AK62" s="87"/>
      <c r="AL62" s="88"/>
      <c r="AN62" s="88"/>
      <c r="AO62" s="4"/>
      <c r="AP62" s="115"/>
      <c r="AQ62" s="89"/>
      <c r="AR62" s="56"/>
      <c r="AS62" s="56"/>
      <c r="AT62" s="56"/>
      <c r="AU62" s="56"/>
      <c r="AV62" s="56"/>
      <c r="AW62" s="57"/>
      <c r="AX62" s="56"/>
      <c r="AY62" s="56"/>
      <c r="AZ62" s="58"/>
    </row>
    <row r="63" spans="2:52">
      <c r="B63" s="4"/>
      <c r="C63" s="104"/>
      <c r="D63" s="104"/>
      <c r="E63" s="104"/>
      <c r="F63" s="20"/>
      <c r="G63" s="90"/>
      <c r="H63" s="104"/>
      <c r="I63" s="104"/>
      <c r="J63" s="79"/>
      <c r="K63" s="104"/>
      <c r="L63" s="21"/>
      <c r="M63" s="21"/>
      <c r="N63" s="21"/>
      <c r="O63" s="4"/>
      <c r="P63" s="104"/>
      <c r="Q63" s="104"/>
      <c r="R63" s="104"/>
      <c r="S63" s="104"/>
      <c r="T63" s="104"/>
      <c r="U63" s="80"/>
      <c r="V63" s="80"/>
      <c r="W63" s="80"/>
      <c r="X63" s="22"/>
      <c r="Y63" s="21"/>
      <c r="Z63" s="123"/>
      <c r="AA63" s="104"/>
      <c r="AB63" s="2"/>
      <c r="AC63" s="79"/>
      <c r="AE63" s="87"/>
      <c r="AG63" s="77"/>
      <c r="AH63" s="78"/>
      <c r="AI63" s="77"/>
      <c r="AK63" s="87"/>
      <c r="AL63" s="88"/>
      <c r="AN63" s="88"/>
      <c r="AO63" s="4"/>
      <c r="AP63" s="115"/>
      <c r="AQ63" s="89"/>
      <c r="AR63" s="56"/>
      <c r="AS63" s="56"/>
      <c r="AT63" s="56"/>
      <c r="AU63" s="56"/>
      <c r="AV63" s="56"/>
      <c r="AW63" s="57"/>
      <c r="AX63" s="56"/>
      <c r="AY63" s="56"/>
      <c r="AZ63" s="58"/>
    </row>
    <row r="64" spans="2:52">
      <c r="B64" s="4"/>
      <c r="C64" s="104"/>
      <c r="D64" s="104"/>
      <c r="E64" s="104"/>
      <c r="F64" s="20"/>
      <c r="G64" s="90"/>
      <c r="H64" s="104"/>
      <c r="I64" s="104"/>
      <c r="J64" s="79"/>
      <c r="K64" s="104"/>
      <c r="L64" s="21"/>
      <c r="M64" s="21"/>
      <c r="N64" s="21"/>
      <c r="O64" s="4"/>
      <c r="P64" s="104"/>
      <c r="Q64" s="104"/>
      <c r="R64" s="104"/>
      <c r="S64" s="104"/>
      <c r="T64" s="104"/>
      <c r="U64" s="80"/>
      <c r="V64" s="80"/>
      <c r="W64" s="80"/>
      <c r="X64" s="22"/>
      <c r="Y64" s="21"/>
      <c r="Z64" s="123"/>
      <c r="AA64" s="104"/>
      <c r="AB64" s="2"/>
      <c r="AC64" s="79"/>
      <c r="AE64" s="87"/>
      <c r="AG64" s="77"/>
      <c r="AH64" s="78"/>
      <c r="AI64" s="77"/>
      <c r="AK64" s="87"/>
      <c r="AL64" s="88"/>
      <c r="AN64" s="88"/>
      <c r="AO64" s="4"/>
      <c r="AP64" s="115"/>
      <c r="AQ64" s="89"/>
      <c r="AR64" s="56"/>
      <c r="AS64" s="56"/>
      <c r="AT64" s="56"/>
      <c r="AU64" s="56"/>
      <c r="AV64" s="56"/>
      <c r="AW64" s="57"/>
      <c r="AX64" s="56"/>
      <c r="AY64" s="56"/>
      <c r="AZ64" s="58"/>
    </row>
    <row r="65" spans="2:52">
      <c r="B65" s="4"/>
      <c r="C65" s="104"/>
      <c r="D65" s="104"/>
      <c r="E65" s="104"/>
      <c r="F65" s="20"/>
      <c r="G65" s="90"/>
      <c r="H65" s="104"/>
      <c r="I65" s="104"/>
      <c r="J65" s="79"/>
      <c r="K65" s="104"/>
      <c r="L65" s="21"/>
      <c r="M65" s="21"/>
      <c r="N65" s="21"/>
      <c r="O65" s="4"/>
      <c r="P65" s="104"/>
      <c r="Q65" s="104"/>
      <c r="R65" s="104"/>
      <c r="S65" s="104"/>
      <c r="T65" s="104"/>
      <c r="U65" s="80"/>
      <c r="V65" s="80"/>
      <c r="W65" s="80"/>
      <c r="X65" s="22"/>
      <c r="Y65" s="21"/>
      <c r="Z65" s="123"/>
      <c r="AA65" s="104"/>
      <c r="AB65" s="2"/>
      <c r="AC65" s="79"/>
      <c r="AE65" s="87"/>
      <c r="AG65" s="77"/>
      <c r="AH65" s="78"/>
      <c r="AI65" s="77"/>
      <c r="AK65" s="87"/>
      <c r="AL65" s="88"/>
      <c r="AN65" s="88"/>
      <c r="AO65" s="4"/>
      <c r="AP65" s="115"/>
      <c r="AQ65" s="89"/>
      <c r="AR65" s="56"/>
      <c r="AS65" s="56"/>
      <c r="AT65" s="56"/>
      <c r="AU65" s="56"/>
      <c r="AV65" s="56"/>
      <c r="AW65" s="57"/>
      <c r="AX65" s="56"/>
      <c r="AY65" s="56"/>
      <c r="AZ65" s="58"/>
    </row>
    <row r="66" spans="2:52">
      <c r="B66" s="4"/>
      <c r="C66" s="104"/>
      <c r="D66" s="104"/>
      <c r="E66" s="104"/>
      <c r="F66" s="20"/>
      <c r="G66" s="90"/>
      <c r="H66" s="104"/>
      <c r="I66" s="104"/>
      <c r="J66" s="104"/>
      <c r="K66" s="104"/>
      <c r="L66" s="21"/>
      <c r="M66" s="21"/>
      <c r="N66" s="21"/>
      <c r="O66" s="4"/>
      <c r="P66" s="104"/>
      <c r="Q66" s="104"/>
      <c r="R66" s="104"/>
      <c r="S66" s="104"/>
      <c r="T66" s="104"/>
      <c r="U66" s="80"/>
      <c r="V66" s="80"/>
      <c r="W66" s="80"/>
      <c r="X66" s="22"/>
      <c r="Y66" s="21"/>
      <c r="Z66" s="123"/>
      <c r="AA66" s="79"/>
      <c r="AB66" s="2"/>
      <c r="AC66" s="79"/>
      <c r="AE66" s="87"/>
      <c r="AG66" s="77"/>
      <c r="AH66" s="78"/>
      <c r="AI66" s="77"/>
      <c r="AK66" s="87"/>
      <c r="AL66" s="88"/>
      <c r="AN66" s="88"/>
      <c r="AO66" s="4"/>
      <c r="AP66" s="115"/>
      <c r="AQ66" s="89"/>
      <c r="AR66" s="56"/>
      <c r="AS66" s="56"/>
      <c r="AT66" s="56"/>
      <c r="AU66" s="56"/>
      <c r="AV66" s="56"/>
      <c r="AW66" s="57"/>
      <c r="AX66" s="56"/>
      <c r="AY66" s="56"/>
      <c r="AZ66" s="58"/>
    </row>
    <row r="67" spans="2:52">
      <c r="B67" s="4"/>
      <c r="C67" s="104"/>
      <c r="D67" s="104"/>
      <c r="E67" s="104"/>
      <c r="F67" s="20"/>
      <c r="G67" s="90"/>
      <c r="H67" s="104"/>
      <c r="I67" s="104"/>
      <c r="J67" s="104"/>
      <c r="K67" s="104"/>
      <c r="L67" s="21"/>
      <c r="M67" s="21"/>
      <c r="N67" s="21"/>
      <c r="O67" s="4"/>
      <c r="P67" s="104"/>
      <c r="Q67" s="104"/>
      <c r="R67" s="104"/>
      <c r="S67" s="104"/>
      <c r="T67" s="104"/>
      <c r="U67" s="80"/>
      <c r="V67" s="80"/>
      <c r="W67" s="80"/>
      <c r="X67" s="22"/>
      <c r="Y67" s="21"/>
      <c r="Z67" s="123"/>
      <c r="AA67" s="79"/>
      <c r="AB67" s="2"/>
      <c r="AC67" s="79"/>
      <c r="AE67" s="87"/>
      <c r="AG67" s="77"/>
      <c r="AH67" s="78"/>
      <c r="AI67" s="77"/>
      <c r="AK67" s="87"/>
      <c r="AL67" s="88"/>
      <c r="AN67" s="88"/>
      <c r="AO67" s="4"/>
      <c r="AP67" s="115"/>
      <c r="AQ67" s="89"/>
      <c r="AR67" s="56"/>
      <c r="AS67" s="56"/>
      <c r="AT67" s="56"/>
      <c r="AU67" s="56"/>
      <c r="AV67" s="56"/>
      <c r="AW67" s="57"/>
      <c r="AX67" s="56"/>
      <c r="AY67" s="56"/>
      <c r="AZ67" s="58"/>
    </row>
    <row r="68" spans="2:52">
      <c r="B68" s="4"/>
      <c r="C68" s="104"/>
      <c r="D68" s="104"/>
      <c r="E68" s="104"/>
      <c r="F68" s="20"/>
      <c r="G68" s="90"/>
      <c r="H68" s="104"/>
      <c r="I68" s="104"/>
      <c r="J68" s="104"/>
      <c r="K68" s="104"/>
      <c r="L68" s="21"/>
      <c r="M68" s="21"/>
      <c r="N68" s="21"/>
      <c r="O68" s="4"/>
      <c r="P68" s="104"/>
      <c r="Q68" s="104"/>
      <c r="R68" s="104"/>
      <c r="S68" s="104"/>
      <c r="T68" s="104"/>
      <c r="U68" s="80"/>
      <c r="V68" s="80"/>
      <c r="W68" s="80"/>
      <c r="X68" s="22"/>
      <c r="Y68" s="21"/>
      <c r="Z68" s="123"/>
      <c r="AA68" s="104"/>
      <c r="AB68" s="2"/>
      <c r="AC68" s="79"/>
      <c r="AE68" s="87"/>
      <c r="AG68" s="77"/>
      <c r="AH68" s="78"/>
      <c r="AI68" s="77"/>
      <c r="AK68" s="87"/>
      <c r="AL68" s="88"/>
      <c r="AN68" s="88"/>
      <c r="AO68" s="4"/>
      <c r="AP68" s="115"/>
      <c r="AQ68" s="89"/>
      <c r="AR68" s="56"/>
      <c r="AS68" s="56"/>
      <c r="AT68" s="56"/>
      <c r="AU68" s="56"/>
      <c r="AV68" s="56"/>
      <c r="AW68" s="57"/>
      <c r="AX68" s="56"/>
      <c r="AY68" s="56"/>
      <c r="AZ68" s="58"/>
    </row>
    <row r="69" spans="2:52">
      <c r="B69" s="4"/>
      <c r="C69" s="104"/>
      <c r="D69" s="4"/>
      <c r="E69" s="104"/>
      <c r="F69" s="20"/>
      <c r="G69" s="90"/>
      <c r="H69" s="104"/>
      <c r="I69" s="104"/>
      <c r="J69" s="104"/>
      <c r="K69" s="104"/>
      <c r="L69" s="21"/>
      <c r="M69" s="21"/>
      <c r="N69" s="21"/>
      <c r="O69" s="4"/>
      <c r="P69" s="104"/>
      <c r="Q69" s="104"/>
      <c r="R69" s="104"/>
      <c r="S69" s="104"/>
      <c r="T69" s="104"/>
      <c r="U69" s="80"/>
      <c r="V69" s="80"/>
      <c r="W69" s="80"/>
      <c r="X69" s="22"/>
      <c r="Y69" s="21"/>
      <c r="Z69" s="22"/>
      <c r="AA69" s="104"/>
      <c r="AB69" s="2"/>
      <c r="AC69" s="79"/>
      <c r="AE69" s="87"/>
      <c r="AK69" s="87"/>
      <c r="AL69" s="88"/>
      <c r="AN69" s="88"/>
      <c r="AO69" s="4"/>
      <c r="AP69" s="115"/>
      <c r="AQ69" s="89"/>
      <c r="AR69" s="56"/>
      <c r="AS69" s="56"/>
      <c r="AT69" s="56"/>
      <c r="AU69" s="56"/>
      <c r="AV69" s="56"/>
      <c r="AW69" s="57"/>
      <c r="AX69" s="56"/>
      <c r="AY69" s="56"/>
      <c r="AZ69" s="58"/>
    </row>
    <row r="70" spans="2:52">
      <c r="B70" s="4"/>
      <c r="C70" s="104"/>
      <c r="D70" s="104"/>
      <c r="E70" s="104"/>
      <c r="F70" s="20"/>
      <c r="G70" s="90"/>
      <c r="H70" s="104"/>
      <c r="I70" s="104"/>
      <c r="J70" s="104"/>
      <c r="K70" s="104"/>
      <c r="L70" s="21"/>
      <c r="M70" s="21"/>
      <c r="N70" s="21"/>
      <c r="O70" s="4"/>
      <c r="P70" s="104"/>
      <c r="Q70" s="104"/>
      <c r="R70" s="104"/>
      <c r="S70" s="104"/>
      <c r="T70" s="104"/>
      <c r="U70" s="80"/>
      <c r="V70" s="80"/>
      <c r="W70" s="80"/>
      <c r="X70" s="22"/>
      <c r="Y70" s="21"/>
      <c r="Z70" s="123"/>
      <c r="AA70" s="104"/>
      <c r="AB70" s="2"/>
      <c r="AC70" s="79"/>
      <c r="AE70" s="87"/>
      <c r="AG70" s="77"/>
      <c r="AH70" s="78"/>
      <c r="AI70" s="77"/>
      <c r="AK70" s="87"/>
      <c r="AL70" s="88"/>
      <c r="AN70" s="88"/>
      <c r="AO70" s="4"/>
      <c r="AP70" s="115"/>
      <c r="AQ70" s="89"/>
      <c r="AR70" s="56"/>
      <c r="AS70" s="56"/>
      <c r="AT70" s="56"/>
      <c r="AU70" s="56"/>
      <c r="AV70" s="56"/>
      <c r="AW70" s="57"/>
      <c r="AX70" s="56"/>
      <c r="AY70" s="56"/>
      <c r="AZ70" s="58"/>
    </row>
    <row r="71" spans="2:52">
      <c r="B71" s="4"/>
      <c r="C71" s="104"/>
      <c r="D71" s="4"/>
      <c r="E71" s="104"/>
      <c r="F71" s="20"/>
      <c r="G71" s="90"/>
      <c r="H71" s="104"/>
      <c r="I71" s="104"/>
      <c r="J71" s="104"/>
      <c r="K71" s="104"/>
      <c r="L71" s="21"/>
      <c r="M71" s="21"/>
      <c r="N71" s="21"/>
      <c r="O71" s="4"/>
      <c r="P71" s="104"/>
      <c r="Q71" s="104"/>
      <c r="R71" s="104"/>
      <c r="S71" s="104"/>
      <c r="T71" s="104"/>
      <c r="U71" s="80"/>
      <c r="V71" s="80"/>
      <c r="W71" s="80"/>
      <c r="X71" s="22"/>
      <c r="Y71" s="21"/>
      <c r="Z71" s="22"/>
      <c r="AA71" s="104"/>
      <c r="AB71" s="2"/>
      <c r="AC71" s="79"/>
      <c r="AE71" s="87"/>
      <c r="AG71" s="77"/>
      <c r="AH71" s="78"/>
      <c r="AI71" s="77"/>
      <c r="AK71" s="87"/>
      <c r="AL71" s="88"/>
      <c r="AN71" s="88"/>
      <c r="AO71" s="4"/>
      <c r="AP71" s="115"/>
      <c r="AQ71" s="89"/>
      <c r="AR71" s="56"/>
      <c r="AS71" s="56"/>
      <c r="AT71" s="56"/>
      <c r="AU71" s="56"/>
      <c r="AV71" s="56"/>
      <c r="AW71" s="57"/>
      <c r="AX71" s="56"/>
      <c r="AY71" s="56"/>
      <c r="AZ71" s="58"/>
    </row>
    <row r="72" spans="2:52">
      <c r="B72" s="4"/>
      <c r="C72" s="104"/>
      <c r="D72" s="104"/>
      <c r="E72" s="104"/>
      <c r="F72" s="20"/>
      <c r="G72" s="90"/>
      <c r="H72" s="104"/>
      <c r="I72" s="104"/>
      <c r="J72" s="104"/>
      <c r="K72" s="104"/>
      <c r="L72" s="21"/>
      <c r="M72" s="21"/>
      <c r="N72" s="21"/>
      <c r="O72" s="4"/>
      <c r="P72" s="104"/>
      <c r="Q72" s="104"/>
      <c r="R72" s="104"/>
      <c r="S72" s="104"/>
      <c r="T72" s="104"/>
      <c r="U72" s="80"/>
      <c r="V72" s="80"/>
      <c r="W72" s="80"/>
      <c r="X72" s="22"/>
      <c r="Y72" s="21"/>
      <c r="Z72" s="123"/>
      <c r="AA72" s="104"/>
      <c r="AB72" s="2"/>
      <c r="AC72" s="79"/>
      <c r="AE72" s="87"/>
      <c r="AG72" s="77"/>
      <c r="AH72" s="78"/>
      <c r="AI72" s="77"/>
      <c r="AK72" s="87"/>
      <c r="AL72" s="88"/>
      <c r="AN72" s="88"/>
      <c r="AO72" s="4"/>
      <c r="AP72" s="115"/>
      <c r="AQ72" s="89"/>
      <c r="AR72" s="56"/>
      <c r="AS72" s="56"/>
      <c r="AT72" s="56"/>
      <c r="AU72" s="56"/>
      <c r="AV72" s="56"/>
      <c r="AW72" s="57"/>
      <c r="AX72" s="56"/>
      <c r="AY72" s="56"/>
      <c r="AZ72" s="58"/>
    </row>
    <row r="73" spans="2:52">
      <c r="B73" s="4"/>
      <c r="C73" s="104"/>
      <c r="D73" s="4"/>
      <c r="E73" s="104"/>
      <c r="F73" s="20"/>
      <c r="G73" s="90"/>
      <c r="H73" s="104"/>
      <c r="I73" s="104"/>
      <c r="J73" s="104"/>
      <c r="K73" s="104"/>
      <c r="L73" s="21"/>
      <c r="M73" s="21"/>
      <c r="N73" s="21"/>
      <c r="O73" s="4"/>
      <c r="P73" s="104"/>
      <c r="Q73" s="104"/>
      <c r="R73" s="104"/>
      <c r="S73" s="104"/>
      <c r="T73" s="104"/>
      <c r="U73" s="80"/>
      <c r="V73" s="80"/>
      <c r="W73" s="80"/>
      <c r="X73" s="22"/>
      <c r="Y73" s="21"/>
      <c r="Z73" s="22"/>
      <c r="AA73" s="104"/>
      <c r="AB73" s="2"/>
      <c r="AC73" s="79"/>
      <c r="AE73" s="87"/>
      <c r="AG73" s="77"/>
      <c r="AH73" s="78"/>
      <c r="AI73" s="77"/>
      <c r="AK73" s="87"/>
      <c r="AL73" s="88"/>
      <c r="AN73" s="88"/>
      <c r="AO73" s="4"/>
      <c r="AP73" s="115"/>
      <c r="AQ73" s="89"/>
      <c r="AR73" s="56"/>
      <c r="AS73" s="56"/>
      <c r="AT73" s="56"/>
      <c r="AU73" s="56"/>
      <c r="AV73" s="56"/>
      <c r="AW73" s="57"/>
      <c r="AX73" s="56"/>
      <c r="AY73" s="56"/>
      <c r="AZ73" s="58"/>
    </row>
    <row r="74" spans="2:52">
      <c r="B74" s="104"/>
      <c r="C74" s="104"/>
      <c r="D74" s="104"/>
      <c r="E74" s="20"/>
      <c r="F74" s="90"/>
      <c r="G74" s="104"/>
      <c r="H74" s="104"/>
      <c r="I74" s="104"/>
      <c r="J74" s="104"/>
      <c r="K74" s="21"/>
      <c r="L74" s="21"/>
      <c r="M74" s="21"/>
      <c r="N74" s="4"/>
      <c r="O74" s="104"/>
      <c r="P74" s="104"/>
      <c r="Q74" s="104"/>
      <c r="R74" s="104"/>
      <c r="S74" s="104"/>
      <c r="T74" s="80"/>
      <c r="U74" s="80"/>
      <c r="V74" s="80"/>
      <c r="W74" s="22"/>
      <c r="X74" s="21"/>
      <c r="Y74" s="123"/>
      <c r="Z74" s="79"/>
      <c r="AA74" s="2"/>
      <c r="AB74" s="79"/>
      <c r="AD74" s="87"/>
      <c r="AE74" s="4"/>
      <c r="AF74" s="77"/>
      <c r="AG74" s="78"/>
      <c r="AH74" s="77"/>
      <c r="AJ74" s="87"/>
      <c r="AK74" s="88"/>
      <c r="AM74" s="88"/>
      <c r="AO74" s="115"/>
      <c r="AP74" s="89"/>
      <c r="AQ74" s="56"/>
      <c r="AR74" s="56"/>
      <c r="AS74" s="56"/>
      <c r="AT74" s="56"/>
      <c r="AU74" s="56"/>
      <c r="AV74" s="57"/>
      <c r="AW74" s="56"/>
      <c r="AX74" s="56"/>
      <c r="AY74" s="58"/>
    </row>
    <row r="75" spans="2:52">
      <c r="B75" s="104"/>
      <c r="C75" s="104"/>
      <c r="D75" s="104"/>
      <c r="E75" s="20"/>
      <c r="F75" s="90"/>
      <c r="G75" s="104"/>
      <c r="H75" s="104"/>
      <c r="I75" s="104"/>
      <c r="J75" s="104"/>
      <c r="K75" s="21"/>
      <c r="L75" s="21"/>
      <c r="M75" s="21"/>
      <c r="N75" s="4"/>
      <c r="O75" s="104"/>
      <c r="P75" s="104"/>
      <c r="Q75" s="104"/>
      <c r="R75" s="104"/>
      <c r="S75" s="104"/>
      <c r="T75" s="80"/>
      <c r="U75" s="80"/>
      <c r="V75" s="80"/>
      <c r="W75" s="22"/>
      <c r="X75" s="21"/>
      <c r="Y75" s="123"/>
      <c r="Z75" s="79"/>
      <c r="AA75" s="2"/>
      <c r="AB75" s="79"/>
      <c r="AD75" s="87"/>
      <c r="AE75" s="4"/>
      <c r="AF75" s="77"/>
      <c r="AG75" s="78"/>
      <c r="AH75" s="77"/>
      <c r="AJ75" s="87"/>
      <c r="AK75" s="88"/>
      <c r="AM75" s="88"/>
      <c r="AO75" s="115"/>
      <c r="AP75" s="89"/>
      <c r="AQ75" s="56"/>
      <c r="AR75" s="56"/>
      <c r="AS75" s="56"/>
      <c r="AT75" s="56"/>
      <c r="AU75" s="56"/>
      <c r="AV75" s="57"/>
      <c r="AW75" s="56"/>
      <c r="AX75" s="56"/>
      <c r="AY75" s="58"/>
    </row>
    <row r="76" spans="2:52">
      <c r="B76" s="104"/>
      <c r="C76" s="104"/>
      <c r="D76" s="104"/>
      <c r="E76" s="20"/>
      <c r="F76" s="90"/>
      <c r="G76" s="104"/>
      <c r="H76" s="104"/>
      <c r="I76" s="104"/>
      <c r="J76" s="104"/>
      <c r="K76" s="21"/>
      <c r="L76" s="21"/>
      <c r="M76" s="21"/>
      <c r="N76" s="4"/>
      <c r="O76" s="104"/>
      <c r="P76" s="104"/>
      <c r="Q76" s="104"/>
      <c r="R76" s="104"/>
      <c r="S76" s="104"/>
      <c r="T76" s="80"/>
      <c r="U76" s="80"/>
      <c r="V76" s="80"/>
      <c r="W76" s="22"/>
      <c r="X76" s="21"/>
      <c r="Y76" s="123"/>
      <c r="Z76" s="104"/>
      <c r="AA76" s="2"/>
      <c r="AB76" s="79"/>
      <c r="AD76" s="87"/>
      <c r="AE76" s="4"/>
      <c r="AF76" s="77"/>
      <c r="AG76" s="78"/>
      <c r="AH76" s="77"/>
      <c r="AJ76" s="87"/>
      <c r="AK76" s="88"/>
      <c r="AM76" s="88"/>
      <c r="AO76" s="115"/>
      <c r="AP76" s="89"/>
      <c r="AQ76" s="56"/>
      <c r="AR76" s="56"/>
      <c r="AS76" s="56"/>
      <c r="AT76" s="56"/>
      <c r="AU76" s="56"/>
      <c r="AV76" s="57"/>
      <c r="AW76" s="56"/>
      <c r="AX76" s="56"/>
      <c r="AY76" s="58"/>
    </row>
    <row r="77" spans="2:52">
      <c r="B77" s="104"/>
      <c r="C77" s="4"/>
      <c r="D77" s="104"/>
      <c r="E77" s="20"/>
      <c r="F77" s="90"/>
      <c r="G77" s="104"/>
      <c r="H77" s="104"/>
      <c r="I77" s="104"/>
      <c r="J77" s="104"/>
      <c r="K77" s="21"/>
      <c r="L77" s="21"/>
      <c r="M77" s="21"/>
      <c r="N77" s="4"/>
      <c r="O77" s="104"/>
      <c r="P77" s="104"/>
      <c r="Q77" s="104"/>
      <c r="R77" s="104"/>
      <c r="S77" s="104"/>
      <c r="T77" s="80"/>
      <c r="U77" s="80"/>
      <c r="V77" s="80"/>
      <c r="W77" s="22"/>
      <c r="X77" s="21"/>
      <c r="Y77" s="22"/>
      <c r="Z77" s="104"/>
      <c r="AA77" s="2"/>
      <c r="AB77" s="79"/>
      <c r="AD77" s="87"/>
      <c r="AE77" s="4"/>
      <c r="AF77" s="77"/>
      <c r="AG77" s="78"/>
      <c r="AH77" s="77"/>
      <c r="AJ77" s="87"/>
      <c r="AK77" s="88"/>
      <c r="AM77" s="88"/>
      <c r="AO77" s="115"/>
      <c r="AP77" s="89"/>
      <c r="AQ77" s="56"/>
      <c r="AR77" s="56"/>
      <c r="AS77" s="56"/>
      <c r="AT77" s="56"/>
      <c r="AU77" s="56"/>
      <c r="AV77" s="57"/>
      <c r="AW77" s="56"/>
      <c r="AX77" s="56"/>
      <c r="AY77" s="58"/>
    </row>
    <row r="78" spans="2:52">
      <c r="B78" s="104"/>
      <c r="C78" s="104"/>
      <c r="D78" s="104"/>
      <c r="E78" s="20"/>
      <c r="F78" s="90"/>
      <c r="G78" s="104"/>
      <c r="H78" s="104"/>
      <c r="I78" s="104"/>
      <c r="J78" s="104"/>
      <c r="K78" s="21"/>
      <c r="L78" s="21"/>
      <c r="M78" s="21"/>
      <c r="N78" s="4"/>
      <c r="O78" s="104"/>
      <c r="P78" s="104"/>
      <c r="Q78" s="104"/>
      <c r="R78" s="104"/>
      <c r="S78" s="104"/>
      <c r="T78" s="80"/>
      <c r="U78" s="80"/>
      <c r="V78" s="80"/>
      <c r="W78" s="22"/>
      <c r="X78" s="21"/>
      <c r="Y78" s="123"/>
      <c r="Z78" s="104"/>
      <c r="AA78" s="2"/>
      <c r="AB78" s="79"/>
      <c r="AD78" s="87"/>
      <c r="AF78" s="77"/>
      <c r="AG78" s="78"/>
      <c r="AH78" s="77"/>
      <c r="AJ78" s="87"/>
      <c r="AK78" s="88"/>
      <c r="AM78" s="88"/>
      <c r="AO78" s="115"/>
      <c r="AP78" s="89"/>
      <c r="AQ78" s="56"/>
      <c r="AR78" s="56"/>
      <c r="AS78" s="56"/>
      <c r="AT78" s="56"/>
      <c r="AU78" s="56"/>
      <c r="AV78" s="57"/>
      <c r="AW78" s="56"/>
      <c r="AX78" s="56"/>
      <c r="AY78" s="58"/>
    </row>
    <row r="79" spans="2:52">
      <c r="B79" s="104"/>
      <c r="C79" s="4"/>
      <c r="D79" s="104"/>
      <c r="E79" s="20"/>
      <c r="F79" s="90"/>
      <c r="G79" s="104"/>
      <c r="H79" s="104"/>
      <c r="I79" s="104"/>
      <c r="J79" s="104"/>
      <c r="K79" s="21"/>
      <c r="L79" s="21"/>
      <c r="M79" s="21"/>
      <c r="N79" s="4"/>
      <c r="O79" s="104"/>
      <c r="P79" s="104"/>
      <c r="Q79" s="104"/>
      <c r="R79" s="104"/>
      <c r="S79" s="104"/>
      <c r="T79" s="80"/>
      <c r="U79" s="80"/>
      <c r="V79" s="80"/>
      <c r="W79" s="22"/>
      <c r="X79" s="21"/>
      <c r="Y79" s="22"/>
      <c r="Z79" s="104"/>
      <c r="AA79" s="2"/>
      <c r="AB79" s="79"/>
      <c r="AD79" s="87"/>
      <c r="AE79" s="4"/>
      <c r="AF79" s="77"/>
      <c r="AG79" s="78"/>
      <c r="AH79" s="77"/>
      <c r="AJ79" s="87"/>
      <c r="AK79" s="88"/>
      <c r="AM79" s="88"/>
      <c r="AO79" s="115"/>
      <c r="AP79" s="89"/>
      <c r="AQ79" s="56"/>
      <c r="AR79" s="56"/>
      <c r="AS79" s="56"/>
      <c r="AT79" s="56"/>
      <c r="AU79" s="56"/>
      <c r="AV79" s="57"/>
      <c r="AW79" s="56"/>
      <c r="AX79" s="56"/>
      <c r="AY79" s="58"/>
    </row>
    <row r="80" spans="2:52">
      <c r="B80" s="104"/>
      <c r="C80" s="104"/>
      <c r="D80" s="104"/>
      <c r="E80" s="20"/>
      <c r="F80" s="90"/>
      <c r="G80" s="104"/>
      <c r="H80" s="104"/>
      <c r="I80" s="104"/>
      <c r="J80" s="104"/>
      <c r="K80" s="21"/>
      <c r="L80" s="21"/>
      <c r="M80" s="21"/>
      <c r="N80" s="4"/>
      <c r="O80" s="104"/>
      <c r="P80" s="104"/>
      <c r="Q80" s="104"/>
      <c r="R80" s="104"/>
      <c r="S80" s="104"/>
      <c r="T80" s="80"/>
      <c r="U80" s="80"/>
      <c r="V80" s="80"/>
      <c r="W80" s="22"/>
      <c r="X80" s="21"/>
      <c r="Y80" s="123"/>
      <c r="Z80" s="104"/>
      <c r="AA80" s="2"/>
      <c r="AB80" s="79"/>
      <c r="AD80" s="87"/>
      <c r="AE80" s="4"/>
      <c r="AF80" s="77"/>
      <c r="AG80" s="78"/>
      <c r="AH80" s="77"/>
      <c r="AJ80" s="87"/>
      <c r="AK80" s="88"/>
      <c r="AM80" s="88"/>
      <c r="AO80" s="115"/>
      <c r="AP80" s="89"/>
      <c r="AQ80" s="56"/>
      <c r="AR80" s="56"/>
      <c r="AS80" s="56"/>
      <c r="AT80" s="56"/>
      <c r="AU80" s="56"/>
      <c r="AV80" s="57"/>
      <c r="AW80" s="56"/>
      <c r="AX80" s="56"/>
      <c r="AY80" s="58"/>
    </row>
    <row r="81" spans="2:51">
      <c r="B81" s="104"/>
      <c r="C81" s="4"/>
      <c r="D81" s="104"/>
      <c r="E81" s="20"/>
      <c r="F81" s="90"/>
      <c r="G81" s="104"/>
      <c r="H81" s="104"/>
      <c r="I81" s="104"/>
      <c r="J81" s="104"/>
      <c r="K81" s="21"/>
      <c r="L81" s="21"/>
      <c r="M81" s="21"/>
      <c r="N81" s="4"/>
      <c r="O81" s="104"/>
      <c r="P81" s="104"/>
      <c r="Q81" s="104"/>
      <c r="R81" s="104"/>
      <c r="S81" s="104"/>
      <c r="T81" s="80"/>
      <c r="U81" s="80"/>
      <c r="V81" s="80"/>
      <c r="W81" s="22"/>
      <c r="X81" s="21"/>
      <c r="Y81" s="22"/>
      <c r="Z81" s="104"/>
      <c r="AA81" s="2"/>
      <c r="AB81" s="79"/>
      <c r="AE81" s="4"/>
      <c r="AF81" s="77"/>
      <c r="AG81" s="78"/>
      <c r="AH81" s="77"/>
      <c r="AJ81" s="87"/>
      <c r="AK81" s="88"/>
      <c r="AM81" s="88"/>
      <c r="AO81" s="115"/>
      <c r="AP81" s="89"/>
      <c r="AQ81" s="56"/>
      <c r="AR81" s="56"/>
      <c r="AS81" s="56"/>
      <c r="AT81" s="56"/>
      <c r="AU81" s="56"/>
      <c r="AV81" s="57"/>
      <c r="AW81" s="56"/>
      <c r="AX81" s="56"/>
      <c r="AY81" s="58"/>
    </row>
    <row r="82" spans="2:5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77"/>
      <c r="AJ82" s="77"/>
      <c r="AK82" s="77"/>
      <c r="AL82" s="77"/>
      <c r="AO82" s="115"/>
      <c r="AQ82" s="56"/>
      <c r="AR82" s="56"/>
      <c r="AS82" s="56"/>
      <c r="AT82" s="56"/>
      <c r="AU82" s="56"/>
      <c r="AV82" s="57"/>
      <c r="AW82" s="56"/>
      <c r="AX82" s="56"/>
      <c r="AY82" s="58"/>
    </row>
    <row r="83" spans="2:51">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77"/>
      <c r="AJ83" s="77"/>
      <c r="AK83" s="77"/>
      <c r="AL83" s="77"/>
      <c r="AO83" s="115"/>
      <c r="AQ83" s="56"/>
      <c r="AR83" s="56"/>
      <c r="AS83" s="56"/>
      <c r="AT83" s="56"/>
      <c r="AU83" s="56"/>
      <c r="AV83" s="57"/>
      <c r="AW83" s="56"/>
      <c r="AX83" s="56"/>
      <c r="AY83" s="58"/>
    </row>
    <row r="84" spans="2:51">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77"/>
      <c r="AJ84" s="77"/>
      <c r="AK84" s="77"/>
      <c r="AL84" s="77"/>
      <c r="AO84" s="115"/>
      <c r="AQ84" s="56"/>
      <c r="AR84" s="56"/>
      <c r="AS84" s="56"/>
      <c r="AT84" s="56"/>
      <c r="AU84" s="56"/>
      <c r="AV84" s="57"/>
      <c r="AW84" s="56"/>
      <c r="AX84" s="56"/>
      <c r="AY84" s="58"/>
    </row>
    <row r="85" spans="2:5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77"/>
      <c r="AJ85" s="77"/>
      <c r="AK85" s="77"/>
      <c r="AL85" s="77"/>
      <c r="AO85" s="115"/>
      <c r="AQ85" s="56"/>
      <c r="AR85" s="56"/>
      <c r="AS85" s="56"/>
      <c r="AT85" s="56"/>
      <c r="AU85" s="56"/>
      <c r="AV85" s="57"/>
      <c r="AW85" s="56"/>
      <c r="AX85" s="56"/>
      <c r="AY85" s="58"/>
    </row>
    <row r="86" spans="2:51">
      <c r="B86" s="103"/>
      <c r="C86" s="104"/>
      <c r="D86" s="52"/>
      <c r="E86" s="20"/>
      <c r="F86" s="90"/>
      <c r="G86" s="104"/>
      <c r="H86" s="104"/>
      <c r="I86" s="79"/>
      <c r="J86" s="124"/>
      <c r="K86" s="124"/>
      <c r="L86" s="124"/>
      <c r="M86" s="124"/>
      <c r="N86" s="124"/>
      <c r="O86" s="104"/>
      <c r="P86" s="104"/>
      <c r="Q86" s="104"/>
      <c r="R86" s="104"/>
      <c r="S86" s="22"/>
      <c r="T86" s="80"/>
      <c r="U86" s="125"/>
      <c r="V86" s="80"/>
      <c r="W86" s="22"/>
      <c r="X86" s="27"/>
      <c r="Y86" s="22"/>
      <c r="Z86" s="79"/>
      <c r="AA86" s="2"/>
      <c r="AB86" s="80"/>
      <c r="AE86" s="4"/>
      <c r="AF86" s="77"/>
      <c r="AG86" s="78"/>
      <c r="AH86" s="77"/>
      <c r="AI86" s="77"/>
      <c r="AJ86" s="77"/>
      <c r="AK86" s="77"/>
      <c r="AL86" s="77"/>
      <c r="AM86" s="55"/>
      <c r="AO86" s="115"/>
      <c r="AQ86" s="56"/>
      <c r="AR86" s="56"/>
      <c r="AS86" s="56"/>
      <c r="AT86" s="56"/>
      <c r="AU86" s="56"/>
      <c r="AV86" s="57"/>
      <c r="AW86" s="56"/>
      <c r="AX86" s="56"/>
      <c r="AY86" s="56"/>
    </row>
    <row r="87" spans="2:51">
      <c r="B87" s="104"/>
      <c r="C87" s="104"/>
      <c r="D87" s="26"/>
      <c r="E87" s="20"/>
      <c r="F87" s="90"/>
      <c r="G87" s="104"/>
      <c r="H87" s="104"/>
      <c r="I87" s="104"/>
      <c r="J87" s="124"/>
      <c r="K87" s="124"/>
      <c r="L87" s="124"/>
      <c r="M87" s="124"/>
      <c r="N87" s="124"/>
      <c r="O87" s="104"/>
      <c r="P87" s="104"/>
      <c r="Q87" s="104"/>
      <c r="R87" s="104"/>
      <c r="S87" s="104"/>
      <c r="T87" s="80"/>
      <c r="U87" s="125"/>
      <c r="V87" s="80"/>
      <c r="W87" s="22"/>
      <c r="X87" s="104"/>
      <c r="Y87" s="22"/>
      <c r="Z87" s="104"/>
      <c r="AA87" s="2"/>
      <c r="AB87" s="80"/>
      <c r="AE87" s="4"/>
      <c r="AF87" s="77"/>
      <c r="AG87" s="78"/>
      <c r="AH87" s="77"/>
      <c r="AI87" s="77"/>
      <c r="AJ87" s="77"/>
      <c r="AK87" s="77"/>
      <c r="AL87" s="77"/>
      <c r="AM87" s="55"/>
      <c r="AO87" s="115"/>
      <c r="AQ87" s="56"/>
      <c r="AR87" s="56"/>
      <c r="AS87" s="56"/>
      <c r="AT87" s="56"/>
      <c r="AU87" s="56"/>
      <c r="AV87" s="57"/>
      <c r="AW87" s="56"/>
      <c r="AX87" s="56"/>
      <c r="AY87" s="56"/>
    </row>
    <row r="88" spans="2:51">
      <c r="B88" s="104"/>
      <c r="C88" s="104"/>
      <c r="D88" s="26"/>
      <c r="E88" s="20"/>
      <c r="F88" s="90"/>
      <c r="G88" s="104"/>
      <c r="H88" s="104"/>
      <c r="I88" s="104"/>
      <c r="J88" s="124"/>
      <c r="K88" s="124"/>
      <c r="L88" s="124"/>
      <c r="M88" s="124"/>
      <c r="N88" s="124"/>
      <c r="O88" s="104"/>
      <c r="P88" s="104"/>
      <c r="Q88" s="104"/>
      <c r="R88" s="104"/>
      <c r="S88" s="104"/>
      <c r="T88" s="80"/>
      <c r="U88" s="125"/>
      <c r="V88" s="80"/>
      <c r="W88" s="22"/>
      <c r="X88" s="104"/>
      <c r="Y88" s="22"/>
      <c r="Z88" s="104"/>
      <c r="AA88" s="2"/>
      <c r="AB88" s="80"/>
      <c r="AE88" s="4"/>
      <c r="AF88" s="77"/>
      <c r="AG88" s="78"/>
      <c r="AH88" s="77"/>
      <c r="AI88" s="77"/>
      <c r="AJ88" s="77"/>
      <c r="AK88" s="77"/>
      <c r="AL88" s="77"/>
      <c r="AM88" s="55"/>
      <c r="AO88" s="115"/>
      <c r="AQ88" s="56"/>
      <c r="AR88" s="56"/>
      <c r="AS88" s="56"/>
      <c r="AT88" s="56"/>
      <c r="AU88" s="56"/>
      <c r="AV88" s="57"/>
      <c r="AW88" s="56"/>
      <c r="AX88" s="56"/>
      <c r="AY88" s="56"/>
    </row>
    <row r="89" spans="2:51">
      <c r="B89" s="104"/>
      <c r="C89" s="104"/>
      <c r="D89" s="26"/>
      <c r="E89" s="20"/>
      <c r="F89" s="90"/>
      <c r="G89" s="104"/>
      <c r="H89" s="104"/>
      <c r="I89" s="104"/>
      <c r="J89" s="124"/>
      <c r="K89" s="124"/>
      <c r="L89" s="124"/>
      <c r="M89" s="124"/>
      <c r="N89" s="124"/>
      <c r="O89" s="104"/>
      <c r="P89" s="104"/>
      <c r="Q89" s="104"/>
      <c r="R89" s="104"/>
      <c r="S89" s="104"/>
      <c r="T89" s="80"/>
      <c r="U89" s="125"/>
      <c r="V89" s="80"/>
      <c r="W89" s="22"/>
      <c r="X89" s="104"/>
      <c r="Y89" s="22"/>
      <c r="Z89" s="104"/>
      <c r="AA89" s="2"/>
      <c r="AB89" s="80"/>
      <c r="AE89" s="4"/>
      <c r="AF89" s="77"/>
      <c r="AG89" s="78"/>
      <c r="AH89" s="77"/>
      <c r="AI89" s="77"/>
      <c r="AJ89" s="77"/>
      <c r="AK89" s="77"/>
      <c r="AL89" s="77"/>
      <c r="AM89" s="55"/>
      <c r="AO89" s="115"/>
      <c r="AQ89" s="56"/>
      <c r="AR89" s="56"/>
      <c r="AS89" s="56"/>
      <c r="AT89" s="56"/>
      <c r="AU89" s="56"/>
      <c r="AV89" s="57"/>
      <c r="AW89" s="56"/>
      <c r="AX89" s="56"/>
      <c r="AY89" s="56"/>
    </row>
    <row r="90" spans="2:51">
      <c r="B90" s="103"/>
      <c r="C90" s="104"/>
      <c r="D90" s="52"/>
      <c r="E90" s="20"/>
      <c r="F90" s="90"/>
      <c r="G90" s="104"/>
      <c r="H90" s="104"/>
      <c r="I90" s="79"/>
      <c r="J90" s="124"/>
      <c r="K90" s="124"/>
      <c r="L90" s="124"/>
      <c r="M90" s="124"/>
      <c r="N90" s="124"/>
      <c r="O90" s="104"/>
      <c r="P90" s="104"/>
      <c r="Q90" s="104"/>
      <c r="R90" s="104"/>
      <c r="S90" s="24"/>
      <c r="T90" s="80"/>
      <c r="U90" s="125"/>
      <c r="V90" s="80"/>
      <c r="W90" s="22"/>
      <c r="X90" s="27"/>
      <c r="Y90" s="22"/>
      <c r="Z90" s="79"/>
      <c r="AA90" s="2"/>
      <c r="AB90" s="80"/>
      <c r="AE90" s="4"/>
      <c r="AF90" s="77"/>
      <c r="AG90" s="78"/>
      <c r="AH90" s="77"/>
      <c r="AI90" s="77"/>
      <c r="AJ90" s="77"/>
      <c r="AK90" s="77"/>
      <c r="AL90" s="77"/>
      <c r="AM90" s="55"/>
      <c r="AO90" s="115"/>
      <c r="AQ90" s="56"/>
      <c r="AR90" s="56"/>
      <c r="AS90" s="56"/>
      <c r="AT90" s="56"/>
      <c r="AU90" s="56"/>
      <c r="AV90" s="57"/>
      <c r="AW90" s="56"/>
      <c r="AX90" s="56"/>
      <c r="AY90" s="56"/>
    </row>
    <row r="91" spans="2:51">
      <c r="B91" s="104"/>
      <c r="C91" s="104"/>
      <c r="D91" s="26"/>
      <c r="E91" s="20"/>
      <c r="F91" s="90"/>
      <c r="G91" s="104"/>
      <c r="H91" s="104"/>
      <c r="I91" s="104"/>
      <c r="J91" s="124"/>
      <c r="K91" s="124"/>
      <c r="L91" s="124"/>
      <c r="M91" s="124"/>
      <c r="N91" s="124"/>
      <c r="O91" s="104"/>
      <c r="P91" s="104"/>
      <c r="Q91" s="104"/>
      <c r="R91" s="104"/>
      <c r="S91" s="104"/>
      <c r="T91" s="80"/>
      <c r="U91" s="125"/>
      <c r="V91" s="80"/>
      <c r="W91" s="22"/>
      <c r="X91" s="104"/>
      <c r="Y91" s="22"/>
      <c r="Z91" s="104"/>
      <c r="AA91" s="2"/>
      <c r="AB91" s="80"/>
      <c r="AE91" s="4"/>
      <c r="AF91" s="77"/>
      <c r="AG91" s="78"/>
      <c r="AH91" s="77"/>
      <c r="AI91" s="77"/>
      <c r="AJ91" s="77"/>
      <c r="AK91" s="77"/>
      <c r="AL91" s="77"/>
      <c r="AM91" s="55"/>
      <c r="AO91" s="115"/>
      <c r="AQ91" s="56"/>
      <c r="AR91" s="56"/>
      <c r="AS91" s="56"/>
      <c r="AT91" s="56"/>
      <c r="AU91" s="56"/>
      <c r="AV91" s="57"/>
      <c r="AW91" s="56"/>
      <c r="AX91" s="56"/>
      <c r="AY91" s="56"/>
    </row>
    <row r="92" spans="2:51">
      <c r="B92" s="104"/>
      <c r="C92" s="104"/>
      <c r="D92" s="26"/>
      <c r="E92" s="20"/>
      <c r="F92" s="90"/>
      <c r="G92" s="104"/>
      <c r="H92" s="104"/>
      <c r="I92" s="104"/>
      <c r="J92" s="124"/>
      <c r="K92" s="124"/>
      <c r="L92" s="124"/>
      <c r="M92" s="124"/>
      <c r="N92" s="124"/>
      <c r="O92" s="104"/>
      <c r="P92" s="104"/>
      <c r="Q92" s="104"/>
      <c r="R92" s="104"/>
      <c r="S92" s="104"/>
      <c r="T92" s="80"/>
      <c r="U92" s="125"/>
      <c r="V92" s="80"/>
      <c r="W92" s="22"/>
      <c r="X92" s="104"/>
      <c r="Y92" s="22"/>
      <c r="Z92" s="104"/>
      <c r="AA92" s="2"/>
      <c r="AB92" s="80"/>
      <c r="AE92" s="4"/>
      <c r="AF92" s="77"/>
      <c r="AG92" s="78"/>
      <c r="AH92" s="77"/>
      <c r="AI92" s="77"/>
      <c r="AJ92" s="77"/>
      <c r="AK92" s="77"/>
      <c r="AL92" s="77"/>
      <c r="AM92" s="55"/>
      <c r="AO92" s="115"/>
      <c r="AQ92" s="56"/>
      <c r="AR92" s="56"/>
      <c r="AS92" s="56"/>
      <c r="AT92" s="56"/>
      <c r="AU92" s="56"/>
      <c r="AV92" s="57"/>
      <c r="AW92" s="56"/>
      <c r="AX92" s="56"/>
      <c r="AY92" s="56"/>
    </row>
    <row r="93" spans="2:51">
      <c r="B93" s="104"/>
      <c r="C93" s="104"/>
      <c r="D93" s="26"/>
      <c r="E93" s="20"/>
      <c r="F93" s="90"/>
      <c r="G93" s="104"/>
      <c r="H93" s="104"/>
      <c r="I93" s="104"/>
      <c r="J93" s="124"/>
      <c r="K93" s="124"/>
      <c r="L93" s="124"/>
      <c r="M93" s="124"/>
      <c r="N93" s="124"/>
      <c r="O93" s="104"/>
      <c r="P93" s="104"/>
      <c r="Q93" s="104"/>
      <c r="R93" s="104"/>
      <c r="S93" s="104"/>
      <c r="T93" s="80"/>
      <c r="U93" s="125"/>
      <c r="V93" s="80"/>
      <c r="W93" s="22"/>
      <c r="X93" s="104"/>
      <c r="Y93" s="22"/>
      <c r="Z93" s="104"/>
      <c r="AA93" s="2"/>
      <c r="AB93" s="80"/>
      <c r="AE93" s="4"/>
      <c r="AF93" s="77"/>
      <c r="AG93" s="78"/>
      <c r="AH93" s="77"/>
      <c r="AI93" s="77"/>
      <c r="AJ93" s="77"/>
      <c r="AK93" s="77"/>
      <c r="AL93" s="77"/>
      <c r="AM93" s="55"/>
      <c r="AO93" s="115"/>
      <c r="AQ93" s="56"/>
      <c r="AR93" s="56"/>
      <c r="AS93" s="56"/>
      <c r="AT93" s="56"/>
      <c r="AU93" s="56"/>
      <c r="AV93" s="57"/>
      <c r="AW93" s="56"/>
      <c r="AX93" s="56"/>
      <c r="AY93" s="56"/>
    </row>
    <row r="94" spans="2:51">
      <c r="B94" s="104"/>
      <c r="C94" s="104"/>
      <c r="D94" s="53"/>
      <c r="E94" s="20"/>
      <c r="F94" s="90"/>
      <c r="G94" s="104"/>
      <c r="H94" s="104"/>
      <c r="I94" s="79"/>
      <c r="J94" s="124"/>
      <c r="K94" s="124"/>
      <c r="L94" s="124"/>
      <c r="M94" s="124"/>
      <c r="N94" s="124"/>
      <c r="O94" s="104"/>
      <c r="P94" s="104"/>
      <c r="Q94" s="104"/>
      <c r="R94" s="104"/>
      <c r="S94" s="104"/>
      <c r="T94" s="80"/>
      <c r="U94" s="125"/>
      <c r="V94" s="80"/>
      <c r="W94" s="22"/>
      <c r="X94" s="27"/>
      <c r="Y94" s="22"/>
      <c r="Z94" s="79"/>
      <c r="AA94" s="2"/>
      <c r="AB94" s="80"/>
      <c r="AE94" s="4"/>
      <c r="AF94" s="77"/>
      <c r="AG94" s="78"/>
      <c r="AH94" s="77"/>
      <c r="AI94" s="77"/>
      <c r="AJ94" s="77"/>
      <c r="AK94" s="77"/>
      <c r="AL94" s="77"/>
      <c r="AM94" s="55"/>
      <c r="AO94" s="115"/>
      <c r="AQ94" s="56"/>
      <c r="AR94" s="56"/>
      <c r="AS94" s="56"/>
      <c r="AT94" s="56"/>
      <c r="AU94" s="56"/>
      <c r="AV94" s="57"/>
      <c r="AW94" s="56"/>
      <c r="AX94" s="56"/>
      <c r="AY94" s="56"/>
    </row>
    <row r="95" spans="2:51">
      <c r="B95" s="104"/>
      <c r="C95" s="104"/>
      <c r="D95" s="26"/>
      <c r="E95" s="20"/>
      <c r="F95" s="90"/>
      <c r="G95" s="104"/>
      <c r="H95" s="104"/>
      <c r="I95" s="104"/>
      <c r="J95" s="124"/>
      <c r="K95" s="124"/>
      <c r="L95" s="124"/>
      <c r="M95" s="124"/>
      <c r="N95" s="124"/>
      <c r="O95" s="104"/>
      <c r="P95" s="104"/>
      <c r="Q95" s="104"/>
      <c r="R95" s="104"/>
      <c r="S95" s="104"/>
      <c r="T95" s="80"/>
      <c r="U95" s="125"/>
      <c r="V95" s="80"/>
      <c r="W95" s="22"/>
      <c r="X95" s="104"/>
      <c r="Y95" s="22"/>
      <c r="Z95" s="104"/>
      <c r="AA95" s="2"/>
      <c r="AB95" s="80"/>
      <c r="AE95" s="4"/>
      <c r="AF95" s="77"/>
      <c r="AG95" s="78"/>
      <c r="AH95" s="77"/>
      <c r="AI95" s="77"/>
      <c r="AJ95" s="77"/>
      <c r="AK95" s="77"/>
      <c r="AL95" s="77"/>
      <c r="AM95" s="55"/>
      <c r="AO95" s="115"/>
      <c r="AQ95" s="56"/>
      <c r="AR95" s="56"/>
      <c r="AS95" s="56"/>
      <c r="AT95" s="56"/>
      <c r="AU95" s="56"/>
      <c r="AV95" s="57"/>
      <c r="AW95" s="56"/>
      <c r="AX95" s="56"/>
      <c r="AY95" s="56"/>
    </row>
    <row r="96" spans="2:51">
      <c r="B96" s="104"/>
      <c r="C96" s="104"/>
      <c r="D96" s="26"/>
      <c r="E96" s="20"/>
      <c r="F96" s="90"/>
      <c r="G96" s="104"/>
      <c r="H96" s="104"/>
      <c r="I96" s="104"/>
      <c r="J96" s="124"/>
      <c r="K96" s="124"/>
      <c r="L96" s="124"/>
      <c r="M96" s="124"/>
      <c r="N96" s="124"/>
      <c r="O96" s="104"/>
      <c r="P96" s="104"/>
      <c r="Q96" s="104"/>
      <c r="R96" s="104"/>
      <c r="S96" s="104"/>
      <c r="T96" s="80"/>
      <c r="U96" s="125"/>
      <c r="V96" s="80"/>
      <c r="W96" s="22"/>
      <c r="X96" s="104"/>
      <c r="Y96" s="22"/>
      <c r="Z96" s="104"/>
      <c r="AA96" s="2"/>
      <c r="AB96" s="80"/>
      <c r="AE96" s="4"/>
      <c r="AF96" s="77"/>
      <c r="AG96" s="78"/>
      <c r="AH96" s="77"/>
      <c r="AI96" s="77"/>
      <c r="AJ96" s="77"/>
      <c r="AK96" s="77"/>
      <c r="AL96" s="77"/>
      <c r="AM96" s="55"/>
      <c r="AO96" s="115"/>
      <c r="AQ96" s="56"/>
      <c r="AR96" s="56"/>
      <c r="AS96" s="56"/>
      <c r="AT96" s="56"/>
      <c r="AU96" s="56"/>
      <c r="AV96" s="57"/>
      <c r="AW96" s="56"/>
      <c r="AX96" s="56"/>
      <c r="AY96" s="56"/>
    </row>
    <row r="97" spans="2:83">
      <c r="B97" s="104"/>
      <c r="C97" s="104"/>
      <c r="D97" s="26"/>
      <c r="E97" s="20"/>
      <c r="F97" s="90"/>
      <c r="G97" s="104"/>
      <c r="H97" s="104"/>
      <c r="I97" s="104"/>
      <c r="J97" s="124"/>
      <c r="K97" s="124"/>
      <c r="L97" s="124"/>
      <c r="M97" s="124"/>
      <c r="N97" s="124"/>
      <c r="O97" s="104"/>
      <c r="P97" s="104"/>
      <c r="Q97" s="104"/>
      <c r="R97" s="104"/>
      <c r="S97" s="104"/>
      <c r="T97" s="80"/>
      <c r="U97" s="125"/>
      <c r="V97" s="80"/>
      <c r="W97" s="22"/>
      <c r="X97" s="104"/>
      <c r="Y97" s="22"/>
      <c r="Z97" s="104"/>
      <c r="AA97" s="2"/>
      <c r="AB97" s="80"/>
      <c r="AE97" s="4"/>
      <c r="AF97" s="77"/>
      <c r="AG97" s="78"/>
      <c r="AH97" s="77"/>
      <c r="AI97" s="77"/>
      <c r="AJ97" s="77"/>
      <c r="AK97" s="77"/>
      <c r="AL97" s="77"/>
      <c r="AM97" s="55"/>
      <c r="AO97" s="115"/>
      <c r="AQ97" s="56"/>
      <c r="AR97" s="56"/>
      <c r="AS97" s="56"/>
      <c r="AT97" s="56"/>
      <c r="AU97" s="56"/>
      <c r="AV97" s="57"/>
      <c r="AW97" s="56"/>
      <c r="AX97" s="56"/>
      <c r="AY97" s="56"/>
    </row>
    <row r="98" spans="2:83">
      <c r="B98" s="104"/>
      <c r="C98" s="104"/>
      <c r="D98" s="26"/>
      <c r="E98" s="20"/>
      <c r="F98" s="90"/>
      <c r="G98" s="104"/>
      <c r="H98" s="104"/>
      <c r="I98" s="79"/>
      <c r="J98" s="104"/>
      <c r="K98" s="79"/>
      <c r="L98" s="79"/>
      <c r="M98" s="79"/>
      <c r="N98" s="4"/>
      <c r="O98" s="104"/>
      <c r="P98" s="104"/>
      <c r="Q98" s="104"/>
      <c r="R98" s="104"/>
      <c r="S98" s="104"/>
      <c r="T98" s="80"/>
      <c r="U98" s="91"/>
      <c r="V98" s="80"/>
      <c r="W98" s="22"/>
      <c r="X98" s="27"/>
      <c r="Y98" s="22"/>
      <c r="Z98" s="79"/>
      <c r="AA98" s="2"/>
      <c r="AB98" s="80"/>
      <c r="AE98" s="4"/>
      <c r="AF98" s="77"/>
      <c r="AG98" s="78"/>
      <c r="AH98" s="77"/>
      <c r="AI98" s="77"/>
      <c r="AJ98" s="77"/>
      <c r="AK98" s="77"/>
      <c r="AL98" s="77"/>
      <c r="AO98" s="115"/>
      <c r="AQ98" s="56"/>
      <c r="AR98" s="56"/>
      <c r="AS98" s="56"/>
      <c r="AT98" s="56"/>
      <c r="AU98" s="56"/>
      <c r="AV98" s="57"/>
      <c r="AW98" s="56"/>
      <c r="AX98" s="56"/>
      <c r="AY98" s="56"/>
    </row>
    <row r="99" spans="2:83">
      <c r="B99" s="104"/>
      <c r="C99" s="104"/>
      <c r="D99" s="26"/>
      <c r="E99" s="20"/>
      <c r="F99" s="90"/>
      <c r="G99" s="104"/>
      <c r="H99" s="104"/>
      <c r="I99" s="104"/>
      <c r="J99" s="104"/>
      <c r="K99" s="79"/>
      <c r="L99" s="79"/>
      <c r="M99" s="79"/>
      <c r="N99" s="4"/>
      <c r="O99" s="104"/>
      <c r="P99" s="104"/>
      <c r="Q99" s="104"/>
      <c r="R99" s="104"/>
      <c r="S99" s="104"/>
      <c r="T99" s="80"/>
      <c r="U99" s="91"/>
      <c r="V99" s="80"/>
      <c r="W99" s="22"/>
      <c r="X99" s="104"/>
      <c r="Y99" s="22"/>
      <c r="Z99" s="104"/>
      <c r="AA99" s="2"/>
      <c r="AB99" s="80"/>
      <c r="AE99" s="4"/>
      <c r="AF99" s="77"/>
      <c r="AG99" s="78"/>
      <c r="AH99" s="77"/>
      <c r="AI99" s="77"/>
      <c r="AJ99" s="77"/>
      <c r="AK99" s="77"/>
      <c r="AL99" s="77"/>
      <c r="AO99" s="115"/>
      <c r="AQ99" s="56"/>
      <c r="AR99" s="56"/>
      <c r="AS99" s="56"/>
      <c r="AT99" s="56"/>
      <c r="AU99" s="56"/>
      <c r="AV99" s="57"/>
      <c r="AW99" s="56"/>
      <c r="AX99" s="56"/>
      <c r="AY99" s="56"/>
    </row>
    <row r="100" spans="2:83">
      <c r="B100" s="104"/>
      <c r="C100" s="104"/>
      <c r="D100" s="26"/>
      <c r="E100" s="20"/>
      <c r="F100" s="90"/>
      <c r="G100" s="104"/>
      <c r="H100" s="104"/>
      <c r="I100" s="104"/>
      <c r="J100" s="104"/>
      <c r="K100" s="79"/>
      <c r="L100" s="79"/>
      <c r="M100" s="79"/>
      <c r="N100" s="4"/>
      <c r="O100" s="104"/>
      <c r="P100" s="104"/>
      <c r="Q100" s="104"/>
      <c r="R100" s="104"/>
      <c r="S100" s="104"/>
      <c r="T100" s="80"/>
      <c r="U100" s="91"/>
      <c r="V100" s="80"/>
      <c r="W100" s="22"/>
      <c r="X100" s="104"/>
      <c r="Y100" s="22"/>
      <c r="Z100" s="104"/>
      <c r="AA100" s="2"/>
      <c r="AB100" s="80"/>
      <c r="AE100" s="4"/>
      <c r="AF100" s="77"/>
      <c r="AG100" s="78"/>
      <c r="AH100" s="77"/>
      <c r="AI100" s="77"/>
      <c r="AJ100" s="77"/>
      <c r="AK100" s="77"/>
      <c r="AL100" s="77"/>
      <c r="AO100" s="115"/>
      <c r="AQ100" s="56"/>
      <c r="AR100" s="56"/>
      <c r="AS100" s="56"/>
      <c r="AT100" s="56"/>
      <c r="AU100" s="56"/>
      <c r="AV100" s="57"/>
      <c r="AW100" s="56"/>
      <c r="AX100" s="56"/>
      <c r="AY100" s="56"/>
    </row>
    <row r="101" spans="2:83">
      <c r="B101" s="104"/>
      <c r="C101" s="104"/>
      <c r="D101" s="26"/>
      <c r="E101" s="20"/>
      <c r="F101" s="90"/>
      <c r="G101" s="104"/>
      <c r="H101" s="104"/>
      <c r="I101" s="104"/>
      <c r="J101" s="104"/>
      <c r="K101" s="79"/>
      <c r="L101" s="79"/>
      <c r="M101" s="79"/>
      <c r="N101" s="4"/>
      <c r="O101" s="104"/>
      <c r="P101" s="104"/>
      <c r="Q101" s="104"/>
      <c r="R101" s="104"/>
      <c r="S101" s="104"/>
      <c r="T101" s="80"/>
      <c r="U101" s="91"/>
      <c r="V101" s="80"/>
      <c r="W101" s="22"/>
      <c r="X101" s="104"/>
      <c r="Y101" s="22"/>
      <c r="Z101" s="104"/>
      <c r="AA101" s="2"/>
      <c r="AB101" s="80"/>
      <c r="AE101" s="4"/>
      <c r="AF101" s="77"/>
      <c r="AG101" s="78"/>
      <c r="AH101" s="77"/>
      <c r="AI101" s="77"/>
      <c r="AJ101" s="77"/>
      <c r="AK101" s="77"/>
      <c r="AL101" s="77"/>
      <c r="AO101" s="115"/>
      <c r="AQ101" s="56"/>
      <c r="AR101" s="56"/>
      <c r="AS101" s="56"/>
      <c r="AT101" s="56"/>
      <c r="AU101" s="56"/>
      <c r="AV101" s="57"/>
      <c r="AW101" s="56"/>
      <c r="AX101" s="56"/>
      <c r="AY101" s="56"/>
    </row>
    <row r="102" spans="2:83">
      <c r="B102" s="104"/>
      <c r="C102" s="104"/>
      <c r="D102" s="26"/>
      <c r="E102" s="20"/>
      <c r="F102" s="90"/>
      <c r="G102" s="104"/>
      <c r="H102" s="104"/>
      <c r="I102" s="79"/>
      <c r="J102" s="104"/>
      <c r="K102" s="28"/>
      <c r="L102" s="28"/>
      <c r="M102" s="28"/>
      <c r="N102" s="4"/>
      <c r="O102" s="104"/>
      <c r="P102" s="104"/>
      <c r="Q102" s="104"/>
      <c r="R102" s="104"/>
      <c r="S102" s="104"/>
      <c r="T102" s="80"/>
      <c r="U102" s="91"/>
      <c r="V102" s="80"/>
      <c r="W102" s="22"/>
      <c r="X102" s="79"/>
      <c r="Y102" s="22"/>
      <c r="Z102" s="79"/>
      <c r="AA102" s="3"/>
      <c r="AB102" s="80"/>
      <c r="AE102" s="4"/>
      <c r="AF102" s="77"/>
      <c r="AG102" s="78"/>
      <c r="AH102" s="77"/>
      <c r="AI102" s="77"/>
      <c r="AJ102" s="77"/>
      <c r="AK102" s="77"/>
      <c r="AL102" s="77"/>
      <c r="AO102" s="115"/>
      <c r="AQ102" s="56"/>
      <c r="AR102" s="56"/>
      <c r="AS102" s="56"/>
      <c r="AT102" s="56"/>
      <c r="AU102" s="56"/>
      <c r="AV102" s="57"/>
      <c r="AW102" s="56"/>
      <c r="AX102" s="56"/>
      <c r="AY102" s="56"/>
    </row>
    <row r="103" spans="2:83">
      <c r="B103" s="104"/>
      <c r="C103" s="104"/>
      <c r="D103" s="26"/>
      <c r="E103" s="20"/>
      <c r="F103" s="90"/>
      <c r="G103" s="104"/>
      <c r="H103" s="104"/>
      <c r="I103" s="104"/>
      <c r="J103" s="104"/>
      <c r="K103" s="28"/>
      <c r="L103" s="28"/>
      <c r="M103" s="28"/>
      <c r="N103" s="4"/>
      <c r="O103" s="104"/>
      <c r="P103" s="104"/>
      <c r="Q103" s="104"/>
      <c r="R103" s="104"/>
      <c r="S103" s="104"/>
      <c r="T103" s="80"/>
      <c r="U103" s="91"/>
      <c r="V103" s="80"/>
      <c r="W103" s="22"/>
      <c r="X103" s="104"/>
      <c r="Y103" s="22"/>
      <c r="Z103" s="104"/>
      <c r="AA103" s="3"/>
      <c r="AB103" s="80"/>
      <c r="AE103" s="4"/>
      <c r="AF103" s="77"/>
      <c r="AG103" s="78"/>
      <c r="AH103" s="77"/>
      <c r="AI103" s="77"/>
      <c r="AJ103" s="77"/>
      <c r="AK103" s="77"/>
      <c r="AL103" s="77"/>
      <c r="AO103" s="115"/>
      <c r="AQ103" s="56"/>
      <c r="AR103" s="56"/>
      <c r="AS103" s="56"/>
      <c r="AT103" s="56"/>
      <c r="AU103" s="56"/>
      <c r="AV103" s="57"/>
      <c r="AW103" s="56"/>
      <c r="AX103" s="56"/>
      <c r="AY103" s="56"/>
    </row>
    <row r="104" spans="2:83">
      <c r="B104" s="104"/>
      <c r="C104" s="104"/>
      <c r="D104" s="26"/>
      <c r="E104" s="20"/>
      <c r="F104" s="90"/>
      <c r="G104" s="104"/>
      <c r="H104" s="104"/>
      <c r="I104" s="104"/>
      <c r="J104" s="104"/>
      <c r="K104" s="28"/>
      <c r="L104" s="28"/>
      <c r="M104" s="28"/>
      <c r="N104" s="4"/>
      <c r="O104" s="104"/>
      <c r="P104" s="104"/>
      <c r="Q104" s="104"/>
      <c r="R104" s="104"/>
      <c r="S104" s="104"/>
      <c r="T104" s="80"/>
      <c r="U104" s="91"/>
      <c r="V104" s="80"/>
      <c r="W104" s="22"/>
      <c r="X104" s="104"/>
      <c r="Y104" s="22"/>
      <c r="Z104" s="104"/>
      <c r="AA104" s="3"/>
      <c r="AB104" s="80"/>
      <c r="AE104" s="4"/>
      <c r="AF104" s="77"/>
      <c r="AG104" s="78"/>
      <c r="AH104" s="77"/>
      <c r="AI104" s="77"/>
      <c r="AJ104" s="77"/>
      <c r="AK104" s="77"/>
      <c r="AL104" s="77"/>
      <c r="AO104" s="115"/>
      <c r="AQ104" s="56"/>
      <c r="AR104" s="56"/>
      <c r="AS104" s="56"/>
      <c r="AT104" s="56"/>
      <c r="AU104" s="56"/>
      <c r="AV104" s="57"/>
      <c r="AW104" s="56"/>
      <c r="AX104" s="56"/>
      <c r="AY104" s="56"/>
    </row>
    <row r="105" spans="2:83">
      <c r="B105" s="104"/>
      <c r="C105" s="104"/>
      <c r="D105" s="26"/>
      <c r="E105" s="20"/>
      <c r="F105" s="90"/>
      <c r="G105" s="104"/>
      <c r="H105" s="104"/>
      <c r="I105" s="104"/>
      <c r="J105" s="104"/>
      <c r="K105" s="28"/>
      <c r="L105" s="28"/>
      <c r="M105" s="28"/>
      <c r="N105" s="4"/>
      <c r="O105" s="104"/>
      <c r="P105" s="104"/>
      <c r="Q105" s="104"/>
      <c r="R105" s="104"/>
      <c r="S105" s="104"/>
      <c r="T105" s="80"/>
      <c r="U105" s="91"/>
      <c r="V105" s="80"/>
      <c r="W105" s="22"/>
      <c r="X105" s="104"/>
      <c r="Y105" s="22"/>
      <c r="Z105" s="104"/>
      <c r="AA105" s="3"/>
      <c r="AB105" s="80"/>
      <c r="AE105" s="4"/>
      <c r="AF105" s="77"/>
      <c r="AG105" s="78"/>
      <c r="AH105" s="77"/>
      <c r="AI105" s="77"/>
      <c r="AJ105" s="77"/>
      <c r="AK105" s="77"/>
      <c r="AL105" s="77"/>
      <c r="AO105" s="115"/>
      <c r="AQ105" s="56"/>
      <c r="AR105" s="56"/>
      <c r="AS105" s="56"/>
      <c r="AT105" s="56"/>
      <c r="AU105" s="56"/>
      <c r="AV105" s="57"/>
      <c r="AW105" s="56"/>
      <c r="AX105" s="56"/>
      <c r="AY105" s="56"/>
    </row>
    <row r="106" spans="2:83">
      <c r="B106" s="104"/>
      <c r="C106" s="104"/>
      <c r="D106" s="26"/>
      <c r="E106" s="20"/>
      <c r="F106" s="90"/>
      <c r="G106" s="104"/>
      <c r="H106" s="104"/>
      <c r="I106" s="79"/>
      <c r="J106" s="104"/>
      <c r="K106" s="28"/>
      <c r="L106" s="28"/>
      <c r="M106" s="28"/>
      <c r="N106" s="4"/>
      <c r="O106" s="104"/>
      <c r="P106" s="104"/>
      <c r="Q106" s="104"/>
      <c r="R106" s="104"/>
      <c r="S106" s="104"/>
      <c r="T106" s="80"/>
      <c r="U106" s="91"/>
      <c r="V106" s="80"/>
      <c r="W106" s="22"/>
      <c r="X106" s="79"/>
      <c r="Y106" s="22"/>
      <c r="Z106" s="79"/>
      <c r="AA106" s="2"/>
      <c r="AB106" s="80"/>
      <c r="AE106" s="4"/>
      <c r="AF106" s="77"/>
      <c r="AG106" s="78"/>
      <c r="AH106" s="77"/>
      <c r="AI106" s="77"/>
      <c r="AJ106" s="77"/>
      <c r="AK106" s="77"/>
      <c r="AL106" s="77"/>
      <c r="AO106" s="115"/>
      <c r="AQ106" s="56"/>
      <c r="AR106" s="56"/>
      <c r="AS106" s="56"/>
      <c r="AT106" s="56"/>
      <c r="AU106" s="56"/>
      <c r="AV106" s="57"/>
      <c r="AW106" s="56"/>
      <c r="AX106" s="56"/>
      <c r="AY106" s="56"/>
    </row>
    <row r="107" spans="2:83">
      <c r="B107" s="104"/>
      <c r="C107" s="104"/>
      <c r="D107" s="26"/>
      <c r="E107" s="20"/>
      <c r="F107" s="90"/>
      <c r="G107" s="104"/>
      <c r="H107" s="104"/>
      <c r="I107" s="104"/>
      <c r="J107" s="104"/>
      <c r="K107" s="28"/>
      <c r="L107" s="28"/>
      <c r="M107" s="28"/>
      <c r="N107" s="4"/>
      <c r="O107" s="104"/>
      <c r="P107" s="104"/>
      <c r="Q107" s="104"/>
      <c r="R107" s="104"/>
      <c r="S107" s="104"/>
      <c r="T107" s="80"/>
      <c r="U107" s="91"/>
      <c r="V107" s="80"/>
      <c r="W107" s="22"/>
      <c r="X107" s="104"/>
      <c r="Y107" s="22"/>
      <c r="Z107" s="104"/>
      <c r="AA107" s="2"/>
      <c r="AB107" s="80"/>
      <c r="AE107" s="4"/>
      <c r="AF107" s="77"/>
      <c r="AG107" s="78"/>
      <c r="AH107" s="77"/>
      <c r="AI107" s="77"/>
      <c r="AJ107" s="77"/>
      <c r="AK107" s="77"/>
      <c r="AL107" s="77"/>
      <c r="AO107" s="115"/>
      <c r="AQ107" s="56"/>
      <c r="AR107" s="56"/>
      <c r="AS107" s="56"/>
      <c r="AT107" s="56"/>
      <c r="AU107" s="56"/>
      <c r="AV107" s="57"/>
      <c r="AW107" s="56"/>
      <c r="AX107" s="56"/>
      <c r="AY107" s="56"/>
    </row>
    <row r="108" spans="2:83">
      <c r="B108" s="104"/>
      <c r="C108" s="104"/>
      <c r="D108" s="26"/>
      <c r="E108" s="20"/>
      <c r="F108" s="90"/>
      <c r="G108" s="104"/>
      <c r="H108" s="104"/>
      <c r="I108" s="104"/>
      <c r="J108" s="104"/>
      <c r="K108" s="28"/>
      <c r="L108" s="28"/>
      <c r="M108" s="28"/>
      <c r="N108" s="4"/>
      <c r="O108" s="104"/>
      <c r="P108" s="104"/>
      <c r="Q108" s="104"/>
      <c r="R108" s="104"/>
      <c r="S108" s="104"/>
      <c r="T108" s="80"/>
      <c r="U108" s="91"/>
      <c r="V108" s="80"/>
      <c r="W108" s="22"/>
      <c r="X108" s="104"/>
      <c r="Y108" s="22"/>
      <c r="Z108" s="104"/>
      <c r="AA108" s="2"/>
      <c r="AB108" s="80"/>
      <c r="AE108" s="4"/>
      <c r="AF108" s="77"/>
      <c r="AG108" s="78"/>
      <c r="AH108" s="77"/>
      <c r="AI108" s="77"/>
      <c r="AJ108" s="77"/>
      <c r="AK108" s="77"/>
      <c r="AL108" s="77"/>
      <c r="AO108" s="115"/>
      <c r="AQ108" s="56"/>
      <c r="AR108" s="56"/>
      <c r="AS108" s="56"/>
      <c r="AT108" s="56"/>
      <c r="AU108" s="56"/>
      <c r="AV108" s="57"/>
      <c r="AW108" s="56"/>
      <c r="AX108" s="56"/>
      <c r="AY108" s="56"/>
    </row>
    <row r="109" spans="2:83">
      <c r="B109" s="104"/>
      <c r="C109" s="104"/>
      <c r="D109" s="26"/>
      <c r="E109" s="20"/>
      <c r="F109" s="90"/>
      <c r="G109" s="104"/>
      <c r="H109" s="104"/>
      <c r="I109" s="104"/>
      <c r="J109" s="104"/>
      <c r="K109" s="28"/>
      <c r="L109" s="28"/>
      <c r="M109" s="28"/>
      <c r="N109" s="4"/>
      <c r="O109" s="104"/>
      <c r="P109" s="104"/>
      <c r="Q109" s="104"/>
      <c r="R109" s="104"/>
      <c r="S109" s="104"/>
      <c r="T109" s="80"/>
      <c r="U109" s="91"/>
      <c r="V109" s="80"/>
      <c r="W109" s="22"/>
      <c r="X109" s="104"/>
      <c r="Y109" s="22"/>
      <c r="Z109" s="104"/>
      <c r="AA109" s="2"/>
      <c r="AB109" s="80"/>
      <c r="AE109" s="4"/>
      <c r="AF109" s="77"/>
      <c r="AG109" s="78"/>
      <c r="AH109" s="77"/>
      <c r="AI109" s="77"/>
      <c r="AJ109" s="77"/>
      <c r="AK109" s="77"/>
      <c r="AL109" s="77"/>
      <c r="AO109" s="115"/>
      <c r="AQ109" s="56"/>
      <c r="AR109" s="56"/>
      <c r="AS109" s="56"/>
      <c r="AT109" s="56"/>
      <c r="AU109" s="56"/>
      <c r="AV109" s="57"/>
      <c r="AW109" s="56"/>
      <c r="AX109" s="56"/>
      <c r="AY109" s="56"/>
    </row>
    <row r="110" spans="2:83" s="101" customFormat="1">
      <c r="B110" s="104"/>
      <c r="C110" s="104"/>
      <c r="D110" s="26"/>
      <c r="E110" s="20"/>
      <c r="F110" s="90"/>
      <c r="G110" s="104"/>
      <c r="H110" s="104"/>
      <c r="I110" s="104"/>
      <c r="J110" s="104"/>
      <c r="K110" s="28"/>
      <c r="L110" s="28"/>
      <c r="M110" s="28"/>
      <c r="N110" s="4"/>
      <c r="O110" s="104"/>
      <c r="P110" s="104"/>
      <c r="Q110" s="104"/>
      <c r="R110" s="104"/>
      <c r="S110" s="104"/>
      <c r="T110" s="80"/>
      <c r="U110" s="125"/>
      <c r="V110" s="80"/>
      <c r="W110" s="22"/>
      <c r="X110" s="104"/>
      <c r="Y110" s="22"/>
      <c r="Z110" s="104"/>
      <c r="AA110" s="2"/>
      <c r="AB110" s="80"/>
      <c r="AC110" s="4"/>
      <c r="AD110" s="4"/>
      <c r="AE110" s="4"/>
      <c r="AF110" s="77"/>
      <c r="AG110" s="78"/>
      <c r="AH110" s="77"/>
      <c r="AI110" s="77"/>
      <c r="AJ110" s="77"/>
      <c r="AK110" s="77"/>
      <c r="AL110" s="77"/>
      <c r="AM110" s="4"/>
      <c r="AN110" s="4"/>
      <c r="AO110" s="115"/>
      <c r="AP110" s="4"/>
      <c r="AQ110" s="56"/>
      <c r="AR110" s="56"/>
      <c r="AS110" s="56"/>
      <c r="AT110" s="56"/>
      <c r="AU110" s="56"/>
      <c r="AV110" s="57"/>
      <c r="AW110" s="56"/>
      <c r="AX110" s="56"/>
      <c r="AY110" s="56"/>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row>
    <row r="111" spans="2:83" s="101" customFormat="1">
      <c r="B111" s="104"/>
      <c r="C111" s="104"/>
      <c r="D111" s="26"/>
      <c r="E111" s="20"/>
      <c r="F111" s="90"/>
      <c r="G111" s="104"/>
      <c r="H111" s="104"/>
      <c r="I111" s="104"/>
      <c r="J111" s="104"/>
      <c r="K111" s="28"/>
      <c r="L111" s="28"/>
      <c r="M111" s="28"/>
      <c r="N111" s="4"/>
      <c r="O111" s="104"/>
      <c r="P111" s="104"/>
      <c r="Q111" s="104"/>
      <c r="R111" s="104"/>
      <c r="S111" s="104"/>
      <c r="T111" s="80"/>
      <c r="U111" s="125"/>
      <c r="V111" s="80"/>
      <c r="W111" s="22"/>
      <c r="X111" s="104"/>
      <c r="Y111" s="22"/>
      <c r="Z111" s="104"/>
      <c r="AA111" s="2"/>
      <c r="AB111" s="80"/>
      <c r="AC111" s="4"/>
      <c r="AD111" s="4"/>
      <c r="AE111" s="4"/>
      <c r="AF111" s="77"/>
      <c r="AG111" s="78"/>
      <c r="AH111" s="77"/>
      <c r="AI111" s="77"/>
      <c r="AJ111" s="77"/>
      <c r="AK111" s="77"/>
      <c r="AL111" s="77"/>
      <c r="AM111" s="4"/>
      <c r="AN111" s="4"/>
      <c r="AO111" s="115"/>
      <c r="AP111" s="4"/>
      <c r="AQ111" s="56"/>
      <c r="AR111" s="56"/>
      <c r="AS111" s="56"/>
      <c r="AT111" s="56"/>
      <c r="AU111" s="56"/>
      <c r="AV111" s="57"/>
      <c r="AW111" s="56"/>
      <c r="AX111" s="56"/>
      <c r="AY111" s="56"/>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row>
    <row r="112" spans="2:83" s="101" customFormat="1">
      <c r="B112" s="104"/>
      <c r="C112" s="104"/>
      <c r="D112" s="26"/>
      <c r="E112" s="20"/>
      <c r="F112" s="90"/>
      <c r="G112" s="104"/>
      <c r="H112" s="104"/>
      <c r="I112" s="104"/>
      <c r="J112" s="104"/>
      <c r="K112" s="28"/>
      <c r="L112" s="28"/>
      <c r="M112" s="28"/>
      <c r="N112" s="4"/>
      <c r="O112" s="104"/>
      <c r="P112" s="104"/>
      <c r="Q112" s="104"/>
      <c r="R112" s="104"/>
      <c r="S112" s="104"/>
      <c r="T112" s="80"/>
      <c r="U112" s="125"/>
      <c r="V112" s="80"/>
      <c r="W112" s="22"/>
      <c r="X112" s="104"/>
      <c r="Y112" s="22"/>
      <c r="Z112" s="104"/>
      <c r="AA112" s="2"/>
      <c r="AB112" s="80"/>
      <c r="AC112" s="4"/>
      <c r="AD112" s="4"/>
      <c r="AE112" s="4"/>
      <c r="AF112" s="77"/>
      <c r="AG112" s="78"/>
      <c r="AH112" s="77"/>
      <c r="AI112" s="77"/>
      <c r="AJ112" s="77"/>
      <c r="AK112" s="77"/>
      <c r="AL112" s="77"/>
      <c r="AM112" s="4"/>
      <c r="AN112" s="4"/>
      <c r="AO112" s="115"/>
      <c r="AP112" s="4"/>
      <c r="AQ112" s="56"/>
      <c r="AR112" s="56"/>
      <c r="AS112" s="56"/>
      <c r="AT112" s="56"/>
      <c r="AU112" s="56"/>
      <c r="AV112" s="57"/>
      <c r="AW112" s="56"/>
      <c r="AX112" s="56"/>
      <c r="AY112" s="56"/>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row>
    <row r="113" spans="2:83" s="101" customFormat="1">
      <c r="B113" s="104"/>
      <c r="C113" s="104"/>
      <c r="D113" s="26"/>
      <c r="E113" s="20"/>
      <c r="F113" s="90"/>
      <c r="G113" s="104"/>
      <c r="H113" s="104"/>
      <c r="I113" s="104"/>
      <c r="J113" s="104"/>
      <c r="K113" s="28"/>
      <c r="L113" s="28"/>
      <c r="M113" s="28"/>
      <c r="N113" s="4"/>
      <c r="O113" s="104"/>
      <c r="P113" s="104"/>
      <c r="Q113" s="104"/>
      <c r="R113" s="104"/>
      <c r="S113" s="104"/>
      <c r="T113" s="80"/>
      <c r="U113" s="125"/>
      <c r="V113" s="80"/>
      <c r="W113" s="22"/>
      <c r="X113" s="104"/>
      <c r="Y113" s="22"/>
      <c r="Z113" s="104"/>
      <c r="AA113" s="2"/>
      <c r="AB113" s="80"/>
      <c r="AC113" s="4"/>
      <c r="AD113" s="4"/>
      <c r="AE113" s="4"/>
      <c r="AF113" s="77"/>
      <c r="AG113" s="78"/>
      <c r="AH113" s="77"/>
      <c r="AI113" s="77"/>
      <c r="AJ113" s="77"/>
      <c r="AK113" s="77"/>
      <c r="AL113" s="77"/>
      <c r="AM113" s="4"/>
      <c r="AN113" s="4"/>
      <c r="AO113" s="115"/>
      <c r="AP113" s="4"/>
      <c r="AQ113" s="56"/>
      <c r="AR113" s="56"/>
      <c r="AS113" s="56"/>
      <c r="AT113" s="56"/>
      <c r="AU113" s="56"/>
      <c r="AV113" s="57"/>
      <c r="AW113" s="56"/>
      <c r="AX113" s="56"/>
      <c r="AY113" s="56"/>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row>
    <row r="114" spans="2:83">
      <c r="B114" s="104"/>
      <c r="C114" s="104"/>
      <c r="D114" s="26"/>
      <c r="E114" s="20"/>
      <c r="F114" s="90"/>
      <c r="G114" s="104"/>
      <c r="H114" s="104"/>
      <c r="I114" s="79"/>
      <c r="J114" s="104"/>
      <c r="K114" s="28"/>
      <c r="L114" s="28"/>
      <c r="M114" s="28"/>
      <c r="N114" s="4"/>
      <c r="O114" s="104"/>
      <c r="P114" s="104"/>
      <c r="Q114" s="104"/>
      <c r="R114" s="104"/>
      <c r="S114" s="104"/>
      <c r="T114" s="80"/>
      <c r="U114" s="125"/>
      <c r="V114" s="80"/>
      <c r="W114" s="22"/>
      <c r="X114" s="21"/>
      <c r="Y114" s="22"/>
      <c r="Z114" s="79"/>
      <c r="AA114" s="2"/>
      <c r="AB114" s="80"/>
      <c r="AE114" s="4"/>
      <c r="AF114" s="77"/>
      <c r="AG114" s="78"/>
      <c r="AH114" s="77"/>
      <c r="AI114" s="77"/>
      <c r="AJ114" s="77"/>
      <c r="AK114" s="77"/>
      <c r="AL114" s="77"/>
      <c r="AO114" s="115"/>
      <c r="AQ114" s="56"/>
      <c r="AR114" s="56"/>
      <c r="AS114" s="56"/>
      <c r="AT114" s="56"/>
      <c r="AU114" s="56"/>
      <c r="AV114" s="57"/>
      <c r="AW114" s="56"/>
      <c r="AX114" s="56"/>
      <c r="AY114" s="56"/>
    </row>
    <row r="115" spans="2:83">
      <c r="B115" s="104"/>
      <c r="C115" s="104"/>
      <c r="D115" s="26"/>
      <c r="E115" s="20"/>
      <c r="F115" s="90"/>
      <c r="G115" s="104"/>
      <c r="H115" s="104"/>
      <c r="I115" s="104"/>
      <c r="J115" s="104"/>
      <c r="K115" s="28"/>
      <c r="L115" s="28"/>
      <c r="M115" s="28"/>
      <c r="N115" s="4"/>
      <c r="O115" s="104"/>
      <c r="P115" s="104"/>
      <c r="Q115" s="104"/>
      <c r="R115" s="104"/>
      <c r="S115" s="104"/>
      <c r="T115" s="80"/>
      <c r="U115" s="125"/>
      <c r="V115" s="80"/>
      <c r="W115" s="22"/>
      <c r="X115" s="104"/>
      <c r="Y115" s="22"/>
      <c r="Z115" s="104"/>
      <c r="AA115" s="2"/>
      <c r="AB115" s="80"/>
      <c r="AE115" s="4"/>
      <c r="AF115" s="77"/>
      <c r="AG115" s="78"/>
      <c r="AH115" s="77"/>
      <c r="AI115" s="77"/>
      <c r="AJ115" s="77"/>
      <c r="AK115" s="77"/>
      <c r="AL115" s="77"/>
      <c r="AO115" s="115"/>
      <c r="AQ115" s="56"/>
      <c r="AR115" s="56"/>
      <c r="AS115" s="56"/>
      <c r="AT115" s="56"/>
      <c r="AU115" s="56"/>
      <c r="AV115" s="57"/>
      <c r="AW115" s="56"/>
      <c r="AX115" s="56"/>
      <c r="AY115" s="56"/>
    </row>
    <row r="116" spans="2:83">
      <c r="B116" s="104"/>
      <c r="C116" s="104"/>
      <c r="D116" s="26"/>
      <c r="E116" s="20"/>
      <c r="F116" s="90"/>
      <c r="G116" s="104"/>
      <c r="H116" s="104"/>
      <c r="I116" s="104"/>
      <c r="J116" s="104"/>
      <c r="K116" s="28"/>
      <c r="L116" s="28"/>
      <c r="M116" s="28"/>
      <c r="N116" s="4"/>
      <c r="O116" s="104"/>
      <c r="P116" s="104"/>
      <c r="Q116" s="104"/>
      <c r="R116" s="104"/>
      <c r="S116" s="104"/>
      <c r="T116" s="80"/>
      <c r="U116" s="125"/>
      <c r="V116" s="80"/>
      <c r="W116" s="22"/>
      <c r="X116" s="104"/>
      <c r="Y116" s="22"/>
      <c r="Z116" s="104"/>
      <c r="AA116" s="2"/>
      <c r="AB116" s="80"/>
      <c r="AE116" s="4"/>
      <c r="AF116" s="77"/>
      <c r="AG116" s="78"/>
      <c r="AH116" s="77"/>
      <c r="AI116" s="77"/>
      <c r="AJ116" s="77"/>
      <c r="AK116" s="77"/>
      <c r="AL116" s="77"/>
      <c r="AO116" s="115"/>
      <c r="AQ116" s="56"/>
      <c r="AR116" s="56"/>
      <c r="AS116" s="56"/>
      <c r="AT116" s="56"/>
      <c r="AU116" s="56"/>
      <c r="AV116" s="57"/>
      <c r="AW116" s="56"/>
      <c r="AX116" s="56"/>
      <c r="AY116" s="56"/>
    </row>
    <row r="117" spans="2:83">
      <c r="B117" s="104"/>
      <c r="C117" s="104"/>
      <c r="D117" s="26"/>
      <c r="E117" s="20"/>
      <c r="F117" s="90"/>
      <c r="G117" s="104"/>
      <c r="H117" s="104"/>
      <c r="I117" s="104"/>
      <c r="J117" s="104"/>
      <c r="K117" s="28"/>
      <c r="L117" s="28"/>
      <c r="M117" s="28"/>
      <c r="N117" s="4"/>
      <c r="O117" s="104"/>
      <c r="P117" s="104"/>
      <c r="Q117" s="104"/>
      <c r="R117" s="104"/>
      <c r="S117" s="104"/>
      <c r="T117" s="80"/>
      <c r="U117" s="125"/>
      <c r="V117" s="80"/>
      <c r="W117" s="22"/>
      <c r="X117" s="104"/>
      <c r="Y117" s="22"/>
      <c r="Z117" s="104"/>
      <c r="AA117" s="2"/>
      <c r="AB117" s="80"/>
      <c r="AE117" s="4"/>
      <c r="AF117" s="77"/>
      <c r="AG117" s="78"/>
      <c r="AH117" s="77"/>
      <c r="AI117" s="77"/>
      <c r="AJ117" s="77"/>
      <c r="AK117" s="77"/>
      <c r="AL117" s="77"/>
      <c r="AO117" s="115"/>
      <c r="AQ117" s="56"/>
      <c r="AR117" s="56"/>
      <c r="AS117" s="56"/>
      <c r="AT117" s="56"/>
      <c r="AU117" s="56"/>
      <c r="AV117" s="57"/>
      <c r="AW117" s="56"/>
      <c r="AX117" s="56"/>
      <c r="AY117" s="56"/>
    </row>
    <row r="118" spans="2:83">
      <c r="B118" s="104"/>
      <c r="C118" s="104"/>
      <c r="D118" s="26"/>
      <c r="E118" s="20"/>
      <c r="F118" s="90"/>
      <c r="G118" s="104"/>
      <c r="H118" s="104"/>
      <c r="I118" s="79"/>
      <c r="J118" s="21"/>
      <c r="K118" s="124"/>
      <c r="L118" s="21"/>
      <c r="M118" s="124"/>
      <c r="N118" s="124"/>
      <c r="O118" s="104"/>
      <c r="P118" s="104"/>
      <c r="Q118" s="104"/>
      <c r="R118" s="104"/>
      <c r="S118" s="104"/>
      <c r="T118" s="80"/>
      <c r="U118" s="72"/>
      <c r="V118" s="80"/>
      <c r="W118" s="22"/>
      <c r="X118" s="27"/>
      <c r="Y118" s="22"/>
      <c r="Z118" s="79"/>
      <c r="AA118" s="2"/>
      <c r="AB118" s="80"/>
      <c r="AE118" s="4"/>
      <c r="AF118" s="77"/>
      <c r="AG118" s="78"/>
      <c r="AH118" s="77"/>
      <c r="AI118" s="77"/>
      <c r="AJ118" s="77"/>
      <c r="AK118" s="77"/>
      <c r="AL118" s="77"/>
      <c r="AM118" s="55"/>
      <c r="AO118" s="115"/>
      <c r="AQ118" s="56"/>
      <c r="AR118" s="56"/>
      <c r="AS118" s="56"/>
      <c r="AT118" s="56"/>
      <c r="AU118" s="56"/>
      <c r="AV118" s="57"/>
      <c r="AW118" s="56"/>
      <c r="AX118" s="56"/>
      <c r="AY118" s="56"/>
    </row>
    <row r="119" spans="2:83">
      <c r="B119" s="104"/>
      <c r="C119" s="104"/>
      <c r="D119" s="26"/>
      <c r="E119" s="20"/>
      <c r="F119" s="90"/>
      <c r="G119" s="104"/>
      <c r="H119" s="104"/>
      <c r="I119" s="79"/>
      <c r="J119" s="21"/>
      <c r="K119" s="124"/>
      <c r="L119" s="21"/>
      <c r="M119" s="124"/>
      <c r="N119" s="124"/>
      <c r="O119" s="104"/>
      <c r="P119" s="104"/>
      <c r="Q119" s="104"/>
      <c r="R119" s="104"/>
      <c r="S119" s="104"/>
      <c r="T119" s="80"/>
      <c r="U119" s="72"/>
      <c r="V119" s="80"/>
      <c r="W119" s="22"/>
      <c r="X119" s="104"/>
      <c r="Y119" s="22"/>
      <c r="Z119" s="104"/>
      <c r="AA119" s="2"/>
      <c r="AB119" s="80"/>
      <c r="AE119" s="4"/>
      <c r="AF119" s="77"/>
      <c r="AG119" s="78"/>
      <c r="AH119" s="77"/>
      <c r="AI119" s="77"/>
      <c r="AJ119" s="77"/>
      <c r="AK119" s="77"/>
      <c r="AL119" s="77"/>
      <c r="AM119" s="55"/>
      <c r="AO119" s="115"/>
      <c r="AQ119" s="56"/>
      <c r="AR119" s="56"/>
      <c r="AS119" s="56"/>
      <c r="AT119" s="56"/>
      <c r="AU119" s="56"/>
      <c r="AV119" s="57"/>
      <c r="AW119" s="56"/>
      <c r="AX119" s="56"/>
      <c r="AY119" s="56"/>
    </row>
    <row r="120" spans="2:83">
      <c r="B120" s="104"/>
      <c r="C120" s="104"/>
      <c r="D120" s="26"/>
      <c r="E120" s="20"/>
      <c r="F120" s="90"/>
      <c r="G120" s="104"/>
      <c r="H120" s="104"/>
      <c r="I120" s="79"/>
      <c r="J120" s="21"/>
      <c r="K120" s="124"/>
      <c r="L120" s="21"/>
      <c r="M120" s="124"/>
      <c r="N120" s="124"/>
      <c r="O120" s="104"/>
      <c r="P120" s="104"/>
      <c r="Q120" s="104"/>
      <c r="R120" s="104"/>
      <c r="S120" s="104"/>
      <c r="T120" s="80"/>
      <c r="U120" s="72"/>
      <c r="V120" s="80"/>
      <c r="W120" s="22"/>
      <c r="X120" s="104"/>
      <c r="Y120" s="22"/>
      <c r="Z120" s="104"/>
      <c r="AA120" s="2"/>
      <c r="AB120" s="80"/>
      <c r="AE120" s="4"/>
      <c r="AF120" s="77"/>
      <c r="AG120" s="78"/>
      <c r="AH120" s="77"/>
      <c r="AI120" s="77"/>
      <c r="AJ120" s="77"/>
      <c r="AK120" s="77"/>
      <c r="AL120" s="77"/>
      <c r="AM120" s="55"/>
      <c r="AO120" s="115"/>
      <c r="AQ120" s="56"/>
      <c r="AR120" s="56"/>
      <c r="AS120" s="56"/>
      <c r="AT120" s="56"/>
      <c r="AU120" s="56"/>
      <c r="AV120" s="57"/>
      <c r="AW120" s="56"/>
      <c r="AX120" s="56"/>
      <c r="AY120" s="56"/>
    </row>
    <row r="121" spans="2:83">
      <c r="B121" s="104"/>
      <c r="C121" s="104"/>
      <c r="D121" s="26"/>
      <c r="E121" s="20"/>
      <c r="F121" s="90"/>
      <c r="G121" s="104"/>
      <c r="H121" s="104"/>
      <c r="I121" s="79"/>
      <c r="J121" s="21"/>
      <c r="K121" s="124"/>
      <c r="L121" s="21"/>
      <c r="M121" s="124"/>
      <c r="N121" s="124"/>
      <c r="O121" s="104"/>
      <c r="P121" s="104"/>
      <c r="Q121" s="104"/>
      <c r="R121" s="104"/>
      <c r="S121" s="104"/>
      <c r="T121" s="80"/>
      <c r="U121" s="72"/>
      <c r="V121" s="80"/>
      <c r="W121" s="22"/>
      <c r="X121" s="104"/>
      <c r="Y121" s="22"/>
      <c r="Z121" s="104"/>
      <c r="AA121" s="2"/>
      <c r="AB121" s="80"/>
      <c r="AE121" s="4"/>
      <c r="AF121" s="77"/>
      <c r="AG121" s="78"/>
      <c r="AH121" s="77"/>
      <c r="AI121" s="77"/>
      <c r="AJ121" s="77"/>
      <c r="AK121" s="77"/>
      <c r="AL121" s="77"/>
      <c r="AM121" s="55"/>
      <c r="AO121" s="115"/>
      <c r="AQ121" s="56"/>
      <c r="AR121" s="56"/>
      <c r="AS121" s="56"/>
      <c r="AT121" s="56"/>
      <c r="AU121" s="56"/>
      <c r="AV121" s="57"/>
      <c r="AW121" s="56"/>
      <c r="AX121" s="56"/>
      <c r="AY121" s="56"/>
    </row>
    <row r="122" spans="2:83">
      <c r="B122" s="104"/>
      <c r="C122" s="104"/>
      <c r="D122" s="26"/>
      <c r="E122" s="20"/>
      <c r="F122" s="90"/>
      <c r="G122" s="104"/>
      <c r="H122" s="104"/>
      <c r="I122" s="79"/>
      <c r="J122" s="21"/>
      <c r="K122" s="124"/>
      <c r="L122" s="21"/>
      <c r="M122" s="124"/>
      <c r="N122" s="124"/>
      <c r="O122" s="104"/>
      <c r="P122" s="104"/>
      <c r="Q122" s="104"/>
      <c r="R122" s="4"/>
      <c r="S122" s="4"/>
      <c r="T122" s="80"/>
      <c r="U122" s="80"/>
      <c r="V122" s="80"/>
      <c r="W122" s="22"/>
      <c r="X122" s="27"/>
      <c r="Y122" s="22"/>
      <c r="Z122" s="79"/>
      <c r="AA122" s="2"/>
      <c r="AB122" s="80"/>
      <c r="AE122" s="4"/>
      <c r="AF122" s="77"/>
      <c r="AG122" s="78"/>
      <c r="AH122" s="77"/>
      <c r="AI122" s="77"/>
      <c r="AJ122" s="77"/>
      <c r="AK122" s="77"/>
      <c r="AL122" s="77"/>
      <c r="AM122" s="55"/>
      <c r="AO122" s="115"/>
      <c r="AQ122" s="56"/>
      <c r="AR122" s="56"/>
      <c r="AS122" s="56"/>
      <c r="AT122" s="56"/>
      <c r="AU122" s="56"/>
      <c r="AV122" s="57"/>
      <c r="AW122" s="56"/>
      <c r="AX122" s="56"/>
      <c r="AY122" s="56"/>
    </row>
    <row r="123" spans="2:83">
      <c r="B123" s="104"/>
      <c r="C123" s="104"/>
      <c r="D123" s="26"/>
      <c r="E123" s="20"/>
      <c r="F123" s="90"/>
      <c r="G123" s="104"/>
      <c r="H123" s="104"/>
      <c r="I123" s="79"/>
      <c r="J123" s="21"/>
      <c r="K123" s="124"/>
      <c r="L123" s="21"/>
      <c r="M123" s="124"/>
      <c r="N123" s="124"/>
      <c r="O123" s="104"/>
      <c r="P123" s="104"/>
      <c r="Q123" s="104"/>
      <c r="R123" s="4"/>
      <c r="S123" s="4"/>
      <c r="T123" s="80"/>
      <c r="U123" s="80"/>
      <c r="V123" s="80"/>
      <c r="W123" s="22"/>
      <c r="X123" s="104"/>
      <c r="Y123" s="22"/>
      <c r="Z123" s="104"/>
      <c r="AA123" s="77"/>
      <c r="AB123" s="80"/>
      <c r="AE123" s="4"/>
      <c r="AF123" s="77"/>
      <c r="AG123" s="78"/>
      <c r="AH123" s="77"/>
      <c r="AI123" s="77"/>
      <c r="AJ123" s="77"/>
      <c r="AK123" s="77"/>
      <c r="AL123" s="77"/>
      <c r="AM123" s="55"/>
      <c r="AO123" s="115"/>
      <c r="AQ123" s="56"/>
      <c r="AR123" s="56"/>
      <c r="AS123" s="56"/>
      <c r="AT123" s="56"/>
      <c r="AU123" s="56"/>
      <c r="AV123" s="57"/>
      <c r="AW123" s="56"/>
      <c r="AX123" s="56"/>
      <c r="AY123" s="56"/>
    </row>
    <row r="124" spans="2:83">
      <c r="B124" s="104"/>
      <c r="C124" s="104"/>
      <c r="D124" s="26"/>
      <c r="E124" s="20"/>
      <c r="F124" s="90"/>
      <c r="G124" s="104"/>
      <c r="H124" s="104"/>
      <c r="I124" s="79"/>
      <c r="J124" s="21"/>
      <c r="K124" s="124"/>
      <c r="L124" s="21"/>
      <c r="M124" s="124"/>
      <c r="N124" s="124"/>
      <c r="O124" s="104"/>
      <c r="P124" s="104"/>
      <c r="Q124" s="104"/>
      <c r="R124" s="104"/>
      <c r="S124" s="104"/>
      <c r="T124" s="80"/>
      <c r="U124" s="80"/>
      <c r="V124" s="80"/>
      <c r="W124" s="22"/>
      <c r="X124" s="27"/>
      <c r="Y124" s="22"/>
      <c r="Z124" s="79"/>
      <c r="AA124" s="77"/>
      <c r="AB124" s="80"/>
      <c r="AE124" s="4"/>
      <c r="AF124" s="77"/>
      <c r="AG124" s="78"/>
      <c r="AH124" s="77"/>
      <c r="AI124" s="77"/>
      <c r="AJ124" s="77"/>
      <c r="AK124" s="77"/>
      <c r="AL124" s="77"/>
      <c r="AM124" s="55"/>
      <c r="AO124" s="115"/>
      <c r="AQ124" s="56"/>
      <c r="AR124" s="56"/>
      <c r="AS124" s="56"/>
      <c r="AT124" s="56"/>
      <c r="AU124" s="56"/>
      <c r="AV124" s="57"/>
      <c r="AW124" s="56"/>
      <c r="AX124" s="56"/>
      <c r="AY124" s="56"/>
    </row>
    <row r="125" spans="2:83">
      <c r="B125" s="104"/>
      <c r="C125" s="104"/>
      <c r="D125" s="26"/>
      <c r="E125" s="20"/>
      <c r="F125" s="90"/>
      <c r="G125" s="104"/>
      <c r="H125" s="104"/>
      <c r="I125" s="79"/>
      <c r="J125" s="21"/>
      <c r="K125" s="124"/>
      <c r="L125" s="21"/>
      <c r="M125" s="124"/>
      <c r="N125" s="124"/>
      <c r="O125" s="104"/>
      <c r="P125" s="104"/>
      <c r="Q125" s="104"/>
      <c r="R125" s="104"/>
      <c r="S125" s="104"/>
      <c r="T125" s="80"/>
      <c r="U125" s="80"/>
      <c r="V125" s="80"/>
      <c r="W125" s="22"/>
      <c r="X125" s="104"/>
      <c r="Y125" s="22"/>
      <c r="Z125" s="104"/>
      <c r="AA125" s="2"/>
      <c r="AB125" s="80"/>
      <c r="AE125" s="4"/>
      <c r="AF125" s="77"/>
      <c r="AG125" s="78"/>
      <c r="AH125" s="77"/>
      <c r="AI125" s="77"/>
      <c r="AJ125" s="77"/>
      <c r="AK125" s="77"/>
      <c r="AL125" s="77"/>
      <c r="AM125" s="55"/>
      <c r="AO125" s="115"/>
      <c r="AQ125" s="56"/>
      <c r="AR125" s="56"/>
      <c r="AS125" s="56"/>
      <c r="AT125" s="56"/>
      <c r="AU125" s="56"/>
      <c r="AV125" s="57"/>
      <c r="AW125" s="56"/>
      <c r="AX125" s="56"/>
      <c r="AY125" s="56"/>
    </row>
    <row r="126" spans="2:83">
      <c r="B126" s="104"/>
      <c r="C126" s="104"/>
      <c r="D126" s="26"/>
      <c r="E126" s="20"/>
      <c r="F126" s="90"/>
      <c r="G126" s="104"/>
      <c r="H126" s="104"/>
      <c r="I126" s="79"/>
      <c r="J126" s="21"/>
      <c r="K126" s="124"/>
      <c r="L126" s="21"/>
      <c r="M126" s="21"/>
      <c r="N126" s="124"/>
      <c r="O126" s="104"/>
      <c r="P126" s="104"/>
      <c r="Q126" s="104"/>
      <c r="R126" s="104"/>
      <c r="S126" s="104"/>
      <c r="T126" s="80"/>
      <c r="U126" s="80"/>
      <c r="V126" s="80"/>
      <c r="W126" s="22"/>
      <c r="X126" s="27"/>
      <c r="Y126" s="22"/>
      <c r="Z126" s="79"/>
      <c r="AA126" s="2"/>
      <c r="AB126" s="80"/>
      <c r="AE126" s="4"/>
      <c r="AF126" s="77"/>
      <c r="AG126" s="78"/>
      <c r="AH126" s="77"/>
      <c r="AI126" s="77"/>
      <c r="AJ126" s="77"/>
      <c r="AK126" s="77"/>
      <c r="AL126" s="77"/>
      <c r="AO126" s="115"/>
      <c r="AQ126" s="56"/>
      <c r="AR126" s="56"/>
      <c r="AS126" s="56"/>
      <c r="AT126" s="56"/>
      <c r="AU126" s="56"/>
      <c r="AV126" s="57"/>
      <c r="AW126" s="56"/>
      <c r="AX126" s="56"/>
      <c r="AY126" s="56"/>
    </row>
    <row r="127" spans="2:83">
      <c r="B127" s="104"/>
      <c r="C127" s="104"/>
      <c r="D127" s="104"/>
      <c r="E127" s="20"/>
      <c r="F127" s="90"/>
      <c r="G127" s="104"/>
      <c r="H127" s="104"/>
      <c r="I127" s="104"/>
      <c r="J127" s="21"/>
      <c r="K127" s="124"/>
      <c r="L127" s="21"/>
      <c r="M127" s="21"/>
      <c r="N127" s="4"/>
      <c r="O127" s="104"/>
      <c r="P127" s="104"/>
      <c r="Q127" s="104"/>
      <c r="R127" s="104"/>
      <c r="S127" s="104"/>
      <c r="T127" s="80"/>
      <c r="U127" s="80"/>
      <c r="V127" s="80"/>
      <c r="W127" s="22"/>
      <c r="X127" s="104"/>
      <c r="Y127" s="22"/>
      <c r="Z127" s="104"/>
      <c r="AA127" s="2"/>
      <c r="AB127" s="80"/>
      <c r="AE127" s="4"/>
      <c r="AF127" s="77"/>
      <c r="AG127" s="78"/>
      <c r="AH127" s="77"/>
      <c r="AI127" s="77"/>
      <c r="AJ127" s="77"/>
      <c r="AK127" s="77"/>
      <c r="AL127" s="77"/>
      <c r="AO127" s="115"/>
      <c r="AQ127" s="56"/>
      <c r="AR127" s="56"/>
      <c r="AS127" s="56"/>
      <c r="AT127" s="56"/>
      <c r="AU127" s="56"/>
      <c r="AV127" s="57"/>
      <c r="AW127" s="56"/>
      <c r="AX127" s="56"/>
      <c r="AY127" s="56"/>
    </row>
    <row r="128" spans="2:83">
      <c r="B128" s="104"/>
      <c r="C128" s="104"/>
      <c r="D128" s="104"/>
      <c r="E128" s="20"/>
      <c r="F128" s="90"/>
      <c r="G128" s="104"/>
      <c r="H128" s="104"/>
      <c r="I128" s="104"/>
      <c r="J128" s="21"/>
      <c r="K128" s="124"/>
      <c r="L128" s="21"/>
      <c r="M128" s="21"/>
      <c r="N128" s="4"/>
      <c r="O128" s="104"/>
      <c r="P128" s="104"/>
      <c r="Q128" s="104"/>
      <c r="R128" s="104"/>
      <c r="S128" s="104"/>
      <c r="T128" s="80"/>
      <c r="U128" s="80"/>
      <c r="V128" s="80"/>
      <c r="W128" s="22"/>
      <c r="X128" s="104"/>
      <c r="Y128" s="22"/>
      <c r="Z128" s="104"/>
      <c r="AA128" s="2"/>
      <c r="AB128" s="80"/>
      <c r="AE128" s="4"/>
      <c r="AF128" s="77"/>
      <c r="AG128" s="78"/>
      <c r="AH128" s="77"/>
      <c r="AI128" s="77"/>
      <c r="AJ128" s="77"/>
      <c r="AK128" s="77"/>
      <c r="AL128" s="77"/>
      <c r="AO128" s="115"/>
      <c r="AQ128" s="56"/>
      <c r="AR128" s="56"/>
      <c r="AS128" s="56"/>
      <c r="AT128" s="56"/>
      <c r="AU128" s="56"/>
      <c r="AV128" s="57"/>
      <c r="AW128" s="56"/>
      <c r="AX128" s="56"/>
      <c r="AY128" s="56"/>
    </row>
    <row r="129" spans="2:51">
      <c r="B129" s="104"/>
      <c r="C129" s="104"/>
      <c r="D129" s="104"/>
      <c r="E129" s="20"/>
      <c r="F129" s="90"/>
      <c r="G129" s="104"/>
      <c r="H129" s="104"/>
      <c r="I129" s="104"/>
      <c r="J129" s="21"/>
      <c r="K129" s="124"/>
      <c r="L129" s="21"/>
      <c r="M129" s="21"/>
      <c r="N129" s="4"/>
      <c r="O129" s="104"/>
      <c r="P129" s="104"/>
      <c r="Q129" s="104"/>
      <c r="R129" s="104"/>
      <c r="S129" s="104"/>
      <c r="T129" s="80"/>
      <c r="U129" s="80"/>
      <c r="V129" s="80"/>
      <c r="W129" s="22"/>
      <c r="X129" s="104"/>
      <c r="Y129" s="22"/>
      <c r="Z129" s="104"/>
      <c r="AA129" s="2"/>
      <c r="AB129" s="80"/>
      <c r="AE129" s="4"/>
      <c r="AF129" s="77"/>
      <c r="AG129" s="78"/>
      <c r="AH129" s="77"/>
      <c r="AI129" s="77"/>
      <c r="AJ129" s="77"/>
      <c r="AK129" s="77"/>
      <c r="AL129" s="77"/>
      <c r="AO129" s="115"/>
      <c r="AQ129" s="56"/>
      <c r="AR129" s="56"/>
      <c r="AS129" s="56"/>
      <c r="AT129" s="56"/>
      <c r="AU129" s="56"/>
      <c r="AV129" s="57"/>
      <c r="AW129" s="56"/>
      <c r="AX129" s="56"/>
      <c r="AY129" s="56"/>
    </row>
    <row r="130" spans="2:51">
      <c r="B130" s="104"/>
      <c r="C130" s="104"/>
      <c r="D130" s="104"/>
      <c r="E130" s="20"/>
      <c r="F130" s="90"/>
      <c r="G130" s="104"/>
      <c r="H130" s="104"/>
      <c r="I130" s="79"/>
      <c r="J130" s="104"/>
      <c r="K130" s="21"/>
      <c r="L130" s="21"/>
      <c r="M130" s="21"/>
      <c r="N130" s="4"/>
      <c r="O130" s="104"/>
      <c r="P130" s="104"/>
      <c r="Q130" s="104"/>
      <c r="R130" s="104"/>
      <c r="S130" s="4"/>
      <c r="T130" s="126"/>
      <c r="U130" s="8"/>
      <c r="V130" s="80"/>
      <c r="W130" s="22"/>
      <c r="X130" s="126"/>
      <c r="Y130" s="123"/>
      <c r="Z130" s="79"/>
      <c r="AA130" s="80"/>
      <c r="AB130" s="83"/>
      <c r="AE130" s="4"/>
      <c r="AF130" s="77"/>
      <c r="AG130" s="78"/>
      <c r="AH130" s="77"/>
      <c r="AI130" s="77"/>
      <c r="AJ130" s="77"/>
      <c r="AK130" s="77"/>
      <c r="AL130" s="77"/>
      <c r="AM130" s="55"/>
      <c r="AO130" s="115"/>
      <c r="AQ130" s="56"/>
      <c r="AR130" s="56"/>
      <c r="AS130" s="56"/>
      <c r="AT130" s="56"/>
      <c r="AU130" s="56"/>
      <c r="AV130" s="57"/>
      <c r="AW130" s="56"/>
      <c r="AX130" s="56"/>
      <c r="AY130" s="56"/>
    </row>
    <row r="131" spans="2:51">
      <c r="B131" s="104"/>
      <c r="C131" s="104"/>
      <c r="D131" s="104"/>
      <c r="E131" s="20"/>
      <c r="F131" s="90"/>
      <c r="G131" s="104"/>
      <c r="H131" s="104"/>
      <c r="I131" s="104"/>
      <c r="J131" s="104"/>
      <c r="K131" s="21"/>
      <c r="L131" s="21"/>
      <c r="M131" s="21"/>
      <c r="N131" s="4"/>
      <c r="O131" s="104"/>
      <c r="P131" s="104"/>
      <c r="Q131" s="104"/>
      <c r="R131" s="104"/>
      <c r="S131" s="104"/>
      <c r="T131" s="126"/>
      <c r="U131" s="8"/>
      <c r="V131" s="80"/>
      <c r="W131" s="104"/>
      <c r="X131" s="104"/>
      <c r="Y131" s="104"/>
      <c r="Z131" s="104"/>
      <c r="AA131" s="80"/>
      <c r="AB131" s="83"/>
      <c r="AE131" s="4"/>
      <c r="AF131" s="77"/>
      <c r="AG131" s="78"/>
      <c r="AH131" s="77"/>
      <c r="AI131" s="77"/>
      <c r="AJ131" s="77"/>
      <c r="AK131" s="77"/>
      <c r="AL131" s="77"/>
      <c r="AO131" s="115"/>
      <c r="AQ131" s="56"/>
      <c r="AR131" s="56"/>
      <c r="AS131" s="56"/>
      <c r="AT131" s="56"/>
      <c r="AU131" s="56"/>
      <c r="AV131" s="57"/>
      <c r="AW131" s="56"/>
      <c r="AX131" s="56"/>
      <c r="AY131" s="56"/>
    </row>
    <row r="132" spans="2:51">
      <c r="B132" s="104"/>
      <c r="C132" s="104"/>
      <c r="D132" s="104"/>
      <c r="E132" s="20"/>
      <c r="F132" s="90"/>
      <c r="G132" s="104"/>
      <c r="H132" s="104"/>
      <c r="I132" s="104"/>
      <c r="J132" s="104"/>
      <c r="K132" s="21"/>
      <c r="L132" s="21"/>
      <c r="M132" s="21"/>
      <c r="N132" s="4"/>
      <c r="O132" s="104"/>
      <c r="P132" s="104"/>
      <c r="Q132" s="104"/>
      <c r="R132" s="104"/>
      <c r="S132" s="104"/>
      <c r="T132" s="126"/>
      <c r="U132" s="8"/>
      <c r="V132" s="80"/>
      <c r="W132" s="104"/>
      <c r="X132" s="104"/>
      <c r="Y132" s="104"/>
      <c r="Z132" s="104"/>
      <c r="AA132" s="80"/>
      <c r="AB132" s="83"/>
      <c r="AE132" s="4"/>
      <c r="AF132" s="77"/>
      <c r="AG132" s="78"/>
      <c r="AH132" s="77"/>
      <c r="AI132" s="77"/>
      <c r="AJ132" s="77"/>
      <c r="AK132" s="77"/>
      <c r="AL132" s="77"/>
      <c r="AO132" s="115"/>
      <c r="AQ132" s="56"/>
      <c r="AR132" s="56"/>
      <c r="AS132" s="56"/>
      <c r="AT132" s="56"/>
      <c r="AU132" s="56"/>
      <c r="AV132" s="57"/>
      <c r="AW132" s="56"/>
      <c r="AX132" s="56"/>
      <c r="AY132" s="56"/>
    </row>
    <row r="133" spans="2:51">
      <c r="B133" s="104"/>
      <c r="C133" s="104"/>
      <c r="D133" s="104"/>
      <c r="E133" s="20"/>
      <c r="F133" s="90"/>
      <c r="G133" s="104"/>
      <c r="H133" s="104"/>
      <c r="I133" s="104"/>
      <c r="J133" s="104"/>
      <c r="K133" s="21"/>
      <c r="L133" s="21"/>
      <c r="M133" s="21"/>
      <c r="N133" s="4"/>
      <c r="O133" s="104"/>
      <c r="P133" s="104"/>
      <c r="Q133" s="104"/>
      <c r="R133" s="104"/>
      <c r="S133" s="104"/>
      <c r="T133" s="126"/>
      <c r="U133" s="8"/>
      <c r="V133" s="80"/>
      <c r="W133" s="104"/>
      <c r="X133" s="104"/>
      <c r="Y133" s="104"/>
      <c r="Z133" s="104"/>
      <c r="AA133" s="80"/>
      <c r="AB133" s="83"/>
      <c r="AE133" s="4"/>
      <c r="AF133" s="77"/>
      <c r="AG133" s="78"/>
      <c r="AH133" s="77"/>
      <c r="AI133" s="77"/>
      <c r="AJ133" s="77"/>
      <c r="AK133" s="77"/>
      <c r="AL133" s="77"/>
      <c r="AO133" s="115"/>
      <c r="AQ133" s="56"/>
      <c r="AR133" s="56"/>
      <c r="AS133" s="56"/>
      <c r="AT133" s="56"/>
      <c r="AU133" s="56"/>
      <c r="AV133" s="57"/>
      <c r="AW133" s="56"/>
      <c r="AX133" s="56"/>
      <c r="AY133" s="56"/>
    </row>
    <row r="134" spans="2:51">
      <c r="B134" s="104"/>
      <c r="C134" s="104"/>
      <c r="D134" s="4"/>
      <c r="E134" s="20"/>
      <c r="F134" s="90"/>
      <c r="G134" s="104"/>
      <c r="H134" s="4"/>
      <c r="I134" s="4"/>
      <c r="J134" s="4"/>
      <c r="K134" s="4"/>
      <c r="L134" s="4"/>
      <c r="M134" s="4"/>
      <c r="N134" s="4"/>
      <c r="O134" s="4"/>
      <c r="P134" s="4"/>
      <c r="Q134" s="4"/>
      <c r="R134" s="4"/>
      <c r="S134" s="4"/>
      <c r="T134" s="83"/>
      <c r="U134" s="83"/>
      <c r="V134" s="83"/>
      <c r="W134" s="4"/>
      <c r="X134" s="87"/>
      <c r="Y134" s="4"/>
      <c r="Z134" s="4"/>
      <c r="AE134" s="4"/>
      <c r="AF134" s="77"/>
      <c r="AG134" s="78"/>
      <c r="AH134" s="77"/>
      <c r="AI134" s="77"/>
      <c r="AJ134" s="77"/>
      <c r="AK134" s="77"/>
      <c r="AL134" s="77"/>
      <c r="AO134" s="115"/>
    </row>
    <row r="135" spans="2:51">
      <c r="B135" s="4"/>
      <c r="C135" s="4"/>
      <c r="D135" s="4"/>
      <c r="E135" s="4"/>
      <c r="F135" s="90"/>
      <c r="G135" s="104"/>
      <c r="H135" s="4"/>
      <c r="I135" s="4"/>
      <c r="J135" s="4"/>
      <c r="K135" s="4"/>
      <c r="L135" s="4"/>
      <c r="M135" s="4"/>
      <c r="N135" s="4"/>
      <c r="O135" s="4"/>
      <c r="P135" s="4"/>
      <c r="Q135" s="4"/>
      <c r="R135" s="4"/>
      <c r="S135" s="4"/>
      <c r="T135" s="83"/>
      <c r="U135" s="83"/>
      <c r="V135" s="83"/>
      <c r="W135" s="4"/>
      <c r="X135" s="4"/>
      <c r="Y135" s="4"/>
      <c r="Z135" s="4"/>
      <c r="AE135" s="4"/>
      <c r="AF135" s="77"/>
      <c r="AG135" s="78"/>
      <c r="AH135" s="77"/>
      <c r="AI135" s="77"/>
      <c r="AJ135" s="77"/>
      <c r="AK135" s="77"/>
      <c r="AL135" s="77"/>
      <c r="AO135" s="115"/>
    </row>
    <row r="136" spans="2:51">
      <c r="B136" s="4"/>
      <c r="C136" s="4"/>
      <c r="D136" s="4"/>
      <c r="E136" s="4"/>
      <c r="F136" s="90"/>
      <c r="G136" s="104"/>
      <c r="H136" s="4"/>
      <c r="I136" s="4"/>
      <c r="J136" s="4"/>
      <c r="K136" s="4"/>
      <c r="L136" s="4"/>
      <c r="M136" s="4"/>
      <c r="N136" s="4"/>
      <c r="O136" s="4"/>
      <c r="P136" s="4"/>
      <c r="Q136" s="4"/>
      <c r="R136" s="4"/>
      <c r="S136" s="4"/>
      <c r="T136" s="83"/>
      <c r="U136" s="83"/>
      <c r="V136" s="83"/>
      <c r="W136" s="4"/>
      <c r="X136" s="4"/>
      <c r="Y136" s="4"/>
      <c r="Z136" s="4"/>
      <c r="AE136" s="4"/>
      <c r="AF136" s="77"/>
      <c r="AG136" s="78"/>
      <c r="AH136" s="77"/>
      <c r="AI136" s="77"/>
      <c r="AJ136" s="77"/>
      <c r="AK136" s="77"/>
      <c r="AL136" s="77"/>
      <c r="AO136" s="115"/>
    </row>
    <row r="137" spans="2:51">
      <c r="B137" s="4"/>
      <c r="C137" s="4"/>
      <c r="D137" s="4"/>
      <c r="E137" s="4"/>
      <c r="F137" s="90"/>
      <c r="G137" s="104"/>
      <c r="H137" s="4"/>
      <c r="I137" s="4"/>
      <c r="J137" s="4"/>
      <c r="K137" s="4"/>
      <c r="L137" s="4"/>
      <c r="M137" s="4"/>
      <c r="N137" s="4"/>
      <c r="O137" s="4"/>
      <c r="P137" s="4"/>
      <c r="Q137" s="4"/>
      <c r="R137" s="4"/>
      <c r="S137" s="4"/>
      <c r="T137" s="83"/>
      <c r="U137" s="83"/>
      <c r="V137" s="83"/>
      <c r="W137" s="4"/>
      <c r="X137" s="4"/>
      <c r="Y137" s="4"/>
      <c r="Z137" s="4"/>
      <c r="AE137" s="4"/>
      <c r="AF137" s="77"/>
      <c r="AG137" s="78"/>
      <c r="AH137" s="77"/>
      <c r="AI137" s="77"/>
      <c r="AJ137" s="77"/>
      <c r="AK137" s="77"/>
      <c r="AL137" s="77"/>
      <c r="AO137" s="115"/>
    </row>
    <row r="138" spans="2:51">
      <c r="AE138" s="4"/>
      <c r="AF138" s="48"/>
      <c r="AG138" s="48"/>
      <c r="AH138" s="48"/>
      <c r="AI138" s="48"/>
      <c r="AJ138" s="48"/>
      <c r="AK138" s="48"/>
      <c r="AL138" s="48"/>
      <c r="AM138" s="48"/>
      <c r="AN138" s="48"/>
      <c r="AO138" s="115"/>
      <c r="AP138" s="48"/>
      <c r="AQ138" s="48"/>
      <c r="AR138" s="48"/>
      <c r="AS138" s="48"/>
      <c r="AT138" s="48"/>
      <c r="AU138" s="48"/>
    </row>
    <row r="139" spans="2:51">
      <c r="AE139" s="4"/>
      <c r="AF139" s="48"/>
      <c r="AG139" s="48"/>
      <c r="AH139" s="48"/>
      <c r="AI139" s="48"/>
      <c r="AJ139" s="48"/>
      <c r="AK139" s="48"/>
      <c r="AL139" s="48"/>
      <c r="AM139" s="48"/>
      <c r="AN139" s="48"/>
      <c r="AO139" s="115"/>
      <c r="AP139" s="48"/>
      <c r="AQ139" s="48"/>
      <c r="AR139" s="48"/>
      <c r="AS139" s="48"/>
      <c r="AT139" s="48"/>
      <c r="AU139" s="48"/>
    </row>
    <row r="140" spans="2:51">
      <c r="AE140" s="4"/>
      <c r="AF140" s="48"/>
      <c r="AG140" s="48"/>
      <c r="AH140" s="48"/>
      <c r="AI140" s="48"/>
      <c r="AJ140" s="48"/>
      <c r="AK140" s="48"/>
      <c r="AL140" s="48"/>
      <c r="AM140" s="48"/>
      <c r="AN140" s="48"/>
      <c r="AO140" s="115"/>
      <c r="AP140" s="48"/>
      <c r="AQ140" s="48"/>
      <c r="AR140" s="48"/>
      <c r="AS140" s="48"/>
      <c r="AT140" s="48"/>
      <c r="AU140" s="48"/>
    </row>
    <row r="141" spans="2:51">
      <c r="AE141" s="4"/>
      <c r="AF141" s="48"/>
      <c r="AG141" s="48"/>
      <c r="AH141" s="48"/>
      <c r="AI141" s="48"/>
      <c r="AJ141" s="48"/>
      <c r="AK141" s="48"/>
      <c r="AL141" s="48"/>
      <c r="AM141" s="48"/>
      <c r="AN141" s="48"/>
      <c r="AO141" s="115"/>
      <c r="AP141" s="48"/>
      <c r="AQ141" s="48"/>
      <c r="AR141" s="48"/>
      <c r="AS141" s="48"/>
      <c r="AT141" s="48"/>
      <c r="AU141" s="48"/>
    </row>
    <row r="142" spans="2:51">
      <c r="AE142" s="4"/>
      <c r="AF142" s="48"/>
      <c r="AG142" s="48"/>
      <c r="AH142" s="48"/>
      <c r="AI142" s="48"/>
      <c r="AJ142" s="48"/>
      <c r="AK142" s="48"/>
      <c r="AL142" s="48"/>
      <c r="AM142" s="48"/>
      <c r="AN142" s="48"/>
      <c r="AO142" s="115"/>
      <c r="AP142" s="48"/>
      <c r="AQ142" s="48"/>
      <c r="AR142" s="48"/>
      <c r="AS142" s="48"/>
      <c r="AT142" s="48"/>
      <c r="AU142" s="48"/>
    </row>
    <row r="143" spans="2:51">
      <c r="AE143" s="4"/>
      <c r="AF143" s="48"/>
      <c r="AG143" s="48"/>
      <c r="AH143" s="48"/>
      <c r="AI143" s="48"/>
      <c r="AJ143" s="48"/>
      <c r="AK143" s="48"/>
      <c r="AL143" s="48"/>
      <c r="AM143" s="48"/>
      <c r="AN143" s="48"/>
      <c r="AO143" s="115"/>
      <c r="AP143" s="48"/>
      <c r="AQ143" s="48"/>
      <c r="AR143" s="48"/>
      <c r="AS143" s="48"/>
      <c r="AT143" s="48"/>
      <c r="AU143" s="48"/>
    </row>
    <row r="144" spans="2:51">
      <c r="N144" s="4"/>
      <c r="S144" s="4"/>
      <c r="T144" s="4"/>
      <c r="U144" s="4"/>
      <c r="V144" s="4"/>
      <c r="W144" s="4"/>
      <c r="X144" s="4"/>
      <c r="Y144" s="4"/>
      <c r="Z144" s="4"/>
      <c r="AE144" s="4"/>
      <c r="AF144" s="48"/>
      <c r="AG144" s="48"/>
      <c r="AH144" s="48"/>
      <c r="AI144" s="48"/>
      <c r="AJ144" s="48"/>
      <c r="AK144" s="48"/>
      <c r="AL144" s="48"/>
      <c r="AM144" s="48"/>
      <c r="AN144" s="48"/>
      <c r="AO144" s="115"/>
      <c r="AP144" s="48"/>
      <c r="AQ144" s="48"/>
      <c r="AR144" s="48"/>
      <c r="AS144" s="48"/>
      <c r="AT144" s="48"/>
      <c r="AU144" s="48"/>
    </row>
    <row r="145" spans="14:47">
      <c r="N145" s="4"/>
      <c r="Q145" s="4"/>
      <c r="R145" s="4"/>
      <c r="S145" s="4"/>
      <c r="T145" s="4"/>
      <c r="U145" s="4"/>
      <c r="V145" s="4"/>
      <c r="W145" s="4"/>
      <c r="X145" s="4"/>
      <c r="Y145" s="4"/>
      <c r="Z145" s="4"/>
      <c r="AE145" s="4"/>
      <c r="AF145" s="48"/>
      <c r="AG145" s="48"/>
      <c r="AH145" s="48"/>
      <c r="AI145" s="48"/>
      <c r="AJ145" s="48"/>
      <c r="AK145" s="48"/>
      <c r="AL145" s="48"/>
      <c r="AM145" s="48"/>
      <c r="AN145" s="48"/>
      <c r="AO145" s="115"/>
      <c r="AP145" s="48"/>
      <c r="AQ145" s="48"/>
      <c r="AR145" s="48"/>
      <c r="AS145" s="48"/>
      <c r="AT145" s="48"/>
      <c r="AU145" s="48"/>
    </row>
    <row r="146" spans="14:47">
      <c r="O146" s="4"/>
      <c r="P146" s="4"/>
      <c r="Q146" s="4"/>
      <c r="R146" s="4"/>
      <c r="S146" s="4"/>
      <c r="T146" s="4"/>
      <c r="U146" s="4"/>
      <c r="V146" s="4"/>
      <c r="W146" s="4"/>
      <c r="X146" s="4"/>
      <c r="Y146" s="4"/>
      <c r="Z146" s="4"/>
      <c r="AE146" s="4"/>
      <c r="AF146" s="48"/>
      <c r="AG146" s="48"/>
      <c r="AH146" s="48"/>
      <c r="AI146" s="48"/>
      <c r="AJ146" s="48"/>
      <c r="AK146" s="48"/>
      <c r="AL146" s="48"/>
      <c r="AM146" s="48"/>
      <c r="AN146" s="48"/>
      <c r="AP146" s="48"/>
      <c r="AQ146" s="48"/>
      <c r="AR146" s="48"/>
      <c r="AS146" s="48"/>
      <c r="AT146" s="48"/>
      <c r="AU146" s="48"/>
    </row>
    <row r="147" spans="14:47">
      <c r="O147" s="4"/>
      <c r="P147" s="4"/>
      <c r="Q147" s="4"/>
      <c r="R147" s="4"/>
      <c r="S147" s="4"/>
      <c r="T147" s="4"/>
      <c r="U147" s="4"/>
      <c r="V147" s="4"/>
      <c r="W147" s="4"/>
      <c r="X147" s="4"/>
      <c r="Y147" s="4"/>
      <c r="Z147" s="4"/>
      <c r="AE147" s="4"/>
      <c r="AF147" s="48"/>
      <c r="AG147" s="48"/>
      <c r="AH147" s="48"/>
      <c r="AI147" s="48"/>
      <c r="AJ147" s="48"/>
      <c r="AK147" s="48"/>
      <c r="AL147" s="48"/>
      <c r="AM147" s="48"/>
      <c r="AN147" s="48"/>
      <c r="AP147" s="48"/>
      <c r="AQ147" s="48"/>
      <c r="AR147" s="48"/>
      <c r="AS147" s="48"/>
      <c r="AT147" s="48"/>
      <c r="AU147" s="48"/>
    </row>
    <row r="148" spans="14:47">
      <c r="O148" s="4"/>
      <c r="P148" s="4"/>
      <c r="Q148" s="4"/>
      <c r="R148" s="4"/>
      <c r="S148" s="4"/>
      <c r="T148" s="4"/>
      <c r="U148" s="4"/>
      <c r="V148" s="4"/>
      <c r="W148" s="4"/>
      <c r="X148" s="4"/>
      <c r="Y148" s="4"/>
      <c r="Z148" s="4"/>
      <c r="AE148" s="4"/>
      <c r="AF148" s="48"/>
      <c r="AG148" s="48"/>
      <c r="AH148" s="48"/>
      <c r="AI148" s="48"/>
      <c r="AJ148" s="48"/>
      <c r="AK148" s="48"/>
      <c r="AL148" s="48"/>
      <c r="AM148" s="48"/>
      <c r="AN148" s="48"/>
      <c r="AP148" s="48"/>
      <c r="AQ148" s="48"/>
      <c r="AR148" s="48"/>
      <c r="AS148" s="48"/>
      <c r="AT148" s="48"/>
      <c r="AU148" s="48"/>
    </row>
    <row r="149" spans="14:47">
      <c r="O149" s="4"/>
      <c r="P149" s="4"/>
      <c r="Q149" s="4"/>
      <c r="R149" s="4"/>
      <c r="S149" s="4"/>
      <c r="T149" s="4"/>
      <c r="U149" s="4"/>
      <c r="V149" s="4"/>
      <c r="W149" s="4"/>
      <c r="X149" s="4"/>
      <c r="Y149" s="4"/>
      <c r="Z149" s="4"/>
      <c r="AE149" s="4"/>
      <c r="AF149" s="48"/>
      <c r="AG149" s="48"/>
      <c r="AH149" s="48"/>
      <c r="AI149" s="48"/>
      <c r="AJ149" s="48"/>
      <c r="AK149" s="48"/>
      <c r="AL149" s="48"/>
      <c r="AM149" s="48"/>
      <c r="AN149" s="48"/>
      <c r="AP149" s="48"/>
      <c r="AQ149" s="48"/>
      <c r="AR149" s="48"/>
      <c r="AS149" s="48"/>
      <c r="AT149" s="48"/>
      <c r="AU149" s="48"/>
    </row>
    <row r="150" spans="14:47">
      <c r="O150" s="4"/>
      <c r="P150" s="5"/>
      <c r="Q150" s="5"/>
      <c r="R150" s="5"/>
      <c r="S150" s="4"/>
      <c r="T150" s="4"/>
      <c r="U150" s="4"/>
      <c r="V150" s="4"/>
      <c r="W150" s="4"/>
      <c r="X150" s="4"/>
      <c r="Y150" s="4"/>
      <c r="Z150" s="4"/>
      <c r="AE150" s="4"/>
      <c r="AF150" s="48"/>
      <c r="AG150" s="48"/>
      <c r="AH150" s="48"/>
      <c r="AI150" s="48"/>
      <c r="AJ150" s="48"/>
      <c r="AK150" s="48"/>
      <c r="AL150" s="48"/>
      <c r="AM150" s="48"/>
      <c r="AN150" s="48"/>
      <c r="AP150" s="48"/>
      <c r="AQ150" s="48"/>
      <c r="AR150" s="48"/>
      <c r="AS150" s="48"/>
      <c r="AT150" s="48"/>
      <c r="AU150" s="48"/>
    </row>
    <row r="151" spans="14:47">
      <c r="O151" s="4"/>
      <c r="P151" s="5"/>
      <c r="Q151" s="5"/>
      <c r="R151" s="5"/>
      <c r="S151" s="4"/>
      <c r="T151" s="4"/>
      <c r="U151" s="4"/>
      <c r="V151" s="4"/>
      <c r="W151" s="4"/>
      <c r="X151" s="4"/>
      <c r="Y151" s="4"/>
      <c r="Z151" s="4"/>
      <c r="AE151" s="4"/>
      <c r="AF151" s="48"/>
      <c r="AG151" s="48"/>
      <c r="AH151" s="48"/>
      <c r="AI151" s="48"/>
      <c r="AJ151" s="48"/>
      <c r="AK151" s="48"/>
      <c r="AL151" s="48"/>
      <c r="AM151" s="48"/>
      <c r="AN151" s="48"/>
      <c r="AP151" s="48"/>
      <c r="AQ151" s="48"/>
      <c r="AR151" s="48"/>
      <c r="AS151" s="48"/>
      <c r="AT151" s="48"/>
      <c r="AU151" s="48"/>
    </row>
    <row r="152" spans="14:47">
      <c r="O152" s="4"/>
      <c r="P152" s="5"/>
      <c r="Q152" s="5"/>
      <c r="R152" s="5"/>
      <c r="S152" s="4"/>
      <c r="T152" s="4"/>
      <c r="U152" s="4"/>
      <c r="V152" s="4"/>
      <c r="W152" s="4"/>
      <c r="X152" s="4"/>
      <c r="Y152" s="4"/>
      <c r="Z152" s="4"/>
      <c r="AE152" s="4"/>
      <c r="AF152" s="48"/>
      <c r="AG152" s="48"/>
      <c r="AH152" s="48"/>
      <c r="AI152" s="48"/>
      <c r="AJ152" s="48"/>
      <c r="AK152" s="48"/>
      <c r="AL152" s="48"/>
      <c r="AM152" s="48"/>
      <c r="AN152" s="48"/>
      <c r="AP152" s="48"/>
      <c r="AQ152" s="48"/>
      <c r="AR152" s="48"/>
      <c r="AS152" s="48"/>
      <c r="AT152" s="48"/>
      <c r="AU152" s="48"/>
    </row>
    <row r="153" spans="14:47">
      <c r="O153" s="4"/>
      <c r="P153" s="5"/>
      <c r="Q153" s="5"/>
      <c r="R153" s="5"/>
      <c r="S153" s="4"/>
      <c r="T153" s="4"/>
      <c r="U153" s="4"/>
      <c r="V153" s="4"/>
      <c r="W153" s="4"/>
      <c r="X153" s="4"/>
      <c r="Y153" s="4"/>
      <c r="Z153" s="4"/>
      <c r="AE153" s="4"/>
      <c r="AF153" s="48"/>
      <c r="AG153" s="48"/>
      <c r="AH153" s="48"/>
      <c r="AI153" s="48"/>
      <c r="AJ153" s="48"/>
      <c r="AK153" s="48"/>
      <c r="AL153" s="48"/>
      <c r="AM153" s="48"/>
      <c r="AN153" s="48"/>
      <c r="AP153" s="48"/>
      <c r="AQ153" s="48"/>
      <c r="AR153" s="48"/>
      <c r="AS153" s="48"/>
      <c r="AT153" s="48"/>
      <c r="AU153" s="48"/>
    </row>
    <row r="154" spans="14:47">
      <c r="N154" s="5"/>
      <c r="O154" s="5"/>
      <c r="P154" s="5"/>
      <c r="Q154" s="4"/>
      <c r="R154" s="4"/>
      <c r="S154" s="4"/>
      <c r="T154" s="4"/>
      <c r="U154" s="4"/>
      <c r="V154" s="4"/>
      <c r="W154" s="4"/>
      <c r="X154" s="4"/>
      <c r="Y154" s="4"/>
      <c r="Z154" s="4"/>
      <c r="AE154" s="4"/>
    </row>
    <row r="155" spans="14:47">
      <c r="W155" s="4"/>
      <c r="Z155" s="4"/>
      <c r="AE155" s="4"/>
    </row>
    <row r="156" spans="14:47">
      <c r="W156" s="4"/>
      <c r="AA156" s="5"/>
      <c r="AE156" s="4"/>
    </row>
    <row r="157" spans="14:47">
      <c r="W157" s="4"/>
      <c r="AA157" s="5"/>
      <c r="AE157" s="4"/>
    </row>
    <row r="158" spans="14:47">
      <c r="W158" s="4"/>
      <c r="AA158" s="5"/>
      <c r="AE158" s="4"/>
    </row>
    <row r="159" spans="14:47">
      <c r="W159" s="4"/>
      <c r="AA159" s="5"/>
      <c r="AE159" s="4"/>
    </row>
    <row r="160" spans="14:47">
      <c r="W160" s="4"/>
      <c r="AA160" s="5"/>
      <c r="AE160" s="4"/>
    </row>
    <row r="161" spans="13:31">
      <c r="X161" s="4"/>
      <c r="Y161" s="4"/>
      <c r="AA161" s="5"/>
      <c r="AE161" s="4"/>
    </row>
    <row r="162" spans="13:31">
      <c r="X162" s="4"/>
      <c r="Y162" s="4"/>
      <c r="AA162" s="5"/>
      <c r="AE162" s="4"/>
    </row>
    <row r="163" spans="13:31">
      <c r="X163" s="4"/>
      <c r="Y163" s="4"/>
      <c r="AA163" s="5"/>
      <c r="AE163" s="4"/>
    </row>
    <row r="164" spans="13:31">
      <c r="X164" s="4"/>
      <c r="Y164" s="4"/>
      <c r="AA164" s="5"/>
      <c r="AE164" s="4"/>
    </row>
    <row r="165" spans="13:31">
      <c r="X165" s="4"/>
      <c r="Y165" s="4"/>
      <c r="AA165" s="5"/>
      <c r="AE165" s="4"/>
    </row>
    <row r="166" spans="13:31">
      <c r="X166" s="4"/>
      <c r="Y166" s="4"/>
      <c r="AA166" s="5"/>
      <c r="AE166" s="4"/>
    </row>
    <row r="167" spans="13:31">
      <c r="X167" s="4"/>
      <c r="Y167" s="4"/>
      <c r="AA167" s="5"/>
      <c r="AE167" s="4"/>
    </row>
    <row r="168" spans="13:31">
      <c r="R168" s="64"/>
      <c r="S168" s="64"/>
      <c r="T168" s="64"/>
      <c r="X168" s="4"/>
      <c r="Y168" s="4"/>
      <c r="AA168" s="5"/>
      <c r="AE168" s="4"/>
    </row>
    <row r="169" spans="13:31">
      <c r="Q169" s="64"/>
      <c r="R169" s="64"/>
      <c r="S169" s="64"/>
      <c r="T169" s="64"/>
      <c r="X169" s="4"/>
      <c r="Y169" s="4"/>
      <c r="AA169" s="5"/>
      <c r="AE169" s="4"/>
    </row>
    <row r="170" spans="13:31">
      <c r="M170" s="4"/>
      <c r="N170" s="4"/>
      <c r="O170" s="4"/>
      <c r="P170" s="4"/>
      <c r="Q170" s="64"/>
      <c r="R170" s="64"/>
      <c r="S170" s="64"/>
      <c r="T170" s="64"/>
      <c r="X170" s="4"/>
      <c r="Y170" s="4"/>
      <c r="AA170" s="5"/>
      <c r="AE170" s="4"/>
    </row>
    <row r="171" spans="13:31">
      <c r="Q171" s="64"/>
      <c r="R171" s="64"/>
      <c r="S171" s="64"/>
      <c r="T171" s="64"/>
      <c r="X171" s="4"/>
      <c r="Z171" s="4"/>
      <c r="AE171" s="4"/>
    </row>
    <row r="172" spans="13:31">
      <c r="Q172" s="64"/>
      <c r="R172" s="64"/>
      <c r="S172" s="64"/>
      <c r="T172" s="64"/>
      <c r="Y172" s="4"/>
      <c r="AE172" s="4"/>
    </row>
    <row r="173" spans="13:31">
      <c r="Y173" s="4"/>
      <c r="AE173" s="4"/>
    </row>
    <row r="174" spans="13:31">
      <c r="N174" s="4"/>
      <c r="Y174" s="4"/>
      <c r="AE174" s="4"/>
    </row>
    <row r="175" spans="13:31">
      <c r="Q175" s="49"/>
      <c r="R175" s="48"/>
      <c r="S175" s="48"/>
      <c r="Y175" s="4"/>
      <c r="AE175" s="4"/>
    </row>
    <row r="176" spans="13:31">
      <c r="O176" s="48"/>
      <c r="P176" s="48"/>
      <c r="Q176" s="48"/>
      <c r="R176" s="48"/>
      <c r="S176" s="48"/>
      <c r="Y176" s="4"/>
      <c r="AE176" s="4"/>
    </row>
    <row r="177" spans="14:31">
      <c r="N177" s="48"/>
      <c r="O177" s="48"/>
      <c r="P177" s="48"/>
      <c r="Q177" s="48"/>
      <c r="R177" s="48"/>
      <c r="S177" s="48"/>
      <c r="Y177" s="4"/>
      <c r="AE177" s="4"/>
    </row>
    <row r="178" spans="14:31">
      <c r="N178" s="48"/>
      <c r="O178" s="48"/>
      <c r="P178" s="48"/>
      <c r="Q178" s="48"/>
      <c r="R178" s="48"/>
      <c r="S178" s="48"/>
      <c r="Y178" s="4"/>
      <c r="AE178" s="4"/>
    </row>
    <row r="179" spans="14:31">
      <c r="N179" s="48"/>
      <c r="O179" s="48"/>
      <c r="P179" s="48"/>
      <c r="Q179" s="48"/>
      <c r="R179" s="48"/>
      <c r="S179" s="48"/>
      <c r="Y179" s="4"/>
      <c r="AE179" s="4"/>
    </row>
    <row r="180" spans="14:31">
      <c r="N180" s="48"/>
      <c r="O180" s="48"/>
      <c r="P180" s="48"/>
      <c r="Q180" s="48"/>
      <c r="R180" s="48"/>
      <c r="S180" s="48"/>
      <c r="Y180" s="4"/>
      <c r="AE180" s="4"/>
    </row>
    <row r="181" spans="14:31">
      <c r="N181" s="48"/>
      <c r="O181" s="48"/>
      <c r="P181" s="48"/>
      <c r="Q181" s="48"/>
      <c r="R181" s="48"/>
      <c r="S181" s="48"/>
      <c r="Y181" s="4"/>
      <c r="AE181" s="4"/>
    </row>
    <row r="182" spans="14:31">
      <c r="Y182" s="4"/>
      <c r="AE182" s="4"/>
    </row>
    <row r="183" spans="14:31">
      <c r="Y183" s="4"/>
      <c r="AE183" s="4"/>
    </row>
    <row r="184" spans="14:31">
      <c r="Y184" s="4"/>
      <c r="AE184" s="4"/>
    </row>
    <row r="185" spans="14:31">
      <c r="Y185" s="4"/>
      <c r="AE185" s="4"/>
    </row>
    <row r="186" spans="14:31">
      <c r="Y186" s="4"/>
      <c r="AE186" s="4"/>
    </row>
    <row r="187" spans="14:31">
      <c r="Y187" s="4"/>
      <c r="AE187" s="4"/>
    </row>
    <row r="188" spans="14:31">
      <c r="Y188" s="4"/>
      <c r="AE188" s="4"/>
    </row>
    <row r="189" spans="14:31">
      <c r="Y189" s="4"/>
      <c r="AE189" s="4"/>
    </row>
    <row r="190" spans="14:31">
      <c r="Y190" s="4"/>
      <c r="AE190" s="4"/>
    </row>
    <row r="191" spans="14:31">
      <c r="Y191" s="4"/>
      <c r="AE191" s="4"/>
    </row>
    <row r="192" spans="14:31">
      <c r="Y192" s="4"/>
      <c r="AE192" s="4"/>
    </row>
    <row r="193" spans="2:31">
      <c r="Y193" s="4"/>
      <c r="AE193" s="4"/>
    </row>
    <row r="194" spans="2:31">
      <c r="Y194" s="4"/>
      <c r="AE194" s="4"/>
    </row>
    <row r="195" spans="2:31">
      <c r="Y195" s="4"/>
      <c r="AE195" s="4"/>
    </row>
    <row r="196" spans="2:31">
      <c r="Y196" s="4"/>
      <c r="AE196" s="4"/>
    </row>
    <row r="197" spans="2:31">
      <c r="Y197" s="4"/>
      <c r="AE197" s="4"/>
    </row>
    <row r="198" spans="2:31">
      <c r="Y198" s="4"/>
      <c r="AE198" s="4"/>
    </row>
    <row r="199" spans="2:31">
      <c r="Y199" s="4"/>
      <c r="AE199" s="4"/>
    </row>
    <row r="200" spans="2:31">
      <c r="Y200" s="4"/>
      <c r="AE200" s="4"/>
    </row>
    <row r="201" spans="2:31">
      <c r="Y201" s="4"/>
      <c r="AE201" s="4"/>
    </row>
    <row r="202" spans="2:31">
      <c r="Y202" s="4"/>
      <c r="AE202" s="4"/>
    </row>
    <row r="203" spans="2:31">
      <c r="Y203" s="4"/>
      <c r="AE203" s="4"/>
    </row>
    <row r="204" spans="2:31">
      <c r="Y204" s="4"/>
      <c r="AE204" s="4"/>
    </row>
    <row r="205" spans="2:31">
      <c r="B205" s="4"/>
      <c r="C205" s="4"/>
      <c r="D205" s="4"/>
      <c r="E205" s="4"/>
      <c r="F205" s="4"/>
      <c r="G205" s="4"/>
      <c r="H205" s="4"/>
      <c r="I205" s="4"/>
      <c r="J205" s="4"/>
      <c r="Y205" s="4"/>
      <c r="AE205" s="4"/>
    </row>
    <row r="206" spans="2:31">
      <c r="B206" s="4"/>
      <c r="C206" s="4"/>
      <c r="D206" s="4"/>
      <c r="E206" s="4"/>
      <c r="F206" s="4"/>
      <c r="G206" s="4"/>
      <c r="H206" s="4"/>
      <c r="I206" s="4"/>
      <c r="J206" s="4"/>
      <c r="Y206" s="4"/>
      <c r="AE206" s="4"/>
    </row>
    <row r="207" spans="2:31">
      <c r="B207" s="4"/>
      <c r="C207" s="4"/>
      <c r="D207" s="4"/>
      <c r="E207" s="4"/>
      <c r="F207" s="4"/>
      <c r="G207" s="4"/>
      <c r="H207" s="4"/>
      <c r="I207" s="4"/>
      <c r="J207" s="4"/>
      <c r="Y207" s="4"/>
      <c r="AE207" s="4"/>
    </row>
    <row r="208" spans="2:31">
      <c r="B208" s="4"/>
      <c r="C208" s="4"/>
      <c r="D208" s="4"/>
      <c r="E208" s="4"/>
      <c r="F208" s="4"/>
      <c r="G208" s="4"/>
      <c r="H208" s="4"/>
      <c r="I208" s="4"/>
      <c r="J208" s="4"/>
      <c r="Y208" s="4"/>
      <c r="AE208" s="4"/>
    </row>
    <row r="209" spans="2:31">
      <c r="B209" s="4"/>
      <c r="C209" s="4"/>
      <c r="D209" s="4"/>
      <c r="E209" s="4"/>
      <c r="F209" s="4"/>
      <c r="G209" s="4"/>
      <c r="H209" s="4"/>
      <c r="I209" s="4"/>
      <c r="J209" s="4"/>
      <c r="Y209" s="4"/>
      <c r="AE209" s="4"/>
    </row>
    <row r="210" spans="2:31">
      <c r="B210" s="4"/>
      <c r="C210" s="4"/>
      <c r="D210" s="4"/>
      <c r="E210" s="4"/>
      <c r="F210" s="4"/>
      <c r="G210" s="4"/>
      <c r="H210" s="4"/>
      <c r="I210" s="4"/>
      <c r="J210" s="4"/>
      <c r="Y210" s="4"/>
      <c r="AE210" s="4"/>
    </row>
    <row r="211" spans="2:31">
      <c r="B211" s="4"/>
      <c r="C211" s="4"/>
      <c r="D211" s="4"/>
      <c r="E211" s="4"/>
      <c r="F211" s="4"/>
      <c r="G211" s="4"/>
      <c r="H211" s="4"/>
      <c r="I211" s="4"/>
      <c r="J211" s="4"/>
      <c r="Y211" s="4"/>
      <c r="AE211" s="4"/>
    </row>
    <row r="212" spans="2:31">
      <c r="B212" s="4"/>
      <c r="C212" s="4"/>
      <c r="D212" s="4"/>
      <c r="E212" s="4"/>
      <c r="F212" s="4"/>
      <c r="G212" s="4"/>
      <c r="H212" s="4"/>
      <c r="I212" s="4"/>
      <c r="J212" s="4"/>
      <c r="Y212" s="4"/>
      <c r="AE212" s="4"/>
    </row>
    <row r="213" spans="2:31">
      <c r="B213" s="4"/>
      <c r="C213" s="4"/>
      <c r="D213" s="4"/>
      <c r="E213" s="4"/>
      <c r="F213" s="4"/>
      <c r="G213" s="4"/>
      <c r="H213" s="4"/>
      <c r="I213" s="4"/>
      <c r="J213" s="4"/>
      <c r="Y213" s="4"/>
      <c r="AE213" s="4"/>
    </row>
    <row r="214" spans="2:31">
      <c r="B214" s="4"/>
      <c r="C214" s="4"/>
      <c r="D214" s="4"/>
      <c r="E214" s="4"/>
      <c r="F214" s="4"/>
      <c r="G214" s="4"/>
      <c r="H214" s="4"/>
      <c r="I214" s="4"/>
      <c r="J214" s="4"/>
      <c r="Y214" s="4"/>
      <c r="AE214" s="4"/>
    </row>
    <row r="215" spans="2:31">
      <c r="B215" s="4"/>
      <c r="C215" s="4"/>
      <c r="D215" s="4"/>
      <c r="E215" s="4"/>
      <c r="F215" s="4"/>
      <c r="G215" s="4"/>
      <c r="H215" s="4"/>
      <c r="I215" s="4"/>
      <c r="J215" s="4"/>
      <c r="Y215" s="4"/>
      <c r="AE215" s="4"/>
    </row>
    <row r="216" spans="2:31">
      <c r="B216" s="4"/>
      <c r="C216" s="4"/>
      <c r="D216" s="4"/>
      <c r="E216" s="4"/>
      <c r="F216" s="4"/>
      <c r="G216" s="4"/>
      <c r="H216" s="4"/>
      <c r="I216" s="4"/>
      <c r="J216" s="4"/>
      <c r="Y216" s="4"/>
      <c r="AE216" s="4"/>
    </row>
    <row r="217" spans="2:31">
      <c r="B217" s="4"/>
      <c r="C217" s="4"/>
      <c r="D217" s="4"/>
      <c r="E217" s="4"/>
      <c r="F217" s="4"/>
      <c r="G217" s="4"/>
      <c r="H217" s="4"/>
      <c r="I217" s="4"/>
      <c r="J217" s="4"/>
      <c r="Y217" s="4"/>
      <c r="AE217" s="4"/>
    </row>
    <row r="218" spans="2:31">
      <c r="B218" s="4"/>
      <c r="C218" s="4"/>
      <c r="D218" s="4"/>
      <c r="E218" s="4"/>
      <c r="F218" s="4"/>
      <c r="G218" s="4"/>
      <c r="H218" s="4"/>
      <c r="I218" s="4"/>
      <c r="J218" s="4"/>
      <c r="Y218" s="4"/>
      <c r="AE218" s="4"/>
    </row>
    <row r="219" spans="2:31">
      <c r="B219" s="4"/>
      <c r="C219" s="4"/>
      <c r="D219" s="4"/>
      <c r="E219" s="4"/>
      <c r="F219" s="4"/>
      <c r="G219" s="4"/>
      <c r="H219" s="4"/>
      <c r="I219" s="4"/>
      <c r="J219" s="4"/>
      <c r="Y219" s="4"/>
      <c r="AE219" s="4"/>
    </row>
    <row r="220" spans="2:31">
      <c r="B220" s="4"/>
      <c r="C220" s="4"/>
      <c r="D220" s="4"/>
      <c r="E220" s="4"/>
      <c r="F220" s="4"/>
      <c r="G220" s="4"/>
      <c r="H220" s="4"/>
      <c r="I220" s="4"/>
      <c r="J220" s="4"/>
      <c r="Y220" s="4"/>
      <c r="AE220" s="4"/>
    </row>
    <row r="221" spans="2:31">
      <c r="B221" s="48"/>
      <c r="C221" s="48"/>
      <c r="D221" s="48"/>
      <c r="E221" s="48"/>
      <c r="F221" s="48"/>
      <c r="G221" s="48"/>
      <c r="H221" s="48"/>
      <c r="I221" s="48"/>
      <c r="J221" s="48"/>
      <c r="Y221" s="4"/>
      <c r="AE221" s="4"/>
    </row>
    <row r="222" spans="2:31">
      <c r="Y222" s="4"/>
      <c r="AE222" s="4"/>
    </row>
    <row r="223" spans="2:31">
      <c r="B223" s="4"/>
    </row>
    <row r="224" spans="2:31">
      <c r="B224" s="4"/>
    </row>
    <row r="226" spans="2:32">
      <c r="B226" s="4"/>
      <c r="C226" s="4"/>
      <c r="D226" s="4"/>
      <c r="E226" s="4"/>
      <c r="F226" s="4"/>
      <c r="G226" s="4"/>
      <c r="H226" s="4"/>
      <c r="I226" s="4"/>
      <c r="J226" s="4"/>
    </row>
    <row r="227" spans="2:32">
      <c r="B227" s="4"/>
      <c r="C227" s="4"/>
      <c r="D227" s="4"/>
      <c r="E227" s="4"/>
      <c r="F227" s="4"/>
      <c r="G227" s="4"/>
      <c r="H227" s="4"/>
      <c r="I227" s="4"/>
      <c r="J227" s="4"/>
    </row>
    <row r="228" spans="2:32">
      <c r="B228" s="4"/>
      <c r="C228" s="4"/>
      <c r="D228" s="4"/>
      <c r="E228" s="4"/>
      <c r="F228" s="4"/>
      <c r="G228" s="4"/>
      <c r="H228" s="4"/>
      <c r="I228" s="4"/>
      <c r="J228" s="4"/>
      <c r="Z228" s="4"/>
      <c r="AF228" s="77"/>
    </row>
    <row r="229" spans="2:32">
      <c r="B229" s="4"/>
      <c r="C229" s="4"/>
      <c r="D229" s="4"/>
      <c r="E229" s="4"/>
      <c r="F229" s="4"/>
      <c r="G229" s="4"/>
      <c r="H229" s="4"/>
      <c r="I229" s="4"/>
      <c r="J229" s="4"/>
      <c r="Z229" s="4"/>
      <c r="AF229" s="77"/>
    </row>
    <row r="230" spans="2:32">
      <c r="B230" s="4"/>
      <c r="C230" s="4"/>
      <c r="D230" s="4"/>
      <c r="E230" s="4"/>
      <c r="F230" s="4"/>
      <c r="G230" s="4"/>
      <c r="H230" s="4"/>
      <c r="I230" s="4"/>
      <c r="J230" s="4"/>
      <c r="Z230" s="4"/>
      <c r="AF230" s="77"/>
    </row>
    <row r="231" spans="2:32">
      <c r="B231" s="4"/>
      <c r="C231" s="4"/>
      <c r="D231" s="4"/>
      <c r="E231" s="4"/>
      <c r="F231" s="4"/>
      <c r="G231" s="4"/>
      <c r="H231" s="4"/>
      <c r="I231" s="4"/>
      <c r="J231" s="4"/>
      <c r="Z231" s="4"/>
      <c r="AF231" s="77"/>
    </row>
    <row r="232" spans="2:32">
      <c r="B232" s="4"/>
      <c r="C232" s="4"/>
      <c r="D232" s="4"/>
      <c r="E232" s="4"/>
      <c r="F232" s="4"/>
      <c r="G232" s="4"/>
      <c r="H232" s="4"/>
      <c r="I232" s="4"/>
      <c r="J232" s="4"/>
      <c r="Z232" s="4"/>
      <c r="AF232" s="77"/>
    </row>
    <row r="233" spans="2:32">
      <c r="B233" s="4"/>
      <c r="C233" s="4"/>
      <c r="D233" s="4"/>
      <c r="E233" s="4"/>
      <c r="F233" s="4"/>
      <c r="G233" s="4"/>
      <c r="H233" s="4"/>
      <c r="I233" s="4"/>
      <c r="J233" s="4"/>
      <c r="Z233" s="4"/>
      <c r="AF233" s="77"/>
    </row>
    <row r="234" spans="2:32">
      <c r="B234" s="4"/>
      <c r="C234" s="4"/>
      <c r="D234" s="4"/>
      <c r="E234" s="4"/>
      <c r="F234" s="4"/>
      <c r="G234" s="4"/>
      <c r="H234" s="4"/>
      <c r="I234" s="4"/>
      <c r="J234" s="4"/>
      <c r="Z234" s="4"/>
      <c r="AF234" s="77"/>
    </row>
    <row r="235" spans="2:32">
      <c r="B235" s="4"/>
      <c r="C235" s="4"/>
      <c r="D235" s="4"/>
      <c r="E235" s="4"/>
      <c r="F235" s="4"/>
      <c r="G235" s="4"/>
      <c r="H235" s="4"/>
      <c r="I235" s="4"/>
      <c r="J235" s="4"/>
      <c r="Z235" s="4"/>
      <c r="AF235" s="77"/>
    </row>
    <row r="236" spans="2:32">
      <c r="B236" s="4"/>
      <c r="C236" s="4"/>
      <c r="D236" s="4"/>
      <c r="E236" s="4"/>
      <c r="F236" s="4"/>
      <c r="G236" s="4"/>
      <c r="H236" s="4"/>
      <c r="I236" s="4"/>
      <c r="J236" s="4"/>
      <c r="Z236" s="4"/>
      <c r="AF236" s="77"/>
    </row>
    <row r="237" spans="2:32">
      <c r="B237" s="4"/>
      <c r="C237" s="4"/>
      <c r="D237" s="4"/>
      <c r="E237" s="4"/>
      <c r="F237" s="4"/>
      <c r="G237" s="4"/>
      <c r="H237" s="4"/>
      <c r="I237" s="4"/>
      <c r="J237" s="4"/>
      <c r="Z237" s="4"/>
      <c r="AF237" s="77"/>
    </row>
    <row r="238" spans="2:32">
      <c r="B238" s="4"/>
      <c r="C238" s="4"/>
      <c r="D238" s="4"/>
      <c r="E238" s="4"/>
      <c r="F238" s="4"/>
      <c r="G238" s="4"/>
      <c r="H238" s="4"/>
      <c r="I238" s="4"/>
      <c r="J238" s="4"/>
      <c r="Z238" s="4"/>
      <c r="AF238" s="77"/>
    </row>
    <row r="239" spans="2:32">
      <c r="B239" s="4"/>
      <c r="C239" s="4"/>
      <c r="D239" s="4"/>
      <c r="E239" s="4"/>
      <c r="F239" s="4"/>
      <c r="G239" s="4"/>
      <c r="H239" s="4"/>
      <c r="I239" s="4"/>
      <c r="J239" s="4"/>
      <c r="Z239" s="4"/>
      <c r="AF239" s="77"/>
    </row>
    <row r="240" spans="2:32">
      <c r="B240" s="4"/>
      <c r="C240" s="4"/>
      <c r="D240" s="4"/>
      <c r="E240" s="4"/>
      <c r="F240" s="4"/>
      <c r="G240" s="4"/>
      <c r="H240" s="4"/>
      <c r="I240" s="4"/>
      <c r="J240" s="4"/>
      <c r="Z240" s="4"/>
      <c r="AF240" s="77"/>
    </row>
    <row r="241" spans="2:32">
      <c r="B241" s="4"/>
      <c r="C241" s="4"/>
      <c r="D241" s="4"/>
      <c r="E241" s="4"/>
      <c r="F241" s="4"/>
      <c r="G241" s="4"/>
      <c r="H241" s="4"/>
      <c r="I241" s="4"/>
      <c r="J241" s="4"/>
      <c r="Z241" s="4"/>
      <c r="AF241" s="77"/>
    </row>
    <row r="242" spans="2:32">
      <c r="B242" s="4"/>
      <c r="C242" s="4"/>
      <c r="D242" s="4"/>
      <c r="E242" s="4"/>
      <c r="F242" s="4"/>
      <c r="G242" s="4"/>
      <c r="H242" s="4"/>
      <c r="I242" s="4"/>
      <c r="J242" s="4"/>
      <c r="Z242" s="4"/>
      <c r="AF242" s="77"/>
    </row>
    <row r="243" spans="2:32">
      <c r="B243" s="4"/>
      <c r="C243" s="4"/>
      <c r="D243" s="4"/>
      <c r="E243" s="4"/>
      <c r="F243" s="4"/>
      <c r="G243" s="4"/>
      <c r="H243" s="4"/>
      <c r="I243" s="4"/>
      <c r="J243" s="4"/>
      <c r="Z243" s="4"/>
      <c r="AF243" s="77"/>
    </row>
    <row r="244" spans="2:32">
      <c r="B244" s="4"/>
      <c r="C244" s="4"/>
      <c r="D244" s="4"/>
      <c r="E244" s="4"/>
      <c r="F244" s="4"/>
      <c r="G244" s="4"/>
      <c r="H244" s="4"/>
      <c r="I244" s="4"/>
      <c r="J244" s="4"/>
      <c r="Z244" s="4"/>
      <c r="AF244" s="77"/>
    </row>
    <row r="245" spans="2:32">
      <c r="B245" s="4"/>
      <c r="C245" s="4"/>
      <c r="D245" s="4"/>
      <c r="E245" s="4"/>
      <c r="F245" s="4"/>
      <c r="G245" s="4"/>
      <c r="H245" s="4"/>
      <c r="I245" s="4"/>
      <c r="J245" s="4"/>
      <c r="Z245" s="4"/>
      <c r="AF245" s="77"/>
    </row>
    <row r="246" spans="2:32">
      <c r="B246" s="4"/>
      <c r="C246" s="4"/>
      <c r="D246" s="4"/>
      <c r="E246" s="4"/>
      <c r="F246" s="4"/>
      <c r="G246" s="4"/>
      <c r="H246" s="4"/>
      <c r="I246" s="4"/>
      <c r="J246" s="4"/>
      <c r="Z246" s="4"/>
      <c r="AF246" s="77"/>
    </row>
    <row r="247" spans="2:32">
      <c r="B247" s="4"/>
      <c r="C247" s="4"/>
      <c r="D247" s="4"/>
      <c r="E247" s="4"/>
      <c r="F247" s="4"/>
      <c r="G247" s="4"/>
      <c r="H247" s="4"/>
      <c r="I247" s="4"/>
      <c r="J247" s="4"/>
      <c r="Z247" s="4"/>
      <c r="AF247" s="77"/>
    </row>
    <row r="248" spans="2:32">
      <c r="B248" s="4"/>
      <c r="C248" s="4"/>
      <c r="D248" s="4"/>
      <c r="E248" s="4"/>
      <c r="F248" s="4"/>
      <c r="G248" s="4"/>
      <c r="H248" s="4"/>
      <c r="I248" s="4"/>
      <c r="J248" s="4"/>
      <c r="Z248" s="4"/>
      <c r="AF248" s="77"/>
    </row>
    <row r="249" spans="2:32">
      <c r="B249" s="4"/>
      <c r="C249" s="4"/>
      <c r="D249" s="4"/>
      <c r="E249" s="4"/>
      <c r="F249" s="4"/>
      <c r="G249" s="4"/>
      <c r="H249" s="4"/>
      <c r="I249" s="4"/>
      <c r="J249" s="4"/>
      <c r="Z249" s="4"/>
      <c r="AF249" s="77"/>
    </row>
    <row r="250" spans="2:32">
      <c r="B250" s="4"/>
      <c r="C250" s="4"/>
      <c r="D250" s="4"/>
      <c r="E250" s="4"/>
      <c r="F250" s="4"/>
      <c r="G250" s="4"/>
      <c r="H250" s="4"/>
      <c r="I250" s="4"/>
      <c r="J250" s="4"/>
      <c r="Z250" s="4"/>
      <c r="AF250" s="77"/>
    </row>
    <row r="251" spans="2:32">
      <c r="B251" s="4"/>
      <c r="C251" s="4"/>
      <c r="D251" s="4"/>
      <c r="E251" s="4"/>
      <c r="F251" s="4"/>
      <c r="G251" s="4"/>
      <c r="H251" s="4"/>
      <c r="I251" s="4"/>
      <c r="J251" s="4"/>
      <c r="Z251" s="4"/>
      <c r="AF251" s="77"/>
    </row>
    <row r="252" spans="2:32">
      <c r="B252" s="4"/>
      <c r="C252" s="4"/>
      <c r="D252" s="4"/>
      <c r="E252" s="4"/>
      <c r="F252" s="4"/>
      <c r="G252" s="4"/>
      <c r="H252" s="4"/>
      <c r="I252" s="4"/>
      <c r="J252" s="4"/>
      <c r="Z252" s="4"/>
      <c r="AF252" s="77"/>
    </row>
    <row r="253" spans="2:32">
      <c r="B253" s="4"/>
      <c r="C253" s="4"/>
      <c r="D253" s="4"/>
      <c r="E253" s="4"/>
      <c r="F253" s="4"/>
      <c r="G253" s="4"/>
      <c r="H253" s="4"/>
      <c r="I253" s="4"/>
      <c r="J253" s="4"/>
      <c r="Z253" s="4"/>
      <c r="AF253" s="77"/>
    </row>
    <row r="254" spans="2:32">
      <c r="B254" s="4"/>
      <c r="C254" s="4"/>
      <c r="D254" s="4"/>
      <c r="E254" s="4"/>
      <c r="F254" s="4"/>
      <c r="G254" s="4"/>
      <c r="H254" s="4"/>
      <c r="I254" s="4"/>
      <c r="J254" s="4"/>
      <c r="Z254" s="4"/>
      <c r="AF254" s="77"/>
    </row>
    <row r="255" spans="2:32">
      <c r="B255" s="4"/>
      <c r="C255" s="4"/>
      <c r="D255" s="4"/>
      <c r="E255" s="4"/>
      <c r="F255" s="4"/>
      <c r="G255" s="4"/>
      <c r="H255" s="4"/>
      <c r="I255" s="4"/>
      <c r="J255" s="4"/>
      <c r="Z255" s="4"/>
      <c r="AF255" s="77"/>
    </row>
    <row r="256" spans="2:32">
      <c r="B256" s="4"/>
      <c r="C256" s="4"/>
      <c r="D256" s="4"/>
      <c r="E256" s="4"/>
      <c r="F256" s="4"/>
      <c r="G256" s="4"/>
      <c r="H256" s="4"/>
      <c r="I256" s="4"/>
      <c r="J256" s="4"/>
      <c r="Z256" s="4"/>
      <c r="AF256" s="77"/>
    </row>
    <row r="257" spans="2:32">
      <c r="B257" s="4"/>
      <c r="C257" s="4"/>
      <c r="D257" s="4"/>
      <c r="E257" s="4"/>
      <c r="F257" s="4"/>
      <c r="G257" s="4"/>
      <c r="H257" s="4"/>
      <c r="I257" s="4"/>
      <c r="J257" s="4"/>
      <c r="Z257" s="4"/>
      <c r="AF257" s="77"/>
    </row>
    <row r="258" spans="2:32">
      <c r="B258" s="4"/>
      <c r="C258" s="4"/>
      <c r="D258" s="4"/>
      <c r="E258" s="4"/>
      <c r="F258" s="4"/>
      <c r="G258" s="4"/>
      <c r="H258" s="4"/>
      <c r="I258" s="4"/>
      <c r="J258" s="4"/>
      <c r="Z258" s="4"/>
      <c r="AF258" s="77"/>
    </row>
    <row r="259" spans="2:32">
      <c r="B259" s="4"/>
      <c r="C259" s="4"/>
      <c r="D259" s="4"/>
      <c r="E259" s="4"/>
      <c r="F259" s="4"/>
      <c r="G259" s="4"/>
      <c r="H259" s="4"/>
      <c r="I259" s="4"/>
      <c r="J259" s="4"/>
      <c r="Z259" s="4"/>
      <c r="AF259" s="77"/>
    </row>
    <row r="260" spans="2:32">
      <c r="B260" s="4"/>
      <c r="C260" s="4"/>
      <c r="D260" s="4"/>
      <c r="E260" s="4"/>
      <c r="F260" s="4"/>
      <c r="G260" s="4"/>
      <c r="H260" s="4"/>
      <c r="I260" s="4"/>
      <c r="J260" s="4"/>
      <c r="Z260" s="4"/>
      <c r="AF260" s="77"/>
    </row>
    <row r="261" spans="2:32">
      <c r="B261" s="4"/>
      <c r="C261" s="4"/>
      <c r="D261" s="4"/>
      <c r="E261" s="4"/>
      <c r="F261" s="4"/>
      <c r="G261" s="4"/>
      <c r="H261" s="4"/>
      <c r="I261" s="4"/>
      <c r="J261" s="4"/>
      <c r="Z261" s="4"/>
      <c r="AF261" s="77"/>
    </row>
    <row r="262" spans="2:32">
      <c r="B262" s="4"/>
      <c r="C262" s="4"/>
      <c r="D262" s="4"/>
      <c r="E262" s="4"/>
      <c r="F262" s="4"/>
      <c r="G262" s="4"/>
      <c r="H262" s="4"/>
      <c r="I262" s="4"/>
      <c r="J262" s="4"/>
      <c r="Z262" s="4"/>
      <c r="AF262" s="77"/>
    </row>
    <row r="263" spans="2:32">
      <c r="B263" s="4"/>
      <c r="C263" s="4"/>
      <c r="D263" s="4"/>
      <c r="E263" s="4"/>
      <c r="F263" s="4"/>
      <c r="G263" s="4"/>
      <c r="H263" s="4"/>
      <c r="I263" s="4"/>
      <c r="J263" s="4"/>
      <c r="Z263" s="4"/>
      <c r="AF263" s="77"/>
    </row>
    <row r="264" spans="2:32">
      <c r="B264" s="4"/>
      <c r="C264" s="4"/>
      <c r="D264" s="4"/>
      <c r="E264" s="4"/>
      <c r="F264" s="4"/>
      <c r="G264" s="4"/>
      <c r="H264" s="4"/>
      <c r="I264" s="4"/>
      <c r="J264" s="4"/>
      <c r="Z264" s="4"/>
      <c r="AF264" s="77"/>
    </row>
    <row r="265" spans="2:32">
      <c r="B265" s="4"/>
      <c r="C265" s="4"/>
      <c r="D265" s="4"/>
      <c r="E265" s="4"/>
      <c r="F265" s="4"/>
      <c r="G265" s="4"/>
      <c r="H265" s="4"/>
      <c r="I265" s="4"/>
      <c r="J265" s="4"/>
      <c r="Z265" s="4"/>
      <c r="AF265" s="77"/>
    </row>
    <row r="266" spans="2:32">
      <c r="B266" s="4"/>
      <c r="C266" s="4"/>
      <c r="D266" s="4"/>
      <c r="E266" s="4"/>
      <c r="F266" s="4"/>
      <c r="G266" s="4"/>
      <c r="H266" s="4"/>
      <c r="I266" s="4"/>
      <c r="J266" s="4"/>
      <c r="Z266" s="4"/>
      <c r="AF266" s="77"/>
    </row>
    <row r="267" spans="2:32">
      <c r="B267" s="4"/>
      <c r="C267" s="4"/>
      <c r="D267" s="4"/>
      <c r="E267" s="4"/>
      <c r="F267" s="4"/>
      <c r="G267" s="4"/>
      <c r="H267" s="4"/>
      <c r="I267" s="4"/>
      <c r="J267" s="4"/>
      <c r="Z267" s="4"/>
      <c r="AF267" s="77"/>
    </row>
    <row r="268" spans="2:32">
      <c r="B268" s="4"/>
      <c r="C268" s="4"/>
      <c r="D268" s="4"/>
      <c r="E268" s="4"/>
      <c r="F268" s="4"/>
      <c r="G268" s="4"/>
      <c r="H268" s="4"/>
      <c r="I268" s="4"/>
      <c r="J268" s="4"/>
      <c r="Z268" s="4"/>
      <c r="AF268" s="77"/>
    </row>
    <row r="269" spans="2:32">
      <c r="B269" s="4"/>
      <c r="C269" s="4"/>
      <c r="D269" s="4"/>
      <c r="E269" s="4"/>
      <c r="F269" s="4"/>
      <c r="G269" s="4"/>
      <c r="H269" s="4"/>
      <c r="I269" s="4"/>
      <c r="J269" s="4"/>
      <c r="Z269" s="4"/>
      <c r="AF269" s="77"/>
    </row>
    <row r="270" spans="2:32">
      <c r="B270" s="4"/>
      <c r="C270" s="4"/>
      <c r="D270" s="4"/>
      <c r="E270" s="4"/>
      <c r="F270" s="4"/>
      <c r="G270" s="4"/>
      <c r="H270" s="4"/>
      <c r="I270" s="4"/>
      <c r="J270" s="4"/>
      <c r="Z270" s="4"/>
      <c r="AF270" s="77"/>
    </row>
    <row r="271" spans="2:32">
      <c r="B271" s="4"/>
      <c r="H271" s="19"/>
      <c r="I271" s="19"/>
      <c r="J271" s="19"/>
      <c r="Z271" s="4"/>
      <c r="AF271" s="77"/>
    </row>
    <row r="272" spans="2:32">
      <c r="B272" s="4"/>
      <c r="H272" s="19"/>
      <c r="I272" s="19"/>
      <c r="J272" s="19"/>
      <c r="Z272" s="4"/>
      <c r="AF272" s="77"/>
    </row>
    <row r="273" spans="2:32">
      <c r="B273" s="4"/>
      <c r="H273" s="19"/>
      <c r="I273" s="19"/>
      <c r="J273" s="19"/>
      <c r="Z273" s="4"/>
      <c r="AF273" s="77"/>
    </row>
    <row r="274" spans="2:32">
      <c r="B274" s="4"/>
      <c r="H274" s="19"/>
      <c r="I274" s="19"/>
      <c r="J274" s="19"/>
      <c r="Z274" s="4"/>
      <c r="AF274" s="77"/>
    </row>
    <row r="275" spans="2:32">
      <c r="B275" s="4"/>
      <c r="H275" s="19"/>
      <c r="I275" s="19"/>
      <c r="J275" s="19"/>
      <c r="Z275" s="4"/>
      <c r="AF275" s="77"/>
    </row>
    <row r="276" spans="2:32">
      <c r="B276" s="4"/>
      <c r="H276" s="19"/>
      <c r="I276" s="29"/>
      <c r="J276" s="29"/>
      <c r="Z276" s="4"/>
      <c r="AF276" s="77"/>
    </row>
    <row r="277" spans="2:32">
      <c r="B277" s="4"/>
      <c r="H277" s="19"/>
      <c r="I277" s="19"/>
      <c r="J277" s="19"/>
      <c r="Z277" s="4"/>
      <c r="AF277" s="77"/>
    </row>
    <row r="278" spans="2:32">
      <c r="B278" s="4"/>
      <c r="F278" s="19"/>
      <c r="G278" s="19"/>
      <c r="H278" s="19"/>
      <c r="I278" s="19"/>
      <c r="J278" s="19"/>
      <c r="Z278" s="4"/>
      <c r="AF278" s="77"/>
    </row>
    <row r="279" spans="2:32">
      <c r="B279" s="4"/>
      <c r="F279" s="19"/>
      <c r="G279" s="19"/>
      <c r="H279" s="19"/>
      <c r="I279" s="19"/>
      <c r="J279" s="19"/>
      <c r="Z279" s="4"/>
      <c r="AF279" s="77"/>
    </row>
    <row r="280" spans="2:32">
      <c r="B280" s="4"/>
      <c r="Z280" s="4"/>
      <c r="AF280" s="77"/>
    </row>
    <row r="281" spans="2:32">
      <c r="B281" s="4"/>
      <c r="Z281" s="4"/>
      <c r="AF281" s="77"/>
    </row>
    <row r="282" spans="2:32">
      <c r="B282" s="4"/>
      <c r="Z282" s="4"/>
      <c r="AF282" s="77"/>
    </row>
    <row r="283" spans="2:32">
      <c r="B283" s="4"/>
      <c r="Z283" s="4"/>
      <c r="AF283" s="77"/>
    </row>
    <row r="284" spans="2:32">
      <c r="B284" s="4"/>
      <c r="Z284" s="4"/>
      <c r="AF284" s="77"/>
    </row>
    <row r="285" spans="2:32">
      <c r="B285" s="4"/>
      <c r="Z285" s="4"/>
      <c r="AF285" s="77"/>
    </row>
    <row r="286" spans="2:32">
      <c r="B286" s="4"/>
      <c r="Z286" s="4"/>
      <c r="AF286" s="77"/>
    </row>
    <row r="287" spans="2:32">
      <c r="B287" s="4"/>
      <c r="Z287" s="4"/>
      <c r="AF287" s="77"/>
    </row>
    <row r="288" spans="2:32">
      <c r="B288" s="4"/>
      <c r="Z288" s="4"/>
      <c r="AF288" s="77"/>
    </row>
    <row r="289" spans="2:32">
      <c r="B289" s="4"/>
      <c r="Z289" s="4"/>
      <c r="AF289" s="77"/>
    </row>
    <row r="290" spans="2:32">
      <c r="B290" s="4"/>
      <c r="Z290" s="4"/>
      <c r="AF290" s="77"/>
    </row>
    <row r="291" spans="2:32">
      <c r="B291" s="4"/>
      <c r="Z291" s="4"/>
      <c r="AF291" s="77"/>
    </row>
    <row r="292" spans="2:32">
      <c r="B292" s="4"/>
      <c r="Z292" s="4"/>
      <c r="AF292" s="77"/>
    </row>
    <row r="293" spans="2:32">
      <c r="B293" s="4"/>
      <c r="Z293" s="4"/>
      <c r="AF293" s="77"/>
    </row>
    <row r="294" spans="2:32">
      <c r="B294" s="4"/>
      <c r="Z294" s="4"/>
      <c r="AF294" s="77"/>
    </row>
    <row r="295" spans="2:32">
      <c r="B295" s="4"/>
      <c r="Z295" s="4"/>
      <c r="AF295" s="77"/>
    </row>
    <row r="296" spans="2:32">
      <c r="B296" s="4"/>
      <c r="Z296" s="4"/>
      <c r="AF296" s="77"/>
    </row>
    <row r="297" spans="2:32">
      <c r="B297" s="4"/>
      <c r="Z297" s="4"/>
      <c r="AF297" s="77"/>
    </row>
    <row r="298" spans="2:32">
      <c r="B298" s="4"/>
      <c r="Z298" s="4"/>
      <c r="AF298" s="77"/>
    </row>
    <row r="299" spans="2:32">
      <c r="B299" s="4"/>
      <c r="Z299" s="4"/>
      <c r="AF299" s="77"/>
    </row>
    <row r="300" spans="2:32">
      <c r="B300" s="4"/>
      <c r="Z300" s="4"/>
      <c r="AF300" s="77"/>
    </row>
    <row r="301" spans="2:32">
      <c r="B301" s="4"/>
      <c r="Z301" s="4"/>
      <c r="AF301" s="77"/>
    </row>
    <row r="302" spans="2:32">
      <c r="B302" s="4"/>
      <c r="Z302" s="4"/>
      <c r="AF302" s="77"/>
    </row>
    <row r="303" spans="2:32">
      <c r="B303" s="4"/>
      <c r="Z303" s="4"/>
      <c r="AF303" s="77"/>
    </row>
    <row r="304" spans="2:32">
      <c r="B304" s="4"/>
      <c r="Z304" s="4"/>
      <c r="AF304" s="77"/>
    </row>
    <row r="305" spans="2:32">
      <c r="B305" s="4"/>
      <c r="Z305" s="4"/>
      <c r="AF305" s="77"/>
    </row>
    <row r="306" spans="2:32">
      <c r="B306" s="4"/>
      <c r="Z306" s="4"/>
      <c r="AF306" s="77"/>
    </row>
    <row r="307" spans="2:32">
      <c r="B307" s="4"/>
      <c r="Z307" s="4"/>
      <c r="AF307" s="77"/>
    </row>
    <row r="308" spans="2:32">
      <c r="B308" s="4"/>
      <c r="Z308" s="4"/>
      <c r="AF308" s="77"/>
    </row>
    <row r="309" spans="2:32">
      <c r="B309" s="4"/>
      <c r="Z309" s="4"/>
      <c r="AF309" s="77"/>
    </row>
    <row r="310" spans="2:32">
      <c r="B310" s="4"/>
      <c r="Z310" s="4"/>
      <c r="AF310" s="77"/>
    </row>
    <row r="311" spans="2:32">
      <c r="B311" s="4"/>
      <c r="Z311" s="4"/>
      <c r="AF311" s="77"/>
    </row>
    <row r="312" spans="2:32">
      <c r="B312" s="4"/>
      <c r="Z312" s="4"/>
      <c r="AF312" s="77"/>
    </row>
    <row r="313" spans="2:32">
      <c r="B313" s="4"/>
      <c r="Z313" s="4"/>
      <c r="AF313" s="77"/>
    </row>
    <row r="314" spans="2:32">
      <c r="B314" s="4"/>
      <c r="Z314" s="4"/>
      <c r="AF314" s="77"/>
    </row>
    <row r="315" spans="2:32">
      <c r="B315" s="4"/>
      <c r="Z315" s="4"/>
      <c r="AF315" s="77"/>
    </row>
    <row r="316" spans="2:32">
      <c r="B316" s="4"/>
      <c r="Z316" s="4"/>
      <c r="AF316" s="77"/>
    </row>
    <row r="317" spans="2:32">
      <c r="B317" s="4"/>
      <c r="Z317" s="4"/>
      <c r="AF317" s="77"/>
    </row>
    <row r="318" spans="2:32">
      <c r="B318" s="4"/>
      <c r="Z318" s="4"/>
      <c r="AF318" s="77"/>
    </row>
    <row r="319" spans="2:32">
      <c r="B319" s="4"/>
      <c r="Z319" s="4"/>
      <c r="AF319" s="77"/>
    </row>
    <row r="320" spans="2:32">
      <c r="B320" s="4"/>
      <c r="Z320" s="4"/>
      <c r="AF320" s="77"/>
    </row>
    <row r="321" spans="2:32">
      <c r="B321" s="4"/>
      <c r="Z321" s="4"/>
      <c r="AF321" s="77"/>
    </row>
    <row r="322" spans="2:32">
      <c r="B322" s="4"/>
      <c r="Z322" s="4"/>
      <c r="AF322" s="77"/>
    </row>
    <row r="323" spans="2:32">
      <c r="B323" s="4"/>
      <c r="Z323" s="4"/>
      <c r="AF323" s="77"/>
    </row>
    <row r="324" spans="2:32">
      <c r="B324" s="4"/>
      <c r="Z324" s="4"/>
      <c r="AF324" s="77"/>
    </row>
    <row r="325" spans="2:32">
      <c r="B325" s="4"/>
      <c r="Z325" s="4"/>
      <c r="AF325" s="77"/>
    </row>
    <row r="326" spans="2:32">
      <c r="B326" s="4"/>
      <c r="Z326" s="4"/>
      <c r="AF326" s="77"/>
    </row>
    <row r="327" spans="2:32">
      <c r="B327" s="4"/>
      <c r="Z327" s="4"/>
      <c r="AF327" s="77"/>
    </row>
    <row r="328" spans="2:32">
      <c r="B328" s="4"/>
      <c r="Z328" s="4"/>
      <c r="AF328" s="77"/>
    </row>
    <row r="329" spans="2:32">
      <c r="B329" s="4"/>
      <c r="Z329" s="4"/>
      <c r="AF329" s="77"/>
    </row>
    <row r="330" spans="2:32">
      <c r="B330" s="4"/>
      <c r="Z330" s="4"/>
      <c r="AF330" s="77"/>
    </row>
    <row r="331" spans="2:32">
      <c r="B331" s="4"/>
      <c r="Z331" s="4"/>
      <c r="AF331" s="77"/>
    </row>
    <row r="332" spans="2:32">
      <c r="B332" s="4"/>
      <c r="Z332" s="4"/>
      <c r="AF332" s="77"/>
    </row>
    <row r="333" spans="2:32">
      <c r="B333" s="4"/>
      <c r="Z333" s="4"/>
      <c r="AF333" s="77"/>
    </row>
    <row r="334" spans="2:32">
      <c r="B334" s="4"/>
      <c r="Z334" s="4"/>
      <c r="AF334" s="77"/>
    </row>
    <row r="335" spans="2:32">
      <c r="B335" s="4"/>
      <c r="Z335" s="4"/>
      <c r="AF335" s="77"/>
    </row>
    <row r="336" spans="2:32">
      <c r="B336" s="4"/>
      <c r="Z336" s="4"/>
      <c r="AF336" s="77"/>
    </row>
    <row r="337" spans="2:32">
      <c r="B337" s="4"/>
      <c r="Z337" s="4"/>
      <c r="AF337" s="77"/>
    </row>
    <row r="338" spans="2:32">
      <c r="B338" s="4"/>
      <c r="Z338" s="4"/>
      <c r="AF338" s="77"/>
    </row>
    <row r="339" spans="2:32">
      <c r="B339" s="4"/>
      <c r="Z339" s="4"/>
      <c r="AF339" s="77"/>
    </row>
  </sheetData>
  <phoneticPr fontId="78" type="noConversion"/>
  <conditionalFormatting sqref="P45:P53 P23:P27 O1">
    <cfRule type="cellIs" dxfId="2" priority="22" operator="greaterThan">
      <formula>1</formula>
    </cfRule>
  </conditionalFormatting>
  <conditionalFormatting sqref="AZ45:AZ65 AY82:AY85 AZ23:AZ27 AY17:AY22 AY1">
    <cfRule type="dataBar" priority="12">
      <dataBar>
        <cfvo type="min"/>
        <cfvo type="max"/>
        <color rgb="FFD6007B"/>
      </dataBar>
      <extLst>
        <ext xmlns:x14="http://schemas.microsoft.com/office/spreadsheetml/2009/9/main" uri="{B025F937-C7B1-47D3-B67F-A62EFF666E3E}">
          <x14:id>{CC6912E4-4708-4541-A879-1E00CCED3E47}</x14:id>
        </ext>
      </extLst>
    </cfRule>
  </conditionalFormatting>
  <conditionalFormatting sqref="AZ66:AZ73">
    <cfRule type="dataBar" priority="11">
      <dataBar>
        <cfvo type="min"/>
        <cfvo type="max"/>
        <color rgb="FFD6007B"/>
      </dataBar>
      <extLst>
        <ext xmlns:x14="http://schemas.microsoft.com/office/spreadsheetml/2009/9/main" uri="{B025F937-C7B1-47D3-B67F-A62EFF666E3E}">
          <x14:id>{000BF6DE-4EF4-4D2B-8147-457F16AE15D9}</x14:id>
        </ext>
      </extLst>
    </cfRule>
  </conditionalFormatting>
  <conditionalFormatting sqref="AY74:AY81">
    <cfRule type="dataBar" priority="30">
      <dataBar>
        <cfvo type="min"/>
        <cfvo type="max"/>
        <color rgb="FFD6007B"/>
      </dataBar>
      <extLst>
        <ext xmlns:x14="http://schemas.microsoft.com/office/spreadsheetml/2009/9/main" uri="{B025F937-C7B1-47D3-B67F-A62EFF666E3E}">
          <x14:id>{D3D0B894-579F-4346-B5CB-D418DAD9066A}</x14:id>
        </ext>
      </extLst>
    </cfRule>
  </conditionalFormatting>
  <conditionalFormatting sqref="P37 S32">
    <cfRule type="cellIs" dxfId="1" priority="6" operator="greaterThan">
      <formula>1</formula>
    </cfRule>
  </conditionalFormatting>
  <conditionalFormatting sqref="BG37 BJ32">
    <cfRule type="dataBar" priority="5">
      <dataBar>
        <cfvo type="min"/>
        <cfvo type="max"/>
        <color rgb="FFD6007B"/>
      </dataBar>
      <extLst>
        <ext xmlns:x14="http://schemas.microsoft.com/office/spreadsheetml/2009/9/main" uri="{B025F937-C7B1-47D3-B67F-A62EFF666E3E}">
          <x14:id>{F5EC003B-2507-4100-BE8C-D129E044A443}</x14:id>
        </ext>
      </extLst>
    </cfRule>
  </conditionalFormatting>
  <conditionalFormatting sqref="BC32">
    <cfRule type="dataBar" priority="4">
      <dataBar>
        <cfvo type="min"/>
        <cfvo type="max"/>
        <color rgb="FFD6007B"/>
      </dataBar>
      <extLst>
        <ext xmlns:x14="http://schemas.microsoft.com/office/spreadsheetml/2009/9/main" uri="{B025F937-C7B1-47D3-B67F-A62EFF666E3E}">
          <x14:id>{FB4BDF8F-7CBC-45B4-B822-8D1CD8C024D2}</x14:id>
        </ext>
      </extLst>
    </cfRule>
  </conditionalFormatting>
  <conditionalFormatting sqref="S33:S36">
    <cfRule type="cellIs" dxfId="0" priority="3" operator="greaterThan">
      <formula>1</formula>
    </cfRule>
  </conditionalFormatting>
  <conditionalFormatting sqref="BJ33:BJ36">
    <cfRule type="dataBar" priority="2">
      <dataBar>
        <cfvo type="min"/>
        <cfvo type="max"/>
        <color rgb="FFD6007B"/>
      </dataBar>
      <extLst>
        <ext xmlns:x14="http://schemas.microsoft.com/office/spreadsheetml/2009/9/main" uri="{B025F937-C7B1-47D3-B67F-A62EFF666E3E}">
          <x14:id>{7E802E29-45C4-49B7-8753-CD1CB63F2EE1}</x14:id>
        </ext>
      </extLst>
    </cfRule>
  </conditionalFormatting>
  <conditionalFormatting sqref="BC33:BC36">
    <cfRule type="dataBar" priority="1">
      <dataBar>
        <cfvo type="min"/>
        <cfvo type="max"/>
        <color rgb="FFD6007B"/>
      </dataBar>
      <extLst>
        <ext xmlns:x14="http://schemas.microsoft.com/office/spreadsheetml/2009/9/main" uri="{B025F937-C7B1-47D3-B67F-A62EFF666E3E}">
          <x14:id>{C25FC274-3F08-4250-B729-711ECC66018E}</x14:id>
        </ext>
      </extLst>
    </cfRule>
  </conditionalFormatting>
  <pageMargins left="0.7" right="0.7" top="0.75" bottom="0.75" header="0.3" footer="0.3"/>
  <pageSetup paperSize="9"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dataBar" id="{CC6912E4-4708-4541-A879-1E00CCED3E47}">
            <x14:dataBar minLength="0" maxLength="100" border="1" negativeBarBorderColorSameAsPositive="0">
              <x14:cfvo type="autoMin"/>
              <x14:cfvo type="autoMax"/>
              <x14:borderColor rgb="FFD6007B"/>
              <x14:negativeFillColor rgb="FFFF0000"/>
              <x14:negativeBorderColor rgb="FFFF0000"/>
              <x14:axisColor rgb="FF000000"/>
            </x14:dataBar>
          </x14:cfRule>
          <xm:sqref>AZ45:AZ65 AY82:AY85 AZ23:AZ27 AY17:AY22 AY1</xm:sqref>
        </x14:conditionalFormatting>
        <x14:conditionalFormatting xmlns:xm="http://schemas.microsoft.com/office/excel/2006/main">
          <x14:cfRule type="dataBar" id="{000BF6DE-4EF4-4D2B-8147-457F16AE15D9}">
            <x14:dataBar minLength="0" maxLength="100" border="1" negativeBarBorderColorSameAsPositive="0">
              <x14:cfvo type="autoMin"/>
              <x14:cfvo type="autoMax"/>
              <x14:borderColor rgb="FFD6007B"/>
              <x14:negativeFillColor rgb="FFFF0000"/>
              <x14:negativeBorderColor rgb="FFFF0000"/>
              <x14:axisColor rgb="FF000000"/>
            </x14:dataBar>
          </x14:cfRule>
          <xm:sqref>AZ66:AZ73</xm:sqref>
        </x14:conditionalFormatting>
        <x14:conditionalFormatting xmlns:xm="http://schemas.microsoft.com/office/excel/2006/main">
          <x14:cfRule type="dataBar" id="{D3D0B894-579F-4346-B5CB-D418DAD9066A}">
            <x14:dataBar minLength="0" maxLength="100" border="1" negativeBarBorderColorSameAsPositive="0">
              <x14:cfvo type="autoMin"/>
              <x14:cfvo type="autoMax"/>
              <x14:borderColor rgb="FFD6007B"/>
              <x14:negativeFillColor rgb="FFFF0000"/>
              <x14:negativeBorderColor rgb="FFFF0000"/>
              <x14:axisColor rgb="FF000000"/>
            </x14:dataBar>
          </x14:cfRule>
          <xm:sqref>AY74:AY81</xm:sqref>
        </x14:conditionalFormatting>
        <x14:conditionalFormatting xmlns:xm="http://schemas.microsoft.com/office/excel/2006/main">
          <x14:cfRule type="dataBar" id="{F5EC003B-2507-4100-BE8C-D129E044A443}">
            <x14:dataBar minLength="0" maxLength="100" border="1" negativeBarBorderColorSameAsPositive="0">
              <x14:cfvo type="autoMin"/>
              <x14:cfvo type="autoMax"/>
              <x14:borderColor rgb="FFD6007B"/>
              <x14:negativeFillColor rgb="FFFF0000"/>
              <x14:negativeBorderColor rgb="FFFF0000"/>
              <x14:axisColor rgb="FF000000"/>
            </x14:dataBar>
          </x14:cfRule>
          <xm:sqref>BG37 BJ32</xm:sqref>
        </x14:conditionalFormatting>
        <x14:conditionalFormatting xmlns:xm="http://schemas.microsoft.com/office/excel/2006/main">
          <x14:cfRule type="dataBar" id="{FB4BDF8F-7CBC-45B4-B822-8D1CD8C024D2}">
            <x14:dataBar minLength="0" maxLength="100" border="1" negativeBarBorderColorSameAsPositive="0">
              <x14:cfvo type="autoMin"/>
              <x14:cfvo type="autoMax"/>
              <x14:borderColor rgb="FFD6007B"/>
              <x14:negativeFillColor rgb="FFFF0000"/>
              <x14:negativeBorderColor rgb="FFFF0000"/>
              <x14:axisColor rgb="FF000000"/>
            </x14:dataBar>
          </x14:cfRule>
          <xm:sqref>BC32</xm:sqref>
        </x14:conditionalFormatting>
        <x14:conditionalFormatting xmlns:xm="http://schemas.microsoft.com/office/excel/2006/main">
          <x14:cfRule type="dataBar" id="{7E802E29-45C4-49B7-8753-CD1CB63F2EE1}">
            <x14:dataBar minLength="0" maxLength="100" border="1" negativeBarBorderColorSameAsPositive="0">
              <x14:cfvo type="autoMin"/>
              <x14:cfvo type="autoMax"/>
              <x14:borderColor rgb="FFD6007B"/>
              <x14:negativeFillColor rgb="FFFF0000"/>
              <x14:negativeBorderColor rgb="FFFF0000"/>
              <x14:axisColor rgb="FF000000"/>
            </x14:dataBar>
          </x14:cfRule>
          <xm:sqref>BJ33:BJ36</xm:sqref>
        </x14:conditionalFormatting>
        <x14:conditionalFormatting xmlns:xm="http://schemas.microsoft.com/office/excel/2006/main">
          <x14:cfRule type="dataBar" id="{C25FC274-3F08-4250-B729-711ECC66018E}">
            <x14:dataBar minLength="0" maxLength="100" border="1" negativeBarBorderColorSameAsPositive="0">
              <x14:cfvo type="autoMin"/>
              <x14:cfvo type="autoMax"/>
              <x14:borderColor rgb="FFD6007B"/>
              <x14:negativeFillColor rgb="FFFF0000"/>
              <x14:negativeBorderColor rgb="FFFF0000"/>
              <x14:axisColor rgb="FF000000"/>
            </x14:dataBar>
          </x14:cfRule>
          <xm:sqref>BC33:BC36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70C0"/>
  </sheetPr>
  <dimension ref="B2:P29"/>
  <sheetViews>
    <sheetView zoomScale="80" zoomScaleNormal="80" workbookViewId="0">
      <selection activeCell="S19" sqref="S19"/>
    </sheetView>
  </sheetViews>
  <sheetFormatPr defaultRowHeight="14.4"/>
  <cols>
    <col min="3" max="7" width="13.5546875" customWidth="1"/>
  </cols>
  <sheetData>
    <row r="2" spans="2:11">
      <c r="B2" s="31" t="s">
        <v>75</v>
      </c>
    </row>
    <row r="4" spans="2:11">
      <c r="C4" s="34" t="s">
        <v>76</v>
      </c>
    </row>
    <row r="5" spans="2:11">
      <c r="C5" s="32" t="s">
        <v>77</v>
      </c>
      <c r="I5" t="s">
        <v>172</v>
      </c>
    </row>
    <row r="6" spans="2:11" ht="15" thickBot="1"/>
    <row r="7" spans="2:11" ht="15" thickBot="1">
      <c r="C7" s="165" t="s">
        <v>78</v>
      </c>
      <c r="D7" s="166"/>
      <c r="E7" s="166"/>
      <c r="F7" s="166"/>
      <c r="G7" s="167"/>
      <c r="I7" s="19" t="s">
        <v>53</v>
      </c>
      <c r="K7" s="19" t="s">
        <v>54</v>
      </c>
    </row>
    <row r="8" spans="2:11" ht="15" thickBot="1">
      <c r="C8" s="35" t="s">
        <v>79</v>
      </c>
      <c r="D8" s="36" t="s">
        <v>80</v>
      </c>
      <c r="E8" s="36" t="s">
        <v>81</v>
      </c>
      <c r="F8" s="36">
        <v>5</v>
      </c>
      <c r="G8" s="36" t="s">
        <v>82</v>
      </c>
      <c r="I8" t="s">
        <v>53</v>
      </c>
    </row>
    <row r="9" spans="2:11" ht="29.4" thickBot="1">
      <c r="C9" s="35" t="s">
        <v>83</v>
      </c>
      <c r="D9" s="36" t="s">
        <v>84</v>
      </c>
      <c r="E9" s="36" t="s">
        <v>85</v>
      </c>
      <c r="F9" s="36" t="s">
        <v>86</v>
      </c>
      <c r="G9" s="36" t="s">
        <v>87</v>
      </c>
      <c r="I9" t="s">
        <v>156</v>
      </c>
    </row>
    <row r="12" spans="2:11" ht="15" thickBot="1">
      <c r="C12" s="45" t="s">
        <v>153</v>
      </c>
      <c r="D12" s="30"/>
    </row>
    <row r="13" spans="2:11" ht="15" thickBot="1">
      <c r="C13" s="37" t="s">
        <v>88</v>
      </c>
      <c r="D13" s="38" t="s">
        <v>89</v>
      </c>
      <c r="E13" s="168" t="s">
        <v>90</v>
      </c>
      <c r="F13" s="169"/>
      <c r="G13" s="169"/>
      <c r="H13" s="169"/>
      <c r="I13" s="169"/>
      <c r="J13" s="170"/>
    </row>
    <row r="14" spans="2:11" ht="15" thickBot="1">
      <c r="C14" s="39" t="s">
        <v>91</v>
      </c>
      <c r="D14" s="40" t="s">
        <v>79</v>
      </c>
      <c r="E14" s="40" t="s">
        <v>92</v>
      </c>
      <c r="F14" s="40" t="s">
        <v>93</v>
      </c>
      <c r="G14" s="40" t="s">
        <v>94</v>
      </c>
      <c r="H14" s="40" t="s">
        <v>81</v>
      </c>
      <c r="I14" s="40"/>
      <c r="J14" s="40"/>
    </row>
    <row r="15" spans="2:11" ht="15" thickBot="1">
      <c r="C15" s="39" t="s">
        <v>95</v>
      </c>
      <c r="D15" s="40" t="s">
        <v>96</v>
      </c>
      <c r="E15" s="40" t="s">
        <v>97</v>
      </c>
      <c r="F15" s="40" t="s">
        <v>98</v>
      </c>
      <c r="G15" s="40" t="s">
        <v>99</v>
      </c>
      <c r="H15" s="40" t="s">
        <v>100</v>
      </c>
      <c r="I15" s="40" t="s">
        <v>101</v>
      </c>
      <c r="J15" s="40"/>
    </row>
    <row r="16" spans="2:11" ht="21" thickBot="1">
      <c r="C16" s="39" t="s">
        <v>102</v>
      </c>
      <c r="D16" s="40" t="s">
        <v>103</v>
      </c>
      <c r="E16" s="40" t="s">
        <v>104</v>
      </c>
      <c r="F16" s="40" t="s">
        <v>105</v>
      </c>
      <c r="G16" s="40" t="s">
        <v>106</v>
      </c>
      <c r="H16" s="40" t="s">
        <v>107</v>
      </c>
      <c r="I16" s="40" t="s">
        <v>108</v>
      </c>
      <c r="J16" s="40" t="s">
        <v>109</v>
      </c>
    </row>
    <row r="17" spans="3:16" ht="21" thickBot="1">
      <c r="C17" s="39" t="s">
        <v>110</v>
      </c>
      <c r="D17" s="40" t="s">
        <v>111</v>
      </c>
      <c r="E17" s="40" t="s">
        <v>112</v>
      </c>
      <c r="F17" s="40" t="s">
        <v>113</v>
      </c>
      <c r="G17" s="40" t="s">
        <v>114</v>
      </c>
      <c r="H17" s="40" t="s">
        <v>115</v>
      </c>
      <c r="I17" s="40" t="s">
        <v>116</v>
      </c>
      <c r="J17" s="40"/>
    </row>
    <row r="18" spans="3:16">
      <c r="C18" s="32"/>
      <c r="N18" s="19"/>
    </row>
    <row r="19" spans="3:16" ht="335.25" customHeight="1">
      <c r="C19" s="171" t="s">
        <v>157</v>
      </c>
      <c r="D19" s="171"/>
      <c r="E19" s="171"/>
      <c r="F19" s="171"/>
      <c r="G19" s="171"/>
      <c r="H19" s="171"/>
      <c r="I19" s="171"/>
      <c r="J19" s="171"/>
    </row>
    <row r="20" spans="3:16">
      <c r="C20" s="45" t="s">
        <v>151</v>
      </c>
    </row>
    <row r="21" spans="3:16" ht="15" thickBot="1">
      <c r="C21" s="41"/>
      <c r="D21" s="42" t="s">
        <v>34</v>
      </c>
    </row>
    <row r="22" spans="3:16">
      <c r="C22" s="161" t="s">
        <v>117</v>
      </c>
      <c r="D22" s="161" t="s">
        <v>118</v>
      </c>
      <c r="E22" s="161" t="s">
        <v>119</v>
      </c>
      <c r="F22" s="161" t="s">
        <v>120</v>
      </c>
      <c r="G22" s="161" t="s">
        <v>121</v>
      </c>
      <c r="H22" s="161" t="s">
        <v>122</v>
      </c>
      <c r="I22" s="161" t="s">
        <v>123</v>
      </c>
      <c r="J22" s="161" t="s">
        <v>124</v>
      </c>
      <c r="K22" s="43" t="s">
        <v>125</v>
      </c>
      <c r="L22" s="43" t="s">
        <v>127</v>
      </c>
      <c r="M22" s="43" t="s">
        <v>129</v>
      </c>
      <c r="N22" s="161" t="s">
        <v>131</v>
      </c>
      <c r="O22" s="161" t="s">
        <v>132</v>
      </c>
      <c r="P22" s="163" t="s">
        <v>154</v>
      </c>
    </row>
    <row r="23" spans="3:16" ht="31.2" thickBot="1">
      <c r="C23" s="162"/>
      <c r="D23" s="162"/>
      <c r="E23" s="162"/>
      <c r="F23" s="162"/>
      <c r="G23" s="162"/>
      <c r="H23" s="162"/>
      <c r="I23" s="162"/>
      <c r="J23" s="162"/>
      <c r="K23" s="40" t="s">
        <v>126</v>
      </c>
      <c r="L23" s="40" t="s">
        <v>128</v>
      </c>
      <c r="M23" s="40" t="s">
        <v>130</v>
      </c>
      <c r="N23" s="162"/>
      <c r="O23" s="162"/>
      <c r="P23" s="164"/>
    </row>
    <row r="24" spans="3:16" ht="15" thickBot="1">
      <c r="C24" s="39" t="s">
        <v>133</v>
      </c>
      <c r="D24" s="44" t="s">
        <v>134</v>
      </c>
      <c r="E24" s="44" t="s">
        <v>135</v>
      </c>
      <c r="F24" s="44" t="s">
        <v>26</v>
      </c>
      <c r="G24" s="44" t="s">
        <v>29</v>
      </c>
      <c r="H24" s="44" t="s">
        <v>136</v>
      </c>
      <c r="I24" s="44" t="s">
        <v>137</v>
      </c>
      <c r="J24" s="44" t="s">
        <v>32</v>
      </c>
      <c r="K24" s="44" t="s">
        <v>28</v>
      </c>
      <c r="L24" s="44" t="s">
        <v>138</v>
      </c>
      <c r="M24" s="44" t="s">
        <v>31</v>
      </c>
      <c r="N24" s="44" t="s">
        <v>30</v>
      </c>
      <c r="O24" s="44" t="s">
        <v>55</v>
      </c>
      <c r="P24" s="46" t="s">
        <v>70</v>
      </c>
    </row>
    <row r="25" spans="3:16" ht="15" thickBot="1">
      <c r="C25" s="39" t="s">
        <v>139</v>
      </c>
      <c r="D25" s="40" t="s">
        <v>140</v>
      </c>
      <c r="E25" s="40" t="s">
        <v>141</v>
      </c>
      <c r="F25" s="40" t="s">
        <v>142</v>
      </c>
      <c r="G25" s="40" t="s">
        <v>80</v>
      </c>
      <c r="H25" s="40" t="s">
        <v>143</v>
      </c>
      <c r="I25" s="40" t="s">
        <v>100</v>
      </c>
      <c r="J25" s="40" t="s">
        <v>99</v>
      </c>
      <c r="K25" s="40" t="s">
        <v>144</v>
      </c>
      <c r="L25" s="40" t="s">
        <v>145</v>
      </c>
      <c r="M25" s="40" t="s">
        <v>146</v>
      </c>
      <c r="N25" s="40" t="s">
        <v>147</v>
      </c>
      <c r="O25" s="40" t="s">
        <v>148</v>
      </c>
      <c r="P25" s="47" t="s">
        <v>155</v>
      </c>
    </row>
    <row r="26" spans="3:16">
      <c r="C26" s="33" t="s">
        <v>149</v>
      </c>
    </row>
    <row r="28" spans="3:16">
      <c r="C28" s="45" t="s">
        <v>152</v>
      </c>
    </row>
    <row r="29" spans="3:16">
      <c r="C29" s="32" t="s">
        <v>150</v>
      </c>
    </row>
  </sheetData>
  <mergeCells count="14">
    <mergeCell ref="J22:J23"/>
    <mergeCell ref="N22:N23"/>
    <mergeCell ref="O22:O23"/>
    <mergeCell ref="P22:P23"/>
    <mergeCell ref="C7:G7"/>
    <mergeCell ref="E13:J13"/>
    <mergeCell ref="C19:J19"/>
    <mergeCell ref="C22:C23"/>
    <mergeCell ref="D22:D23"/>
    <mergeCell ref="E22:E23"/>
    <mergeCell ref="F22:F23"/>
    <mergeCell ref="G22:G23"/>
    <mergeCell ref="H22:H23"/>
    <mergeCell ref="I22:I2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E33"/>
  <sheetViews>
    <sheetView zoomScale="60" zoomScaleNormal="60" workbookViewId="0">
      <selection activeCell="U13" sqref="U13"/>
    </sheetView>
  </sheetViews>
  <sheetFormatPr defaultRowHeight="14.4"/>
  <cols>
    <col min="3" max="3" width="10.88671875" customWidth="1"/>
    <col min="19" max="19" width="12.5546875" customWidth="1"/>
    <col min="20" max="20" width="8.88671875" style="152"/>
    <col min="21" max="21" width="15.6640625" customWidth="1"/>
    <col min="23" max="23" width="21.6640625" customWidth="1"/>
    <col min="24" max="24" width="10.44140625" customWidth="1"/>
    <col min="25" max="25" width="16" customWidth="1"/>
  </cols>
  <sheetData>
    <row r="2" spans="2:28">
      <c r="B2" s="30" t="s">
        <v>235</v>
      </c>
    </row>
    <row r="3" spans="2:28">
      <c r="Y3" s="30">
        <v>2010</v>
      </c>
    </row>
    <row r="4" spans="2:28">
      <c r="B4" s="130" t="s">
        <v>205</v>
      </c>
      <c r="C4" s="131"/>
      <c r="D4" s="131"/>
      <c r="E4" s="131"/>
      <c r="F4" s="131"/>
      <c r="G4" s="131"/>
      <c r="H4" s="131"/>
      <c r="I4" s="131"/>
      <c r="J4" s="131"/>
      <c r="K4" s="131"/>
      <c r="L4" s="131"/>
      <c r="M4" s="131"/>
      <c r="N4" s="131"/>
      <c r="O4" s="131"/>
      <c r="P4" s="131"/>
      <c r="Q4" s="131"/>
      <c r="R4" s="132"/>
      <c r="S4" s="131"/>
      <c r="T4" s="153"/>
      <c r="U4" s="140" t="s">
        <v>233</v>
      </c>
      <c r="V4" s="141"/>
      <c r="W4" s="141"/>
      <c r="X4" s="140"/>
      <c r="Y4" s="140"/>
    </row>
    <row r="5" spans="2:28">
      <c r="B5" s="133" t="s">
        <v>206</v>
      </c>
      <c r="C5" s="131"/>
      <c r="D5" s="131"/>
      <c r="E5" s="131"/>
      <c r="F5" s="131"/>
      <c r="G5" s="131"/>
      <c r="H5" s="131"/>
      <c r="I5" s="131"/>
      <c r="J5" s="131"/>
      <c r="K5" s="131"/>
      <c r="L5" s="131"/>
      <c r="M5" s="131"/>
      <c r="N5" s="131"/>
      <c r="O5" s="131"/>
      <c r="P5" s="131"/>
      <c r="Q5" s="131"/>
      <c r="R5" s="132"/>
      <c r="S5" s="131"/>
      <c r="T5" s="153"/>
      <c r="U5" s="140"/>
      <c r="V5" s="141"/>
      <c r="W5" s="141"/>
      <c r="X5" s="140"/>
      <c r="Y5" s="140" t="s">
        <v>20</v>
      </c>
    </row>
    <row r="6" spans="2:28">
      <c r="B6" s="133" t="s">
        <v>207</v>
      </c>
      <c r="C6" s="131"/>
      <c r="D6" s="131"/>
      <c r="E6" s="131"/>
      <c r="F6" s="131"/>
      <c r="G6" s="131"/>
      <c r="H6" s="131"/>
      <c r="I6" s="131"/>
      <c r="J6" s="131"/>
      <c r="K6" s="131"/>
      <c r="L6" s="131"/>
      <c r="M6" s="131"/>
      <c r="N6" s="131"/>
      <c r="O6" s="131"/>
      <c r="P6" s="131"/>
      <c r="Q6" s="131" t="s">
        <v>97</v>
      </c>
      <c r="R6" s="131"/>
      <c r="S6" s="131"/>
      <c r="T6" s="153"/>
      <c r="U6" s="142" t="s">
        <v>228</v>
      </c>
      <c r="V6" s="144" t="s">
        <v>229</v>
      </c>
      <c r="W6" s="144"/>
      <c r="X6" s="144"/>
      <c r="Y6" s="146">
        <v>15682.837192960027</v>
      </c>
      <c r="Z6" s="151"/>
      <c r="AA6" s="150"/>
    </row>
    <row r="7" spans="2:28">
      <c r="B7" s="131" t="s">
        <v>208</v>
      </c>
      <c r="C7" s="131"/>
      <c r="D7" s="131"/>
      <c r="E7" s="131"/>
      <c r="F7" s="131"/>
      <c r="G7" s="131"/>
      <c r="H7" s="131"/>
      <c r="I7" s="131"/>
      <c r="J7" s="131"/>
      <c r="K7" s="131"/>
      <c r="L7" s="131"/>
      <c r="M7" s="131"/>
      <c r="N7" s="131"/>
      <c r="O7" s="131"/>
      <c r="P7" s="131"/>
      <c r="Q7" s="131">
        <v>12.67</v>
      </c>
      <c r="R7" s="131" t="s">
        <v>209</v>
      </c>
      <c r="S7" s="131"/>
      <c r="T7" s="153"/>
      <c r="U7" s="141"/>
      <c r="V7" s="144" t="s">
        <v>230</v>
      </c>
      <c r="W7" s="144"/>
      <c r="X7" s="144"/>
      <c r="Y7" s="145">
        <v>4193.2131067961163</v>
      </c>
      <c r="Z7" s="151"/>
      <c r="AA7" s="150"/>
    </row>
    <row r="8" spans="2:28">
      <c r="B8" s="131"/>
      <c r="C8" s="131"/>
      <c r="D8" s="131"/>
      <c r="E8" s="131"/>
      <c r="F8" s="131"/>
      <c r="G8" s="131"/>
      <c r="H8" s="131"/>
      <c r="I8" s="131"/>
      <c r="J8" s="131"/>
      <c r="K8" s="131"/>
      <c r="L8" s="131"/>
      <c r="M8" s="131"/>
      <c r="N8" s="131"/>
      <c r="O8" s="131"/>
      <c r="P8" s="131"/>
      <c r="Q8" s="134">
        <v>0.99466895317626014</v>
      </c>
      <c r="R8" s="131" t="s">
        <v>210</v>
      </c>
      <c r="S8" s="131"/>
      <c r="T8" s="153"/>
      <c r="U8" s="141"/>
      <c r="V8" s="141"/>
      <c r="W8" s="141"/>
      <c r="X8" s="140"/>
      <c r="Y8" s="140" t="s">
        <v>20</v>
      </c>
      <c r="AA8" s="150"/>
      <c r="AB8" s="151"/>
    </row>
    <row r="9" spans="2:28">
      <c r="B9" s="131" t="s">
        <v>98</v>
      </c>
      <c r="C9" s="131" t="s">
        <v>211</v>
      </c>
      <c r="D9" s="131">
        <f>12.2</f>
        <v>12.2</v>
      </c>
      <c r="E9" s="131" t="s">
        <v>209</v>
      </c>
      <c r="F9" s="131"/>
      <c r="G9" s="131"/>
      <c r="H9" s="131" t="s">
        <v>212</v>
      </c>
      <c r="I9" s="131"/>
      <c r="J9" s="131"/>
      <c r="K9" s="131"/>
      <c r="L9" s="131"/>
      <c r="M9" s="131"/>
      <c r="N9" s="131"/>
      <c r="O9" s="131"/>
      <c r="P9" s="131"/>
      <c r="Q9" s="131">
        <f>Q7*Q8</f>
        <v>12.602455636743215</v>
      </c>
      <c r="R9" s="131" t="s">
        <v>213</v>
      </c>
      <c r="S9" s="131"/>
      <c r="T9" s="153"/>
      <c r="U9" s="147" t="s">
        <v>231</v>
      </c>
      <c r="V9" s="144" t="s">
        <v>229</v>
      </c>
      <c r="W9" s="144"/>
      <c r="X9" s="144"/>
      <c r="Y9" s="148">
        <v>7722.1628070399711</v>
      </c>
      <c r="Z9" s="151"/>
      <c r="AA9" s="150"/>
    </row>
    <row r="10" spans="2:28">
      <c r="B10" s="131"/>
      <c r="C10" s="131"/>
      <c r="D10" s="134">
        <v>0.99466895317626014</v>
      </c>
      <c r="E10" s="131" t="s">
        <v>210</v>
      </c>
      <c r="F10" s="131"/>
      <c r="G10" s="131"/>
      <c r="H10" s="131"/>
      <c r="I10" s="131"/>
      <c r="J10" s="131"/>
      <c r="K10" s="131"/>
      <c r="L10" s="131"/>
      <c r="M10" s="131"/>
      <c r="N10" s="131"/>
      <c r="O10" s="131"/>
      <c r="P10" s="131"/>
      <c r="Q10" s="131"/>
      <c r="R10" s="131"/>
      <c r="S10" s="131"/>
      <c r="T10" s="153"/>
      <c r="U10" s="141"/>
      <c r="V10" s="144" t="s">
        <v>230</v>
      </c>
      <c r="W10" s="144"/>
      <c r="X10" s="144"/>
      <c r="Y10" s="143">
        <v>2345.7868932038832</v>
      </c>
      <c r="Z10" s="151"/>
      <c r="AA10" s="150"/>
    </row>
    <row r="11" spans="2:28">
      <c r="B11" s="131"/>
      <c r="C11" s="131"/>
      <c r="D11" s="134">
        <f>D9*D10</f>
        <v>12.134961228750374</v>
      </c>
      <c r="E11" s="131" t="s">
        <v>213</v>
      </c>
      <c r="F11" s="131"/>
      <c r="G11" s="131"/>
      <c r="H11" s="131"/>
      <c r="I11" s="131"/>
      <c r="J11" s="131"/>
      <c r="K11" s="131"/>
      <c r="L11" s="131"/>
      <c r="M11" s="131"/>
      <c r="N11" s="131"/>
      <c r="O11" s="131"/>
      <c r="P11" s="131"/>
      <c r="Q11" s="131"/>
      <c r="R11" s="131"/>
      <c r="S11" s="131"/>
      <c r="T11" s="153"/>
      <c r="U11" s="102"/>
      <c r="V11" s="144"/>
      <c r="W11" s="144"/>
      <c r="X11" s="144"/>
      <c r="Y11" s="144"/>
    </row>
    <row r="12" spans="2:28">
      <c r="B12" s="131"/>
      <c r="C12" s="131"/>
      <c r="D12" s="131"/>
      <c r="E12" s="131"/>
      <c r="F12" s="131"/>
      <c r="G12" s="131"/>
      <c r="H12" s="131"/>
      <c r="I12" s="131"/>
      <c r="J12" s="131"/>
      <c r="K12" s="131"/>
      <c r="L12" s="131"/>
      <c r="M12" s="131"/>
      <c r="N12" s="131"/>
      <c r="O12" s="131"/>
      <c r="P12" s="131"/>
      <c r="Q12" s="135"/>
      <c r="R12" s="131"/>
      <c r="S12" s="131"/>
      <c r="T12" s="153"/>
      <c r="U12" s="102"/>
      <c r="V12" s="102"/>
      <c r="W12" s="102"/>
      <c r="X12" s="102"/>
      <c r="Y12" s="102"/>
    </row>
    <row r="13" spans="2:28">
      <c r="B13" s="131"/>
      <c r="C13" s="131"/>
      <c r="D13" s="131"/>
      <c r="E13" s="131"/>
      <c r="F13" s="131"/>
      <c r="G13" s="131"/>
      <c r="H13" s="131"/>
      <c r="I13" s="131"/>
      <c r="J13" s="131"/>
      <c r="K13" s="131"/>
      <c r="L13" s="131"/>
      <c r="M13" s="131"/>
      <c r="N13" s="131"/>
      <c r="O13" s="131"/>
      <c r="P13" s="131"/>
      <c r="Q13" s="131"/>
      <c r="R13" s="131"/>
      <c r="S13" s="131"/>
      <c r="T13" s="153"/>
      <c r="U13" s="141"/>
      <c r="V13" s="141"/>
      <c r="W13" s="141"/>
      <c r="X13" s="140"/>
      <c r="Y13" s="140" t="s">
        <v>20</v>
      </c>
    </row>
    <row r="14" spans="2:28">
      <c r="B14" s="136" t="s">
        <v>214</v>
      </c>
      <c r="C14" s="131"/>
      <c r="D14" s="131"/>
      <c r="E14" s="131"/>
      <c r="F14" s="131"/>
      <c r="G14" s="131"/>
      <c r="H14" s="131"/>
      <c r="I14" s="131"/>
      <c r="J14" s="131"/>
      <c r="K14" s="131"/>
      <c r="L14" s="131"/>
      <c r="M14" s="131"/>
      <c r="N14" s="131"/>
      <c r="O14" s="131"/>
      <c r="P14" s="131"/>
      <c r="Q14" s="131"/>
      <c r="R14" s="131"/>
      <c r="S14" s="131"/>
      <c r="T14" s="153"/>
      <c r="U14" s="140" t="s">
        <v>232</v>
      </c>
      <c r="V14" s="144" t="s">
        <v>229</v>
      </c>
      <c r="W14" s="144"/>
      <c r="X14" s="144"/>
      <c r="Y14" s="145">
        <f>Y6+Y9</f>
        <v>23405</v>
      </c>
      <c r="Z14" s="149"/>
    </row>
    <row r="15" spans="2:28">
      <c r="B15" s="131"/>
      <c r="C15" s="131"/>
      <c r="D15" s="131"/>
      <c r="E15" s="131"/>
      <c r="F15" s="131"/>
      <c r="G15" s="131"/>
      <c r="H15" s="131"/>
      <c r="I15" s="131"/>
      <c r="J15" s="131"/>
      <c r="K15" s="131"/>
      <c r="L15" s="131"/>
      <c r="M15" s="131"/>
      <c r="N15" s="131"/>
      <c r="O15" s="131"/>
      <c r="P15" s="131"/>
      <c r="Q15" s="131"/>
      <c r="R15" s="131"/>
      <c r="S15" s="131"/>
      <c r="T15" s="153"/>
      <c r="U15" s="141"/>
      <c r="V15" s="144" t="s">
        <v>230</v>
      </c>
      <c r="W15" s="144"/>
      <c r="X15" s="144"/>
      <c r="Y15" s="145">
        <f>Y7+Y10</f>
        <v>6539</v>
      </c>
      <c r="Z15" s="150"/>
      <c r="AA15" s="150"/>
    </row>
    <row r="16" spans="2:28">
      <c r="B16" s="106" t="s">
        <v>197</v>
      </c>
      <c r="C16" s="131"/>
      <c r="D16" s="131"/>
      <c r="E16" s="131"/>
      <c r="F16" s="131" t="s">
        <v>215</v>
      </c>
      <c r="G16" s="131"/>
      <c r="H16" s="131"/>
      <c r="I16" s="131"/>
      <c r="J16" s="131">
        <f>7.4*3.6</f>
        <v>26.64</v>
      </c>
      <c r="K16" s="131" t="s">
        <v>216</v>
      </c>
      <c r="L16" s="131"/>
      <c r="M16" s="131"/>
      <c r="N16" s="131"/>
      <c r="O16" s="131"/>
      <c r="P16" s="131"/>
      <c r="Q16" s="131"/>
      <c r="R16" s="131"/>
      <c r="S16" s="131"/>
      <c r="T16" s="153"/>
      <c r="V16" s="144"/>
      <c r="W16" s="144"/>
      <c r="X16" s="144"/>
      <c r="Y16" s="144"/>
    </row>
    <row r="17" spans="2:31">
      <c r="B17" s="106" t="s">
        <v>199</v>
      </c>
      <c r="C17" s="131"/>
      <c r="D17" s="131"/>
      <c r="E17" s="131"/>
      <c r="F17" s="131" t="s">
        <v>217</v>
      </c>
      <c r="G17" s="131"/>
      <c r="H17" s="131"/>
      <c r="I17" s="131"/>
      <c r="J17" s="131"/>
      <c r="K17" s="131"/>
      <c r="L17" s="131"/>
      <c r="M17" s="131"/>
      <c r="N17" s="131"/>
      <c r="O17" s="131"/>
      <c r="P17" s="137">
        <v>0.30299999999999999</v>
      </c>
      <c r="Q17" s="131"/>
      <c r="R17" s="131"/>
      <c r="S17" s="131"/>
      <c r="T17" s="153"/>
      <c r="Y17" s="30" t="s">
        <v>234</v>
      </c>
      <c r="Z17" s="150"/>
    </row>
    <row r="18" spans="2:31">
      <c r="B18" s="131"/>
      <c r="C18" s="131"/>
      <c r="D18" s="131"/>
      <c r="E18" s="131"/>
      <c r="F18" s="131"/>
      <c r="G18" s="131"/>
      <c r="H18" s="131"/>
      <c r="I18" s="131"/>
      <c r="J18" s="131"/>
      <c r="K18" s="131"/>
      <c r="L18" s="131"/>
      <c r="M18" s="131"/>
      <c r="N18" s="131"/>
      <c r="O18" s="131"/>
      <c r="P18" s="137">
        <v>0.69699999999999995</v>
      </c>
      <c r="Q18" s="131"/>
      <c r="R18" s="131"/>
      <c r="S18" s="131"/>
      <c r="T18" s="153"/>
      <c r="U18" s="102"/>
      <c r="V18" s="102"/>
      <c r="W18" s="102"/>
      <c r="X18" s="102"/>
      <c r="Y18" s="102"/>
      <c r="Z18" s="102"/>
      <c r="AA18" s="102"/>
      <c r="AB18" s="102"/>
      <c r="AC18" s="102"/>
      <c r="AD18" s="102"/>
      <c r="AE18" s="102"/>
    </row>
    <row r="19" spans="2:31">
      <c r="B19" s="131"/>
      <c r="C19" s="131"/>
      <c r="D19" s="131"/>
      <c r="E19" s="131"/>
      <c r="F19" s="131"/>
      <c r="G19" s="131"/>
      <c r="H19" s="131"/>
      <c r="I19" s="131"/>
      <c r="J19" s="131"/>
      <c r="K19" s="131"/>
      <c r="L19" s="131"/>
      <c r="M19" s="131"/>
      <c r="N19" s="131"/>
      <c r="O19" s="131"/>
      <c r="P19" s="131"/>
      <c r="Q19" s="131"/>
      <c r="R19" s="131"/>
      <c r="S19" s="131"/>
      <c r="T19" s="153"/>
      <c r="U19" s="102"/>
      <c r="V19" s="102"/>
      <c r="W19" s="102"/>
      <c r="X19" s="102"/>
      <c r="Y19" s="102"/>
      <c r="Z19" s="102"/>
      <c r="AA19" s="102"/>
      <c r="AB19" s="102"/>
      <c r="AC19" s="102"/>
      <c r="AD19" s="102"/>
      <c r="AE19" s="102"/>
    </row>
    <row r="20" spans="2:31">
      <c r="B20" s="106" t="s">
        <v>197</v>
      </c>
      <c r="C20" s="131"/>
      <c r="D20" s="131"/>
      <c r="E20" s="138">
        <f>J16*P18</f>
        <v>18.568079999999998</v>
      </c>
      <c r="F20" s="131" t="s">
        <v>216</v>
      </c>
      <c r="G20" s="131"/>
      <c r="H20" s="131" t="s">
        <v>218</v>
      </c>
      <c r="I20" s="131"/>
      <c r="J20" s="131"/>
      <c r="K20" s="131"/>
      <c r="L20" s="131"/>
      <c r="M20" s="131"/>
      <c r="N20" s="131"/>
      <c r="O20" s="131"/>
      <c r="P20" s="131"/>
      <c r="Q20" s="131"/>
      <c r="R20" s="131"/>
      <c r="S20" s="131"/>
      <c r="T20" s="153"/>
      <c r="U20" s="102"/>
      <c r="V20" s="102"/>
      <c r="W20" s="102"/>
      <c r="X20" s="102"/>
      <c r="Y20" s="102"/>
      <c r="Z20" s="102"/>
      <c r="AA20" s="102"/>
      <c r="AB20" s="102"/>
      <c r="AC20" s="102"/>
      <c r="AD20" s="102"/>
      <c r="AE20" s="102"/>
    </row>
    <row r="21" spans="2:31">
      <c r="B21" s="106" t="s">
        <v>199</v>
      </c>
      <c r="C21" s="131"/>
      <c r="D21" s="131"/>
      <c r="E21" s="138">
        <f>J16*P17</f>
        <v>8.0719200000000004</v>
      </c>
      <c r="F21" s="131" t="s">
        <v>216</v>
      </c>
      <c r="G21" s="131"/>
      <c r="H21" s="131" t="s">
        <v>219</v>
      </c>
      <c r="I21" s="131"/>
      <c r="J21" s="131"/>
      <c r="K21" s="131"/>
      <c r="L21" s="131"/>
      <c r="M21" s="131"/>
      <c r="N21" s="131"/>
      <c r="O21" s="131"/>
      <c r="P21" s="131"/>
      <c r="Q21" s="131"/>
      <c r="R21" s="131"/>
      <c r="S21" s="131"/>
      <c r="T21" s="153"/>
      <c r="U21" s="102"/>
      <c r="V21" s="102"/>
      <c r="W21" s="102"/>
      <c r="X21" s="102"/>
      <c r="Y21" s="102"/>
      <c r="Z21" s="102"/>
      <c r="AA21" s="102"/>
      <c r="AB21" s="102"/>
      <c r="AC21" s="102"/>
      <c r="AD21" s="102"/>
      <c r="AE21" s="102"/>
    </row>
    <row r="22" spans="2:31">
      <c r="B22" s="131"/>
      <c r="C22" s="131"/>
      <c r="D22" s="131"/>
      <c r="E22" s="131"/>
      <c r="F22" s="131"/>
      <c r="G22" s="131"/>
      <c r="H22" s="131"/>
      <c r="I22" s="131"/>
      <c r="J22" s="131"/>
      <c r="K22" s="131"/>
      <c r="L22" s="131"/>
      <c r="M22" s="131"/>
      <c r="N22" s="131"/>
      <c r="O22" s="131"/>
      <c r="P22" s="131"/>
      <c r="Q22" s="131"/>
      <c r="R22" s="131"/>
      <c r="S22" s="131"/>
      <c r="T22" s="153"/>
      <c r="U22" s="102"/>
      <c r="V22" s="102"/>
      <c r="W22" s="102"/>
      <c r="X22" s="102"/>
      <c r="Y22" s="102"/>
      <c r="Z22" s="102"/>
      <c r="AA22" s="102"/>
      <c r="AB22" s="102"/>
      <c r="AC22" s="102"/>
      <c r="AD22" s="102"/>
      <c r="AE22" s="102"/>
    </row>
    <row r="23" spans="2:31">
      <c r="B23" s="131"/>
      <c r="C23" s="131"/>
      <c r="D23" s="131"/>
      <c r="E23" s="131"/>
      <c r="F23" s="131"/>
      <c r="G23" s="131"/>
      <c r="H23" s="131"/>
      <c r="I23" s="131"/>
      <c r="J23" s="131"/>
      <c r="K23" s="131"/>
      <c r="L23" s="131"/>
      <c r="M23" s="131"/>
      <c r="N23" s="131"/>
      <c r="O23" s="131"/>
      <c r="P23" s="131"/>
      <c r="Q23" s="131"/>
      <c r="R23" s="131"/>
      <c r="S23" s="131"/>
      <c r="T23" s="153"/>
      <c r="U23" s="102"/>
      <c r="V23" s="102"/>
      <c r="W23" s="102"/>
      <c r="X23" s="102"/>
      <c r="Y23" s="102"/>
      <c r="Z23" s="102"/>
      <c r="AA23" s="102"/>
      <c r="AB23" s="102"/>
      <c r="AC23" s="102"/>
      <c r="AD23" s="102"/>
      <c r="AE23" s="102"/>
    </row>
    <row r="24" spans="2:31">
      <c r="B24" s="136" t="s">
        <v>220</v>
      </c>
      <c r="C24" s="131"/>
      <c r="D24" s="131"/>
      <c r="E24" s="131"/>
      <c r="F24" s="131"/>
      <c r="G24" s="131"/>
      <c r="H24" s="131"/>
      <c r="I24" s="131"/>
      <c r="J24" s="131"/>
      <c r="K24" s="131"/>
      <c r="L24" s="131"/>
      <c r="M24" s="131"/>
      <c r="N24" s="131"/>
      <c r="O24" s="131"/>
      <c r="P24" s="131"/>
      <c r="Q24" s="131"/>
      <c r="R24" s="131"/>
      <c r="S24" s="131"/>
      <c r="T24" s="153"/>
      <c r="U24" s="102"/>
      <c r="V24" s="102"/>
      <c r="W24" s="102"/>
      <c r="X24" s="102"/>
      <c r="Y24" s="102"/>
      <c r="Z24" s="102"/>
      <c r="AA24" s="102"/>
      <c r="AB24" s="102"/>
      <c r="AC24" s="102"/>
      <c r="AD24" s="102"/>
      <c r="AE24" s="102"/>
    </row>
    <row r="25" spans="2:31">
      <c r="B25" s="131" t="s">
        <v>221</v>
      </c>
      <c r="C25" s="131"/>
      <c r="D25" s="131"/>
      <c r="E25" s="131"/>
      <c r="F25" s="131"/>
      <c r="G25" s="131"/>
      <c r="H25" s="131"/>
      <c r="I25" s="131"/>
      <c r="J25" s="131"/>
      <c r="K25" s="131"/>
      <c r="L25" s="131"/>
      <c r="M25" s="131"/>
      <c r="N25" s="131"/>
      <c r="O25" s="131"/>
      <c r="P25" s="131"/>
      <c r="Q25" s="131"/>
      <c r="R25" s="131"/>
      <c r="S25" s="131"/>
      <c r="T25" s="153"/>
      <c r="U25" s="102"/>
      <c r="V25" s="102"/>
      <c r="W25" s="102"/>
      <c r="X25" s="102"/>
      <c r="Y25" s="102"/>
      <c r="Z25" s="102"/>
      <c r="AA25" s="102"/>
      <c r="AB25" s="102"/>
      <c r="AC25" s="102"/>
      <c r="AD25" s="102"/>
      <c r="AE25" s="102"/>
    </row>
    <row r="26" spans="2:31">
      <c r="B26" s="131"/>
      <c r="C26" s="131"/>
      <c r="D26" s="131"/>
      <c r="E26" s="131"/>
      <c r="F26" s="131"/>
      <c r="G26" s="131"/>
      <c r="H26" s="131"/>
      <c r="I26" s="131"/>
      <c r="J26" s="131"/>
      <c r="K26" s="131"/>
      <c r="L26" s="131"/>
      <c r="M26" s="131"/>
      <c r="N26" s="131"/>
      <c r="O26" s="131"/>
      <c r="P26" s="131"/>
      <c r="Q26" s="131"/>
      <c r="R26" s="131"/>
      <c r="S26" s="131"/>
      <c r="T26" s="153"/>
      <c r="U26" s="102"/>
      <c r="V26" s="102"/>
      <c r="W26" s="102"/>
      <c r="X26" s="102"/>
      <c r="Y26" s="102"/>
      <c r="Z26" s="102"/>
      <c r="AA26" s="102"/>
      <c r="AB26" s="102"/>
      <c r="AC26" s="102"/>
      <c r="AD26" s="102"/>
      <c r="AE26" s="102"/>
    </row>
    <row r="27" spans="2:31">
      <c r="B27" s="131" t="s">
        <v>222</v>
      </c>
      <c r="C27" s="131"/>
      <c r="D27" s="131"/>
      <c r="E27" s="131"/>
      <c r="F27" s="131"/>
      <c r="G27" s="131"/>
      <c r="H27" s="131"/>
      <c r="I27" s="131"/>
      <c r="J27" s="131"/>
      <c r="K27" s="131"/>
      <c r="L27" s="131"/>
      <c r="M27" s="131" t="s">
        <v>223</v>
      </c>
      <c r="N27" s="131"/>
      <c r="O27" s="131"/>
      <c r="P27" s="131"/>
      <c r="Q27" s="131"/>
      <c r="R27" s="131"/>
      <c r="S27" s="131"/>
      <c r="T27" s="153"/>
      <c r="U27" s="102"/>
      <c r="V27" s="102"/>
      <c r="W27" s="102"/>
      <c r="X27" s="102"/>
      <c r="Y27" s="102"/>
      <c r="Z27" s="102"/>
      <c r="AA27" s="102"/>
      <c r="AB27" s="102"/>
      <c r="AC27" s="102"/>
      <c r="AD27" s="102"/>
      <c r="AE27" s="102"/>
    </row>
    <row r="28" spans="2:31">
      <c r="B28" s="131" t="s">
        <v>224</v>
      </c>
      <c r="C28" s="131"/>
      <c r="D28" s="131"/>
      <c r="E28" s="131"/>
      <c r="F28" s="131"/>
      <c r="G28" s="131"/>
      <c r="H28" s="131"/>
      <c r="I28" s="131"/>
      <c r="J28" s="131"/>
      <c r="K28" s="131"/>
      <c r="L28" s="131"/>
      <c r="M28" s="131">
        <v>2026</v>
      </c>
      <c r="N28" s="131">
        <v>2030</v>
      </c>
      <c r="O28" s="131">
        <v>2040</v>
      </c>
      <c r="P28" s="131">
        <v>2050</v>
      </c>
      <c r="Q28" s="131"/>
      <c r="R28" s="131"/>
      <c r="S28" s="131"/>
      <c r="T28" s="153"/>
      <c r="U28" s="141"/>
      <c r="V28" s="102"/>
      <c r="W28" s="102"/>
      <c r="X28" s="102"/>
      <c r="Y28" s="102"/>
      <c r="Z28" s="102"/>
    </row>
    <row r="29" spans="2:31">
      <c r="B29" s="131"/>
      <c r="C29" s="131"/>
      <c r="D29" s="131"/>
      <c r="E29" s="131"/>
      <c r="F29" s="131"/>
      <c r="G29" s="131"/>
      <c r="H29" s="131"/>
      <c r="I29" s="131"/>
      <c r="J29" s="131"/>
      <c r="K29" s="131"/>
      <c r="L29" s="131"/>
      <c r="M29" s="139">
        <v>297.01776649746193</v>
      </c>
      <c r="N29" s="139">
        <v>1485.0888324873097</v>
      </c>
      <c r="O29" s="139">
        <v>5354.136053967406</v>
      </c>
      <c r="P29" s="139">
        <v>10942.759818327544</v>
      </c>
      <c r="Q29" s="131"/>
      <c r="R29" s="131"/>
      <c r="S29" s="131"/>
      <c r="T29" s="153"/>
      <c r="U29" s="141"/>
      <c r="V29" s="102"/>
      <c r="W29" s="102"/>
      <c r="X29" s="102"/>
      <c r="Y29" s="102"/>
      <c r="Z29" s="102"/>
    </row>
    <row r="30" spans="2:31">
      <c r="B30" s="172" t="s">
        <v>225</v>
      </c>
      <c r="C30" s="172"/>
      <c r="D30" s="172"/>
      <c r="E30" s="172"/>
      <c r="F30" s="131"/>
      <c r="G30" s="172" t="s">
        <v>226</v>
      </c>
      <c r="H30" s="172"/>
      <c r="I30" s="172"/>
      <c r="J30" s="172"/>
      <c r="K30" s="131"/>
      <c r="L30" s="131"/>
      <c r="M30" s="131"/>
      <c r="N30" s="131"/>
      <c r="O30" s="131"/>
      <c r="P30" s="131"/>
      <c r="Q30" s="131"/>
      <c r="R30" s="131"/>
      <c r="S30" s="131"/>
      <c r="T30" s="153"/>
      <c r="U30" s="141"/>
      <c r="V30" s="102"/>
      <c r="W30" s="102"/>
      <c r="X30" s="102"/>
      <c r="Y30" s="102"/>
      <c r="Z30" s="102"/>
    </row>
    <row r="31" spans="2:31">
      <c r="B31" s="131">
        <v>2026</v>
      </c>
      <c r="C31" s="131">
        <v>2030</v>
      </c>
      <c r="D31" s="131">
        <v>2040</v>
      </c>
      <c r="E31" s="131">
        <v>2050</v>
      </c>
      <c r="F31" s="131"/>
      <c r="G31" s="131">
        <v>2026</v>
      </c>
      <c r="H31" s="131">
        <v>2030</v>
      </c>
      <c r="I31" s="131">
        <v>2040</v>
      </c>
      <c r="J31" s="131">
        <v>2050</v>
      </c>
      <c r="K31" s="131"/>
      <c r="L31" s="131"/>
      <c r="M31" s="131" t="s">
        <v>227</v>
      </c>
      <c r="N31" s="131"/>
      <c r="O31" s="131"/>
      <c r="P31" s="131"/>
      <c r="Q31" s="131"/>
      <c r="R31" s="131"/>
      <c r="S31" s="131"/>
      <c r="T31" s="153"/>
      <c r="V31" s="102"/>
      <c r="W31" s="102"/>
      <c r="X31" s="102"/>
      <c r="Y31" s="102"/>
      <c r="Z31" s="102"/>
    </row>
    <row r="32" spans="2:31">
      <c r="B32" s="138">
        <v>64.861046457617675</v>
      </c>
      <c r="C32" s="138">
        <v>324.3052322880884</v>
      </c>
      <c r="D32" s="138">
        <v>1169.2057058807397</v>
      </c>
      <c r="E32" s="138">
        <v>2389.6175010701249</v>
      </c>
      <c r="F32" s="131"/>
      <c r="G32" s="138">
        <v>232.15672003984426</v>
      </c>
      <c r="H32" s="138">
        <v>1160.7836001992214</v>
      </c>
      <c r="I32" s="138">
        <v>4184.9303480866665</v>
      </c>
      <c r="J32" s="138">
        <v>8553.1423172574196</v>
      </c>
      <c r="K32" s="131"/>
      <c r="L32" s="131"/>
      <c r="M32" s="131"/>
      <c r="N32" s="131"/>
      <c r="O32" s="131"/>
      <c r="P32" s="131"/>
      <c r="Q32" s="131"/>
      <c r="R32" s="131"/>
      <c r="S32" s="131"/>
      <c r="T32" s="153"/>
      <c r="V32" s="102"/>
      <c r="W32" s="102"/>
      <c r="X32" s="102"/>
      <c r="Y32" s="102"/>
      <c r="Z32" s="102"/>
    </row>
    <row r="33" spans="22:26">
      <c r="V33" s="102"/>
      <c r="W33" s="102"/>
      <c r="X33" s="102"/>
      <c r="Y33" s="102"/>
      <c r="Z33" s="102"/>
    </row>
  </sheetData>
  <mergeCells count="2">
    <mergeCell ref="B30:E30"/>
    <mergeCell ref="G30:J3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00F1E5-8FA2-4167-8F05-340E6FBF2C96}"/>
</file>

<file path=customXml/itemProps2.xml><?xml version="1.0" encoding="utf-8"?>
<ds:datastoreItem xmlns:ds="http://schemas.openxmlformats.org/officeDocument/2006/customXml" ds:itemID="{6EF2220C-0073-4567-A711-8914825D939D}"/>
</file>

<file path=customXml/itemProps3.xml><?xml version="1.0" encoding="utf-8"?>
<ds:datastoreItem xmlns:ds="http://schemas.openxmlformats.org/officeDocument/2006/customXml" ds:itemID="{AACAED67-754C-4412-9508-2FAB1155F3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vt:lpstr>
      <vt:lpstr>Intro</vt:lpstr>
      <vt:lpstr>ELC_Processes_CEN</vt:lpstr>
      <vt:lpstr>ELC_CEN</vt:lpstr>
      <vt:lpstr>Naming convention</vt:lpstr>
      <vt:lpstr>Times-NordPool Data</vt:lpstr>
    </vt:vector>
  </TitlesOfParts>
  <Company>Energistyrelsen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Mikkel Bosack</cp:lastModifiedBy>
  <cp:lastPrinted>2016-04-06T08:02:55Z</cp:lastPrinted>
  <dcterms:created xsi:type="dcterms:W3CDTF">2013-04-04T12:59:05Z</dcterms:created>
  <dcterms:modified xsi:type="dcterms:W3CDTF">2021-06-17T13:07:20Z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918895900249481</vt:r8>
  </property>
  <property fmtid="{D5CDD505-2E9C-101B-9397-08002B2CF9AE}" pid="3" name="ContentTypeId">
    <vt:lpwstr>0x010100391E4ED4D6B5344984C5B5CBC1A28781</vt:lpwstr>
  </property>
</Properties>
</file>