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121" documentId="13_ncr:1_{FC7FE1AD-CE7B-44FD-8CB3-8B018FB898B8}" xr6:coauthVersionLast="47" xr6:coauthVersionMax="47" xr10:uidLastSave="{1A75858D-28C4-4AAC-8DB2-5576897BD534}"/>
  <bookViews>
    <workbookView xWindow="-110" yWindow="-110" windowWidth="19420" windowHeight="10420" activeTab="2" xr2:uid="{00000000-000D-0000-FFFF-FFFF00000000}"/>
  </bookViews>
  <sheets>
    <sheet name="LOG" sheetId="25" r:id="rId1"/>
    <sheet name="Intro" sheetId="32" r:id="rId2"/>
    <sheet name="Maximum" sheetId="37" r:id="rId3"/>
    <sheet name="Bound" sheetId="28" r:id="rId4"/>
    <sheet name="LineCap" sheetId="31" r:id="rId5"/>
    <sheet name="35" sheetId="38" r:id="rId6"/>
    <sheet name="2019" sheetId="3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6">[2]TechnologyData!$A$14:$M$41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6">[2]Plants!$J$2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6">[2]Plants!$J$6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6">[2]TechnologyData!$O$72:$AA$99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6">[2]Subsidy!#REF!</definedName>
    <definedName name="ElPriceMix">[3]Subsidy!#REF!</definedName>
    <definedName name="Euro">#REF!</definedName>
    <definedName name="Fastprisår" localSheetId="6">[7]Forside!$B$5</definedName>
    <definedName name="Fastprisår">[8]Forside!$B$5</definedName>
    <definedName name="FID_1" localSheetId="6">[9]AGR_Fuels!$A$2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6">[2]TechnologyData!$O$101:$AA$128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6">[2]General!#REF!</definedName>
    <definedName name="Inflation">[3]General!#REF!</definedName>
    <definedName name="LastPSOYear" localSheetId="6">[2]Plants!$H$2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6">[2]TechnologyData!$F$11</definedName>
    <definedName name="Nettarif">[3]TechnologyData!$F$11</definedName>
    <definedName name="NGCC_SmallBP" localSheetId="6">[2]TechnologyData!$A$72:$M$99</definedName>
    <definedName name="NGCC_SmallBP">[3]TechnologyData!$A$72:$M$99</definedName>
    <definedName name="nhydro" localSheetId="6">[2]General!#REF!</definedName>
    <definedName name="nhydro">[3]General!#REF!</definedName>
    <definedName name="NyeNGCC" localSheetId="6">[2]Plants!$J$5</definedName>
    <definedName name="NyeNGCC">[3]Plants!$J$5</definedName>
    <definedName name="OffshoreWindPark" localSheetId="6">[2]TechnologyData!$O$43:$AA$70</definedName>
    <definedName name="OffshoreWindPark">[3]TechnologyData!$O$43:$AA$70</definedName>
    <definedName name="OnshoreWindPark" localSheetId="6">[2]TechnologyData!$O$14:$AA$41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6">[15]TechnologyData!$B$37</definedName>
    <definedName name="Real_interest_rate">[16]TechnologyData!$B$37</definedName>
    <definedName name="RefurbishedCoalBioCHP" localSheetId="6">[2]TechnologyData!$A$43:$M$70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6">[2]Plants!$J$4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6">[2]TechnologyData!$A$101:$M$129</definedName>
    <definedName name="WasteCHP">[3]TechnologyData!$A$101:$M$129</definedName>
    <definedName name="Wood_SmallBP" localSheetId="6">[2]TechnologyData!$A$131:$M$158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8" i="31" l="1"/>
  <c r="H107" i="31"/>
  <c r="G106" i="31"/>
  <c r="J105" i="31"/>
  <c r="J104" i="31"/>
  <c r="J103" i="31"/>
  <c r="I102" i="31"/>
  <c r="I101" i="31"/>
  <c r="I100" i="31"/>
  <c r="I99" i="31"/>
  <c r="H98" i="31"/>
  <c r="G96" i="31"/>
  <c r="J89" i="31"/>
  <c r="J94" i="31"/>
  <c r="I57" i="31"/>
  <c r="I71" i="31"/>
  <c r="G78" i="31"/>
  <c r="J77" i="31"/>
  <c r="J76" i="31"/>
  <c r="J75" i="31"/>
  <c r="I74" i="31"/>
  <c r="I73" i="31"/>
  <c r="I72" i="31"/>
  <c r="H70" i="31"/>
  <c r="G68" i="31"/>
  <c r="H93" i="31"/>
  <c r="G92" i="31"/>
  <c r="J91" i="31"/>
  <c r="J90" i="31"/>
  <c r="I88" i="31"/>
  <c r="I87" i="31"/>
  <c r="I86" i="31"/>
  <c r="I85" i="31"/>
  <c r="H84" i="31"/>
  <c r="G82" i="31"/>
  <c r="J62" i="31"/>
  <c r="H56" i="31"/>
  <c r="G54" i="31"/>
  <c r="G64" i="31"/>
  <c r="J63" i="31"/>
  <c r="J61" i="31"/>
  <c r="I60" i="31"/>
  <c r="I59" i="31"/>
  <c r="I58"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<sst xmlns="http://schemas.openxmlformats.org/spreadsheetml/2006/main" count="1895" uniqueCount="423">
  <si>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</si>
  <si>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</si>
  <si>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</si>
  <si>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</si>
  <si>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</si>
  <si>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</si>
  <si>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</si>
  <si>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</si>
  <si>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</si>
  <si>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</si>
  <si>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</si>
  <si>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</si>
  <si>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</si>
  <si>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</si>
  <si>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</si>
  <si>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</si>
  <si>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</si>
  <si>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</si>
  <si>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</si>
  <si>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</si>
  <si>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</si>
  <si>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</si>
  <si>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</si>
  <si>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</si>
  <si>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</si>
  <si>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</si>
  <si>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</si>
  <si>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</si>
  <si>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</si>
  <si>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</si>
  <si>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</si>
  <si>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</si>
  <si>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</si>
  <si>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terajoule</t>
  </si>
  <si>
    <t>CRD</t>
  </si>
  <si>
    <t>GSL</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</si>
  <si>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</si>
  <si>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</si>
  <si>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</si>
  <si>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</si>
  <si>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</si>
  <si>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</si>
  <si>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</si>
  <si>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</si>
  <si>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</si>
  <si>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</si>
  <si>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</si>
  <si>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</si>
  <si>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</si>
  <si>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</si>
  <si>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</si>
  <si>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</si>
  <si>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</si>
  <si>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</si>
  <si>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</si>
  <si>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</si>
  <si>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</si>
  <si>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</si>
  <si>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</si>
  <si>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</si>
  <si>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</si>
  <si>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</si>
  <si>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</si>
  <si>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</si>
  <si>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</si>
  <si>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</si>
  <si>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</si>
  <si>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</si>
  <si>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</si>
  <si>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</si>
  <si>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</si>
  <si>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</si>
  <si>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</si>
  <si>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</si>
  <si>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</si>
  <si>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</si>
  <si>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</si>
  <si>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</si>
  <si>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</si>
  <si>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</si>
  <si>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</si>
  <si>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</si>
  <si>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</si>
  <si>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</si>
  <si>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</si>
  <si>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</si>
  <si>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</si>
  <si>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</si>
  <si>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</si>
  <si>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</si>
  <si>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</si>
  <si>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</si>
  <si>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</si>
  <si>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</si>
  <si>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</si>
  <si>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</si>
  <si>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</si>
  <si>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</si>
  <si>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</si>
  <si>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</si>
  <si>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</si>
  <si>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</si>
  <si>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Transport not elsewhere specified</t>
  </si>
  <si>
    <t>Other fields of economy</t>
  </si>
  <si>
    <t xml:space="preserve">Agriculture, forestry and fishing </t>
  </si>
  <si>
    <t>Commerce and public services</t>
  </si>
  <si>
    <t>Households</t>
  </si>
  <si>
    <t>Not elsewhere-specified</t>
  </si>
  <si>
    <t>Non-energy use</t>
  </si>
  <si>
    <t xml:space="preserve">Fuel oil </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</si>
  <si>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</si>
  <si>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</si>
  <si>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</si>
  <si>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</si>
  <si>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</si>
  <si>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</si>
  <si>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</si>
  <si>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</si>
  <si>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</si>
  <si>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</si>
  <si>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</si>
  <si>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</si>
  <si>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</si>
  <si>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</si>
  <si>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</si>
  <si>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</si>
  <si>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</si>
  <si>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</si>
  <si>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</si>
  <si>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</si>
  <si>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</si>
  <si>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</si>
  <si>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</si>
  <si>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</si>
  <si>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</si>
  <si>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</si>
  <si>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</si>
  <si>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</si>
  <si>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</si>
  <si>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</si>
  <si>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</si>
  <si>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</si>
  <si>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</si>
  <si>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</si>
  <si>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</si>
  <si>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</si>
  <si>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</si>
  <si>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</si>
  <si>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</si>
  <si>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</si>
  <si>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</si>
  <si>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</si>
  <si>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</si>
  <si>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</si>
  <si>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</si>
  <si>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</si>
  <si>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DE2</t>
  </si>
  <si>
    <t>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</si>
  <si>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</si>
  <si>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</si>
  <si>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</si>
  <si>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</si>
  <si>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</si>
  <si>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</si>
  <si>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</si>
  <si>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</si>
  <si>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</si>
  <si>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</si>
  <si>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</si>
  <si>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</si>
  <si>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</si>
  <si>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</si>
  <si>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</si>
  <si>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</si>
  <si>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</si>
  <si>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</si>
  <si>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</si>
  <si>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</si>
  <si>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</si>
  <si>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</si>
  <si>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</si>
  <si>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</si>
  <si>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</si>
  <si>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</si>
  <si>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</si>
  <si>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</si>
  <si>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</si>
  <si>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</si>
  <si>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</si>
  <si>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</si>
  <si>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</si>
  <si>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</si>
  <si>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</si>
  <si>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</si>
  <si>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</si>
  <si>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</si>
  <si>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</si>
  <si>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</si>
  <si>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</si>
  <si>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</si>
  <si>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</si>
  <si>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</si>
  <si>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</si>
  <si>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</si>
  <si>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</si>
  <si>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</si>
  <si>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</si>
  <si>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</si>
  <si>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</si>
  <si>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</si>
  <si>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</si>
  <si>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</si>
  <si>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</si>
  <si>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</si>
  <si>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</si>
  <si>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</si>
  <si>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</si>
  <si>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</si>
  <si>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</si>
  <si>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</si>
  <si>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</si>
  <si>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</si>
  <si>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</si>
  <si>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</si>
  <si>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</si>
  <si>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</si>
  <si>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</si>
  <si>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</si>
  <si>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</si>
  <si>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</si>
  <si>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</si>
  <si>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</si>
  <si>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</si>
  <si>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</si>
  <si>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</si>
  <si>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</si>
  <si>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</si>
  <si>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</si>
  <si>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</si>
  <si>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</si>
  <si>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</si>
  <si>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</si>
  <si>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</si>
  <si>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</si>
  <si>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</si>
  <si>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</si>
  <si>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</si>
  <si>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</si>
  <si>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</si>
  <si>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</si>
  <si>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</si>
  <si>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</si>
  <si>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</si>
  <si>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</si>
  <si>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</si>
  <si>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</si>
  <si>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</si>
  <si>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</si>
  <si>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</si>
  <si>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</si>
  <si>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</si>
  <si>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</si>
  <si>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</si>
  <si>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</si>
  <si>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</si>
  <si>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</si>
  <si>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</si>
  <si>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</si>
  <si>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</si>
  <si>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</si>
  <si>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</si>
  <si>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</si>
  <si>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</si>
  <si>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</si>
  <si>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</si>
  <si>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</si>
  <si>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</si>
  <si>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</si>
  <si>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</si>
  <si>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</si>
  <si>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</si>
  <si>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</si>
  <si>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</si>
  <si>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</si>
  <si>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</si>
  <si>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</si>
  <si>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</si>
  <si>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</si>
  <si>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</si>
  <si>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</si>
  <si>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</si>
  <si>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</si>
  <si>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</si>
  <si>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</si>
  <si>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</si>
  <si>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</si>
  <si>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</si>
  <si>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</si>
  <si>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</si>
  <si>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</si>
  <si>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</si>
  <si>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</si>
  <si>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</si>
  <si>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</si>
  <si>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</si>
  <si>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</si>
  <si>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</si>
  <si>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</si>
  <si>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</si>
  <si>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</si>
  <si>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</si>
  <si>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</si>
  <si>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</si>
  <si>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</si>
  <si>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</si>
  <si>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</si>
  <si>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</si>
  <si>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</si>
  <si>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</si>
  <si>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</si>
  <si>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</si>
  <si>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</si>
  <si>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</si>
  <si>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</si>
  <si>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</si>
  <si>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</si>
  <si>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</si>
  <si>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</si>
  <si>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</si>
  <si>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</si>
  <si>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</si>
  <si>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</si>
  <si>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</si>
  <si>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</si>
  <si>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</si>
  <si>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</si>
  <si>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</si>
  <si>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</si>
  <si>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</si>
  <si>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</si>
  <si>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</si>
  <si>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</si>
  <si>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</si>
  <si>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</si>
  <si>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</si>
  <si>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</si>
  <si>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</si>
  <si>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</si>
  <si>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</si>
  <si>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</si>
  <si>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</si>
  <si>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</si>
  <si>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</si>
  <si>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</si>
  <si>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</si>
  <si>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</si>
  <si>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</si>
  <si>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</si>
  <si>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</si>
  <si>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</si>
  <si>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</si>
  <si>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</si>
  <si>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</si>
  <si>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</si>
  <si>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</si>
  <si>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</si>
  <si>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</si>
  <si>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</si>
  <si>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</si>
  <si>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</si>
  <si>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</si>
  <si>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</si>
  <si>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</si>
  <si>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</si>
  <si>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</si>
  <si>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</si>
  <si>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</si>
  <si>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</si>
  <si>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</si>
  <si>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</si>
  <si>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</si>
  <si>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</si>
  <si>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</si>
  <si>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</si>
  <si>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</si>
  <si>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</si>
  <si>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</si>
  <si>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</si>
  <si>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</si>
  <si>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</si>
  <si>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</si>
  <si>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</si>
  <si>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</si>
  <si>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</si>
  <si>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</si>
  <si>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</si>
  <si>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</si>
  <si>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</si>
  <si>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</si>
  <si>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</si>
  <si>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</si>
  <si>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</si>
  <si>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</si>
  <si>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</si>
  <si>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</si>
  <si>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</si>
  <si>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</si>
  <si>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</si>
  <si>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</si>
  <si>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</si>
  <si>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</si>
  <si>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</si>
  <si>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</si>
  <si>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</si>
  <si>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</si>
  <si>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</si>
  <si>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</si>
  <si>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</si>
  <si>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</si>
  <si>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</si>
  <si>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</si>
  <si>
    <t>%</t>
  </si>
  <si>
    <t>EXPELC-BEDE3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</si>
</sst>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 numFmtId="177" formatCode="\Te\x\t"/>
  </numFmts>
  <fonts count="9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90">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13"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7" fillId="20" borderId="1">
      <alignment horizontal="right" vertical="center"/>
    </xf>
    <xf numFmtId="4" fontId="17" fillId="20" borderId="1">
      <alignment horizontal="right" vertical="center"/>
    </xf>
    <xf numFmtId="0" fontId="42" fillId="52" borderId="0" applyNumberFormat="0" applyBorder="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43" fillId="53" borderId="16" applyNumberFormat="0" applyAlignment="0" applyProtection="0"/>
    <xf numFmtId="0" fontId="33" fillId="0" borderId="3" applyNumberFormat="0" applyFill="0" applyAlignment="0" applyProtection="0"/>
    <xf numFmtId="0" fontId="26" fillId="22" borderId="4" applyNumberFormat="0" applyAlignment="0" applyProtection="0"/>
    <xf numFmtId="0" fontId="44" fillId="54" borderId="17" applyNumberFormat="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8" fillId="0" borderId="5">
      <alignment horizontal="left" vertical="center" wrapText="1" indent="2"/>
    </xf>
    <xf numFmtId="168"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69" fontId="13" fillId="0" borderId="0" applyFont="0" applyFill="0" applyBorder="0" applyAlignment="0" applyProtection="0"/>
    <xf numFmtId="169"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18" applyNumberFormat="0" applyFill="0" applyAlignment="0" applyProtection="0"/>
    <xf numFmtId="0" fontId="48" fillId="0" borderId="19" applyNumberFormat="0" applyFill="0" applyAlignment="0" applyProtection="0"/>
    <xf numFmtId="0" fontId="49" fillId="0" borderId="20" applyNumberFormat="0" applyFill="0" applyAlignment="0" applyProtection="0"/>
    <xf numFmtId="0" fontId="49" fillId="0" borderId="0" applyNumberFormat="0" applyFill="0" applyBorder="0" applyAlignment="0" applyProtection="0"/>
    <xf numFmtId="0" fontId="50" fillId="56" borderId="16"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4" fontId="18" fillId="0" borderId="0" applyBorder="0">
      <alignment horizontal="right" vertical="center"/>
    </xf>
    <xf numFmtId="0" fontId="51" fillId="0" borderId="21" applyNumberFormat="0" applyFill="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0" fontId="52" fillId="57" borderId="0" applyNumberFormat="0" applyBorder="0" applyAlignment="0" applyProtection="0"/>
    <xf numFmtId="0" fontId="34" fillId="23" borderId="0" applyNumberFormat="0" applyBorder="0" applyAlignment="0" applyProtection="0"/>
    <xf numFmtId="0" fontId="13" fillId="0" borderId="0"/>
    <xf numFmtId="0" fontId="13" fillId="0" borderId="0"/>
    <xf numFmtId="0" fontId="13" fillId="0" borderId="0"/>
    <xf numFmtId="0" fontId="15" fillId="0" borderId="0"/>
    <xf numFmtId="0" fontId="13" fillId="0" borderId="0"/>
    <xf numFmtId="0" fontId="40" fillId="0" borderId="0"/>
    <xf numFmtId="0" fontId="15" fillId="0" borderId="0"/>
    <xf numFmtId="0" fontId="40" fillId="0" borderId="0"/>
    <xf numFmtId="4" fontId="18" fillId="0" borderId="1" applyFill="0" applyBorder="0" applyProtection="0">
      <alignment horizontal="right" vertical="center"/>
    </xf>
    <xf numFmtId="0" fontId="19" fillId="0" borderId="0" applyNumberFormat="0" applyFill="0" applyBorder="0" applyProtection="0">
      <alignment horizontal="left" vertical="center"/>
    </xf>
    <xf numFmtId="0" fontId="13" fillId="24" borderId="0" applyNumberFormat="0" applyFont="0" applyBorder="0" applyAlignment="0" applyProtection="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22" fillId="0" borderId="0"/>
    <xf numFmtId="0" fontId="22"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6" fillId="0" borderId="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5" fillId="25" borderId="9" applyNumberFormat="0" applyFont="0" applyAlignment="0" applyProtection="0"/>
    <xf numFmtId="0" fontId="40" fillId="58" borderId="22" applyNumberFormat="0" applyFont="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0" fontId="53" fillId="53" borderId="23"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9" fontId="4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0" fontId="13" fillId="0" borderId="0"/>
    <xf numFmtId="0" fontId="38"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36" fillId="0" borderId="0" applyNumberFormat="0" applyFill="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5" fillId="0" borderId="24"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24" fillId="3" borderId="0" applyNumberFormat="0" applyBorder="0" applyAlignment="0" applyProtection="0"/>
    <xf numFmtId="0" fontId="28" fillId="4" borderId="0" applyNumberFormat="0" applyBorder="0" applyAlignment="0" applyProtection="0"/>
    <xf numFmtId="0" fontId="56" fillId="0" borderId="0" applyNumberFormat="0" applyFill="0" applyBorder="0" applyAlignment="0" applyProtection="0"/>
    <xf numFmtId="4" fontId="18" fillId="0" borderId="0"/>
    <xf numFmtId="0" fontId="11" fillId="0" borderId="0"/>
    <xf numFmtId="0" fontId="58" fillId="0" borderId="0" applyNumberFormat="0" applyFill="0" applyBorder="0" applyAlignment="0" applyProtection="0">
      <alignment vertical="top"/>
      <protection locked="0"/>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59" fillId="0" borderId="0"/>
    <xf numFmtId="0" fontId="60" fillId="0" borderId="0">
      <alignment horizontal="right"/>
    </xf>
    <xf numFmtId="0" fontId="61" fillId="0" borderId="0"/>
    <xf numFmtId="0" fontId="62" fillId="0" borderId="0"/>
    <xf numFmtId="0" fontId="63" fillId="0" borderId="0"/>
    <xf numFmtId="0" fontId="64" fillId="0" borderId="31" applyNumberFormat="0" applyAlignment="0"/>
    <xf numFmtId="0" fontId="65" fillId="0" borderId="0" applyAlignment="0">
      <alignment horizontal="left"/>
    </xf>
    <xf numFmtId="0" fontId="65" fillId="0" borderId="0">
      <alignment horizontal="right"/>
    </xf>
    <xf numFmtId="172" fontId="65" fillId="0" borderId="0">
      <alignment horizontal="right"/>
    </xf>
    <xf numFmtId="167" fontId="66" fillId="0" borderId="0">
      <alignment horizontal="right"/>
    </xf>
    <xf numFmtId="0" fontId="67" fillId="0" borderId="0"/>
    <xf numFmtId="0" fontId="25" fillId="21" borderId="2" applyNumberFormat="0" applyAlignment="0" applyProtection="0"/>
    <xf numFmtId="0" fontId="26" fillId="22" borderId="4" applyNumberFormat="0" applyAlignment="0" applyProtection="0"/>
    <xf numFmtId="164" fontId="11"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22"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8" fillId="0" borderId="0" applyNumberFormat="0" applyFill="0" applyBorder="0" applyAlignment="0" applyProtection="0">
      <alignment vertical="top"/>
      <protection locked="0"/>
    </xf>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69" fillId="0" borderId="0" applyNumberFormat="0" applyFill="0" applyBorder="0" applyAlignment="0" applyProtection="0"/>
    <xf numFmtId="0" fontId="33" fillId="0" borderId="3" applyNumberFormat="0" applyFill="0" applyAlignment="0" applyProtection="0"/>
    <xf numFmtId="0" fontId="34" fillId="23"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0" fillId="0" borderId="0" applyFill="0" applyBorder="0"/>
    <xf numFmtId="0" fontId="57" fillId="0" borderId="0"/>
    <xf numFmtId="0" fontId="8" fillId="0" borderId="0"/>
    <xf numFmtId="0" fontId="70" fillId="0" borderId="0" applyFill="0" applyBorder="0"/>
    <xf numFmtId="0" fontId="8" fillId="0" borderId="0"/>
    <xf numFmtId="0" fontId="11" fillId="0" borderId="0"/>
    <xf numFmtId="0" fontId="8" fillId="0" borderId="0"/>
    <xf numFmtId="0" fontId="8" fillId="0" borderId="0"/>
    <xf numFmtId="0" fontId="71" fillId="0" borderId="0" applyBorder="0">
      <protection locked="0"/>
    </xf>
    <xf numFmtId="0" fontId="8" fillId="0" borderId="0"/>
    <xf numFmtId="0" fontId="8" fillId="0" borderId="0"/>
    <xf numFmtId="0" fontId="8" fillId="0" borderId="0"/>
    <xf numFmtId="0" fontId="11" fillId="0" borderId="0"/>
    <xf numFmtId="0" fontId="8" fillId="0" borderId="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2" fillId="61" borderId="1" applyNumberFormat="0" applyProtection="0">
      <alignment horizontal="right"/>
    </xf>
    <xf numFmtId="1" fontId="11" fillId="0" borderId="1" applyFill="0" applyProtection="0">
      <alignment horizontal="right" vertical="top" wrapText="1"/>
    </xf>
    <xf numFmtId="0" fontId="11" fillId="0" borderId="1" applyFill="0" applyProtection="0">
      <alignment horizontal="right" vertical="top" wrapText="1"/>
    </xf>
    <xf numFmtId="0" fontId="72" fillId="0" borderId="0" applyNumberFormat="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xf numFmtId="0" fontId="73" fillId="0" borderId="32" applyNumberFormat="0">
      <alignment vertical="center"/>
    </xf>
    <xf numFmtId="173" fontId="74" fillId="0" borderId="32">
      <alignment horizontal="right" vertical="center"/>
    </xf>
    <xf numFmtId="0" fontId="75" fillId="0" borderId="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77" fillId="52" borderId="0" applyNumberFormat="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78" fillId="0" borderId="0" applyFont="0" applyFill="0" applyBorder="0" applyAlignment="0" applyProtection="0"/>
    <xf numFmtId="0" fontId="79" fillId="0" borderId="0"/>
    <xf numFmtId="0" fontId="18" fillId="0" borderId="5">
      <alignment horizontal="left" vertical="center" wrapText="1" indent="2"/>
    </xf>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78"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9"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0" fontId="79" fillId="0" borderId="0"/>
    <xf numFmtId="0" fontId="32" fillId="7" borderId="2" applyNumberFormat="0" applyAlignment="0" applyProtection="0"/>
    <xf numFmtId="0" fontId="32" fillId="7" borderId="2" applyNumberFormat="0" applyAlignment="0" applyProtection="0"/>
    <xf numFmtId="0" fontId="44" fillId="54" borderId="17"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0" fontId="11" fillId="0" borderId="0"/>
    <xf numFmtId="0" fontId="6" fillId="0" borderId="0"/>
    <xf numFmtId="0" fontId="11"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75"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75" fillId="0" borderId="0"/>
    <xf numFmtId="0" fontId="75" fillId="0" borderId="0"/>
    <xf numFmtId="0" fontId="75" fillId="0" borderId="0"/>
    <xf numFmtId="0" fontId="75"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4" fontId="18" fillId="0" borderId="1" applyFill="0" applyBorder="0" applyProtection="0">
      <alignment horizontal="right" vertical="center"/>
    </xf>
    <xf numFmtId="4" fontId="18" fillId="0" borderId="1" applyFill="0" applyBorder="0" applyProtection="0">
      <alignment horizontal="righ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2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6" fillId="58" borderId="22" applyNumberFormat="0" applyFont="0" applyAlignment="0" applyProtection="0"/>
    <xf numFmtId="0" fontId="6" fillId="58" borderId="22" applyNumberFormat="0" applyFont="0" applyAlignment="0" applyProtection="0"/>
    <xf numFmtId="0" fontId="6" fillId="58" borderId="22" applyNumberFormat="0" applyFont="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0" fontId="35" fillId="21" borderId="10" applyNumberFormat="0" applyAlignment="0" applyProtection="0"/>
    <xf numFmtId="0" fontId="35" fillId="21" borderId="10" applyNumberFormat="0" applyAlignment="0" applyProtection="0"/>
    <xf numFmtId="0" fontId="79" fillId="0" borderId="0"/>
    <xf numFmtId="9" fontId="1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6" fillId="0" borderId="0" applyFont="0" applyFill="0" applyBorder="0" applyAlignment="0" applyProtection="0"/>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84" fillId="0" borderId="0"/>
    <xf numFmtId="0" fontId="78" fillId="0" borderId="0"/>
    <xf numFmtId="0" fontId="11" fillId="0" borderId="0"/>
    <xf numFmtId="0" fontId="4" fillId="0" borderId="0"/>
    <xf numFmtId="0" fontId="3" fillId="0" borderId="0"/>
  </cellStyleXfs>
  <cellXfs count="146">
    <xf numFmtId="0" fontId="0" fillId="0" borderId="0" xfId="0"/>
    <xf numFmtId="0" fontId="14" fillId="0" borderId="0" xfId="470" applyFont="1"/>
    <xf numFmtId="0" fontId="12" fillId="0" borderId="0" xfId="470" applyFont="1" applyAlignment="1">
      <alignment horizontal="center"/>
    </xf>
    <xf numFmtId="0" fontId="12" fillId="26" borderId="12" xfId="470" applyFont="1" applyFill="1" applyBorder="1"/>
    <xf numFmtId="0" fontId="12" fillId="27" borderId="12" xfId="470" applyFont="1" applyFill="1" applyBorder="1"/>
    <xf numFmtId="0" fontId="13" fillId="26" borderId="12" xfId="470" applyFont="1" applyFill="1" applyBorder="1"/>
    <xf numFmtId="0" fontId="40" fillId="0" borderId="0" xfId="470"/>
    <xf numFmtId="0" fontId="0" fillId="0" borderId="0" xfId="0" applyFont="1" applyFill="1" applyBorder="1"/>
    <xf numFmtId="0" fontId="40" fillId="0" borderId="0" xfId="470" applyFill="1"/>
    <xf numFmtId="0" fontId="40" fillId="0" borderId="14" xfId="470" applyBorder="1"/>
    <xf numFmtId="0" fontId="0" fillId="0" borderId="14" xfId="0" applyFont="1" applyFill="1" applyBorder="1"/>
    <xf numFmtId="1" fontId="0" fillId="0" borderId="0" xfId="0" applyNumberFormat="1" applyFont="1" applyFill="1" applyBorder="1"/>
    <xf numFmtId="0" fontId="40" fillId="0" borderId="0" xfId="470" applyBorder="1"/>
    <xf numFmtId="0" fontId="40" fillId="0" borderId="0" xfId="470" applyFill="1" applyBorder="1"/>
    <xf numFmtId="0" fontId="40" fillId="0" borderId="15" xfId="470" applyBorder="1"/>
    <xf numFmtId="1" fontId="40" fillId="0" borderId="15" xfId="470" applyNumberFormat="1" applyBorder="1"/>
    <xf numFmtId="1" fontId="57" fillId="0" borderId="0" xfId="470" applyNumberFormat="1" applyFont="1" applyFill="1" applyBorder="1"/>
    <xf numFmtId="1" fontId="57" fillId="0" borderId="14" xfId="470" applyNumberFormat="1" applyFont="1" applyFill="1" applyBorder="1"/>
    <xf numFmtId="0" fontId="40" fillId="59" borderId="0" xfId="470" applyFill="1"/>
    <xf numFmtId="0" fontId="40" fillId="59" borderId="14" xfId="470" applyFill="1" applyBorder="1"/>
    <xf numFmtId="0" fontId="40" fillId="59" borderId="0" xfId="470" applyFill="1" applyBorder="1"/>
    <xf numFmtId="0" fontId="0" fillId="0" borderId="0" xfId="0" applyFill="1" applyBorder="1"/>
    <xf numFmtId="0" fontId="12" fillId="0" borderId="0" xfId="0" applyFont="1"/>
    <xf numFmtId="0" fontId="40" fillId="59" borderId="15" xfId="470" applyFill="1" applyBorder="1"/>
    <xf numFmtId="0" fontId="12" fillId="60" borderId="12" xfId="470" applyFont="1" applyFill="1" applyBorder="1"/>
    <xf numFmtId="1" fontId="10" fillId="0" borderId="15" xfId="470" applyNumberFormat="1" applyFont="1" applyBorder="1" applyAlignment="1">
      <alignment horizontal="center" vertical="center"/>
    </xf>
    <xf numFmtId="1" fontId="57" fillId="0" borderId="0" xfId="470" applyNumberFormat="1" applyFont="1" applyFill="1" applyBorder="1" applyAlignment="1">
      <alignment horizontal="center" vertical="center"/>
    </xf>
    <xf numFmtId="1" fontId="57" fillId="0" borderId="14" xfId="470" applyNumberFormat="1" applyFont="1" applyFill="1" applyBorder="1" applyAlignment="1">
      <alignment horizontal="center" vertical="center"/>
    </xf>
    <xf numFmtId="0" fontId="11" fillId="0" borderId="0" xfId="0" applyFont="1" applyAlignment="1">
      <alignment horizontal="left"/>
    </xf>
    <xf numFmtId="14" fontId="11" fillId="0" borderId="0" xfId="0" applyNumberFormat="1" applyFont="1" applyAlignment="1">
      <alignment horizontal="left"/>
    </xf>
    <xf numFmtId="0" fontId="9" fillId="0" borderId="0" xfId="470" applyFont="1"/>
    <xf numFmtId="0" fontId="9" fillId="59" borderId="0" xfId="470" applyFont="1" applyFill="1"/>
    <xf numFmtId="0" fontId="7" fillId="0" borderId="15" xfId="470" applyFont="1" applyBorder="1"/>
    <xf numFmtId="0" fontId="76" fillId="0" borderId="0" xfId="1146" applyFont="1"/>
    <xf numFmtId="0" fontId="75" fillId="0" borderId="0" xfId="1146"/>
    <xf numFmtId="0" fontId="55" fillId="0" borderId="0" xfId="1146" applyFont="1"/>
    <xf numFmtId="0" fontId="55" fillId="0" borderId="14" xfId="1146" applyFont="1" applyBorder="1"/>
    <xf numFmtId="0" fontId="55" fillId="62" borderId="0" xfId="1146" applyFont="1" applyFill="1"/>
    <xf numFmtId="0" fontId="82" fillId="0" borderId="0" xfId="1146" applyFont="1"/>
    <xf numFmtId="0" fontId="83" fillId="63" borderId="0" xfId="1146" applyFont="1" applyFill="1"/>
    <xf numFmtId="0" fontId="7" fillId="0" borderId="0" xfId="470" applyFont="1" applyBorder="1"/>
    <xf numFmtId="1" fontId="40" fillId="0" borderId="0" xfId="470" applyNumberFormat="1" applyBorder="1"/>
    <xf numFmtId="1" fontId="10" fillId="0" borderId="0" xfId="470" applyNumberFormat="1" applyFont="1" applyBorder="1" applyAlignment="1">
      <alignment horizontal="center" vertical="center"/>
    </xf>
    <xf numFmtId="0" fontId="87" fillId="0" borderId="25" xfId="2001" applyFont="1" applyBorder="1"/>
    <xf numFmtId="0" fontId="88" fillId="0" borderId="0" xfId="2785" applyFont="1" applyAlignment="1">
      <alignment horizontal="center" vertical="center"/>
    </xf>
    <xf numFmtId="0" fontId="89" fillId="0" borderId="29" xfId="2786" applyFont="1" applyBorder="1" applyAlignment="1">
      <alignment horizontal="center" vertical="center" wrapText="1"/>
    </xf>
    <xf numFmtId="0" fontId="87" fillId="0" borderId="26" xfId="2786" applyFont="1" applyBorder="1" applyAlignment="1">
      <alignment horizontal="left" wrapText="1" indent="2"/>
    </xf>
    <xf numFmtId="0" fontId="87" fillId="0" borderId="0" xfId="2785" applyFont="1"/>
    <xf numFmtId="174" fontId="87" fillId="0" borderId="0" xfId="2785" applyNumberFormat="1" applyFont="1"/>
    <xf numFmtId="0" fontId="87" fillId="0" borderId="25" xfId="2787" applyFont="1" applyBorder="1"/>
    <xf numFmtId="0" fontId="85" fillId="0" borderId="0" xfId="2785" applyFont="1" applyAlignment="1">
      <alignment horizontal="center" vertical="center"/>
    </xf>
    <xf numFmtId="0" fontId="89" fillId="0" borderId="29" xfId="2787" applyFont="1" applyBorder="1" applyAlignment="1">
      <alignment horizontal="center" vertical="center" wrapText="1"/>
    </xf>
    <xf numFmtId="0" fontId="87" fillId="0" borderId="38" xfId="2787" applyFont="1" applyBorder="1" applyAlignment="1">
      <alignment horizontal="left" wrapText="1"/>
    </xf>
    <xf numFmtId="0" fontId="87" fillId="0" borderId="26" xfId="2787" applyFont="1" applyBorder="1" applyAlignment="1">
      <alignment horizontal="left"/>
    </xf>
    <xf numFmtId="0" fontId="87" fillId="0" borderId="26" xfId="2787" applyFont="1" applyBorder="1" applyAlignment="1">
      <alignment wrapText="1"/>
    </xf>
    <xf numFmtId="0" fontId="87" fillId="0" borderId="26" xfId="2787" applyFont="1" applyBorder="1" applyAlignment="1">
      <alignment horizontal="left" indent="1"/>
    </xf>
    <xf numFmtId="0" fontId="87" fillId="0" borderId="26" xfId="2787" applyFont="1" applyBorder="1"/>
    <xf numFmtId="0" fontId="86" fillId="0" borderId="26" xfId="2787" applyFont="1" applyBorder="1" applyAlignment="1">
      <alignment horizontal="left"/>
    </xf>
    <xf numFmtId="0" fontId="86" fillId="0" borderId="26" xfId="2787" applyFont="1" applyBorder="1"/>
    <xf numFmtId="175" fontId="87" fillId="0" borderId="0" xfId="2785" applyNumberFormat="1" applyFont="1"/>
    <xf numFmtId="176" fontId="87" fillId="0" borderId="0" xfId="2785" applyNumberFormat="1" applyFont="1"/>
    <xf numFmtId="0" fontId="87" fillId="0" borderId="26" xfId="2787" applyFont="1" applyBorder="1" applyAlignment="1">
      <alignment horizontal="left" wrapText="1" indent="1"/>
    </xf>
    <xf numFmtId="0" fontId="86" fillId="0" borderId="26" xfId="2787" applyFont="1" applyBorder="1" applyAlignment="1">
      <alignment wrapText="1"/>
    </xf>
    <xf numFmtId="0" fontId="86" fillId="0" borderId="26" xfId="2787" applyFont="1" applyBorder="1" applyAlignment="1">
      <alignment horizontal="left" indent="1"/>
    </xf>
    <xf numFmtId="0" fontId="87" fillId="0" borderId="26" xfId="2787" applyFont="1" applyBorder="1" applyAlignment="1">
      <alignment horizontal="left" wrapText="1" indent="2"/>
    </xf>
    <xf numFmtId="0" fontId="87" fillId="0" borderId="26" xfId="2787" applyFont="1" applyBorder="1" applyAlignment="1">
      <alignment horizontal="left" indent="2"/>
    </xf>
    <xf numFmtId="0" fontId="86" fillId="0" borderId="0" xfId="2785" applyFont="1"/>
    <xf numFmtId="174" fontId="86" fillId="0" borderId="0" xfId="2785" applyNumberFormat="1" applyFont="1"/>
    <xf numFmtId="0" fontId="86" fillId="0" borderId="26" xfId="2787" applyFont="1" applyBorder="1" applyAlignment="1">
      <alignment horizontal="left" wrapText="1" indent="1"/>
    </xf>
    <xf numFmtId="0" fontId="86" fillId="0" borderId="28" xfId="2787" applyFont="1" applyBorder="1" applyAlignment="1">
      <alignment wrapText="1"/>
    </xf>
    <xf numFmtId="167" fontId="0" fillId="0" borderId="0" xfId="0" applyNumberFormat="1" applyFont="1" applyFill="1" applyBorder="1"/>
    <xf numFmtId="174" fontId="90" fillId="0" borderId="13" xfId="0" applyNumberFormat="1" applyFont="1" applyBorder="1" applyAlignment="1">
      <alignment horizontal="right"/>
    </xf>
    <xf numFmtId="174" fontId="90" fillId="0" borderId="33" xfId="0" applyNumberFormat="1" applyFont="1" applyBorder="1" applyAlignment="1">
      <alignment horizontal="right"/>
    </xf>
    <xf numFmtId="174" fontId="90" fillId="0" borderId="1" xfId="0" applyNumberFormat="1" applyFont="1" applyBorder="1" applyAlignment="1">
      <alignment horizontal="right"/>
    </xf>
    <xf numFmtId="174" fontId="90" fillId="0" borderId="27" xfId="0" applyNumberFormat="1" applyFont="1" applyBorder="1" applyAlignment="1">
      <alignment horizontal="right"/>
    </xf>
    <xf numFmtId="174" fontId="91" fillId="0" borderId="1" xfId="0" applyNumberFormat="1" applyFont="1" applyBorder="1" applyAlignment="1">
      <alignment horizontal="right"/>
    </xf>
    <xf numFmtId="174" fontId="91" fillId="0" borderId="27" xfId="0" applyNumberFormat="1" applyFont="1" applyBorder="1" applyAlignment="1">
      <alignment horizontal="right"/>
    </xf>
    <xf numFmtId="174" fontId="91" fillId="0" borderId="29" xfId="0" applyNumberFormat="1" applyFont="1" applyBorder="1" applyAlignment="1">
      <alignment horizontal="right"/>
    </xf>
    <xf numFmtId="174" fontId="90" fillId="0" borderId="29" xfId="0" applyNumberFormat="1" applyFont="1" applyBorder="1" applyAlignment="1">
      <alignment horizontal="right"/>
    </xf>
    <xf numFmtId="174" fontId="91" fillId="0" borderId="30" xfId="0" applyNumberFormat="1" applyFont="1" applyBorder="1" applyAlignment="1">
      <alignment horizontal="right"/>
    </xf>
    <xf numFmtId="0" fontId="5" fillId="59" borderId="15" xfId="470" applyFont="1" applyFill="1" applyBorder="1"/>
    <xf numFmtId="0" fontId="4" fillId="0" borderId="0" xfId="2788"/>
    <xf numFmtId="0" fontId="92" fillId="0" borderId="0" xfId="2788" applyFont="1"/>
    <xf numFmtId="9" fontId="22" fillId="0" borderId="0" xfId="2788" applyNumberFormat="1" applyFont="1"/>
    <xf numFmtId="0" fontId="22" fillId="0" borderId="0" xfId="2788" applyFont="1"/>
    <xf numFmtId="0" fontId="37" fillId="0" borderId="0" xfId="2788" applyFont="1"/>
    <xf numFmtId="9" fontId="4" fillId="0" borderId="0" xfId="2788" applyNumberFormat="1"/>
    <xf numFmtId="0" fontId="12" fillId="65" borderId="0" xfId="2788" applyFont="1" applyFill="1"/>
    <xf numFmtId="0" fontId="12" fillId="66" borderId="0" xfId="2788" applyFont="1" applyFill="1"/>
    <xf numFmtId="0" fontId="12" fillId="67" borderId="0" xfId="2788" applyFont="1" applyFill="1"/>
    <xf numFmtId="0" fontId="12" fillId="68" borderId="0" xfId="2788" applyFont="1" applyFill="1"/>
    <xf numFmtId="0" fontId="11" fillId="68" borderId="0" xfId="2788" applyFont="1" applyFill="1"/>
    <xf numFmtId="0" fontId="3" fillId="0" borderId="0" xfId="2789" applyAlignment="1">
      <alignment horizontal="left"/>
    </xf>
    <xf numFmtId="0" fontId="3" fillId="0" borderId="0" xfId="2789" applyAlignment="1">
      <alignment horizontal="center"/>
    </xf>
    <xf numFmtId="0" fontId="3" fillId="0" borderId="0" xfId="2789"/>
    <xf numFmtId="0" fontId="28" fillId="0" borderId="0" xfId="2789" applyFont="1" applyAlignment="1">
      <alignment horizontal="left"/>
    </xf>
    <xf numFmtId="0" fontId="3" fillId="67" borderId="0" xfId="2789" applyFill="1"/>
    <xf numFmtId="0" fontId="3" fillId="69" borderId="0" xfId="2789" applyFill="1" applyAlignment="1">
      <alignment horizontal="left"/>
    </xf>
    <xf numFmtId="0" fontId="3" fillId="70" borderId="0" xfId="2789" applyFill="1" applyAlignment="1">
      <alignment horizontal="left"/>
    </xf>
    <xf numFmtId="0" fontId="3" fillId="71" borderId="0" xfId="2789" applyFill="1" applyAlignment="1">
      <alignment horizontal="left"/>
    </xf>
    <xf numFmtId="0" fontId="3" fillId="72" borderId="0" xfId="2789" applyFill="1" applyAlignment="1">
      <alignment horizontal="left"/>
    </xf>
    <xf numFmtId="0" fontId="3" fillId="73" borderId="0" xfId="2789" applyFill="1" applyAlignment="1">
      <alignment horizontal="left"/>
    </xf>
    <xf numFmtId="0" fontId="3" fillId="74" borderId="0" xfId="2789" applyFill="1" applyAlignment="1">
      <alignment horizontal="left"/>
    </xf>
    <xf numFmtId="0" fontId="3" fillId="75" borderId="0" xfId="2789" applyFill="1" applyAlignment="1">
      <alignment horizontal="left"/>
    </xf>
    <xf numFmtId="0" fontId="3" fillId="76" borderId="0" xfId="2789" applyFill="1" applyAlignment="1">
      <alignment horizontal="left"/>
    </xf>
    <xf numFmtId="0" fontId="3" fillId="77" borderId="0" xfId="2789" applyFill="1" applyAlignment="1">
      <alignment horizontal="left"/>
    </xf>
    <xf numFmtId="0" fontId="3" fillId="78" borderId="0" xfId="2789" applyFill="1" applyAlignment="1">
      <alignment horizontal="left"/>
    </xf>
    <xf numFmtId="0" fontId="3" fillId="79" borderId="0" xfId="2789" applyFill="1"/>
    <xf numFmtId="0" fontId="93" fillId="0" borderId="0" xfId="2789" applyFont="1" applyAlignment="1">
      <alignment horizontal="left"/>
    </xf>
    <xf numFmtId="0" fontId="94" fillId="0" borderId="0" xfId="2789" applyFont="1" applyAlignment="1">
      <alignment horizontal="left"/>
    </xf>
    <xf numFmtId="0" fontId="28" fillId="0" borderId="0" xfId="2789" applyFont="1" applyAlignment="1">
      <alignment horizontal="center"/>
    </xf>
    <xf numFmtId="0" fontId="95" fillId="0" borderId="0" xfId="2789" applyFont="1"/>
    <xf numFmtId="0" fontId="96" fillId="0" borderId="0" xfId="2789" applyFont="1" applyAlignment="1">
      <alignment horizontal="left"/>
    </xf>
    <xf numFmtId="0" fontId="97" fillId="0" borderId="0" xfId="2789" applyFont="1"/>
    <xf numFmtId="0" fontId="96" fillId="0" borderId="0" xfId="2789" applyFont="1"/>
    <xf numFmtId="177" fontId="11" fillId="0" borderId="0" xfId="0" applyNumberFormat="1" applyFont="1"/>
    <xf numFmtId="0" fontId="3" fillId="62" borderId="0" xfId="2789" applyFill="1" applyAlignment="1">
      <alignment horizontal="left"/>
    </xf>
    <xf numFmtId="0" fontId="94" fillId="62" borderId="0" xfId="2789" applyFont="1" applyFill="1" applyAlignment="1">
      <alignment horizontal="left"/>
    </xf>
    <xf numFmtId="0" fontId="3" fillId="62" borderId="0" xfId="2789" applyFill="1" applyAlignment="1">
      <alignment horizontal="center"/>
    </xf>
    <xf numFmtId="0" fontId="28" fillId="62" borderId="0" xfId="2789" applyFont="1" applyFill="1" applyAlignment="1">
      <alignment horizontal="center"/>
    </xf>
    <xf numFmtId="0" fontId="3" fillId="62" borderId="0" xfId="2789" applyFill="1"/>
    <xf numFmtId="0" fontId="94" fillId="80" borderId="0" xfId="2789" applyFont="1" applyFill="1" applyAlignment="1">
      <alignment horizontal="left"/>
    </xf>
    <xf numFmtId="0" fontId="3" fillId="80" borderId="0" xfId="2789" applyFill="1" applyAlignment="1">
      <alignment horizontal="center"/>
    </xf>
    <xf numFmtId="0" fontId="28" fillId="80" borderId="0" xfId="2789" applyFont="1" applyFill="1" applyAlignment="1">
      <alignment horizontal="center"/>
    </xf>
    <xf numFmtId="0" fontId="3" fillId="80" borderId="0" xfId="2789" applyFill="1"/>
    <xf numFmtId="0" fontId="3" fillId="80" borderId="0" xfId="2789" applyFill="1" applyAlignment="1">
      <alignment horizontal="left"/>
    </xf>
    <xf numFmtId="0" fontId="3" fillId="67" borderId="0" xfId="2789" applyFill="1" applyAlignment="1">
      <alignment horizontal="center"/>
    </xf>
    <xf numFmtId="0" fontId="94" fillId="67" borderId="0" xfId="2789" applyFont="1" applyFill="1" applyAlignment="1">
      <alignment horizontal="left"/>
    </xf>
    <xf numFmtId="0" fontId="28" fillId="67" borderId="0" xfId="2789" applyFont="1" applyFill="1" applyAlignment="1">
      <alignment horizontal="center"/>
    </xf>
    <xf numFmtId="0" fontId="3" fillId="67" borderId="0" xfId="2789" applyFill="1" applyAlignment="1">
      <alignment horizontal="left"/>
    </xf>
    <xf numFmtId="177" fontId="11" fillId="0" borderId="0" xfId="0" applyNumberFormat="1" applyFont="1" applyBorder="1"/>
    <xf numFmtId="177" fontId="11" fillId="0" borderId="14" xfId="0" applyNumberFormat="1" applyFont="1" applyBorder="1"/>
    <xf numFmtId="0" fontId="2" fillId="59" borderId="0" xfId="470" applyFont="1" applyFill="1"/>
    <xf numFmtId="167" fontId="57" fillId="0" borderId="0" xfId="470" applyNumberFormat="1" applyFont="1" applyFill="1" applyBorder="1"/>
    <xf numFmtId="167" fontId="57" fillId="0" borderId="14" xfId="470" applyNumberFormat="1" applyFont="1" applyFill="1" applyBorder="1"/>
    <xf numFmtId="0" fontId="1" fillId="0" borderId="15" xfId="470" applyFont="1" applyBorder="1"/>
    <xf numFmtId="0" fontId="89" fillId="0" borderId="36" xfId="2786" applyFont="1" applyBorder="1" applyAlignment="1">
      <alignment horizontal="center" vertical="center" wrapText="1"/>
    </xf>
    <xf numFmtId="0" fontId="89" fillId="0" borderId="37" xfId="2786" applyFont="1" applyBorder="1" applyAlignment="1">
      <alignment horizontal="center" vertical="center" wrapText="1"/>
    </xf>
    <xf numFmtId="0" fontId="89" fillId="0" borderId="42" xfId="2786" applyFont="1" applyBorder="1" applyAlignment="1">
      <alignment horizontal="center" vertical="center" wrapText="1"/>
    </xf>
    <xf numFmtId="0" fontId="89" fillId="0" borderId="34" xfId="2786" applyFont="1" applyBorder="1" applyAlignment="1">
      <alignment horizontal="center" vertical="center" wrapText="1"/>
    </xf>
    <xf numFmtId="0" fontId="86" fillId="0" borderId="0" xfId="1994" applyFont="1" applyAlignment="1">
      <alignment horizontal="left"/>
    </xf>
    <xf numFmtId="0" fontId="89" fillId="0" borderId="39" xfId="2786" applyFont="1" applyBorder="1" applyAlignment="1">
      <alignment horizontal="center" vertical="center"/>
    </xf>
    <xf numFmtId="0" fontId="89" fillId="0" borderId="35" xfId="2786" applyFont="1" applyBorder="1" applyAlignment="1">
      <alignment horizontal="center" vertical="center"/>
    </xf>
    <xf numFmtId="0" fontId="89" fillId="0" borderId="40" xfId="2786" applyFont="1" applyBorder="1" applyAlignment="1">
      <alignment horizontal="center" vertical="center"/>
    </xf>
    <xf numFmtId="0" fontId="89" fillId="0" borderId="15" xfId="2786" applyFont="1" applyBorder="1" applyAlignment="1">
      <alignment horizontal="center" vertical="center"/>
    </xf>
    <xf numFmtId="0" fontId="89" fillId="0" borderId="41" xfId="2786" applyFont="1" applyBorder="1" applyAlignment="1">
      <alignment horizontal="center" vertical="center"/>
    </xf>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11</v>
      </c>
      <c r="B3" s="22" t="s">
        <v>12</v>
      </c>
      <c r="C3" s="22" t="s">
        <v>13</v>
      </c>
      <c r="D3" s="22" t="s">
        <v>14</v>
      </c>
      <c r="E3" s="22" t="s">
        <v>15</v>
      </c>
    </row>
    <row r="4" spans="1:5" s="28" customFormat="1">
      <c r="A4" s="29">
        <v>44399</v>
      </c>
      <c r="B4" s="28" t="s">
        <v>31</v>
      </c>
      <c r="E4" s="28" t="s">
        <v>32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34"/>
    <col min="2" max="2" width="24" style="34" bestFit="1" customWidth="1"/>
    <col min="3" max="3" width="138.453125" style="34" customWidth="1"/>
    <col min="4" max="16384" width="9.1796875" style="34"/>
  </cols>
  <sheetData>
    <row r="1" spans="2:3" ht="18.5">
      <c r="B1" s="33" t="s">
        <v>20</v>
      </c>
    </row>
    <row r="2" spans="2:3" ht="14.5">
      <c r="B2" s="38"/>
      <c r="C2" s="38"/>
    </row>
    <row r="3" spans="2:3" ht="14.5">
      <c r="B3" s="35" t="s">
        <v>21</v>
      </c>
      <c r="C3" s="38" t="s">
        <v>28</v>
      </c>
    </row>
    <row r="4" spans="2:3" ht="14.5">
      <c r="B4" s="35" t="s">
        <v>22</v>
      </c>
      <c r="C4" s="38"/>
    </row>
    <row r="5" spans="2:3" ht="14.5">
      <c r="B5" s="35"/>
      <c r="C5" s="38"/>
    </row>
    <row r="6" spans="2:3" ht="14.5">
      <c r="B6" s="35" t="s">
        <v>23</v>
      </c>
      <c r="C6" s="38" t="s">
        <v>24</v>
      </c>
    </row>
    <row r="7" spans="2:3" ht="14.5">
      <c r="B7" s="35"/>
      <c r="C7" s="38"/>
    </row>
    <row r="8" spans="2:3" ht="14.5">
      <c r="B8" s="36" t="s">
        <v>25</v>
      </c>
      <c r="C8" s="38"/>
    </row>
    <row r="9" spans="2:3" ht="14.5">
      <c r="B9" s="35"/>
      <c r="C9" s="38"/>
    </row>
    <row r="10" spans="2:3" ht="14.5">
      <c r="B10" s="37" t="s">
        <v>26</v>
      </c>
      <c r="C10" s="38" t="s">
        <v>30</v>
      </c>
    </row>
    <row r="11" spans="2:3" ht="14.5">
      <c r="B11" s="37" t="s">
        <v>135</v>
      </c>
      <c r="C11" s="38" t="s">
        <v>27</v>
      </c>
    </row>
    <row r="12" spans="2:3" ht="14.5">
      <c r="B12" s="39" t="s">
        <v>136</v>
      </c>
      <c r="C12" s="38" t="s">
        <v>140</v>
      </c>
    </row>
    <row r="13" spans="2:3" ht="14.5">
      <c r="B13" s="39">
        <v>2010</v>
      </c>
      <c r="C13" s="38" t="s">
        <v>137</v>
      </c>
    </row>
    <row r="14" spans="2:3" ht="14.5">
      <c r="B14" s="39">
        <v>2025</v>
      </c>
      <c r="C14" s="38" t="s">
        <v>138</v>
      </c>
    </row>
    <row r="15" spans="2:3" ht="14.5">
      <c r="B15" s="39">
        <v>2019</v>
      </c>
      <c r="C15" s="38" t="s">
        <v>139</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tabSelected="1" workbookViewId="0">
      <selection activeCell="C19" sqref="C19"/>
    </sheetView>
  </sheetViews>
  <sheetFormatPr defaultColWidth="8.81640625" defaultRowHeight="14.5"/>
  <cols>
    <col min="1" max="1" width="8.81640625" style="81"/>
    <col min="2" max="2" width="19.6328125" style="81" customWidth="1"/>
    <col min="3" max="3" width="12.36328125" style="81" bestFit="1" customWidth="1"/>
    <col min="4" max="4" width="10.81640625" style="81" bestFit="1" customWidth="1"/>
    <col min="5" max="5" width="8.81640625" style="81" bestFit="1" customWidth="1"/>
    <col min="6" max="6" width="10.6328125" style="81" bestFit="1" customWidth="1"/>
    <col min="7" max="7" width="12.81640625" style="81" bestFit="1" customWidth="1"/>
    <col min="8" max="8" width="8.81640625" style="81"/>
    <col min="9" max="9" width="29" style="81" bestFit="1" customWidth="1"/>
    <col min="10" max="10" width="11.1796875" style="81" customWidth="1"/>
    <col min="11" max="11" width="15.1796875" style="81" bestFit="1" customWidth="1"/>
    <col min="12" max="16384" width="8.81640625" style="81"/>
  </cols>
  <sheetData>
    <row r="3" spans="2:10">
      <c r="B3" s="81" t="s">
        <v>142</v>
      </c>
    </row>
    <row r="4" spans="2:10" ht="15.5">
      <c r="B4" s="82"/>
      <c r="C4" s="83"/>
      <c r="D4" s="84"/>
      <c r="E4" s="84"/>
      <c r="G4" s="84"/>
    </row>
    <row r="5" spans="2:10">
      <c r="B5" s="84"/>
      <c r="C5" s="84"/>
      <c r="D5" s="84"/>
      <c r="E5" s="84"/>
      <c r="F5" s="84"/>
      <c r="G5" s="84"/>
    </row>
    <row r="6" spans="2:10">
      <c r="B6" s="85" t="s">
        <v>143</v>
      </c>
      <c r="C6" s="84"/>
      <c r="D6" s="84"/>
      <c r="E6" s="84"/>
      <c r="F6" s="84"/>
      <c r="G6" s="84"/>
    </row>
    <row r="7" spans="2:10">
      <c r="B7" s="85" t="s">
        <v>144</v>
      </c>
      <c r="C7" s="84"/>
      <c r="D7" s="84"/>
      <c r="E7" s="84"/>
      <c r="F7" s="84"/>
      <c r="G7" s="84"/>
    </row>
    <row r="8" spans="2:10">
      <c r="B8" s="84"/>
      <c r="C8" s="84"/>
      <c r="D8" s="84"/>
      <c r="E8" s="84"/>
      <c r="F8" s="84"/>
      <c r="G8" s="84"/>
      <c r="J8" s="86"/>
    </row>
    <row r="9" spans="2:10">
      <c r="B9" s="84"/>
      <c r="C9" s="84"/>
      <c r="D9" s="84"/>
      <c r="E9" s="84" t="s">
        <v>145</v>
      </c>
      <c r="F9" s="84"/>
      <c r="G9" s="84"/>
    </row>
    <row r="10" spans="2:10">
      <c r="B10" s="87" t="s">
        <v>146</v>
      </c>
      <c r="C10" s="88" t="s">
        <v>147</v>
      </c>
      <c r="D10" s="88" t="s">
        <v>5</v>
      </c>
      <c r="E10" s="89" t="s">
        <v>4</v>
      </c>
      <c r="F10" s="90" t="s">
        <v>148</v>
      </c>
      <c r="G10" s="91" t="s">
        <v>149</v>
      </c>
      <c r="H10" s="91" t="s">
        <v>150</v>
      </c>
    </row>
    <row r="11" spans="2:10">
      <c r="B11" s="81" t="s">
        <v>151</v>
      </c>
      <c r="C11" s="81" t="s">
        <v>39</v>
      </c>
      <c r="D11" s="81" t="s">
        <v>152</v>
      </c>
      <c r="E11" s="81">
        <v>2020</v>
      </c>
      <c r="F11" s="81">
        <v>1</v>
      </c>
      <c r="G11" s="81">
        <v>5</v>
      </c>
      <c r="H11" s="81">
        <v>5</v>
      </c>
    </row>
    <row r="12" spans="2:10">
      <c r="C12" s="81" t="s">
        <v>39</v>
      </c>
      <c r="D12" s="81" t="s">
        <v>153</v>
      </c>
      <c r="E12" s="81">
        <v>2020</v>
      </c>
      <c r="F12" s="81">
        <v>-1</v>
      </c>
      <c r="G12" s="81">
        <v>5</v>
      </c>
      <c r="H12" s="81">
        <v>5</v>
      </c>
    </row>
    <row r="14" spans="2:10">
      <c r="B14" s="84"/>
      <c r="C14" s="84"/>
      <c r="D14" s="84"/>
      <c r="E14" s="84" t="s">
        <v>145</v>
      </c>
      <c r="F14" s="84"/>
      <c r="G14" s="84"/>
    </row>
    <row r="15" spans="2:10">
      <c r="B15" s="87" t="s">
        <v>146</v>
      </c>
      <c r="C15" s="88" t="s">
        <v>147</v>
      </c>
      <c r="D15" s="88" t="s">
        <v>5</v>
      </c>
      <c r="E15" s="89" t="s">
        <v>4</v>
      </c>
      <c r="F15" s="90" t="s">
        <v>148</v>
      </c>
      <c r="G15" s="91" t="s">
        <v>149</v>
      </c>
      <c r="H15" s="91" t="s">
        <v>150</v>
      </c>
    </row>
    <row r="16" spans="2:10">
      <c r="B16" s="81" t="s">
        <v>154</v>
      </c>
      <c r="C16" s="81" t="s">
        <v>39</v>
      </c>
      <c r="D16" s="81" t="s">
        <v>152</v>
      </c>
      <c r="E16" s="81">
        <v>2020</v>
      </c>
      <c r="F16" s="81">
        <v>-1</v>
      </c>
      <c r="G16" s="81">
        <v>5</v>
      </c>
      <c r="H16" s="81">
        <v>5</v>
      </c>
    </row>
    <row r="17" spans="3:8">
      <c r="C17" s="81" t="s">
        <v>39</v>
      </c>
      <c r="D17" s="81" t="s">
        <v>153</v>
      </c>
      <c r="E17" s="81">
        <v>2020</v>
      </c>
      <c r="F17" s="81">
        <v>1</v>
      </c>
      <c r="G17" s="81">
        <v>5</v>
      </c>
      <c r="H17" s="81">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109"/>
  <sheetViews>
    <sheetView topLeftCell="A90" workbookViewId="0">
      <selection activeCell="H109" sqref="H109"/>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157</v>
      </c>
      <c r="G5" s="4" t="s">
        <v>156</v>
      </c>
      <c r="H5" s="4" t="s">
        <v>155</v>
      </c>
      <c r="I5" s="24" t="s">
        <v>16</v>
      </c>
      <c r="J5" s="5" t="s">
        <v>5</v>
      </c>
    </row>
    <row r="6" spans="2:36" ht="14.5">
      <c r="B6" s="32"/>
      <c r="C6" s="14" t="s">
        <v>9</v>
      </c>
      <c r="D6" s="80" t="s">
        <v>141</v>
      </c>
      <c r="E6" s="14">
        <v>0</v>
      </c>
      <c r="F6" s="15">
        <v>5</v>
      </c>
      <c r="G6" s="15">
        <v>5</v>
      </c>
      <c r="H6" s="15">
        <v>5</v>
      </c>
      <c r="I6" s="25" t="s">
        <v>18</v>
      </c>
      <c r="J6" s="14" t="s">
        <v>8</v>
      </c>
    </row>
    <row r="7" spans="2:36" ht="14.5">
      <c r="B7" s="40"/>
      <c r="C7" s="12"/>
      <c r="D7" s="12"/>
      <c r="E7" s="12"/>
      <c r="F7" s="41"/>
      <c r="G7" s="41"/>
      <c r="H7" s="41"/>
      <c r="I7" s="42"/>
      <c r="J7" s="12"/>
    </row>
    <row r="8" spans="2:36" ht="14.5">
      <c r="B8" s="1" t="s">
        <v>29</v>
      </c>
      <c r="C8" s="6"/>
      <c r="D8" s="6"/>
      <c r="E8" s="6"/>
      <c r="F8" s="6"/>
      <c r="G8" s="6"/>
      <c r="H8" s="6"/>
      <c r="I8" s="6"/>
      <c r="J8" s="2"/>
    </row>
    <row r="9" spans="2:36" ht="13.5" thickBot="1">
      <c r="B9" s="3" t="s">
        <v>1</v>
      </c>
      <c r="C9" s="3" t="s">
        <v>2</v>
      </c>
      <c r="D9" s="3" t="s">
        <v>3</v>
      </c>
      <c r="E9" s="3" t="s">
        <v>4</v>
      </c>
      <c r="F9" s="4" t="s">
        <v>157</v>
      </c>
      <c r="G9" s="4" t="s">
        <v>156</v>
      </c>
      <c r="H9" s="4" t="s">
        <v>155</v>
      </c>
      <c r="I9" s="4" t="s">
        <v>400</v>
      </c>
      <c r="J9" s="4" t="s">
        <v>401</v>
      </c>
      <c r="K9" s="24" t="s">
        <v>16</v>
      </c>
      <c r="L9" s="5" t="s">
        <v>5</v>
      </c>
    </row>
    <row r="10" spans="2:36" ht="14.5">
      <c r="B10" s="6"/>
      <c r="C10" s="30" t="s">
        <v>9</v>
      </c>
      <c r="D10" s="132" t="s">
        <v>141</v>
      </c>
      <c r="E10" s="6">
        <v>2016</v>
      </c>
      <c r="F10" s="133">
        <v>0</v>
      </c>
      <c r="G10" s="133">
        <v>0.6</v>
      </c>
      <c r="H10" s="133">
        <v>0</v>
      </c>
      <c r="I10" s="133">
        <v>0</v>
      </c>
      <c r="J10" s="133">
        <v>0</v>
      </c>
      <c r="K10" s="26" t="s">
        <v>421</v>
      </c>
      <c r="L10" s="115" t="s">
        <v>413</v>
      </c>
      <c r="AG10"/>
      <c r="AH10"/>
      <c r="AI10"/>
      <c r="AJ10"/>
    </row>
    <row r="11" spans="2:36" ht="14.5">
      <c r="B11" s="6"/>
      <c r="C11" s="30" t="s">
        <v>9</v>
      </c>
      <c r="D11" s="132" t="s">
        <v>141</v>
      </c>
      <c r="E11" s="6">
        <v>2016</v>
      </c>
      <c r="F11" s="133">
        <v>0</v>
      </c>
      <c r="G11" s="133">
        <v>0.6</v>
      </c>
      <c r="H11" s="133">
        <v>0</v>
      </c>
      <c r="I11" s="133">
        <v>0</v>
      </c>
      <c r="J11" s="133">
        <v>0</v>
      </c>
      <c r="K11" s="26" t="s">
        <v>421</v>
      </c>
      <c r="L11" s="115" t="s">
        <v>414</v>
      </c>
      <c r="AG11"/>
      <c r="AH11"/>
      <c r="AI11"/>
      <c r="AJ11"/>
    </row>
    <row r="12" spans="2:36" ht="14.5">
      <c r="B12" s="6"/>
      <c r="C12" s="30" t="s">
        <v>9</v>
      </c>
      <c r="D12" s="132" t="s">
        <v>141</v>
      </c>
      <c r="E12" s="6">
        <v>2016</v>
      </c>
      <c r="F12" s="133">
        <v>0</v>
      </c>
      <c r="G12" s="133">
        <v>0</v>
      </c>
      <c r="H12" s="133">
        <v>0.6</v>
      </c>
      <c r="I12" s="133">
        <v>0</v>
      </c>
      <c r="J12" s="133">
        <v>0</v>
      </c>
      <c r="K12" s="26" t="s">
        <v>421</v>
      </c>
      <c r="L12" s="115" t="s">
        <v>392</v>
      </c>
      <c r="AG12"/>
      <c r="AH12"/>
      <c r="AI12"/>
      <c r="AJ12"/>
    </row>
    <row r="13" spans="2:36" ht="14.5">
      <c r="B13" s="6"/>
      <c r="C13" s="30" t="s">
        <v>9</v>
      </c>
      <c r="D13" s="132" t="s">
        <v>141</v>
      </c>
      <c r="E13" s="6">
        <v>2016</v>
      </c>
      <c r="F13" s="133">
        <v>0</v>
      </c>
      <c r="G13" s="133">
        <v>0</v>
      </c>
      <c r="H13" s="133">
        <v>0</v>
      </c>
      <c r="I13" s="133">
        <v>0.6</v>
      </c>
      <c r="J13" s="133">
        <v>0</v>
      </c>
      <c r="K13" s="26" t="s">
        <v>421</v>
      </c>
      <c r="L13" s="115" t="s">
        <v>393</v>
      </c>
      <c r="AG13"/>
      <c r="AH13"/>
      <c r="AI13"/>
      <c r="AJ13"/>
    </row>
    <row r="14" spans="2:36" ht="14.5">
      <c r="B14" s="6"/>
      <c r="C14" s="30" t="s">
        <v>9</v>
      </c>
      <c r="D14" s="132" t="s">
        <v>141</v>
      </c>
      <c r="E14" s="6">
        <v>2016</v>
      </c>
      <c r="F14" s="70">
        <v>0</v>
      </c>
      <c r="G14" s="133">
        <v>0</v>
      </c>
      <c r="H14" s="133"/>
      <c r="I14" s="133">
        <v>0.6</v>
      </c>
      <c r="J14" s="133">
        <v>0</v>
      </c>
      <c r="K14" s="26" t="s">
        <v>421</v>
      </c>
      <c r="L14" s="115" t="s">
        <v>394</v>
      </c>
      <c r="AG14"/>
      <c r="AH14"/>
      <c r="AI14"/>
      <c r="AJ14"/>
    </row>
    <row r="15" spans="2:36" ht="14.5">
      <c r="B15" s="6"/>
      <c r="C15" s="30" t="s">
        <v>9</v>
      </c>
      <c r="D15" s="132" t="s">
        <v>141</v>
      </c>
      <c r="E15" s="6">
        <v>2016</v>
      </c>
      <c r="F15" s="133">
        <v>0</v>
      </c>
      <c r="G15" s="133">
        <v>0</v>
      </c>
      <c r="H15" s="133">
        <v>0</v>
      </c>
      <c r="I15" s="133">
        <v>0.6</v>
      </c>
      <c r="J15" s="133">
        <v>0</v>
      </c>
      <c r="K15" s="26" t="s">
        <v>421</v>
      </c>
      <c r="L15" s="115" t="s">
        <v>395</v>
      </c>
      <c r="AG15"/>
      <c r="AH15"/>
      <c r="AI15"/>
      <c r="AJ15"/>
    </row>
    <row r="16" spans="2:36" ht="14.5">
      <c r="B16" s="6"/>
      <c r="C16" s="30" t="s">
        <v>9</v>
      </c>
      <c r="D16" s="132" t="s">
        <v>141</v>
      </c>
      <c r="E16" s="6">
        <v>2016</v>
      </c>
      <c r="F16" s="133">
        <v>0</v>
      </c>
      <c r="G16" s="133">
        <v>0</v>
      </c>
      <c r="H16" s="133">
        <v>0</v>
      </c>
      <c r="I16" s="133">
        <v>0.6</v>
      </c>
      <c r="J16" s="133">
        <v>0</v>
      </c>
      <c r="K16" s="26" t="s">
        <v>421</v>
      </c>
      <c r="L16" s="115" t="s">
        <v>396</v>
      </c>
      <c r="AG16"/>
      <c r="AH16"/>
      <c r="AI16"/>
      <c r="AJ16"/>
    </row>
    <row r="17" spans="2:36" ht="14.5">
      <c r="B17" s="12"/>
      <c r="C17" s="30" t="s">
        <v>9</v>
      </c>
      <c r="D17" s="132" t="s">
        <v>141</v>
      </c>
      <c r="E17" s="6">
        <v>2016</v>
      </c>
      <c r="F17" s="133">
        <v>0</v>
      </c>
      <c r="G17" s="133">
        <v>0</v>
      </c>
      <c r="H17" s="133">
        <v>0</v>
      </c>
      <c r="I17" s="133">
        <v>0</v>
      </c>
      <c r="J17" s="133">
        <v>0.6</v>
      </c>
      <c r="K17" s="26" t="s">
        <v>421</v>
      </c>
      <c r="L17" s="115" t="s">
        <v>397</v>
      </c>
      <c r="AG17"/>
      <c r="AH17"/>
      <c r="AI17"/>
      <c r="AJ17"/>
    </row>
    <row r="18" spans="2:36" ht="14.5">
      <c r="C18" s="6" t="s">
        <v>9</v>
      </c>
      <c r="D18" s="132" t="s">
        <v>141</v>
      </c>
      <c r="E18" s="6">
        <v>2016</v>
      </c>
      <c r="F18" s="133">
        <v>0</v>
      </c>
      <c r="G18" s="133">
        <v>0</v>
      </c>
      <c r="H18" s="133"/>
      <c r="I18" s="133">
        <v>0</v>
      </c>
      <c r="J18" s="133">
        <v>0.6</v>
      </c>
      <c r="K18" s="26" t="s">
        <v>421</v>
      </c>
      <c r="L18" s="115" t="s">
        <v>398</v>
      </c>
      <c r="AG18"/>
      <c r="AH18"/>
      <c r="AI18"/>
      <c r="AJ18"/>
    </row>
    <row r="19" spans="2:36" ht="14.5">
      <c r="B19" s="10"/>
      <c r="C19" s="9" t="s">
        <v>9</v>
      </c>
      <c r="D19" s="132" t="s">
        <v>141</v>
      </c>
      <c r="E19" s="6">
        <v>2016</v>
      </c>
      <c r="F19" s="134">
        <v>0</v>
      </c>
      <c r="G19" s="134">
        <v>0</v>
      </c>
      <c r="H19" s="134">
        <v>0</v>
      </c>
      <c r="I19" s="134">
        <v>0</v>
      </c>
      <c r="J19" s="134">
        <v>0.6</v>
      </c>
      <c r="K19" s="26" t="s">
        <v>421</v>
      </c>
      <c r="L19" s="115" t="s">
        <v>399</v>
      </c>
      <c r="AG19"/>
      <c r="AH19"/>
      <c r="AI19"/>
      <c r="AJ19"/>
    </row>
    <row r="20" spans="2:36" ht="14.5">
      <c r="B20" s="6"/>
      <c r="C20" s="30" t="s">
        <v>9</v>
      </c>
      <c r="D20" s="132" t="s">
        <v>141</v>
      </c>
      <c r="E20" s="6">
        <v>2016</v>
      </c>
      <c r="F20" s="133">
        <v>0</v>
      </c>
      <c r="G20" s="133">
        <v>0.6</v>
      </c>
      <c r="H20" s="133">
        <v>0</v>
      </c>
      <c r="I20" s="133">
        <v>0</v>
      </c>
      <c r="J20" s="133">
        <v>0</v>
      </c>
      <c r="K20" s="26" t="s">
        <v>421</v>
      </c>
      <c r="L20" s="115" t="s">
        <v>415</v>
      </c>
      <c r="AG20"/>
      <c r="AH20"/>
      <c r="AI20"/>
      <c r="AJ20"/>
    </row>
    <row r="21" spans="2:36" ht="14.5">
      <c r="B21" s="6"/>
      <c r="C21" s="30" t="s">
        <v>9</v>
      </c>
      <c r="D21" s="132" t="s">
        <v>141</v>
      </c>
      <c r="E21" s="6">
        <v>2016</v>
      </c>
      <c r="F21" s="133">
        <v>0</v>
      </c>
      <c r="G21" s="133">
        <v>0.6</v>
      </c>
      <c r="H21" s="133">
        <v>0</v>
      </c>
      <c r="I21" s="133">
        <v>0</v>
      </c>
      <c r="J21" s="133">
        <v>0</v>
      </c>
      <c r="K21" s="26" t="s">
        <v>421</v>
      </c>
      <c r="L21" s="115" t="s">
        <v>416</v>
      </c>
      <c r="AG21"/>
      <c r="AH21"/>
      <c r="AI21"/>
      <c r="AJ21"/>
    </row>
    <row r="22" spans="2:36" ht="14.5">
      <c r="B22" s="6"/>
      <c r="C22" s="30" t="s">
        <v>9</v>
      </c>
      <c r="D22" s="132" t="s">
        <v>141</v>
      </c>
      <c r="E22" s="6">
        <v>2016</v>
      </c>
      <c r="F22" s="133">
        <v>0</v>
      </c>
      <c r="G22" s="133">
        <v>0</v>
      </c>
      <c r="H22" s="133">
        <v>0.6</v>
      </c>
      <c r="I22" s="133">
        <v>0</v>
      </c>
      <c r="J22" s="133">
        <v>0</v>
      </c>
      <c r="K22" s="26" t="s">
        <v>421</v>
      </c>
      <c r="L22" s="115" t="s">
        <v>402</v>
      </c>
      <c r="AG22"/>
      <c r="AH22"/>
      <c r="AI22"/>
      <c r="AJ22"/>
    </row>
    <row r="23" spans="2:36" ht="14.5">
      <c r="B23" s="6"/>
      <c r="C23" s="30" t="s">
        <v>9</v>
      </c>
      <c r="D23" s="132" t="s">
        <v>141</v>
      </c>
      <c r="E23" s="6">
        <v>2016</v>
      </c>
      <c r="F23" s="133">
        <v>0</v>
      </c>
      <c r="G23" s="133">
        <v>0</v>
      </c>
      <c r="H23" s="133">
        <v>0</v>
      </c>
      <c r="I23" s="133">
        <v>0.6</v>
      </c>
      <c r="J23" s="133">
        <v>0</v>
      </c>
      <c r="K23" s="26" t="s">
        <v>421</v>
      </c>
      <c r="L23" s="115" t="s">
        <v>403</v>
      </c>
      <c r="AG23"/>
      <c r="AH23"/>
      <c r="AI23"/>
      <c r="AJ23"/>
    </row>
    <row r="24" spans="2:36" ht="14.5">
      <c r="B24" s="6"/>
      <c r="C24" s="30" t="s">
        <v>9</v>
      </c>
      <c r="D24" s="132" t="s">
        <v>141</v>
      </c>
      <c r="E24" s="6">
        <v>2016</v>
      </c>
      <c r="F24" s="70">
        <v>0</v>
      </c>
      <c r="G24" s="133">
        <v>0</v>
      </c>
      <c r="H24" s="133"/>
      <c r="I24" s="133">
        <v>0.6</v>
      </c>
      <c r="J24" s="133">
        <v>0</v>
      </c>
      <c r="K24" s="26" t="s">
        <v>421</v>
      </c>
      <c r="L24" s="115" t="s">
        <v>404</v>
      </c>
      <c r="AG24"/>
      <c r="AH24"/>
      <c r="AI24"/>
      <c r="AJ24"/>
    </row>
    <row r="25" spans="2:36" ht="14.5">
      <c r="B25" s="6"/>
      <c r="C25" s="30" t="s">
        <v>9</v>
      </c>
      <c r="D25" s="132" t="s">
        <v>141</v>
      </c>
      <c r="E25" s="6">
        <v>2016</v>
      </c>
      <c r="F25" s="133">
        <v>0</v>
      </c>
      <c r="G25" s="133">
        <v>0</v>
      </c>
      <c r="H25" s="133">
        <v>0</v>
      </c>
      <c r="I25" s="133">
        <v>0.6</v>
      </c>
      <c r="J25" s="133">
        <v>0</v>
      </c>
      <c r="K25" s="26" t="s">
        <v>421</v>
      </c>
      <c r="L25" s="115" t="s">
        <v>405</v>
      </c>
      <c r="AG25"/>
      <c r="AH25"/>
      <c r="AI25"/>
      <c r="AJ25"/>
    </row>
    <row r="26" spans="2:36" ht="14.5">
      <c r="B26" s="6"/>
      <c r="C26" s="30" t="s">
        <v>9</v>
      </c>
      <c r="D26" s="132" t="s">
        <v>141</v>
      </c>
      <c r="E26" s="6">
        <v>2016</v>
      </c>
      <c r="F26" s="133">
        <v>0</v>
      </c>
      <c r="G26" s="133">
        <v>0</v>
      </c>
      <c r="H26" s="133">
        <v>0</v>
      </c>
      <c r="I26" s="133">
        <v>0.6</v>
      </c>
      <c r="J26" s="133">
        <v>0</v>
      </c>
      <c r="K26" s="26" t="s">
        <v>421</v>
      </c>
      <c r="L26" s="115" t="s">
        <v>406</v>
      </c>
      <c r="AG26"/>
      <c r="AH26"/>
      <c r="AI26"/>
      <c r="AJ26"/>
    </row>
    <row r="27" spans="2:36" ht="14.5">
      <c r="B27" s="12"/>
      <c r="C27" s="30" t="s">
        <v>9</v>
      </c>
      <c r="D27" s="132" t="s">
        <v>141</v>
      </c>
      <c r="E27" s="6">
        <v>2016</v>
      </c>
      <c r="F27" s="133">
        <v>0</v>
      </c>
      <c r="G27" s="133">
        <v>0</v>
      </c>
      <c r="H27" s="133">
        <v>0</v>
      </c>
      <c r="I27" s="133">
        <v>0</v>
      </c>
      <c r="J27" s="133">
        <v>0.6</v>
      </c>
      <c r="K27" s="26" t="s">
        <v>421</v>
      </c>
      <c r="L27" s="115" t="s">
        <v>407</v>
      </c>
      <c r="AE27"/>
      <c r="AF27"/>
      <c r="AG27"/>
      <c r="AH27"/>
      <c r="AI27"/>
      <c r="AJ27"/>
    </row>
    <row r="28" spans="2:36" ht="14.5">
      <c r="C28" s="6" t="s">
        <v>9</v>
      </c>
      <c r="D28" s="132" t="s">
        <v>141</v>
      </c>
      <c r="E28" s="6">
        <v>2016</v>
      </c>
      <c r="F28" s="133">
        <v>0</v>
      </c>
      <c r="G28" s="133">
        <v>0</v>
      </c>
      <c r="H28" s="133"/>
      <c r="I28" s="133">
        <v>0</v>
      </c>
      <c r="J28" s="133">
        <v>0.6</v>
      </c>
      <c r="K28" s="26" t="s">
        <v>421</v>
      </c>
      <c r="L28" s="115" t="s">
        <v>408</v>
      </c>
    </row>
    <row r="29" spans="2:36" ht="14.5">
      <c r="B29" s="10"/>
      <c r="C29" s="9" t="s">
        <v>9</v>
      </c>
      <c r="D29" s="132" t="s">
        <v>141</v>
      </c>
      <c r="E29" s="6">
        <v>2016</v>
      </c>
      <c r="F29" s="134">
        <v>0</v>
      </c>
      <c r="G29" s="134">
        <v>0</v>
      </c>
      <c r="H29" s="134">
        <v>0</v>
      </c>
      <c r="I29" s="134">
        <v>0</v>
      </c>
      <c r="J29" s="134">
        <v>0.6</v>
      </c>
      <c r="K29" s="26" t="s">
        <v>421</v>
      </c>
      <c r="L29" s="115" t="s">
        <v>409</v>
      </c>
      <c r="AF29" s="11"/>
    </row>
    <row r="30" spans="2:36" ht="14.5">
      <c r="B30" s="6"/>
      <c r="C30" s="30" t="s">
        <v>9</v>
      </c>
      <c r="D30" s="132" t="s">
        <v>141</v>
      </c>
      <c r="E30" s="6">
        <v>2020</v>
      </c>
      <c r="F30" s="133">
        <v>0</v>
      </c>
      <c r="G30" s="133">
        <v>0.6</v>
      </c>
      <c r="H30" s="133">
        <v>0</v>
      </c>
      <c r="I30" s="133">
        <v>0</v>
      </c>
      <c r="J30" s="133">
        <v>0</v>
      </c>
      <c r="K30" s="26" t="s">
        <v>421</v>
      </c>
      <c r="L30" s="115" t="s">
        <v>413</v>
      </c>
    </row>
    <row r="31" spans="2:36" ht="14.5">
      <c r="B31" s="6"/>
      <c r="C31" s="30" t="s">
        <v>9</v>
      </c>
      <c r="D31" s="132" t="s">
        <v>141</v>
      </c>
      <c r="E31" s="6">
        <v>2020</v>
      </c>
      <c r="F31" s="133">
        <v>0</v>
      </c>
      <c r="G31" s="133">
        <v>0.6</v>
      </c>
      <c r="H31" s="133">
        <v>0</v>
      </c>
      <c r="I31" s="133">
        <v>0</v>
      </c>
      <c r="J31" s="133">
        <v>0</v>
      </c>
      <c r="K31" s="26" t="s">
        <v>421</v>
      </c>
      <c r="L31" s="115" t="s">
        <v>414</v>
      </c>
    </row>
    <row r="32" spans="2:36" ht="14.5">
      <c r="C32" s="30" t="s">
        <v>9</v>
      </c>
      <c r="D32" s="132" t="s">
        <v>141</v>
      </c>
      <c r="E32" s="6">
        <v>2020</v>
      </c>
      <c r="F32" s="133">
        <v>0</v>
      </c>
      <c r="G32" s="133">
        <v>0</v>
      </c>
      <c r="H32" s="133">
        <v>0.6</v>
      </c>
      <c r="I32" s="133">
        <v>0</v>
      </c>
      <c r="J32" s="133">
        <v>0</v>
      </c>
      <c r="K32" s="26" t="s">
        <v>421</v>
      </c>
      <c r="L32" s="115" t="s">
        <v>392</v>
      </c>
    </row>
    <row r="33" spans="2:32" ht="14.5">
      <c r="C33" s="30" t="s">
        <v>9</v>
      </c>
      <c r="D33" s="132" t="s">
        <v>141</v>
      </c>
      <c r="E33" s="6">
        <v>2020</v>
      </c>
      <c r="F33" s="133">
        <v>0</v>
      </c>
      <c r="G33" s="133">
        <v>0</v>
      </c>
      <c r="H33" s="133">
        <v>0</v>
      </c>
      <c r="I33" s="133">
        <v>0.6</v>
      </c>
      <c r="J33" s="133">
        <v>0</v>
      </c>
      <c r="K33" s="26" t="s">
        <v>421</v>
      </c>
      <c r="L33" s="115" t="s">
        <v>393</v>
      </c>
    </row>
    <row r="34" spans="2:32" ht="14.5">
      <c r="C34" s="30" t="s">
        <v>9</v>
      </c>
      <c r="D34" s="132" t="s">
        <v>141</v>
      </c>
      <c r="E34" s="6">
        <v>2020</v>
      </c>
      <c r="F34" s="70">
        <v>0</v>
      </c>
      <c r="G34" s="133">
        <v>0</v>
      </c>
      <c r="H34" s="133">
        <v>0</v>
      </c>
      <c r="I34" s="133">
        <v>0.6</v>
      </c>
      <c r="J34" s="133">
        <v>0</v>
      </c>
      <c r="K34" s="26" t="s">
        <v>421</v>
      </c>
      <c r="L34" s="115" t="s">
        <v>394</v>
      </c>
      <c r="AF34" s="11"/>
    </row>
    <row r="35" spans="2:32" ht="14.5">
      <c r="C35" s="30" t="s">
        <v>9</v>
      </c>
      <c r="D35" s="132" t="s">
        <v>141</v>
      </c>
      <c r="E35" s="6">
        <v>2020</v>
      </c>
      <c r="F35" s="133">
        <v>0</v>
      </c>
      <c r="G35" s="133">
        <v>0</v>
      </c>
      <c r="H35" s="133">
        <v>0</v>
      </c>
      <c r="I35" s="133">
        <v>0.6</v>
      </c>
      <c r="J35" s="133">
        <v>0</v>
      </c>
      <c r="K35" s="26" t="s">
        <v>421</v>
      </c>
      <c r="L35" s="115" t="s">
        <v>395</v>
      </c>
    </row>
    <row r="36" spans="2:32" ht="14.5">
      <c r="C36" s="30" t="s">
        <v>9</v>
      </c>
      <c r="D36" s="132" t="s">
        <v>141</v>
      </c>
      <c r="E36" s="6">
        <v>2020</v>
      </c>
      <c r="F36" s="133">
        <v>0</v>
      </c>
      <c r="G36" s="133">
        <v>0</v>
      </c>
      <c r="H36" s="133">
        <v>0</v>
      </c>
      <c r="I36" s="133">
        <v>0.6</v>
      </c>
      <c r="J36" s="133">
        <v>0</v>
      </c>
      <c r="K36" s="26" t="s">
        <v>421</v>
      </c>
      <c r="L36" s="115" t="s">
        <v>396</v>
      </c>
    </row>
    <row r="37" spans="2:32" ht="14.5">
      <c r="C37" s="30" t="s">
        <v>9</v>
      </c>
      <c r="D37" s="132" t="s">
        <v>141</v>
      </c>
      <c r="E37" s="6">
        <v>2020</v>
      </c>
      <c r="F37" s="133">
        <v>0</v>
      </c>
      <c r="G37" s="133">
        <v>0</v>
      </c>
      <c r="H37" s="133">
        <v>0</v>
      </c>
      <c r="I37" s="133">
        <v>0</v>
      </c>
      <c r="J37" s="133">
        <v>0.6</v>
      </c>
      <c r="K37" s="26" t="s">
        <v>421</v>
      </c>
      <c r="L37" s="115" t="s">
        <v>397</v>
      </c>
      <c r="AD37" s="11"/>
    </row>
    <row r="38" spans="2:32" ht="14.5">
      <c r="C38" s="6" t="s">
        <v>9</v>
      </c>
      <c r="D38" s="132" t="s">
        <v>141</v>
      </c>
      <c r="E38" s="6">
        <v>2020</v>
      </c>
      <c r="F38" s="133">
        <v>0</v>
      </c>
      <c r="G38" s="133">
        <v>0</v>
      </c>
      <c r="H38" s="133"/>
      <c r="I38" s="133">
        <v>0</v>
      </c>
      <c r="J38" s="133">
        <v>0.6</v>
      </c>
      <c r="K38" s="26" t="s">
        <v>421</v>
      </c>
      <c r="L38" s="115" t="s">
        <v>398</v>
      </c>
      <c r="AD38" s="11"/>
    </row>
    <row r="39" spans="2:32" ht="14.5">
      <c r="C39" s="12" t="s">
        <v>9</v>
      </c>
      <c r="D39" s="132" t="s">
        <v>141</v>
      </c>
      <c r="E39" s="12">
        <v>2020</v>
      </c>
      <c r="F39" s="133">
        <v>0</v>
      </c>
      <c r="G39" s="133">
        <v>0</v>
      </c>
      <c r="H39" s="133">
        <v>0</v>
      </c>
      <c r="I39" s="133">
        <v>0</v>
      </c>
      <c r="J39" s="133">
        <v>0.6</v>
      </c>
      <c r="K39" s="26" t="s">
        <v>421</v>
      </c>
      <c r="L39" s="130" t="s">
        <v>399</v>
      </c>
    </row>
    <row r="40" spans="2:32" ht="14.5">
      <c r="C40" s="12" t="s">
        <v>9</v>
      </c>
      <c r="D40" s="132" t="s">
        <v>141</v>
      </c>
      <c r="E40" s="6">
        <v>2020</v>
      </c>
      <c r="F40" s="133">
        <v>0</v>
      </c>
      <c r="G40" s="133">
        <v>0.6</v>
      </c>
      <c r="H40" s="133">
        <v>0</v>
      </c>
      <c r="I40" s="133">
        <v>0</v>
      </c>
      <c r="J40" s="133">
        <v>0</v>
      </c>
      <c r="K40" s="26" t="s">
        <v>421</v>
      </c>
      <c r="L40" s="115" t="s">
        <v>410</v>
      </c>
    </row>
    <row r="41" spans="2:32" ht="14.5">
      <c r="B41" s="10"/>
      <c r="C41" s="9" t="s">
        <v>9</v>
      </c>
      <c r="D41" s="132" t="s">
        <v>141</v>
      </c>
      <c r="E41" s="9">
        <v>2020</v>
      </c>
      <c r="F41" s="134">
        <v>0</v>
      </c>
      <c r="G41" s="134">
        <v>0</v>
      </c>
      <c r="H41" s="134">
        <v>0.6</v>
      </c>
      <c r="I41" s="134">
        <v>0</v>
      </c>
      <c r="J41" s="134">
        <v>0</v>
      </c>
      <c r="K41" s="26" t="s">
        <v>421</v>
      </c>
      <c r="L41" s="115" t="s">
        <v>412</v>
      </c>
    </row>
    <row r="42" spans="2:32" ht="14.5">
      <c r="B42" s="6"/>
      <c r="C42" s="30" t="s">
        <v>9</v>
      </c>
      <c r="D42" s="132" t="s">
        <v>141</v>
      </c>
      <c r="E42" s="6">
        <v>2020</v>
      </c>
      <c r="F42" s="133">
        <v>0</v>
      </c>
      <c r="G42" s="133">
        <v>0.6</v>
      </c>
      <c r="H42" s="133">
        <v>0</v>
      </c>
      <c r="I42" s="133">
        <v>0</v>
      </c>
      <c r="J42" s="133">
        <v>0</v>
      </c>
      <c r="K42" s="26" t="s">
        <v>421</v>
      </c>
      <c r="L42" s="115" t="s">
        <v>415</v>
      </c>
    </row>
    <row r="43" spans="2:32" ht="14.5">
      <c r="B43" s="6"/>
      <c r="C43" s="30" t="s">
        <v>9</v>
      </c>
      <c r="D43" s="132" t="s">
        <v>141</v>
      </c>
      <c r="E43" s="6">
        <v>2020</v>
      </c>
      <c r="F43" s="133">
        <v>0</v>
      </c>
      <c r="G43" s="133">
        <v>0.6</v>
      </c>
      <c r="H43" s="133">
        <v>0</v>
      </c>
      <c r="I43" s="133">
        <v>0</v>
      </c>
      <c r="J43" s="133">
        <v>0</v>
      </c>
      <c r="K43" s="26" t="s">
        <v>421</v>
      </c>
      <c r="L43" s="115" t="s">
        <v>416</v>
      </c>
    </row>
    <row r="44" spans="2:32" ht="14.5">
      <c r="C44" s="6" t="s">
        <v>9</v>
      </c>
      <c r="D44" s="132" t="s">
        <v>141</v>
      </c>
      <c r="E44" s="8">
        <v>2020</v>
      </c>
      <c r="F44" s="133">
        <v>0</v>
      </c>
      <c r="G44" s="133">
        <v>0</v>
      </c>
      <c r="H44" s="133">
        <v>0.6</v>
      </c>
      <c r="I44" s="133">
        <v>0</v>
      </c>
      <c r="J44" s="133">
        <v>0</v>
      </c>
      <c r="K44" s="26" t="s">
        <v>421</v>
      </c>
      <c r="L44" s="115" t="s">
        <v>402</v>
      </c>
    </row>
    <row r="45" spans="2:32" ht="14.5">
      <c r="C45" s="6" t="s">
        <v>9</v>
      </c>
      <c r="D45" s="132" t="s">
        <v>141</v>
      </c>
      <c r="E45" s="13">
        <v>2020</v>
      </c>
      <c r="F45" s="133">
        <v>0</v>
      </c>
      <c r="G45" s="133">
        <v>0</v>
      </c>
      <c r="H45" s="133">
        <v>0</v>
      </c>
      <c r="I45" s="133">
        <v>0.6</v>
      </c>
      <c r="J45" s="133">
        <v>0</v>
      </c>
      <c r="K45" s="26" t="s">
        <v>421</v>
      </c>
      <c r="L45" s="115" t="s">
        <v>403</v>
      </c>
    </row>
    <row r="46" spans="2:32" ht="14.5">
      <c r="C46" s="6" t="s">
        <v>9</v>
      </c>
      <c r="D46" s="132" t="s">
        <v>141</v>
      </c>
      <c r="E46" s="13">
        <v>2020</v>
      </c>
      <c r="F46" s="70">
        <v>0</v>
      </c>
      <c r="G46" s="133">
        <v>0</v>
      </c>
      <c r="H46" s="133">
        <v>0</v>
      </c>
      <c r="I46" s="133">
        <v>0.6</v>
      </c>
      <c r="J46" s="133">
        <v>0</v>
      </c>
      <c r="K46" s="26" t="s">
        <v>421</v>
      </c>
      <c r="L46" s="115" t="s">
        <v>404</v>
      </c>
    </row>
    <row r="47" spans="2:32" ht="14.5">
      <c r="C47" s="6" t="s">
        <v>9</v>
      </c>
      <c r="D47" s="132" t="s">
        <v>141</v>
      </c>
      <c r="E47" s="13">
        <v>2020</v>
      </c>
      <c r="F47" s="133">
        <v>0</v>
      </c>
      <c r="G47" s="133">
        <v>0</v>
      </c>
      <c r="H47" s="133">
        <v>0</v>
      </c>
      <c r="I47" s="133">
        <v>0.6</v>
      </c>
      <c r="J47" s="133">
        <v>0</v>
      </c>
      <c r="K47" s="26" t="s">
        <v>421</v>
      </c>
      <c r="L47" s="115" t="s">
        <v>405</v>
      </c>
    </row>
    <row r="48" spans="2:32" ht="14.5">
      <c r="C48" s="6" t="s">
        <v>9</v>
      </c>
      <c r="D48" s="132" t="s">
        <v>141</v>
      </c>
      <c r="E48" s="13">
        <v>2020</v>
      </c>
      <c r="F48" s="133">
        <v>0</v>
      </c>
      <c r="G48" s="133">
        <v>0</v>
      </c>
      <c r="H48" s="133">
        <v>0</v>
      </c>
      <c r="I48" s="133">
        <v>0.6</v>
      </c>
      <c r="J48" s="133">
        <v>0</v>
      </c>
      <c r="K48" s="26" t="s">
        <v>421</v>
      </c>
      <c r="L48" s="115" t="s">
        <v>406</v>
      </c>
    </row>
    <row r="49" spans="2:12" ht="14.5">
      <c r="C49" s="12" t="s">
        <v>9</v>
      </c>
      <c r="D49" s="132" t="s">
        <v>141</v>
      </c>
      <c r="E49" s="13">
        <v>2020</v>
      </c>
      <c r="F49" s="133">
        <v>0</v>
      </c>
      <c r="G49" s="133">
        <v>0</v>
      </c>
      <c r="H49" s="133">
        <v>0</v>
      </c>
      <c r="I49" s="133">
        <v>0</v>
      </c>
      <c r="J49" s="133">
        <v>0.6</v>
      </c>
      <c r="K49" s="26" t="s">
        <v>421</v>
      </c>
      <c r="L49" s="115" t="s">
        <v>407</v>
      </c>
    </row>
    <row r="50" spans="2:12" ht="14.5">
      <c r="C50" s="6" t="s">
        <v>9</v>
      </c>
      <c r="D50" s="132" t="s">
        <v>141</v>
      </c>
      <c r="E50" s="13">
        <v>2020</v>
      </c>
      <c r="F50" s="133">
        <v>0</v>
      </c>
      <c r="G50" s="133">
        <v>0</v>
      </c>
      <c r="H50" s="133"/>
      <c r="I50" s="133">
        <v>0</v>
      </c>
      <c r="J50" s="133">
        <v>0.6</v>
      </c>
      <c r="K50" s="26" t="s">
        <v>421</v>
      </c>
      <c r="L50" s="115" t="s">
        <v>408</v>
      </c>
    </row>
    <row r="51" spans="2:12" ht="14.5">
      <c r="C51" s="12" t="s">
        <v>9</v>
      </c>
      <c r="D51" s="132" t="s">
        <v>141</v>
      </c>
      <c r="E51" s="13">
        <v>2020</v>
      </c>
      <c r="F51" s="133">
        <v>0</v>
      </c>
      <c r="G51" s="133">
        <v>0</v>
      </c>
      <c r="H51" s="133">
        <v>0</v>
      </c>
      <c r="I51" s="133">
        <v>0</v>
      </c>
      <c r="J51" s="133">
        <v>0.6</v>
      </c>
      <c r="K51" s="26" t="s">
        <v>421</v>
      </c>
      <c r="L51" s="115" t="s">
        <v>409</v>
      </c>
    </row>
    <row r="52" spans="2:12" ht="14.5">
      <c r="B52" s="10"/>
      <c r="C52" s="9" t="s">
        <v>9</v>
      </c>
      <c r="D52" s="132" t="s">
        <v>141</v>
      </c>
      <c r="E52" s="9">
        <v>2020</v>
      </c>
      <c r="F52" s="134">
        <v>0</v>
      </c>
      <c r="G52" s="133">
        <v>0.6</v>
      </c>
      <c r="H52" s="133">
        <v>0</v>
      </c>
      <c r="I52" s="133">
        <v>0</v>
      </c>
      <c r="J52" s="133">
        <v>0</v>
      </c>
      <c r="K52" s="26" t="s">
        <v>421</v>
      </c>
      <c r="L52" s="115" t="s">
        <v>411</v>
      </c>
    </row>
    <row r="53" spans="2:12" ht="14.5">
      <c r="C53" s="9" t="s">
        <v>9</v>
      </c>
      <c r="D53" s="132" t="s">
        <v>141</v>
      </c>
      <c r="E53" s="9">
        <v>2020</v>
      </c>
      <c r="F53" s="134">
        <v>0</v>
      </c>
      <c r="G53" s="134">
        <v>0</v>
      </c>
      <c r="H53" s="134">
        <v>0.6</v>
      </c>
      <c r="I53" s="134">
        <v>0</v>
      </c>
      <c r="J53" s="134">
        <v>0</v>
      </c>
      <c r="K53" s="26" t="s">
        <v>421</v>
      </c>
      <c r="L53" s="115" t="s">
        <v>422</v>
      </c>
    </row>
    <row r="54" spans="2:12" ht="14.5">
      <c r="B54" s="6"/>
      <c r="C54" s="30" t="s">
        <v>9</v>
      </c>
      <c r="D54" s="132" t="s">
        <v>141</v>
      </c>
      <c r="E54" s="6">
        <v>2027</v>
      </c>
      <c r="F54" s="133">
        <v>0</v>
      </c>
      <c r="G54" s="133">
        <v>0.6</v>
      </c>
      <c r="H54" s="133">
        <v>0</v>
      </c>
      <c r="I54" s="133">
        <v>0</v>
      </c>
      <c r="J54" s="133">
        <v>0</v>
      </c>
      <c r="K54" s="26" t="s">
        <v>421</v>
      </c>
      <c r="L54" s="115" t="s">
        <v>413</v>
      </c>
    </row>
    <row r="55" spans="2:12" ht="14.5">
      <c r="B55" s="6"/>
      <c r="C55" s="30" t="s">
        <v>9</v>
      </c>
      <c r="D55" s="132" t="s">
        <v>141</v>
      </c>
      <c r="E55" s="6">
        <v>2027</v>
      </c>
      <c r="F55" s="133">
        <v>0</v>
      </c>
      <c r="G55" s="133">
        <v>0.6</v>
      </c>
      <c r="H55" s="133">
        <v>0</v>
      </c>
      <c r="I55" s="133">
        <v>0</v>
      </c>
      <c r="J55" s="133">
        <v>0</v>
      </c>
      <c r="K55" s="26" t="s">
        <v>421</v>
      </c>
      <c r="L55" s="115" t="s">
        <v>414</v>
      </c>
    </row>
    <row r="56" spans="2:12" ht="14.5">
      <c r="C56" s="30" t="s">
        <v>9</v>
      </c>
      <c r="D56" s="132" t="s">
        <v>141</v>
      </c>
      <c r="E56" s="6">
        <v>2027</v>
      </c>
      <c r="F56" s="133">
        <v>0</v>
      </c>
      <c r="G56" s="133">
        <v>0</v>
      </c>
      <c r="H56" s="133">
        <v>0.6</v>
      </c>
      <c r="I56" s="133">
        <v>0</v>
      </c>
      <c r="J56" s="133">
        <v>0</v>
      </c>
      <c r="K56" s="26" t="s">
        <v>421</v>
      </c>
      <c r="L56" s="115" t="s">
        <v>392</v>
      </c>
    </row>
    <row r="57" spans="2:12" ht="14.5">
      <c r="C57" s="30" t="s">
        <v>9</v>
      </c>
      <c r="D57" s="132" t="s">
        <v>141</v>
      </c>
      <c r="E57" s="6">
        <v>2027</v>
      </c>
      <c r="F57" s="133">
        <v>0</v>
      </c>
      <c r="G57" s="133">
        <v>0</v>
      </c>
      <c r="H57" s="133">
        <v>0</v>
      </c>
      <c r="I57" s="133">
        <v>0.6</v>
      </c>
      <c r="J57" s="133">
        <v>0</v>
      </c>
      <c r="K57" s="26" t="s">
        <v>421</v>
      </c>
      <c r="L57" s="115" t="s">
        <v>393</v>
      </c>
    </row>
    <row r="58" spans="2:12" ht="14.5">
      <c r="C58" s="30" t="s">
        <v>9</v>
      </c>
      <c r="D58" s="132" t="s">
        <v>141</v>
      </c>
      <c r="E58" s="6">
        <v>2027</v>
      </c>
      <c r="F58" s="70">
        <v>0</v>
      </c>
      <c r="G58" s="133">
        <v>0</v>
      </c>
      <c r="H58" s="133">
        <v>0</v>
      </c>
      <c r="I58" s="133">
        <v>0.6</v>
      </c>
      <c r="J58" s="133">
        <v>0</v>
      </c>
      <c r="K58" s="26" t="s">
        <v>421</v>
      </c>
      <c r="L58" s="115" t="s">
        <v>394</v>
      </c>
    </row>
    <row r="59" spans="2:12" ht="14.5">
      <c r="C59" s="30" t="s">
        <v>9</v>
      </c>
      <c r="D59" s="132" t="s">
        <v>141</v>
      </c>
      <c r="E59" s="6">
        <v>2027</v>
      </c>
      <c r="F59" s="133">
        <v>0</v>
      </c>
      <c r="G59" s="133">
        <v>0</v>
      </c>
      <c r="H59" s="133">
        <v>0</v>
      </c>
      <c r="I59" s="133">
        <v>0.6</v>
      </c>
      <c r="J59" s="133">
        <v>0</v>
      </c>
      <c r="K59" s="26" t="s">
        <v>421</v>
      </c>
      <c r="L59" s="115" t="s">
        <v>395</v>
      </c>
    </row>
    <row r="60" spans="2:12" ht="14.5">
      <c r="C60" s="30" t="s">
        <v>9</v>
      </c>
      <c r="D60" s="132" t="s">
        <v>141</v>
      </c>
      <c r="E60" s="6">
        <v>2027</v>
      </c>
      <c r="F60" s="133">
        <v>0</v>
      </c>
      <c r="G60" s="133">
        <v>0</v>
      </c>
      <c r="H60" s="133">
        <v>0</v>
      </c>
      <c r="I60" s="133">
        <v>0.6</v>
      </c>
      <c r="J60" s="133">
        <v>0</v>
      </c>
      <c r="K60" s="26" t="s">
        <v>421</v>
      </c>
      <c r="L60" s="115" t="s">
        <v>396</v>
      </c>
    </row>
    <row r="61" spans="2:12" ht="14.5">
      <c r="C61" s="30" t="s">
        <v>9</v>
      </c>
      <c r="D61" s="132" t="s">
        <v>141</v>
      </c>
      <c r="E61" s="6">
        <v>2027</v>
      </c>
      <c r="F61" s="133">
        <v>0</v>
      </c>
      <c r="G61" s="133">
        <v>0</v>
      </c>
      <c r="H61" s="133">
        <v>0</v>
      </c>
      <c r="I61" s="133">
        <v>0</v>
      </c>
      <c r="J61" s="133">
        <v>0.6</v>
      </c>
      <c r="K61" s="26" t="s">
        <v>421</v>
      </c>
      <c r="L61" s="115" t="s">
        <v>397</v>
      </c>
    </row>
    <row r="62" spans="2:12" ht="14.5">
      <c r="C62" s="6" t="s">
        <v>9</v>
      </c>
      <c r="D62" s="132" t="s">
        <v>141</v>
      </c>
      <c r="E62" s="6">
        <v>2027</v>
      </c>
      <c r="F62" s="133">
        <v>0</v>
      </c>
      <c r="G62" s="133">
        <v>0</v>
      </c>
      <c r="H62" s="133"/>
      <c r="I62" s="133">
        <v>0</v>
      </c>
      <c r="J62" s="133">
        <v>0.6</v>
      </c>
      <c r="K62" s="26" t="s">
        <v>421</v>
      </c>
      <c r="L62" s="115" t="s">
        <v>398</v>
      </c>
    </row>
    <row r="63" spans="2:12" ht="14.5">
      <c r="C63" s="12" t="s">
        <v>9</v>
      </c>
      <c r="D63" s="132" t="s">
        <v>141</v>
      </c>
      <c r="E63" s="6">
        <v>2027</v>
      </c>
      <c r="F63" s="133">
        <v>0</v>
      </c>
      <c r="G63" s="133">
        <v>0</v>
      </c>
      <c r="H63" s="133">
        <v>0</v>
      </c>
      <c r="I63" s="133">
        <v>0</v>
      </c>
      <c r="J63" s="133">
        <v>0.6</v>
      </c>
      <c r="K63" s="26" t="s">
        <v>421</v>
      </c>
      <c r="L63" s="130" t="s">
        <v>399</v>
      </c>
    </row>
    <row r="64" spans="2:12" ht="14.5">
      <c r="C64" s="12" t="s">
        <v>9</v>
      </c>
      <c r="D64" s="132" t="s">
        <v>141</v>
      </c>
      <c r="E64" s="6">
        <v>2027</v>
      </c>
      <c r="F64" s="133">
        <v>0</v>
      </c>
      <c r="G64" s="133">
        <v>0.6</v>
      </c>
      <c r="H64" s="133">
        <v>0</v>
      </c>
      <c r="I64" s="133">
        <v>0</v>
      </c>
      <c r="J64" s="133">
        <v>0</v>
      </c>
      <c r="K64" s="26" t="s">
        <v>421</v>
      </c>
      <c r="L64" s="115" t="s">
        <v>410</v>
      </c>
    </row>
    <row r="65" spans="2:12" ht="14.5">
      <c r="C65" s="12" t="s">
        <v>9</v>
      </c>
      <c r="D65" s="132" t="s">
        <v>141</v>
      </c>
      <c r="E65" s="6">
        <v>2027</v>
      </c>
      <c r="F65" s="133">
        <v>0</v>
      </c>
      <c r="G65" s="134">
        <v>0</v>
      </c>
      <c r="H65" s="134">
        <v>0.6</v>
      </c>
      <c r="I65" s="134">
        <v>0</v>
      </c>
      <c r="J65" s="134">
        <v>0</v>
      </c>
      <c r="K65" s="26" t="s">
        <v>421</v>
      </c>
      <c r="L65" s="115" t="s">
        <v>412</v>
      </c>
    </row>
    <row r="66" spans="2:12" ht="14.5">
      <c r="B66" s="10"/>
      <c r="C66" s="9" t="s">
        <v>9</v>
      </c>
      <c r="D66" s="132" t="s">
        <v>141</v>
      </c>
      <c r="E66" s="9">
        <v>2027</v>
      </c>
      <c r="F66" s="134">
        <v>0</v>
      </c>
      <c r="G66" s="134">
        <v>0</v>
      </c>
      <c r="H66" s="134">
        <v>0</v>
      </c>
      <c r="I66" s="134">
        <v>0</v>
      </c>
      <c r="J66" s="134">
        <v>0.6</v>
      </c>
      <c r="K66" s="26" t="s">
        <v>421</v>
      </c>
      <c r="L66" s="131" t="s">
        <v>417</v>
      </c>
    </row>
    <row r="67" spans="2:12" ht="14.5">
      <c r="B67" s="10"/>
      <c r="C67" s="9" t="s">
        <v>9</v>
      </c>
      <c r="D67" s="132" t="s">
        <v>141</v>
      </c>
      <c r="E67" s="9">
        <v>2027</v>
      </c>
      <c r="F67" s="134">
        <v>0</v>
      </c>
      <c r="G67" s="134">
        <v>0</v>
      </c>
      <c r="H67" s="134">
        <v>0.6</v>
      </c>
      <c r="I67" s="134">
        <v>0</v>
      </c>
      <c r="J67" s="134">
        <v>0</v>
      </c>
      <c r="K67" s="26" t="s">
        <v>421</v>
      </c>
      <c r="L67" s="131" t="s">
        <v>419</v>
      </c>
    </row>
    <row r="68" spans="2:12" ht="14.5">
      <c r="B68" s="6"/>
      <c r="C68" s="30" t="s">
        <v>9</v>
      </c>
      <c r="D68" s="132" t="s">
        <v>141</v>
      </c>
      <c r="E68" s="6">
        <v>2027</v>
      </c>
      <c r="F68" s="133">
        <v>0</v>
      </c>
      <c r="G68" s="133">
        <v>0.6</v>
      </c>
      <c r="H68" s="133">
        <v>0</v>
      </c>
      <c r="I68" s="133">
        <v>0</v>
      </c>
      <c r="J68" s="133">
        <v>0</v>
      </c>
      <c r="K68" s="26" t="s">
        <v>421</v>
      </c>
      <c r="L68" s="115" t="s">
        <v>415</v>
      </c>
    </row>
    <row r="69" spans="2:12" ht="14.5">
      <c r="B69" s="6"/>
      <c r="C69" s="30" t="s">
        <v>9</v>
      </c>
      <c r="D69" s="132" t="s">
        <v>141</v>
      </c>
      <c r="E69" s="6">
        <v>2027</v>
      </c>
      <c r="F69" s="133">
        <v>0</v>
      </c>
      <c r="G69" s="133">
        <v>0.6</v>
      </c>
      <c r="H69" s="133">
        <v>0</v>
      </c>
      <c r="I69" s="133">
        <v>0</v>
      </c>
      <c r="J69" s="133">
        <v>0</v>
      </c>
      <c r="K69" s="26" t="s">
        <v>421</v>
      </c>
      <c r="L69" s="115" t="s">
        <v>416</v>
      </c>
    </row>
    <row r="70" spans="2:12" ht="14.5">
      <c r="C70" s="6" t="s">
        <v>9</v>
      </c>
      <c r="D70" s="132" t="s">
        <v>141</v>
      </c>
      <c r="E70" s="6">
        <v>2027</v>
      </c>
      <c r="F70" s="133">
        <v>0</v>
      </c>
      <c r="G70" s="133">
        <v>0</v>
      </c>
      <c r="H70" s="133">
        <v>0.6</v>
      </c>
      <c r="I70" s="133">
        <v>0</v>
      </c>
      <c r="J70" s="133">
        <v>0</v>
      </c>
      <c r="K70" s="26" t="s">
        <v>421</v>
      </c>
      <c r="L70" s="115" t="s">
        <v>402</v>
      </c>
    </row>
    <row r="71" spans="2:12" ht="14.5">
      <c r="C71" s="6" t="s">
        <v>9</v>
      </c>
      <c r="D71" s="132" t="s">
        <v>141</v>
      </c>
      <c r="E71" s="6">
        <v>2027</v>
      </c>
      <c r="F71" s="133">
        <v>0</v>
      </c>
      <c r="G71" s="133">
        <v>0</v>
      </c>
      <c r="H71" s="133">
        <v>0</v>
      </c>
      <c r="I71" s="133">
        <v>0.6</v>
      </c>
      <c r="J71" s="133">
        <v>0</v>
      </c>
      <c r="K71" s="26" t="s">
        <v>421</v>
      </c>
      <c r="L71" s="115" t="s">
        <v>403</v>
      </c>
    </row>
    <row r="72" spans="2:12" ht="14.5">
      <c r="C72" s="6" t="s">
        <v>9</v>
      </c>
      <c r="D72" s="132" t="s">
        <v>141</v>
      </c>
      <c r="E72" s="6">
        <v>2027</v>
      </c>
      <c r="F72" s="70">
        <v>0</v>
      </c>
      <c r="G72" s="133">
        <v>0</v>
      </c>
      <c r="H72" s="133">
        <v>0</v>
      </c>
      <c r="I72" s="133">
        <v>0.6</v>
      </c>
      <c r="J72" s="133">
        <v>0</v>
      </c>
      <c r="K72" s="26" t="s">
        <v>421</v>
      </c>
      <c r="L72" s="115" t="s">
        <v>404</v>
      </c>
    </row>
    <row r="73" spans="2:12" ht="14.5">
      <c r="C73" s="6" t="s">
        <v>9</v>
      </c>
      <c r="D73" s="132" t="s">
        <v>141</v>
      </c>
      <c r="E73" s="6">
        <v>2027</v>
      </c>
      <c r="F73" s="133">
        <v>0</v>
      </c>
      <c r="G73" s="133">
        <v>0</v>
      </c>
      <c r="H73" s="133">
        <v>0</v>
      </c>
      <c r="I73" s="133">
        <v>0.6</v>
      </c>
      <c r="J73" s="133">
        <v>0</v>
      </c>
      <c r="K73" s="26" t="s">
        <v>421</v>
      </c>
      <c r="L73" s="115" t="s">
        <v>405</v>
      </c>
    </row>
    <row r="74" spans="2:12" ht="14.5">
      <c r="C74" s="6" t="s">
        <v>9</v>
      </c>
      <c r="D74" s="132" t="s">
        <v>141</v>
      </c>
      <c r="E74" s="6">
        <v>2027</v>
      </c>
      <c r="F74" s="133">
        <v>0</v>
      </c>
      <c r="G74" s="133">
        <v>0</v>
      </c>
      <c r="H74" s="133">
        <v>0</v>
      </c>
      <c r="I74" s="133">
        <v>0.6</v>
      </c>
      <c r="J74" s="133">
        <v>0</v>
      </c>
      <c r="K74" s="26" t="s">
        <v>421</v>
      </c>
      <c r="L74" s="115" t="s">
        <v>406</v>
      </c>
    </row>
    <row r="75" spans="2:12" ht="14.5">
      <c r="C75" s="12" t="s">
        <v>9</v>
      </c>
      <c r="D75" s="132" t="s">
        <v>141</v>
      </c>
      <c r="E75" s="6">
        <v>2027</v>
      </c>
      <c r="F75" s="133">
        <v>0</v>
      </c>
      <c r="G75" s="133">
        <v>0</v>
      </c>
      <c r="H75" s="133">
        <v>0</v>
      </c>
      <c r="I75" s="133">
        <v>0</v>
      </c>
      <c r="J75" s="133">
        <v>0.6</v>
      </c>
      <c r="K75" s="26" t="s">
        <v>421</v>
      </c>
      <c r="L75" s="115" t="s">
        <v>407</v>
      </c>
    </row>
    <row r="76" spans="2:12" ht="14.5">
      <c r="C76" s="6" t="s">
        <v>9</v>
      </c>
      <c r="D76" s="132" t="s">
        <v>141</v>
      </c>
      <c r="E76" s="6">
        <v>2027</v>
      </c>
      <c r="F76" s="133">
        <v>0</v>
      </c>
      <c r="G76" s="133">
        <v>0</v>
      </c>
      <c r="H76" s="133"/>
      <c r="I76" s="133">
        <v>0</v>
      </c>
      <c r="J76" s="133">
        <v>0.6</v>
      </c>
      <c r="K76" s="26" t="s">
        <v>421</v>
      </c>
      <c r="L76" s="115" t="s">
        <v>408</v>
      </c>
    </row>
    <row r="77" spans="2:12" ht="14.5">
      <c r="C77" s="12" t="s">
        <v>9</v>
      </c>
      <c r="D77" s="132" t="s">
        <v>141</v>
      </c>
      <c r="E77" s="6">
        <v>2027</v>
      </c>
      <c r="F77" s="133">
        <v>0</v>
      </c>
      <c r="G77" s="133">
        <v>0</v>
      </c>
      <c r="H77" s="133">
        <v>0</v>
      </c>
      <c r="I77" s="133">
        <v>0</v>
      </c>
      <c r="J77" s="133">
        <v>0.6</v>
      </c>
      <c r="K77" s="26" t="s">
        <v>421</v>
      </c>
      <c r="L77" s="115" t="s">
        <v>409</v>
      </c>
    </row>
    <row r="78" spans="2:12" ht="14.5">
      <c r="C78" s="12" t="s">
        <v>9</v>
      </c>
      <c r="D78" s="132" t="s">
        <v>141</v>
      </c>
      <c r="E78" s="6">
        <v>2027</v>
      </c>
      <c r="F78" s="133">
        <v>0</v>
      </c>
      <c r="G78" s="133">
        <v>0.6</v>
      </c>
      <c r="H78" s="133">
        <v>0</v>
      </c>
      <c r="I78" s="133">
        <v>0</v>
      </c>
      <c r="J78" s="133">
        <v>0</v>
      </c>
      <c r="K78" s="26" t="s">
        <v>421</v>
      </c>
      <c r="L78" s="115" t="s">
        <v>411</v>
      </c>
    </row>
    <row r="79" spans="2:12" ht="14.5">
      <c r="C79" s="12" t="s">
        <v>9</v>
      </c>
      <c r="D79" s="132" t="s">
        <v>141</v>
      </c>
      <c r="E79" s="6">
        <v>2027</v>
      </c>
      <c r="F79" s="133">
        <v>0</v>
      </c>
      <c r="G79" s="134">
        <v>0</v>
      </c>
      <c r="H79" s="134">
        <v>0.6</v>
      </c>
      <c r="I79" s="134">
        <v>0</v>
      </c>
      <c r="J79" s="134">
        <v>0</v>
      </c>
      <c r="K79" s="26" t="s">
        <v>421</v>
      </c>
      <c r="L79" s="115" t="s">
        <v>422</v>
      </c>
    </row>
    <row r="80" spans="2:12" ht="14.5">
      <c r="B80" s="10"/>
      <c r="C80" s="9" t="s">
        <v>9</v>
      </c>
      <c r="D80" s="132" t="s">
        <v>141</v>
      </c>
      <c r="E80" s="9">
        <v>2027</v>
      </c>
      <c r="F80" s="134">
        <v>0</v>
      </c>
      <c r="G80" s="134">
        <v>0</v>
      </c>
      <c r="H80" s="134">
        <v>0</v>
      </c>
      <c r="I80" s="134">
        <v>0</v>
      </c>
      <c r="J80" s="134">
        <v>0.6</v>
      </c>
      <c r="K80" s="26" t="s">
        <v>421</v>
      </c>
      <c r="L80" s="131" t="s">
        <v>418</v>
      </c>
    </row>
    <row r="81" spans="2:12" ht="14.5">
      <c r="B81" s="10"/>
      <c r="C81" s="9" t="s">
        <v>9</v>
      </c>
      <c r="D81" s="132" t="s">
        <v>141</v>
      </c>
      <c r="E81" s="9">
        <v>2027</v>
      </c>
      <c r="F81" s="134">
        <v>0</v>
      </c>
      <c r="G81" s="134">
        <v>0</v>
      </c>
      <c r="H81" s="134">
        <v>0.6</v>
      </c>
      <c r="I81" s="134">
        <v>0</v>
      </c>
      <c r="J81" s="134">
        <v>0</v>
      </c>
      <c r="K81" s="26" t="s">
        <v>421</v>
      </c>
      <c r="L81" s="131" t="s">
        <v>420</v>
      </c>
    </row>
    <row r="82" spans="2:12" ht="14.5">
      <c r="C82" s="30" t="s">
        <v>9</v>
      </c>
      <c r="D82" s="132" t="s">
        <v>141</v>
      </c>
      <c r="E82" s="6">
        <v>2030</v>
      </c>
      <c r="F82" s="16">
        <v>0</v>
      </c>
      <c r="G82" s="16">
        <v>0.6</v>
      </c>
      <c r="H82" s="16">
        <v>0</v>
      </c>
      <c r="I82" s="16">
        <v>0</v>
      </c>
      <c r="J82" s="16">
        <v>0</v>
      </c>
      <c r="K82" s="26" t="s">
        <v>421</v>
      </c>
      <c r="L82" s="115" t="s">
        <v>413</v>
      </c>
    </row>
    <row r="83" spans="2:12" ht="14.5">
      <c r="C83" s="30" t="s">
        <v>9</v>
      </c>
      <c r="D83" s="132" t="s">
        <v>141</v>
      </c>
      <c r="E83" s="6">
        <v>2030</v>
      </c>
      <c r="F83" s="16">
        <v>0</v>
      </c>
      <c r="G83" s="16">
        <v>0.6</v>
      </c>
      <c r="H83" s="16">
        <v>0</v>
      </c>
      <c r="I83" s="16">
        <v>0</v>
      </c>
      <c r="J83" s="16">
        <v>0</v>
      </c>
      <c r="K83" s="26" t="s">
        <v>421</v>
      </c>
      <c r="L83" s="115" t="s">
        <v>414</v>
      </c>
    </row>
    <row r="84" spans="2:12" ht="14.5">
      <c r="C84" s="30" t="s">
        <v>9</v>
      </c>
      <c r="D84" s="132" t="s">
        <v>141</v>
      </c>
      <c r="E84" s="6">
        <v>2030</v>
      </c>
      <c r="F84" s="16">
        <v>0</v>
      </c>
      <c r="G84" s="16">
        <v>0</v>
      </c>
      <c r="H84" s="16">
        <v>0.6</v>
      </c>
      <c r="I84" s="16">
        <v>0</v>
      </c>
      <c r="J84" s="16">
        <v>0</v>
      </c>
      <c r="K84" s="26" t="s">
        <v>421</v>
      </c>
      <c r="L84" s="115" t="s">
        <v>392</v>
      </c>
    </row>
    <row r="85" spans="2:12" ht="14.5">
      <c r="C85" s="30" t="s">
        <v>9</v>
      </c>
      <c r="D85" s="132" t="s">
        <v>141</v>
      </c>
      <c r="E85" s="6">
        <v>2030</v>
      </c>
      <c r="F85" s="16">
        <v>0</v>
      </c>
      <c r="G85" s="16">
        <v>0</v>
      </c>
      <c r="H85" s="16">
        <v>0</v>
      </c>
      <c r="I85" s="16">
        <v>0.6</v>
      </c>
      <c r="J85" s="16">
        <v>0</v>
      </c>
      <c r="K85" s="26" t="s">
        <v>421</v>
      </c>
      <c r="L85" s="115" t="s">
        <v>393</v>
      </c>
    </row>
    <row r="86" spans="2:12" ht="14.5">
      <c r="C86" s="30" t="s">
        <v>9</v>
      </c>
      <c r="D86" s="132" t="s">
        <v>141</v>
      </c>
      <c r="E86" s="6">
        <v>2030</v>
      </c>
      <c r="F86" s="7">
        <v>0</v>
      </c>
      <c r="G86" s="16">
        <v>0</v>
      </c>
      <c r="H86" s="16"/>
      <c r="I86" s="16">
        <v>0.6</v>
      </c>
      <c r="J86" s="16">
        <v>0</v>
      </c>
      <c r="K86" s="26" t="s">
        <v>421</v>
      </c>
      <c r="L86" s="115" t="s">
        <v>394</v>
      </c>
    </row>
    <row r="87" spans="2:12" ht="14.5">
      <c r="C87" s="30" t="s">
        <v>9</v>
      </c>
      <c r="D87" s="132" t="s">
        <v>141</v>
      </c>
      <c r="E87" s="6">
        <v>2030</v>
      </c>
      <c r="F87" s="16">
        <v>0</v>
      </c>
      <c r="G87" s="16">
        <v>0</v>
      </c>
      <c r="H87" s="16">
        <v>0</v>
      </c>
      <c r="I87" s="16">
        <v>0.6</v>
      </c>
      <c r="J87" s="16">
        <v>0</v>
      </c>
      <c r="K87" s="26" t="s">
        <v>421</v>
      </c>
      <c r="L87" s="115" t="s">
        <v>395</v>
      </c>
    </row>
    <row r="88" spans="2:12" ht="14.5">
      <c r="C88" s="30" t="s">
        <v>9</v>
      </c>
      <c r="D88" s="132" t="s">
        <v>141</v>
      </c>
      <c r="E88" s="6">
        <v>2030</v>
      </c>
      <c r="F88" s="16">
        <v>0</v>
      </c>
      <c r="G88" s="16">
        <v>0</v>
      </c>
      <c r="H88" s="16">
        <v>0</v>
      </c>
      <c r="I88" s="16">
        <v>0.6</v>
      </c>
      <c r="J88" s="16">
        <v>0</v>
      </c>
      <c r="K88" s="26" t="s">
        <v>421</v>
      </c>
      <c r="L88" s="115" t="s">
        <v>396</v>
      </c>
    </row>
    <row r="89" spans="2:12" ht="14.5">
      <c r="C89" s="30" t="s">
        <v>9</v>
      </c>
      <c r="D89" s="132" t="s">
        <v>141</v>
      </c>
      <c r="E89" s="6">
        <v>2030</v>
      </c>
      <c r="F89" s="16">
        <v>0</v>
      </c>
      <c r="G89" s="16">
        <v>0</v>
      </c>
      <c r="H89" s="16">
        <v>0</v>
      </c>
      <c r="I89" s="16">
        <v>0</v>
      </c>
      <c r="J89" s="16">
        <v>0.6</v>
      </c>
      <c r="K89" s="26" t="s">
        <v>421</v>
      </c>
      <c r="L89" s="115" t="s">
        <v>397</v>
      </c>
    </row>
    <row r="90" spans="2:12" ht="14.5">
      <c r="C90" s="6" t="s">
        <v>9</v>
      </c>
      <c r="D90" s="132" t="s">
        <v>141</v>
      </c>
      <c r="E90" s="6">
        <v>2030</v>
      </c>
      <c r="F90" s="16">
        <v>0</v>
      </c>
      <c r="G90" s="16">
        <v>0</v>
      </c>
      <c r="H90" s="16"/>
      <c r="I90" s="16">
        <v>0</v>
      </c>
      <c r="J90" s="16">
        <v>0.6</v>
      </c>
      <c r="K90" s="26" t="s">
        <v>421</v>
      </c>
      <c r="L90" s="115" t="s">
        <v>398</v>
      </c>
    </row>
    <row r="91" spans="2:12" ht="14.5">
      <c r="C91" s="12" t="s">
        <v>9</v>
      </c>
      <c r="D91" s="132" t="s">
        <v>141</v>
      </c>
      <c r="E91" s="6">
        <v>2030</v>
      </c>
      <c r="F91" s="16">
        <v>0</v>
      </c>
      <c r="G91" s="16">
        <v>0</v>
      </c>
      <c r="H91" s="16">
        <v>0</v>
      </c>
      <c r="I91" s="16">
        <v>0</v>
      </c>
      <c r="J91" s="134">
        <v>0.6</v>
      </c>
      <c r="K91" s="26" t="s">
        <v>421</v>
      </c>
      <c r="L91" s="130" t="s">
        <v>399</v>
      </c>
    </row>
    <row r="92" spans="2:12" ht="14.5">
      <c r="C92" s="12" t="s">
        <v>9</v>
      </c>
      <c r="D92" s="132" t="s">
        <v>141</v>
      </c>
      <c r="E92" s="6">
        <v>2030</v>
      </c>
      <c r="F92" s="16">
        <v>0</v>
      </c>
      <c r="G92" s="134">
        <v>0.6</v>
      </c>
      <c r="H92" s="16">
        <v>0</v>
      </c>
      <c r="I92" s="16">
        <v>0</v>
      </c>
      <c r="J92" s="16">
        <v>0</v>
      </c>
      <c r="K92" s="26" t="s">
        <v>421</v>
      </c>
      <c r="L92" s="115" t="s">
        <v>410</v>
      </c>
    </row>
    <row r="93" spans="2:12" ht="14.5">
      <c r="C93" s="12" t="s">
        <v>9</v>
      </c>
      <c r="D93" s="132" t="s">
        <v>141</v>
      </c>
      <c r="E93" s="6">
        <v>2030</v>
      </c>
      <c r="F93" s="16">
        <v>0</v>
      </c>
      <c r="G93" s="16">
        <v>0</v>
      </c>
      <c r="H93" s="134">
        <v>0.6</v>
      </c>
      <c r="I93" s="16">
        <v>0</v>
      </c>
      <c r="J93" s="16">
        <v>0</v>
      </c>
      <c r="K93" s="26" t="s">
        <v>421</v>
      </c>
      <c r="L93" s="115" t="s">
        <v>412</v>
      </c>
    </row>
    <row r="94" spans="2:12" ht="14.5">
      <c r="C94" s="9" t="s">
        <v>9</v>
      </c>
      <c r="D94" s="132" t="s">
        <v>141</v>
      </c>
      <c r="E94" s="6">
        <v>2030</v>
      </c>
      <c r="F94" s="17">
        <v>0</v>
      </c>
      <c r="G94" s="17">
        <v>0</v>
      </c>
      <c r="H94" s="17">
        <v>0</v>
      </c>
      <c r="I94" s="17">
        <v>0</v>
      </c>
      <c r="J94" s="134">
        <v>0.6</v>
      </c>
      <c r="K94" s="26" t="s">
        <v>421</v>
      </c>
      <c r="L94" s="131" t="s">
        <v>417</v>
      </c>
    </row>
    <row r="95" spans="2:12" ht="14.5">
      <c r="C95" s="9" t="s">
        <v>9</v>
      </c>
      <c r="D95" s="132" t="s">
        <v>141</v>
      </c>
      <c r="E95" s="6">
        <v>2030</v>
      </c>
      <c r="F95" s="17">
        <v>0</v>
      </c>
      <c r="G95" s="17">
        <v>0</v>
      </c>
      <c r="H95" s="134">
        <v>0.6</v>
      </c>
      <c r="I95" s="17">
        <v>0</v>
      </c>
      <c r="J95" s="17">
        <v>0</v>
      </c>
      <c r="K95" s="26" t="s">
        <v>421</v>
      </c>
      <c r="L95" s="131" t="s">
        <v>419</v>
      </c>
    </row>
    <row r="96" spans="2:12" ht="14.5">
      <c r="C96" s="30" t="s">
        <v>9</v>
      </c>
      <c r="D96" s="132" t="s">
        <v>141</v>
      </c>
      <c r="E96" s="6">
        <v>2030</v>
      </c>
      <c r="F96" s="16">
        <v>0</v>
      </c>
      <c r="G96" s="134">
        <v>0.6</v>
      </c>
      <c r="H96" s="16">
        <v>0</v>
      </c>
      <c r="I96" s="16">
        <v>0</v>
      </c>
      <c r="J96" s="16">
        <v>0</v>
      </c>
      <c r="K96" s="26" t="s">
        <v>421</v>
      </c>
      <c r="L96" s="115" t="s">
        <v>415</v>
      </c>
    </row>
    <row r="97" spans="3:12" ht="14.5">
      <c r="C97" s="30" t="s">
        <v>9</v>
      </c>
      <c r="D97" s="132" t="s">
        <v>141</v>
      </c>
      <c r="E97" s="6">
        <v>2030</v>
      </c>
      <c r="F97" s="16">
        <v>0</v>
      </c>
      <c r="G97" s="134">
        <v>0.6</v>
      </c>
      <c r="H97" s="16">
        <v>0</v>
      </c>
      <c r="I97" s="16">
        <v>0</v>
      </c>
      <c r="J97" s="16">
        <v>0</v>
      </c>
      <c r="K97" s="26" t="s">
        <v>421</v>
      </c>
      <c r="L97" s="115" t="s">
        <v>416</v>
      </c>
    </row>
    <row r="98" spans="3:12" ht="14.5">
      <c r="C98" s="6" t="s">
        <v>9</v>
      </c>
      <c r="D98" s="132" t="s">
        <v>141</v>
      </c>
      <c r="E98" s="6">
        <v>2030</v>
      </c>
      <c r="F98" s="16">
        <v>0</v>
      </c>
      <c r="G98" s="16">
        <v>0</v>
      </c>
      <c r="H98" s="134">
        <v>0.6</v>
      </c>
      <c r="I98" s="16">
        <v>0</v>
      </c>
      <c r="J98" s="16">
        <v>0</v>
      </c>
      <c r="K98" s="26" t="s">
        <v>421</v>
      </c>
      <c r="L98" s="115" t="s">
        <v>402</v>
      </c>
    </row>
    <row r="99" spans="3:12" ht="14.5">
      <c r="C99" s="6" t="s">
        <v>9</v>
      </c>
      <c r="D99" s="132" t="s">
        <v>141</v>
      </c>
      <c r="E99" s="6">
        <v>2030</v>
      </c>
      <c r="F99" s="16">
        <v>0</v>
      </c>
      <c r="G99" s="16">
        <v>0</v>
      </c>
      <c r="H99" s="16">
        <v>0</v>
      </c>
      <c r="I99" s="134">
        <v>0.6</v>
      </c>
      <c r="J99" s="16">
        <v>0</v>
      </c>
      <c r="K99" s="26" t="s">
        <v>421</v>
      </c>
      <c r="L99" s="115" t="s">
        <v>403</v>
      </c>
    </row>
    <row r="100" spans="3:12" ht="14.5">
      <c r="C100" s="6" t="s">
        <v>9</v>
      </c>
      <c r="D100" s="132" t="s">
        <v>141</v>
      </c>
      <c r="E100" s="6">
        <v>2030</v>
      </c>
      <c r="F100" s="7">
        <v>0</v>
      </c>
      <c r="G100" s="16">
        <v>0</v>
      </c>
      <c r="H100" s="16"/>
      <c r="I100" s="134">
        <v>0.6</v>
      </c>
      <c r="J100" s="16">
        <v>0</v>
      </c>
      <c r="K100" s="26" t="s">
        <v>421</v>
      </c>
      <c r="L100" s="115" t="s">
        <v>404</v>
      </c>
    </row>
    <row r="101" spans="3:12" ht="14.5">
      <c r="C101" s="6" t="s">
        <v>9</v>
      </c>
      <c r="D101" s="132" t="s">
        <v>141</v>
      </c>
      <c r="E101" s="6">
        <v>2030</v>
      </c>
      <c r="F101" s="16">
        <v>0</v>
      </c>
      <c r="G101" s="16">
        <v>0</v>
      </c>
      <c r="H101" s="16">
        <v>0</v>
      </c>
      <c r="I101" s="134">
        <v>0.6</v>
      </c>
      <c r="J101" s="16">
        <v>0</v>
      </c>
      <c r="K101" s="26" t="s">
        <v>421</v>
      </c>
      <c r="L101" s="115" t="s">
        <v>405</v>
      </c>
    </row>
    <row r="102" spans="3:12" ht="14.5">
      <c r="C102" s="6" t="s">
        <v>9</v>
      </c>
      <c r="D102" s="132" t="s">
        <v>141</v>
      </c>
      <c r="E102" s="6">
        <v>2030</v>
      </c>
      <c r="F102" s="16">
        <v>0</v>
      </c>
      <c r="G102" s="16">
        <v>0</v>
      </c>
      <c r="H102" s="16">
        <v>0</v>
      </c>
      <c r="I102" s="134">
        <v>0.6</v>
      </c>
      <c r="J102" s="16">
        <v>0</v>
      </c>
      <c r="K102" s="26" t="s">
        <v>421</v>
      </c>
      <c r="L102" s="115" t="s">
        <v>406</v>
      </c>
    </row>
    <row r="103" spans="3:12" ht="14.5">
      <c r="C103" s="12" t="s">
        <v>9</v>
      </c>
      <c r="D103" s="132" t="s">
        <v>141</v>
      </c>
      <c r="E103" s="6">
        <v>2030</v>
      </c>
      <c r="F103" s="16">
        <v>0</v>
      </c>
      <c r="G103" s="16">
        <v>0</v>
      </c>
      <c r="H103" s="16">
        <v>0</v>
      </c>
      <c r="I103" s="16">
        <v>0</v>
      </c>
      <c r="J103" s="134">
        <v>0.6</v>
      </c>
      <c r="K103" s="26" t="s">
        <v>421</v>
      </c>
      <c r="L103" s="115" t="s">
        <v>407</v>
      </c>
    </row>
    <row r="104" spans="3:12" ht="14.5">
      <c r="C104" s="6" t="s">
        <v>9</v>
      </c>
      <c r="D104" s="132" t="s">
        <v>141</v>
      </c>
      <c r="E104" s="6">
        <v>2030</v>
      </c>
      <c r="F104" s="16">
        <v>0</v>
      </c>
      <c r="G104" s="16">
        <v>0</v>
      </c>
      <c r="H104" s="16"/>
      <c r="I104" s="16">
        <v>0</v>
      </c>
      <c r="J104" s="134">
        <v>0.6</v>
      </c>
      <c r="K104" s="26" t="s">
        <v>421</v>
      </c>
      <c r="L104" s="115" t="s">
        <v>408</v>
      </c>
    </row>
    <row r="105" spans="3:12" ht="14.5">
      <c r="C105" s="12" t="s">
        <v>9</v>
      </c>
      <c r="D105" s="132" t="s">
        <v>141</v>
      </c>
      <c r="E105" s="6">
        <v>2030</v>
      </c>
      <c r="F105" s="16">
        <v>0</v>
      </c>
      <c r="G105" s="16">
        <v>0</v>
      </c>
      <c r="H105" s="16">
        <v>0</v>
      </c>
      <c r="I105" s="16">
        <v>0</v>
      </c>
      <c r="J105" s="134">
        <v>0.6</v>
      </c>
      <c r="K105" s="26" t="s">
        <v>421</v>
      </c>
      <c r="L105" s="115" t="s">
        <v>409</v>
      </c>
    </row>
    <row r="106" spans="3:12" ht="14.5">
      <c r="C106" s="12" t="s">
        <v>9</v>
      </c>
      <c r="D106" s="132" t="s">
        <v>141</v>
      </c>
      <c r="E106" s="6">
        <v>2030</v>
      </c>
      <c r="F106" s="16">
        <v>0</v>
      </c>
      <c r="G106" s="134">
        <v>0.6</v>
      </c>
      <c r="H106" s="16">
        <v>0</v>
      </c>
      <c r="I106" s="16">
        <v>0</v>
      </c>
      <c r="J106" s="16">
        <v>0</v>
      </c>
      <c r="K106" s="26" t="s">
        <v>421</v>
      </c>
      <c r="L106" s="115" t="s">
        <v>411</v>
      </c>
    </row>
    <row r="107" spans="3:12" ht="14.5">
      <c r="C107" s="12" t="s">
        <v>9</v>
      </c>
      <c r="D107" s="132" t="s">
        <v>141</v>
      </c>
      <c r="E107" s="6">
        <v>2030</v>
      </c>
      <c r="F107" s="16">
        <v>0</v>
      </c>
      <c r="G107" s="16">
        <v>0</v>
      </c>
      <c r="H107" s="134">
        <v>0.6</v>
      </c>
      <c r="I107" s="16">
        <v>0</v>
      </c>
      <c r="J107" s="16">
        <v>0</v>
      </c>
      <c r="K107" s="26" t="s">
        <v>421</v>
      </c>
      <c r="L107" s="115" t="s">
        <v>422</v>
      </c>
    </row>
    <row r="108" spans="3:12" ht="14.5">
      <c r="C108" s="9" t="s">
        <v>9</v>
      </c>
      <c r="D108" s="132" t="s">
        <v>141</v>
      </c>
      <c r="E108" s="6">
        <v>2030</v>
      </c>
      <c r="F108" s="17">
        <v>0</v>
      </c>
      <c r="G108" s="17">
        <v>0</v>
      </c>
      <c r="H108" s="17">
        <v>0</v>
      </c>
      <c r="I108" s="17">
        <v>0</v>
      </c>
      <c r="J108" s="134">
        <v>0.6</v>
      </c>
      <c r="K108" s="26" t="s">
        <v>421</v>
      </c>
      <c r="L108" s="131" t="s">
        <v>418</v>
      </c>
    </row>
    <row r="109" spans="3:12" ht="14.5">
      <c r="C109" s="9" t="s">
        <v>9</v>
      </c>
      <c r="D109" s="132" t="s">
        <v>141</v>
      </c>
      <c r="E109" s="6">
        <v>2030</v>
      </c>
      <c r="F109" s="17">
        <v>0</v>
      </c>
      <c r="G109" s="17">
        <v>0</v>
      </c>
      <c r="H109" s="134">
        <v>0.6</v>
      </c>
      <c r="I109" s="17">
        <v>0</v>
      </c>
      <c r="J109" s="17">
        <v>0</v>
      </c>
      <c r="K109" s="26" t="s">
        <v>421</v>
      </c>
      <c r="L109" s="131" t="s">
        <v>420</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2"/>
  <sheetViews>
    <sheetView workbookViewId="0">
      <selection activeCell="G106" sqref="G106"/>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157</v>
      </c>
      <c r="G5" s="4" t="s">
        <v>156</v>
      </c>
      <c r="H5" s="4" t="s">
        <v>155</v>
      </c>
      <c r="I5" s="4" t="s">
        <v>400</v>
      </c>
      <c r="J5" s="4" t="s">
        <v>401</v>
      </c>
      <c r="K5" s="24" t="s">
        <v>16</v>
      </c>
      <c r="L5" s="5" t="s">
        <v>5</v>
      </c>
    </row>
    <row r="6" spans="2:21" ht="14.5">
      <c r="B6" s="14"/>
      <c r="C6" s="14" t="s">
        <v>9</v>
      </c>
      <c r="D6" s="23" t="s">
        <v>10</v>
      </c>
      <c r="E6" s="14">
        <v>0</v>
      </c>
      <c r="F6" s="15">
        <v>5</v>
      </c>
      <c r="G6" s="15">
        <v>5</v>
      </c>
      <c r="H6" s="15">
        <v>5</v>
      </c>
      <c r="I6" s="15">
        <v>5</v>
      </c>
      <c r="J6" s="15">
        <v>5</v>
      </c>
      <c r="K6" s="25" t="s">
        <v>18</v>
      </c>
      <c r="L6" s="135" t="s">
        <v>8</v>
      </c>
    </row>
    <row r="8" spans="2:21" ht="14.5">
      <c r="B8" s="1" t="s">
        <v>29</v>
      </c>
      <c r="C8" s="6"/>
      <c r="D8" s="6"/>
      <c r="E8" s="6"/>
      <c r="F8" s="6"/>
      <c r="G8" s="6"/>
      <c r="H8" s="6"/>
      <c r="I8" s="6"/>
      <c r="J8" s="6"/>
      <c r="K8" s="6"/>
      <c r="L8" s="2"/>
    </row>
    <row r="9" spans="2:21" ht="13.5" thickBot="1">
      <c r="B9" s="3" t="s">
        <v>1</v>
      </c>
      <c r="C9" s="3" t="s">
        <v>2</v>
      </c>
      <c r="D9" s="3" t="s">
        <v>3</v>
      </c>
      <c r="E9" s="3" t="s">
        <v>4</v>
      </c>
      <c r="F9" s="4" t="s">
        <v>157</v>
      </c>
      <c r="G9" s="4" t="s">
        <v>156</v>
      </c>
      <c r="H9" s="4" t="s">
        <v>155</v>
      </c>
      <c r="I9" s="4" t="s">
        <v>400</v>
      </c>
      <c r="J9" s="4" t="s">
        <v>401</v>
      </c>
      <c r="K9" s="24" t="s">
        <v>16</v>
      </c>
      <c r="L9" s="5" t="s">
        <v>5</v>
      </c>
    </row>
    <row r="10" spans="2:21" ht="14.5">
      <c r="B10" s="6"/>
      <c r="C10" s="30" t="s">
        <v>9</v>
      </c>
      <c r="D10" s="31" t="s">
        <v>10</v>
      </c>
      <c r="E10" s="6">
        <v>2016</v>
      </c>
      <c r="F10" s="16">
        <v>0</v>
      </c>
      <c r="G10" s="16">
        <f>'35'!$I$20</f>
        <v>1500</v>
      </c>
      <c r="H10" s="16">
        <v>0</v>
      </c>
      <c r="I10" s="16">
        <v>0</v>
      </c>
      <c r="J10" s="16">
        <v>0</v>
      </c>
      <c r="K10" s="26" t="s">
        <v>19</v>
      </c>
      <c r="L10" s="115" t="s">
        <v>413</v>
      </c>
      <c r="R10"/>
      <c r="S10"/>
      <c r="T10"/>
      <c r="U10"/>
    </row>
    <row r="11" spans="2:21" ht="14.5">
      <c r="B11" s="6"/>
      <c r="C11" s="30" t="s">
        <v>9</v>
      </c>
      <c r="D11" s="31" t="s">
        <v>10</v>
      </c>
      <c r="E11" s="6">
        <v>2016</v>
      </c>
      <c r="F11" s="16">
        <v>0</v>
      </c>
      <c r="G11" s="16">
        <v>600</v>
      </c>
      <c r="H11" s="16">
        <v>0</v>
      </c>
      <c r="I11" s="16">
        <v>0</v>
      </c>
      <c r="J11" s="16">
        <v>0</v>
      </c>
      <c r="K11" s="26" t="s">
        <v>19</v>
      </c>
      <c r="L11" s="115" t="s">
        <v>414</v>
      </c>
      <c r="R11"/>
      <c r="S11"/>
      <c r="T11"/>
      <c r="U11"/>
    </row>
    <row r="12" spans="2:21" ht="14.5">
      <c r="B12" s="6"/>
      <c r="C12" s="30" t="s">
        <v>9</v>
      </c>
      <c r="D12" s="31" t="s">
        <v>10</v>
      </c>
      <c r="E12" s="6">
        <v>2016</v>
      </c>
      <c r="F12" s="16">
        <v>0</v>
      </c>
      <c r="G12" s="16">
        <v>0</v>
      </c>
      <c r="H12" s="16">
        <f>'35'!$Q$21</f>
        <v>3900</v>
      </c>
      <c r="I12" s="16">
        <v>0</v>
      </c>
      <c r="J12" s="16">
        <v>0</v>
      </c>
      <c r="K12" s="26" t="s">
        <v>19</v>
      </c>
      <c r="L12" s="115" t="s">
        <v>392</v>
      </c>
      <c r="R12"/>
      <c r="S12"/>
      <c r="T12"/>
      <c r="U12"/>
    </row>
    <row r="13" spans="2:21" ht="14.5">
      <c r="B13" s="6"/>
      <c r="C13" s="30" t="s">
        <v>9</v>
      </c>
      <c r="D13" s="31" t="s">
        <v>10</v>
      </c>
      <c r="E13" s="6">
        <v>2016</v>
      </c>
      <c r="F13" s="16">
        <v>0</v>
      </c>
      <c r="G13" s="16">
        <v>0</v>
      </c>
      <c r="H13" s="16">
        <v>0</v>
      </c>
      <c r="I13" s="16">
        <f>'35'!$M$23</f>
        <v>2300</v>
      </c>
      <c r="J13" s="16">
        <v>0</v>
      </c>
      <c r="K13" s="26" t="s">
        <v>19</v>
      </c>
      <c r="L13" s="115" t="s">
        <v>393</v>
      </c>
      <c r="R13"/>
      <c r="S13"/>
      <c r="T13"/>
      <c r="U13"/>
    </row>
    <row r="14" spans="2:21" ht="14.5">
      <c r="B14" s="6"/>
      <c r="C14" s="30" t="s">
        <v>9</v>
      </c>
      <c r="D14" s="31" t="s">
        <v>10</v>
      </c>
      <c r="E14" s="6">
        <v>2016</v>
      </c>
      <c r="F14" s="7">
        <v>0</v>
      </c>
      <c r="G14" s="16">
        <v>0</v>
      </c>
      <c r="H14" s="16"/>
      <c r="I14" s="16">
        <f>'35'!$AC$23</f>
        <v>2700</v>
      </c>
      <c r="J14" s="16">
        <v>0</v>
      </c>
      <c r="K14" s="26" t="s">
        <v>19</v>
      </c>
      <c r="L14" s="115" t="s">
        <v>394</v>
      </c>
      <c r="R14"/>
      <c r="S14"/>
      <c r="T14"/>
      <c r="U14"/>
    </row>
    <row r="15" spans="2:21" ht="14.5">
      <c r="B15" s="6"/>
      <c r="C15" s="30" t="s">
        <v>9</v>
      </c>
      <c r="D15" s="31" t="s">
        <v>10</v>
      </c>
      <c r="E15" s="6">
        <v>2016</v>
      </c>
      <c r="F15" s="16">
        <v>0</v>
      </c>
      <c r="G15" s="16">
        <v>0</v>
      </c>
      <c r="H15" s="16">
        <v>0</v>
      </c>
      <c r="I15" s="16">
        <f>'35'!$AD$23</f>
        <v>5000</v>
      </c>
      <c r="J15" s="16">
        <v>0</v>
      </c>
      <c r="K15" s="26" t="s">
        <v>19</v>
      </c>
      <c r="L15" s="115" t="s">
        <v>395</v>
      </c>
      <c r="R15"/>
      <c r="S15"/>
      <c r="T15"/>
      <c r="U15"/>
    </row>
    <row r="16" spans="2:21" ht="14.5" customHeight="1">
      <c r="B16" s="6"/>
      <c r="C16" s="30" t="s">
        <v>9</v>
      </c>
      <c r="D16" s="31" t="s">
        <v>10</v>
      </c>
      <c r="E16" s="6">
        <v>2016</v>
      </c>
      <c r="F16" s="16">
        <v>0</v>
      </c>
      <c r="G16" s="16">
        <v>0</v>
      </c>
      <c r="H16" s="16">
        <v>0</v>
      </c>
      <c r="I16" s="16">
        <f>'35'!$AE$23</f>
        <v>750</v>
      </c>
      <c r="J16" s="16">
        <v>0</v>
      </c>
      <c r="K16" s="26" t="s">
        <v>19</v>
      </c>
      <c r="L16" s="115" t="s">
        <v>396</v>
      </c>
      <c r="R16"/>
      <c r="S16"/>
      <c r="T16"/>
      <c r="U16"/>
    </row>
    <row r="17" spans="2:21" ht="14.5">
      <c r="B17" s="12"/>
      <c r="C17" s="30" t="s">
        <v>9</v>
      </c>
      <c r="D17" s="31" t="s">
        <v>10</v>
      </c>
      <c r="E17" s="6">
        <v>2016</v>
      </c>
      <c r="F17" s="16">
        <v>0</v>
      </c>
      <c r="G17" s="16">
        <v>0</v>
      </c>
      <c r="H17" s="16">
        <v>0</v>
      </c>
      <c r="I17" s="16">
        <v>0</v>
      </c>
      <c r="J17" s="16">
        <f>'35'!$J$22</f>
        <v>600</v>
      </c>
      <c r="K17" s="26" t="s">
        <v>19</v>
      </c>
      <c r="L17" s="115" t="s">
        <v>397</v>
      </c>
      <c r="R17"/>
      <c r="S17"/>
      <c r="T17"/>
      <c r="U17"/>
    </row>
    <row r="18" spans="2:21" ht="14.5">
      <c r="C18" s="6" t="s">
        <v>9</v>
      </c>
      <c r="D18" s="18" t="s">
        <v>10</v>
      </c>
      <c r="E18" s="6">
        <v>2016</v>
      </c>
      <c r="F18" s="16">
        <v>0</v>
      </c>
      <c r="G18" s="16">
        <v>0</v>
      </c>
      <c r="H18" s="16"/>
      <c r="I18" s="16">
        <v>0</v>
      </c>
      <c r="J18" s="16">
        <f>'35'!$W$22</f>
        <v>500</v>
      </c>
      <c r="K18" s="26" t="s">
        <v>19</v>
      </c>
      <c r="L18" s="115" t="s">
        <v>398</v>
      </c>
      <c r="R18"/>
      <c r="S18"/>
      <c r="T18"/>
      <c r="U18"/>
    </row>
    <row r="19" spans="2:21" ht="14.5">
      <c r="B19" s="10"/>
      <c r="C19" s="9" t="s">
        <v>9</v>
      </c>
      <c r="D19" s="19" t="s">
        <v>10</v>
      </c>
      <c r="E19" s="6">
        <v>2016</v>
      </c>
      <c r="F19" s="17">
        <v>0</v>
      </c>
      <c r="G19" s="17">
        <v>0</v>
      </c>
      <c r="H19" s="17">
        <v>0</v>
      </c>
      <c r="I19" s="17">
        <v>0</v>
      </c>
      <c r="J19" s="17">
        <f>'35'!$AE$23</f>
        <v>750</v>
      </c>
      <c r="K19" s="27" t="s">
        <v>19</v>
      </c>
      <c r="L19" s="115" t="s">
        <v>399</v>
      </c>
      <c r="R19"/>
      <c r="S19"/>
      <c r="T19"/>
      <c r="U19"/>
    </row>
    <row r="20" spans="2:21" ht="14.5">
      <c r="B20" s="6"/>
      <c r="C20" s="30" t="s">
        <v>9</v>
      </c>
      <c r="D20" s="31" t="s">
        <v>10</v>
      </c>
      <c r="E20" s="6">
        <v>2016</v>
      </c>
      <c r="F20" s="16">
        <v>0</v>
      </c>
      <c r="G20" s="16">
        <f>'35'!$I$20</f>
        <v>1500</v>
      </c>
      <c r="H20" s="16">
        <v>0</v>
      </c>
      <c r="I20" s="16">
        <v>0</v>
      </c>
      <c r="J20" s="16">
        <v>0</v>
      </c>
      <c r="K20" s="26" t="s">
        <v>19</v>
      </c>
      <c r="L20" s="115" t="s">
        <v>415</v>
      </c>
      <c r="R20"/>
      <c r="S20"/>
      <c r="T20"/>
      <c r="U20"/>
    </row>
    <row r="21" spans="2:21" ht="14.5">
      <c r="B21" s="6"/>
      <c r="C21" s="30" t="s">
        <v>9</v>
      </c>
      <c r="D21" s="31" t="s">
        <v>10</v>
      </c>
      <c r="E21" s="6">
        <v>2016</v>
      </c>
      <c r="F21" s="16">
        <v>0</v>
      </c>
      <c r="G21" s="16">
        <v>600</v>
      </c>
      <c r="H21" s="16">
        <v>0</v>
      </c>
      <c r="I21" s="16">
        <v>0</v>
      </c>
      <c r="J21" s="16">
        <v>0</v>
      </c>
      <c r="K21" s="26" t="s">
        <v>19</v>
      </c>
      <c r="L21" s="115" t="s">
        <v>416</v>
      </c>
      <c r="R21"/>
      <c r="S21"/>
      <c r="T21"/>
      <c r="U21"/>
    </row>
    <row r="22" spans="2:21" ht="14.5">
      <c r="B22" s="6"/>
      <c r="C22" s="30" t="s">
        <v>9</v>
      </c>
      <c r="D22" s="31" t="s">
        <v>10</v>
      </c>
      <c r="E22" s="6">
        <v>2016</v>
      </c>
      <c r="F22" s="16">
        <v>0</v>
      </c>
      <c r="G22" s="16">
        <v>0</v>
      </c>
      <c r="H22" s="16">
        <f>'35'!$Q$21</f>
        <v>3900</v>
      </c>
      <c r="I22" s="16">
        <v>0</v>
      </c>
      <c r="J22" s="16">
        <v>0</v>
      </c>
      <c r="K22" s="26" t="s">
        <v>19</v>
      </c>
      <c r="L22" s="115" t="s">
        <v>402</v>
      </c>
      <c r="R22"/>
      <c r="S22"/>
      <c r="T22"/>
      <c r="U22"/>
    </row>
    <row r="23" spans="2:21" ht="14.5">
      <c r="B23" s="6"/>
      <c r="C23" s="30" t="s">
        <v>9</v>
      </c>
      <c r="D23" s="31" t="s">
        <v>10</v>
      </c>
      <c r="E23" s="6">
        <v>2016</v>
      </c>
      <c r="F23" s="16">
        <v>0</v>
      </c>
      <c r="G23" s="16">
        <v>0</v>
      </c>
      <c r="H23" s="16">
        <v>0</v>
      </c>
      <c r="I23" s="16">
        <f>'35'!$M$23</f>
        <v>2300</v>
      </c>
      <c r="J23" s="16">
        <v>0</v>
      </c>
      <c r="K23" s="26" t="s">
        <v>19</v>
      </c>
      <c r="L23" s="115" t="s">
        <v>403</v>
      </c>
      <c r="R23"/>
      <c r="S23"/>
      <c r="T23"/>
      <c r="U23"/>
    </row>
    <row r="24" spans="2:21" ht="14.5">
      <c r="B24" s="6"/>
      <c r="C24" s="30" t="s">
        <v>9</v>
      </c>
      <c r="D24" s="31" t="s">
        <v>10</v>
      </c>
      <c r="E24" s="6">
        <v>2016</v>
      </c>
      <c r="F24" s="7">
        <v>0</v>
      </c>
      <c r="G24" s="16">
        <v>0</v>
      </c>
      <c r="H24" s="16"/>
      <c r="I24" s="16">
        <f>'35'!$AC$23</f>
        <v>2700</v>
      </c>
      <c r="J24" s="16">
        <v>0</v>
      </c>
      <c r="K24" s="26" t="s">
        <v>19</v>
      </c>
      <c r="L24" s="115" t="s">
        <v>404</v>
      </c>
      <c r="M24" s="11"/>
      <c r="N24" s="11"/>
      <c r="O24" s="11"/>
      <c r="R24"/>
      <c r="S24"/>
      <c r="T24"/>
      <c r="U24"/>
    </row>
    <row r="25" spans="2:21" ht="14.5">
      <c r="B25" s="6"/>
      <c r="C25" s="30" t="s">
        <v>9</v>
      </c>
      <c r="D25" s="31" t="s">
        <v>10</v>
      </c>
      <c r="E25" s="6">
        <v>2016</v>
      </c>
      <c r="F25" s="16">
        <v>0</v>
      </c>
      <c r="G25" s="16">
        <v>0</v>
      </c>
      <c r="H25" s="16">
        <v>0</v>
      </c>
      <c r="I25" s="16">
        <f>'35'!$AD$23</f>
        <v>5000</v>
      </c>
      <c r="J25" s="16">
        <v>0</v>
      </c>
      <c r="K25" s="26" t="s">
        <v>19</v>
      </c>
      <c r="L25" s="115" t="s">
        <v>405</v>
      </c>
      <c r="M25" s="11"/>
      <c r="N25" s="11"/>
      <c r="O25" s="11"/>
      <c r="P25"/>
      <c r="Q25"/>
      <c r="R25"/>
      <c r="S25"/>
      <c r="T25"/>
      <c r="U25"/>
    </row>
    <row r="26" spans="2:21" ht="14.5">
      <c r="B26" s="6"/>
      <c r="C26" s="30" t="s">
        <v>9</v>
      </c>
      <c r="D26" s="31" t="s">
        <v>10</v>
      </c>
      <c r="E26" s="6">
        <v>2016</v>
      </c>
      <c r="F26" s="16">
        <v>0</v>
      </c>
      <c r="G26" s="16">
        <v>0</v>
      </c>
      <c r="H26" s="16">
        <v>0</v>
      </c>
      <c r="I26" s="16">
        <f>'35'!$AE$23</f>
        <v>750</v>
      </c>
      <c r="J26" s="16">
        <v>0</v>
      </c>
      <c r="K26" s="26" t="s">
        <v>19</v>
      </c>
      <c r="L26" s="115" t="s">
        <v>406</v>
      </c>
      <c r="M26" s="11"/>
      <c r="N26" s="11"/>
      <c r="O26" s="11"/>
    </row>
    <row r="27" spans="2:21" ht="14.5">
      <c r="B27" s="12"/>
      <c r="C27" s="30" t="s">
        <v>9</v>
      </c>
      <c r="D27" s="31" t="s">
        <v>10</v>
      </c>
      <c r="E27" s="6">
        <v>2016</v>
      </c>
      <c r="F27" s="16">
        <v>0</v>
      </c>
      <c r="G27" s="16">
        <v>0</v>
      </c>
      <c r="H27" s="16">
        <v>0</v>
      </c>
      <c r="I27" s="16">
        <v>0</v>
      </c>
      <c r="J27" s="16">
        <f>'35'!$J$22</f>
        <v>600</v>
      </c>
      <c r="K27" s="26" t="s">
        <v>19</v>
      </c>
      <c r="L27" s="115" t="s">
        <v>407</v>
      </c>
      <c r="M27" s="11"/>
      <c r="N27" s="11"/>
      <c r="O27" s="11"/>
      <c r="Q27" s="11"/>
    </row>
    <row r="28" spans="2:21" ht="14.5">
      <c r="C28" s="6" t="s">
        <v>9</v>
      </c>
      <c r="D28" s="18" t="s">
        <v>10</v>
      </c>
      <c r="E28" s="6">
        <v>2016</v>
      </c>
      <c r="F28" s="16">
        <v>0</v>
      </c>
      <c r="G28" s="16">
        <v>0</v>
      </c>
      <c r="H28" s="16"/>
      <c r="I28" s="16">
        <v>0</v>
      </c>
      <c r="J28" s="16">
        <f>'35'!$W$22</f>
        <v>500</v>
      </c>
      <c r="K28" s="26" t="s">
        <v>19</v>
      </c>
      <c r="L28" s="115" t="s">
        <v>408</v>
      </c>
      <c r="M28" s="11"/>
      <c r="N28" s="11"/>
      <c r="O28" s="11"/>
    </row>
    <row r="29" spans="2:21" ht="14.5">
      <c r="B29" s="10"/>
      <c r="C29" s="9" t="s">
        <v>9</v>
      </c>
      <c r="D29" s="19" t="s">
        <v>10</v>
      </c>
      <c r="E29" s="6">
        <v>2016</v>
      </c>
      <c r="F29" s="17">
        <v>0</v>
      </c>
      <c r="G29" s="17">
        <v>0</v>
      </c>
      <c r="H29" s="17">
        <v>0</v>
      </c>
      <c r="I29" s="17">
        <v>0</v>
      </c>
      <c r="J29" s="17">
        <f>'35'!$AE$23</f>
        <v>750</v>
      </c>
      <c r="K29" s="27" t="s">
        <v>19</v>
      </c>
      <c r="L29" s="115" t="s">
        <v>409</v>
      </c>
      <c r="M29" s="11"/>
      <c r="N29" s="11"/>
      <c r="O29" s="11"/>
    </row>
    <row r="30" spans="2:21" ht="14.5">
      <c r="B30" s="6"/>
      <c r="C30" s="30" t="s">
        <v>9</v>
      </c>
      <c r="D30" s="31" t="s">
        <v>10</v>
      </c>
      <c r="E30" s="6">
        <v>2020</v>
      </c>
      <c r="F30" s="16">
        <v>0</v>
      </c>
      <c r="G30" s="16">
        <f>'35'!$I$20+1000</f>
        <v>2500</v>
      </c>
      <c r="H30" s="16">
        <v>0</v>
      </c>
      <c r="I30" s="16">
        <v>0</v>
      </c>
      <c r="J30" s="16">
        <v>0</v>
      </c>
      <c r="K30" s="26" t="s">
        <v>19</v>
      </c>
      <c r="L30" s="115" t="s">
        <v>413</v>
      </c>
      <c r="R30"/>
      <c r="S30"/>
      <c r="T30"/>
      <c r="U30"/>
    </row>
    <row r="31" spans="2:21" ht="14.5">
      <c r="B31" s="6"/>
      <c r="C31" s="30" t="s">
        <v>9</v>
      </c>
      <c r="D31" s="31" t="s">
        <v>10</v>
      </c>
      <c r="E31" s="6">
        <v>2020</v>
      </c>
      <c r="F31" s="16">
        <v>0</v>
      </c>
      <c r="G31" s="16">
        <v>600</v>
      </c>
      <c r="H31" s="16">
        <v>0</v>
      </c>
      <c r="I31" s="16">
        <v>0</v>
      </c>
      <c r="J31" s="16">
        <v>0</v>
      </c>
      <c r="K31" s="26" t="s">
        <v>19</v>
      </c>
      <c r="L31" s="115" t="s">
        <v>414</v>
      </c>
      <c r="R31"/>
      <c r="S31"/>
      <c r="T31"/>
      <c r="U31"/>
    </row>
    <row r="32" spans="2:21" ht="14.5">
      <c r="C32" s="30" t="s">
        <v>9</v>
      </c>
      <c r="D32" s="31" t="s">
        <v>10</v>
      </c>
      <c r="E32" s="6">
        <v>2020</v>
      </c>
      <c r="F32" s="16">
        <v>0</v>
      </c>
      <c r="G32" s="16">
        <v>0</v>
      </c>
      <c r="H32" s="16">
        <f>'35'!$Q$21+1150</f>
        <v>5050</v>
      </c>
      <c r="I32" s="16">
        <v>0</v>
      </c>
      <c r="J32" s="16">
        <v>0</v>
      </c>
      <c r="K32" s="26" t="s">
        <v>19</v>
      </c>
      <c r="L32" s="115" t="s">
        <v>392</v>
      </c>
      <c r="M32" s="11"/>
    </row>
    <row r="33" spans="2:21" ht="14.5">
      <c r="C33" s="30" t="s">
        <v>9</v>
      </c>
      <c r="D33" s="31" t="s">
        <v>10</v>
      </c>
      <c r="E33" s="6">
        <v>2020</v>
      </c>
      <c r="F33" s="16">
        <v>0</v>
      </c>
      <c r="G33" s="16">
        <v>0</v>
      </c>
      <c r="H33" s="16">
        <v>0</v>
      </c>
      <c r="I33" s="16">
        <f>'35'!$M$23</f>
        <v>2300</v>
      </c>
      <c r="J33" s="16">
        <v>0</v>
      </c>
      <c r="K33" s="26" t="s">
        <v>19</v>
      </c>
      <c r="L33" s="115" t="s">
        <v>393</v>
      </c>
      <c r="M33" s="11"/>
      <c r="N33" s="11"/>
      <c r="O33" s="11"/>
    </row>
    <row r="34" spans="2:21" ht="14.5">
      <c r="C34" s="30" t="s">
        <v>9</v>
      </c>
      <c r="D34" s="31" t="s">
        <v>10</v>
      </c>
      <c r="E34" s="6">
        <v>2020</v>
      </c>
      <c r="F34" s="7">
        <v>0</v>
      </c>
      <c r="G34" s="16">
        <v>0</v>
      </c>
      <c r="H34" s="16"/>
      <c r="I34" s="16">
        <f>'35'!$AC$23</f>
        <v>2700</v>
      </c>
      <c r="J34" s="16">
        <v>0</v>
      </c>
      <c r="K34" s="26" t="s">
        <v>19</v>
      </c>
      <c r="L34" s="115" t="s">
        <v>394</v>
      </c>
      <c r="M34" s="11"/>
      <c r="N34" s="11"/>
      <c r="O34" s="11"/>
    </row>
    <row r="35" spans="2:21" ht="14.5">
      <c r="C35" s="30" t="s">
        <v>9</v>
      </c>
      <c r="D35" s="31" t="s">
        <v>10</v>
      </c>
      <c r="E35" s="6">
        <v>2020</v>
      </c>
      <c r="F35" s="16">
        <v>0</v>
      </c>
      <c r="G35" s="16">
        <v>0</v>
      </c>
      <c r="H35" s="16">
        <v>0</v>
      </c>
      <c r="I35" s="16">
        <f>'35'!$AD$23</f>
        <v>5000</v>
      </c>
      <c r="J35" s="16">
        <v>0</v>
      </c>
      <c r="K35" s="26" t="s">
        <v>19</v>
      </c>
      <c r="L35" s="115" t="s">
        <v>395</v>
      </c>
      <c r="M35" s="11"/>
      <c r="N35" s="11"/>
      <c r="O35" s="11"/>
    </row>
    <row r="36" spans="2:21" ht="14.5">
      <c r="C36" s="30" t="s">
        <v>9</v>
      </c>
      <c r="D36" s="31" t="s">
        <v>10</v>
      </c>
      <c r="E36" s="6">
        <v>2020</v>
      </c>
      <c r="F36" s="16">
        <v>0</v>
      </c>
      <c r="G36" s="16">
        <v>0</v>
      </c>
      <c r="H36" s="16">
        <v>0</v>
      </c>
      <c r="I36" s="16">
        <f>'35'!$AE$23</f>
        <v>750</v>
      </c>
      <c r="J36" s="16">
        <v>0</v>
      </c>
      <c r="K36" s="26" t="s">
        <v>19</v>
      </c>
      <c r="L36" s="115" t="s">
        <v>396</v>
      </c>
      <c r="M36" s="11"/>
      <c r="N36" s="11"/>
      <c r="O36" s="11"/>
    </row>
    <row r="37" spans="2:21" ht="14.5">
      <c r="C37" s="30" t="s">
        <v>9</v>
      </c>
      <c r="D37" s="31" t="s">
        <v>10</v>
      </c>
      <c r="E37" s="6">
        <v>2020</v>
      </c>
      <c r="F37" s="16">
        <v>0</v>
      </c>
      <c r="G37" s="16">
        <v>0</v>
      </c>
      <c r="H37" s="16">
        <v>0</v>
      </c>
      <c r="I37" s="16">
        <v>0</v>
      </c>
      <c r="J37" s="16">
        <f>'35'!$J$22+400</f>
        <v>1000</v>
      </c>
      <c r="K37" s="26" t="s">
        <v>19</v>
      </c>
      <c r="L37" s="115" t="s">
        <v>397</v>
      </c>
      <c r="M37" s="11"/>
      <c r="N37" s="11"/>
      <c r="O37" s="11"/>
    </row>
    <row r="38" spans="2:21" ht="14.5">
      <c r="C38" s="6" t="s">
        <v>9</v>
      </c>
      <c r="D38" s="18" t="s">
        <v>10</v>
      </c>
      <c r="E38" s="6">
        <v>2020</v>
      </c>
      <c r="F38" s="16">
        <v>0</v>
      </c>
      <c r="G38" s="16">
        <v>0</v>
      </c>
      <c r="H38" s="16"/>
      <c r="I38" s="16">
        <v>0</v>
      </c>
      <c r="J38" s="16">
        <f>'35'!$W$22</f>
        <v>500</v>
      </c>
      <c r="K38" s="26" t="s">
        <v>19</v>
      </c>
      <c r="L38" s="115" t="s">
        <v>398</v>
      </c>
      <c r="M38" s="11"/>
      <c r="N38" s="11"/>
      <c r="O38" s="11"/>
    </row>
    <row r="39" spans="2:21" ht="14.5">
      <c r="C39" s="12" t="s">
        <v>9</v>
      </c>
      <c r="D39" s="20" t="s">
        <v>10</v>
      </c>
      <c r="E39" s="12">
        <v>2020</v>
      </c>
      <c r="F39" s="16">
        <v>0</v>
      </c>
      <c r="G39" s="16">
        <v>0</v>
      </c>
      <c r="H39" s="16">
        <v>0</v>
      </c>
      <c r="I39" s="16">
        <v>0</v>
      </c>
      <c r="J39" s="16">
        <f>'35'!$AE$23</f>
        <v>750</v>
      </c>
      <c r="K39" s="26" t="s">
        <v>19</v>
      </c>
      <c r="L39" s="130" t="s">
        <v>399</v>
      </c>
      <c r="M39" s="11"/>
      <c r="N39" s="11"/>
      <c r="O39" s="11"/>
    </row>
    <row r="40" spans="2:21" ht="14.5">
      <c r="C40" s="12" t="s">
        <v>9</v>
      </c>
      <c r="D40" s="20" t="s">
        <v>10</v>
      </c>
      <c r="E40" s="6">
        <v>2020</v>
      </c>
      <c r="F40" s="16">
        <v>0</v>
      </c>
      <c r="G40" s="16">
        <f>1400</f>
        <v>1400</v>
      </c>
      <c r="H40" s="16">
        <v>0</v>
      </c>
      <c r="I40" s="16">
        <v>0</v>
      </c>
      <c r="J40" s="16">
        <v>0</v>
      </c>
      <c r="K40" s="26" t="s">
        <v>19</v>
      </c>
      <c r="L40" s="115" t="s">
        <v>410</v>
      </c>
      <c r="M40" s="11"/>
      <c r="N40" s="11"/>
      <c r="O40" s="11"/>
    </row>
    <row r="41" spans="2:21" ht="14.5">
      <c r="B41" s="10"/>
      <c r="C41" s="9" t="s">
        <v>9</v>
      </c>
      <c r="D41" s="19" t="s">
        <v>10</v>
      </c>
      <c r="E41" s="9">
        <v>2020</v>
      </c>
      <c r="F41" s="17">
        <v>0</v>
      </c>
      <c r="G41" s="17">
        <v>0</v>
      </c>
      <c r="H41" s="17">
        <v>1000</v>
      </c>
      <c r="I41" s="17">
        <v>0</v>
      </c>
      <c r="J41" s="17">
        <v>0</v>
      </c>
      <c r="K41" s="27" t="s">
        <v>19</v>
      </c>
      <c r="L41" s="115" t="s">
        <v>412</v>
      </c>
      <c r="M41" s="11"/>
      <c r="N41" s="11"/>
      <c r="O41" s="11"/>
    </row>
    <row r="42" spans="2:21" ht="14.5">
      <c r="B42" s="6"/>
      <c r="C42" s="30" t="s">
        <v>9</v>
      </c>
      <c r="D42" s="31" t="s">
        <v>10</v>
      </c>
      <c r="E42" s="6">
        <v>2020</v>
      </c>
      <c r="F42" s="16">
        <v>0</v>
      </c>
      <c r="G42" s="16">
        <f>'35'!$I$20+1000</f>
        <v>2500</v>
      </c>
      <c r="H42" s="16">
        <v>0</v>
      </c>
      <c r="I42" s="16">
        <v>0</v>
      </c>
      <c r="J42" s="16">
        <v>0</v>
      </c>
      <c r="K42" s="26" t="s">
        <v>19</v>
      </c>
      <c r="L42" s="115" t="s">
        <v>415</v>
      </c>
      <c r="R42"/>
      <c r="S42"/>
      <c r="T42"/>
      <c r="U42"/>
    </row>
    <row r="43" spans="2:21" ht="14.5">
      <c r="B43" s="6"/>
      <c r="C43" s="30" t="s">
        <v>9</v>
      </c>
      <c r="D43" s="31" t="s">
        <v>10</v>
      </c>
      <c r="E43" s="6">
        <v>2020</v>
      </c>
      <c r="F43" s="16">
        <v>0</v>
      </c>
      <c r="G43" s="16">
        <v>600</v>
      </c>
      <c r="H43" s="16">
        <v>0</v>
      </c>
      <c r="I43" s="16">
        <v>0</v>
      </c>
      <c r="J43" s="16">
        <v>0</v>
      </c>
      <c r="K43" s="26" t="s">
        <v>19</v>
      </c>
      <c r="L43" s="115" t="s">
        <v>416</v>
      </c>
      <c r="R43"/>
      <c r="S43"/>
      <c r="T43"/>
      <c r="U43"/>
    </row>
    <row r="44" spans="2:21" ht="14.5">
      <c r="C44" s="6" t="s">
        <v>9</v>
      </c>
      <c r="D44" s="18" t="s">
        <v>10</v>
      </c>
      <c r="E44" s="8">
        <v>2020</v>
      </c>
      <c r="F44" s="16">
        <v>0</v>
      </c>
      <c r="G44" s="16">
        <v>0</v>
      </c>
      <c r="H44" s="16">
        <f>'35'!$Q$21+1150</f>
        <v>5050</v>
      </c>
      <c r="I44" s="16">
        <v>0</v>
      </c>
      <c r="J44" s="16">
        <v>0</v>
      </c>
      <c r="K44" s="26" t="s">
        <v>19</v>
      </c>
      <c r="L44" s="115" t="s">
        <v>402</v>
      </c>
      <c r="M44" s="11"/>
      <c r="N44" s="11"/>
      <c r="O44" s="11"/>
    </row>
    <row r="45" spans="2:21" ht="14.5">
      <c r="C45" s="6" t="s">
        <v>9</v>
      </c>
      <c r="D45" s="18" t="s">
        <v>10</v>
      </c>
      <c r="E45" s="13">
        <v>2020</v>
      </c>
      <c r="F45" s="16">
        <v>0</v>
      </c>
      <c r="G45" s="16">
        <v>0</v>
      </c>
      <c r="H45" s="16">
        <v>0</v>
      </c>
      <c r="I45" s="16">
        <f>'35'!$M$23</f>
        <v>2300</v>
      </c>
      <c r="J45" s="16">
        <v>0</v>
      </c>
      <c r="K45" s="26" t="s">
        <v>19</v>
      </c>
      <c r="L45" s="115" t="s">
        <v>403</v>
      </c>
      <c r="M45" s="11"/>
      <c r="N45" s="11"/>
      <c r="O45" s="11"/>
    </row>
    <row r="46" spans="2:21" ht="14.5">
      <c r="C46" s="6" t="s">
        <v>9</v>
      </c>
      <c r="D46" s="18" t="s">
        <v>10</v>
      </c>
      <c r="E46" s="13">
        <v>2020</v>
      </c>
      <c r="F46" s="7">
        <v>0</v>
      </c>
      <c r="G46" s="16">
        <v>0</v>
      </c>
      <c r="H46" s="16"/>
      <c r="I46" s="16">
        <f>'35'!$AC$23</f>
        <v>2700</v>
      </c>
      <c r="J46" s="16">
        <v>0</v>
      </c>
      <c r="K46" s="26" t="s">
        <v>19</v>
      </c>
      <c r="L46" s="115" t="s">
        <v>404</v>
      </c>
      <c r="M46" s="11"/>
    </row>
    <row r="47" spans="2:21" ht="14.5">
      <c r="C47" s="6" t="s">
        <v>9</v>
      </c>
      <c r="D47" s="18" t="s">
        <v>10</v>
      </c>
      <c r="E47" s="13">
        <v>2020</v>
      </c>
      <c r="F47" s="16">
        <v>0</v>
      </c>
      <c r="G47" s="16">
        <v>0</v>
      </c>
      <c r="H47" s="16">
        <v>0</v>
      </c>
      <c r="I47" s="16">
        <f>'35'!$AD$23</f>
        <v>5000</v>
      </c>
      <c r="J47" s="16">
        <v>0</v>
      </c>
      <c r="K47" s="26" t="s">
        <v>19</v>
      </c>
      <c r="L47" s="115" t="s">
        <v>405</v>
      </c>
      <c r="M47" s="11"/>
      <c r="N47" s="11"/>
      <c r="O47" s="11"/>
    </row>
    <row r="48" spans="2:21" ht="14.5">
      <c r="C48" s="6" t="s">
        <v>9</v>
      </c>
      <c r="D48" s="18" t="s">
        <v>10</v>
      </c>
      <c r="E48" s="13">
        <v>2020</v>
      </c>
      <c r="F48" s="16">
        <v>0</v>
      </c>
      <c r="G48" s="16">
        <v>0</v>
      </c>
      <c r="H48" s="16">
        <v>0</v>
      </c>
      <c r="I48" s="16">
        <f>'35'!$AE$23</f>
        <v>750</v>
      </c>
      <c r="J48" s="16">
        <v>0</v>
      </c>
      <c r="K48" s="26" t="s">
        <v>19</v>
      </c>
      <c r="L48" s="115" t="s">
        <v>406</v>
      </c>
      <c r="M48" s="11"/>
      <c r="N48" s="11"/>
      <c r="O48" s="11"/>
    </row>
    <row r="49" spans="2:15" ht="14.5">
      <c r="C49" s="12" t="s">
        <v>9</v>
      </c>
      <c r="D49" s="20" t="s">
        <v>10</v>
      </c>
      <c r="E49" s="13">
        <v>2020</v>
      </c>
      <c r="F49" s="16">
        <v>0</v>
      </c>
      <c r="G49" s="16">
        <v>0</v>
      </c>
      <c r="H49" s="16">
        <v>0</v>
      </c>
      <c r="I49" s="16">
        <v>0</v>
      </c>
      <c r="J49" s="16">
        <f>'35'!$J$22+400</f>
        <v>1000</v>
      </c>
      <c r="K49" s="26" t="s">
        <v>19</v>
      </c>
      <c r="L49" s="115" t="s">
        <v>407</v>
      </c>
      <c r="M49" s="11"/>
      <c r="N49" s="11"/>
      <c r="O49" s="11"/>
    </row>
    <row r="50" spans="2:15" ht="14.5">
      <c r="C50" s="6" t="s">
        <v>9</v>
      </c>
      <c r="D50" s="18" t="s">
        <v>10</v>
      </c>
      <c r="E50" s="13">
        <v>2020</v>
      </c>
      <c r="F50" s="16">
        <v>0</v>
      </c>
      <c r="G50" s="16">
        <v>0</v>
      </c>
      <c r="H50" s="16"/>
      <c r="I50" s="16">
        <v>0</v>
      </c>
      <c r="J50" s="16">
        <f>'35'!$W$22</f>
        <v>500</v>
      </c>
      <c r="K50" s="26" t="s">
        <v>19</v>
      </c>
      <c r="L50" s="115" t="s">
        <v>408</v>
      </c>
      <c r="M50" s="11"/>
      <c r="N50" s="11"/>
      <c r="O50" s="11"/>
    </row>
    <row r="51" spans="2:15" ht="14.5">
      <c r="C51" s="12" t="s">
        <v>9</v>
      </c>
      <c r="D51" s="20" t="s">
        <v>10</v>
      </c>
      <c r="E51" s="13">
        <v>2020</v>
      </c>
      <c r="F51" s="16">
        <v>0</v>
      </c>
      <c r="G51" s="16">
        <v>0</v>
      </c>
      <c r="H51" s="16">
        <v>0</v>
      </c>
      <c r="I51" s="16">
        <v>0</v>
      </c>
      <c r="J51" s="16">
        <f>'35'!$AE$23</f>
        <v>750</v>
      </c>
      <c r="K51" s="26" t="s">
        <v>19</v>
      </c>
      <c r="L51" s="115" t="s">
        <v>409</v>
      </c>
      <c r="M51" s="11"/>
      <c r="N51" s="11"/>
      <c r="O51" s="11"/>
    </row>
    <row r="52" spans="2:15" ht="14.5">
      <c r="C52" s="12" t="s">
        <v>9</v>
      </c>
      <c r="D52" s="20" t="s">
        <v>10</v>
      </c>
      <c r="E52" s="12">
        <v>2020</v>
      </c>
      <c r="F52" s="16">
        <v>0</v>
      </c>
      <c r="G52" s="16">
        <f>1400</f>
        <v>1400</v>
      </c>
      <c r="H52" s="16">
        <v>0</v>
      </c>
      <c r="I52" s="16">
        <v>0</v>
      </c>
      <c r="J52" s="16">
        <v>0</v>
      </c>
      <c r="K52" s="26" t="s">
        <v>19</v>
      </c>
      <c r="L52" s="115" t="s">
        <v>411</v>
      </c>
      <c r="M52" s="11"/>
      <c r="N52" s="11"/>
      <c r="O52" s="11"/>
    </row>
    <row r="53" spans="2:15" ht="14.5">
      <c r="B53" s="10"/>
      <c r="C53" s="9" t="s">
        <v>9</v>
      </c>
      <c r="D53" s="19" t="s">
        <v>10</v>
      </c>
      <c r="E53" s="9">
        <v>2020</v>
      </c>
      <c r="F53" s="17">
        <v>0</v>
      </c>
      <c r="G53" s="17">
        <v>0</v>
      </c>
      <c r="H53" s="17">
        <v>1000</v>
      </c>
      <c r="I53" s="17">
        <v>0</v>
      </c>
      <c r="J53" s="17">
        <v>0</v>
      </c>
      <c r="K53" s="27" t="s">
        <v>19</v>
      </c>
      <c r="L53" s="131" t="s">
        <v>422</v>
      </c>
      <c r="M53" s="11"/>
      <c r="N53" s="11"/>
      <c r="O53" s="11"/>
    </row>
    <row r="54" spans="2:15" ht="14.5">
      <c r="B54" s="6"/>
      <c r="C54" s="30" t="s">
        <v>9</v>
      </c>
      <c r="D54" s="31" t="s">
        <v>10</v>
      </c>
      <c r="E54" s="6">
        <v>2027</v>
      </c>
      <c r="F54" s="16">
        <v>0</v>
      </c>
      <c r="G54" s="16">
        <f>'35'!$I$20+1000+500</f>
        <v>3000</v>
      </c>
      <c r="H54" s="16">
        <v>0</v>
      </c>
      <c r="I54" s="16">
        <v>0</v>
      </c>
      <c r="J54" s="16">
        <v>0</v>
      </c>
      <c r="K54" s="26" t="s">
        <v>19</v>
      </c>
      <c r="L54" s="115" t="s">
        <v>413</v>
      </c>
      <c r="M54" s="11"/>
      <c r="N54" s="11"/>
      <c r="O54" s="11"/>
    </row>
    <row r="55" spans="2:15" ht="14.5">
      <c r="B55" s="6"/>
      <c r="C55" s="30" t="s">
        <v>9</v>
      </c>
      <c r="D55" s="31" t="s">
        <v>10</v>
      </c>
      <c r="E55" s="6">
        <v>2027</v>
      </c>
      <c r="F55" s="16">
        <v>0</v>
      </c>
      <c r="G55" s="16">
        <v>600</v>
      </c>
      <c r="H55" s="16">
        <v>0</v>
      </c>
      <c r="I55" s="16">
        <v>0</v>
      </c>
      <c r="J55" s="16">
        <v>0</v>
      </c>
      <c r="K55" s="26" t="s">
        <v>19</v>
      </c>
      <c r="L55" s="115" t="s">
        <v>414</v>
      </c>
      <c r="M55" s="11"/>
      <c r="N55" s="11"/>
      <c r="O55" s="11"/>
    </row>
    <row r="56" spans="2:15" ht="14.5">
      <c r="C56" s="30" t="s">
        <v>9</v>
      </c>
      <c r="D56" s="31" t="s">
        <v>10</v>
      </c>
      <c r="E56" s="6">
        <v>2027</v>
      </c>
      <c r="F56" s="16">
        <v>0</v>
      </c>
      <c r="G56" s="16">
        <v>0</v>
      </c>
      <c r="H56" s="16">
        <f>'35'!$Q$21+1150+750</f>
        <v>5800</v>
      </c>
      <c r="I56" s="16">
        <v>0</v>
      </c>
      <c r="J56" s="16">
        <v>0</v>
      </c>
      <c r="K56" s="26" t="s">
        <v>19</v>
      </c>
      <c r="L56" s="115" t="s">
        <v>392</v>
      </c>
      <c r="M56" s="11"/>
      <c r="N56" s="11"/>
      <c r="O56" s="11"/>
    </row>
    <row r="57" spans="2:15" ht="14.5">
      <c r="C57" s="30" t="s">
        <v>9</v>
      </c>
      <c r="D57" s="31" t="s">
        <v>10</v>
      </c>
      <c r="E57" s="6">
        <v>2027</v>
      </c>
      <c r="F57" s="16">
        <v>0</v>
      </c>
      <c r="G57" s="16">
        <v>0</v>
      </c>
      <c r="H57" s="16">
        <v>0</v>
      </c>
      <c r="I57" s="16">
        <f>'35'!$M$23+1500+1200+300</f>
        <v>5300</v>
      </c>
      <c r="J57" s="16">
        <v>0</v>
      </c>
      <c r="K57" s="26" t="s">
        <v>19</v>
      </c>
      <c r="L57" s="115" t="s">
        <v>393</v>
      </c>
      <c r="M57" s="11"/>
    </row>
    <row r="58" spans="2:15" ht="14.5">
      <c r="C58" s="30" t="s">
        <v>9</v>
      </c>
      <c r="D58" s="31" t="s">
        <v>10</v>
      </c>
      <c r="E58" s="6">
        <v>2027</v>
      </c>
      <c r="F58" s="7">
        <v>0</v>
      </c>
      <c r="G58" s="16">
        <v>0</v>
      </c>
      <c r="H58" s="16"/>
      <c r="I58" s="16">
        <f>'35'!$AC$23</f>
        <v>2700</v>
      </c>
      <c r="J58" s="16">
        <v>0</v>
      </c>
      <c r="K58" s="26" t="s">
        <v>19</v>
      </c>
      <c r="L58" s="115" t="s">
        <v>394</v>
      </c>
      <c r="M58" s="11"/>
    </row>
    <row r="59" spans="2:15" ht="14.5">
      <c r="C59" s="30" t="s">
        <v>9</v>
      </c>
      <c r="D59" s="31" t="s">
        <v>10</v>
      </c>
      <c r="E59" s="6">
        <v>2027</v>
      </c>
      <c r="F59" s="16">
        <v>0</v>
      </c>
      <c r="G59" s="16">
        <v>0</v>
      </c>
      <c r="H59" s="16">
        <v>0</v>
      </c>
      <c r="I59" s="16">
        <f>'35'!$AD$23</f>
        <v>5000</v>
      </c>
      <c r="J59" s="16">
        <v>0</v>
      </c>
      <c r="K59" s="26" t="s">
        <v>19</v>
      </c>
      <c r="L59" s="115" t="s">
        <v>395</v>
      </c>
      <c r="M59" s="11"/>
      <c r="N59" s="11"/>
      <c r="O59" s="11"/>
    </row>
    <row r="60" spans="2:15" ht="14.5">
      <c r="C60" s="30" t="s">
        <v>9</v>
      </c>
      <c r="D60" s="31" t="s">
        <v>10</v>
      </c>
      <c r="E60" s="6">
        <v>2027</v>
      </c>
      <c r="F60" s="16">
        <v>0</v>
      </c>
      <c r="G60" s="16">
        <v>0</v>
      </c>
      <c r="H60" s="16">
        <v>0</v>
      </c>
      <c r="I60" s="16">
        <f>'35'!$AE$23</f>
        <v>750</v>
      </c>
      <c r="J60" s="16">
        <v>0</v>
      </c>
      <c r="K60" s="26" t="s">
        <v>19</v>
      </c>
      <c r="L60" s="115" t="s">
        <v>396</v>
      </c>
      <c r="M60" s="11"/>
    </row>
    <row r="61" spans="2:15" ht="14.5">
      <c r="C61" s="30" t="s">
        <v>9</v>
      </c>
      <c r="D61" s="31" t="s">
        <v>10</v>
      </c>
      <c r="E61" s="6">
        <v>2027</v>
      </c>
      <c r="F61" s="16">
        <v>0</v>
      </c>
      <c r="G61" s="16">
        <v>0</v>
      </c>
      <c r="H61" s="16">
        <v>0</v>
      </c>
      <c r="I61" s="16">
        <v>0</v>
      </c>
      <c r="J61" s="16">
        <f>'35'!$J$22+400</f>
        <v>1000</v>
      </c>
      <c r="K61" s="26" t="s">
        <v>19</v>
      </c>
      <c r="L61" s="115" t="s">
        <v>397</v>
      </c>
      <c r="M61" s="11"/>
    </row>
    <row r="62" spans="2:15" ht="14.5">
      <c r="C62" s="6" t="s">
        <v>9</v>
      </c>
      <c r="D62" s="18" t="s">
        <v>10</v>
      </c>
      <c r="E62" s="6">
        <v>2027</v>
      </c>
      <c r="F62" s="16">
        <v>0</v>
      </c>
      <c r="G62" s="16">
        <v>0</v>
      </c>
      <c r="H62" s="16"/>
      <c r="I62" s="16">
        <v>0</v>
      </c>
      <c r="J62" s="16">
        <f>'35'!$W$22+1500</f>
        <v>2000</v>
      </c>
      <c r="K62" s="26" t="s">
        <v>19</v>
      </c>
      <c r="L62" s="115" t="s">
        <v>398</v>
      </c>
      <c r="M62" s="11"/>
      <c r="N62" s="11"/>
      <c r="O62" s="11"/>
    </row>
    <row r="63" spans="2:15" ht="14.5">
      <c r="C63" s="12" t="s">
        <v>9</v>
      </c>
      <c r="D63" s="20" t="s">
        <v>10</v>
      </c>
      <c r="E63" s="6">
        <v>2027</v>
      </c>
      <c r="F63" s="16">
        <v>0</v>
      </c>
      <c r="G63" s="16">
        <v>0</v>
      </c>
      <c r="H63" s="16">
        <v>0</v>
      </c>
      <c r="I63" s="16">
        <v>0</v>
      </c>
      <c r="J63" s="16">
        <f>'35'!$AE$23</f>
        <v>750</v>
      </c>
      <c r="K63" s="26" t="s">
        <v>19</v>
      </c>
      <c r="L63" s="130" t="s">
        <v>399</v>
      </c>
      <c r="M63" s="11"/>
      <c r="N63" s="11"/>
      <c r="O63" s="11"/>
    </row>
    <row r="64" spans="2:15" ht="14.5">
      <c r="C64" s="12" t="s">
        <v>9</v>
      </c>
      <c r="D64" s="20" t="s">
        <v>10</v>
      </c>
      <c r="E64" s="6">
        <v>2027</v>
      </c>
      <c r="F64" s="16">
        <v>0</v>
      </c>
      <c r="G64" s="16">
        <f>1400</f>
        <v>1400</v>
      </c>
      <c r="H64" s="16">
        <v>0</v>
      </c>
      <c r="I64" s="16">
        <v>0</v>
      </c>
      <c r="J64" s="16">
        <v>0</v>
      </c>
      <c r="K64" s="26" t="s">
        <v>19</v>
      </c>
      <c r="L64" s="115" t="s">
        <v>410</v>
      </c>
      <c r="M64" s="11"/>
      <c r="N64" s="11"/>
      <c r="O64" s="11"/>
    </row>
    <row r="65" spans="2:15" ht="14.5">
      <c r="C65" s="12" t="s">
        <v>9</v>
      </c>
      <c r="D65" s="20" t="s">
        <v>10</v>
      </c>
      <c r="E65" s="6">
        <v>2027</v>
      </c>
      <c r="F65" s="16">
        <v>0</v>
      </c>
      <c r="G65" s="16">
        <v>0</v>
      </c>
      <c r="H65" s="16">
        <v>1000</v>
      </c>
      <c r="I65" s="16">
        <v>0</v>
      </c>
      <c r="J65" s="16">
        <v>0</v>
      </c>
      <c r="K65" s="26" t="s">
        <v>19</v>
      </c>
      <c r="L65" s="115" t="s">
        <v>412</v>
      </c>
      <c r="M65" s="11"/>
      <c r="N65" s="11"/>
      <c r="O65" s="11"/>
    </row>
    <row r="66" spans="2:15" ht="14.5">
      <c r="B66" s="10"/>
      <c r="C66" s="9" t="s">
        <v>9</v>
      </c>
      <c r="D66" s="19" t="s">
        <v>10</v>
      </c>
      <c r="E66" s="9">
        <v>2027</v>
      </c>
      <c r="F66" s="17">
        <v>0</v>
      </c>
      <c r="G66" s="17">
        <v>0</v>
      </c>
      <c r="H66" s="17">
        <v>0</v>
      </c>
      <c r="I66" s="17">
        <v>0</v>
      </c>
      <c r="J66" s="17">
        <v>700</v>
      </c>
      <c r="K66" s="27" t="s">
        <v>19</v>
      </c>
      <c r="L66" s="131" t="s">
        <v>417</v>
      </c>
      <c r="M66" s="11"/>
      <c r="N66" s="11"/>
      <c r="O66" s="11"/>
    </row>
    <row r="67" spans="2:15" ht="14.5">
      <c r="B67" s="10"/>
      <c r="C67" s="9" t="s">
        <v>9</v>
      </c>
      <c r="D67" s="19" t="s">
        <v>10</v>
      </c>
      <c r="E67" s="9">
        <v>2027</v>
      </c>
      <c r="F67" s="17">
        <v>0</v>
      </c>
      <c r="G67" s="17">
        <v>0</v>
      </c>
      <c r="H67" s="17">
        <v>1400</v>
      </c>
      <c r="I67" s="17">
        <v>0</v>
      </c>
      <c r="J67" s="17">
        <v>0</v>
      </c>
      <c r="K67" s="27" t="s">
        <v>19</v>
      </c>
      <c r="L67" s="131" t="s">
        <v>419</v>
      </c>
      <c r="M67" s="11"/>
      <c r="N67" s="11"/>
      <c r="O67" s="11"/>
    </row>
    <row r="68" spans="2:15" ht="14.5">
      <c r="B68" s="6"/>
      <c r="C68" s="30" t="s">
        <v>9</v>
      </c>
      <c r="D68" s="31" t="s">
        <v>10</v>
      </c>
      <c r="E68" s="6">
        <v>2027</v>
      </c>
      <c r="F68" s="16">
        <v>0</v>
      </c>
      <c r="G68" s="16">
        <f>'35'!$I$20+1000+500</f>
        <v>3000</v>
      </c>
      <c r="H68" s="16">
        <v>0</v>
      </c>
      <c r="I68" s="16">
        <v>0</v>
      </c>
      <c r="J68" s="16">
        <v>0</v>
      </c>
      <c r="K68" s="26" t="s">
        <v>19</v>
      </c>
      <c r="L68" s="115" t="s">
        <v>415</v>
      </c>
      <c r="M68" s="11"/>
      <c r="N68" s="11"/>
      <c r="O68" s="11"/>
    </row>
    <row r="69" spans="2:15" ht="14.5">
      <c r="B69" s="6"/>
      <c r="C69" s="30" t="s">
        <v>9</v>
      </c>
      <c r="D69" s="31" t="s">
        <v>10</v>
      </c>
      <c r="E69" s="6">
        <v>2027</v>
      </c>
      <c r="F69" s="16">
        <v>0</v>
      </c>
      <c r="G69" s="16">
        <v>600</v>
      </c>
      <c r="H69" s="16">
        <v>0</v>
      </c>
      <c r="I69" s="16">
        <v>0</v>
      </c>
      <c r="J69" s="16">
        <v>0</v>
      </c>
      <c r="K69" s="26" t="s">
        <v>19</v>
      </c>
      <c r="L69" s="115" t="s">
        <v>416</v>
      </c>
      <c r="M69" s="11"/>
      <c r="N69" s="11"/>
      <c r="O69" s="11"/>
    </row>
    <row r="70" spans="2:15" ht="14.5">
      <c r="C70" s="6" t="s">
        <v>9</v>
      </c>
      <c r="D70" s="18" t="s">
        <v>10</v>
      </c>
      <c r="E70" s="6">
        <v>2027</v>
      </c>
      <c r="F70" s="16">
        <v>0</v>
      </c>
      <c r="G70" s="16">
        <v>0</v>
      </c>
      <c r="H70" s="16">
        <f>'35'!$Q$21+1150+750</f>
        <v>5800</v>
      </c>
      <c r="I70" s="16">
        <v>0</v>
      </c>
      <c r="J70" s="16">
        <v>0</v>
      </c>
      <c r="K70" s="26" t="s">
        <v>19</v>
      </c>
      <c r="L70" s="115" t="s">
        <v>402</v>
      </c>
      <c r="M70" s="11"/>
      <c r="N70" s="11"/>
      <c r="O70" s="11"/>
    </row>
    <row r="71" spans="2:15" ht="14.5">
      <c r="C71" s="6" t="s">
        <v>9</v>
      </c>
      <c r="D71" s="18" t="s">
        <v>10</v>
      </c>
      <c r="E71" s="6">
        <v>2027</v>
      </c>
      <c r="F71" s="16">
        <v>0</v>
      </c>
      <c r="G71" s="16">
        <v>0</v>
      </c>
      <c r="H71" s="16">
        <v>0</v>
      </c>
      <c r="I71" s="16">
        <f>'35'!$M$23+1500+1200+300</f>
        <v>5300</v>
      </c>
      <c r="J71" s="16">
        <v>0</v>
      </c>
      <c r="K71" s="26" t="s">
        <v>19</v>
      </c>
      <c r="L71" s="115" t="s">
        <v>403</v>
      </c>
      <c r="M71" s="11"/>
      <c r="N71" s="11"/>
      <c r="O71" s="11"/>
    </row>
    <row r="72" spans="2:15" ht="14.5">
      <c r="C72" s="6" t="s">
        <v>9</v>
      </c>
      <c r="D72" s="18" t="s">
        <v>10</v>
      </c>
      <c r="E72" s="6">
        <v>2027</v>
      </c>
      <c r="F72" s="7">
        <v>0</v>
      </c>
      <c r="G72" s="16">
        <v>0</v>
      </c>
      <c r="H72" s="16"/>
      <c r="I72" s="16">
        <f>'35'!$AC$23</f>
        <v>2700</v>
      </c>
      <c r="J72" s="16">
        <v>0</v>
      </c>
      <c r="K72" s="26" t="s">
        <v>19</v>
      </c>
      <c r="L72" s="115" t="s">
        <v>404</v>
      </c>
      <c r="M72" s="11"/>
      <c r="N72" s="11"/>
      <c r="O72" s="11"/>
    </row>
    <row r="73" spans="2:15" ht="14.5">
      <c r="C73" s="6" t="s">
        <v>9</v>
      </c>
      <c r="D73" s="18" t="s">
        <v>10</v>
      </c>
      <c r="E73" s="6">
        <v>2027</v>
      </c>
      <c r="F73" s="16">
        <v>0</v>
      </c>
      <c r="G73" s="16">
        <v>0</v>
      </c>
      <c r="H73" s="16">
        <v>0</v>
      </c>
      <c r="I73" s="16">
        <f>'35'!$AD$23</f>
        <v>5000</v>
      </c>
      <c r="J73" s="16">
        <v>0</v>
      </c>
      <c r="K73" s="26" t="s">
        <v>19</v>
      </c>
      <c r="L73" s="115" t="s">
        <v>405</v>
      </c>
      <c r="M73" s="11"/>
      <c r="N73" s="11"/>
      <c r="O73" s="11"/>
    </row>
    <row r="74" spans="2:15" ht="14.5">
      <c r="C74" s="6" t="s">
        <v>9</v>
      </c>
      <c r="D74" s="18" t="s">
        <v>10</v>
      </c>
      <c r="E74" s="6">
        <v>2027</v>
      </c>
      <c r="F74" s="16">
        <v>0</v>
      </c>
      <c r="G74" s="16">
        <v>0</v>
      </c>
      <c r="H74" s="16">
        <v>0</v>
      </c>
      <c r="I74" s="16">
        <f>'35'!$AE$23</f>
        <v>750</v>
      </c>
      <c r="J74" s="16">
        <v>0</v>
      </c>
      <c r="K74" s="26" t="s">
        <v>19</v>
      </c>
      <c r="L74" s="115" t="s">
        <v>406</v>
      </c>
      <c r="M74" s="11"/>
      <c r="N74" s="11"/>
      <c r="O74" s="11"/>
    </row>
    <row r="75" spans="2:15" ht="14.5">
      <c r="C75" s="12" t="s">
        <v>9</v>
      </c>
      <c r="D75" s="20" t="s">
        <v>10</v>
      </c>
      <c r="E75" s="6">
        <v>2027</v>
      </c>
      <c r="F75" s="16">
        <v>0</v>
      </c>
      <c r="G75" s="16">
        <v>0</v>
      </c>
      <c r="H75" s="16">
        <v>0</v>
      </c>
      <c r="I75" s="16">
        <v>0</v>
      </c>
      <c r="J75" s="16">
        <f>'35'!$J$22+400</f>
        <v>1000</v>
      </c>
      <c r="K75" s="26" t="s">
        <v>19</v>
      </c>
      <c r="L75" s="115" t="s">
        <v>407</v>
      </c>
      <c r="M75" s="11"/>
      <c r="N75" s="11"/>
      <c r="O75" s="11"/>
    </row>
    <row r="76" spans="2:15" ht="14.5">
      <c r="C76" s="6" t="s">
        <v>9</v>
      </c>
      <c r="D76" s="18" t="s">
        <v>10</v>
      </c>
      <c r="E76" s="6">
        <v>2027</v>
      </c>
      <c r="F76" s="16">
        <v>0</v>
      </c>
      <c r="G76" s="16">
        <v>0</v>
      </c>
      <c r="H76" s="16"/>
      <c r="I76" s="16">
        <v>0</v>
      </c>
      <c r="J76" s="16">
        <f>'35'!$W$22+1500</f>
        <v>2000</v>
      </c>
      <c r="K76" s="26" t="s">
        <v>19</v>
      </c>
      <c r="L76" s="115" t="s">
        <v>408</v>
      </c>
      <c r="M76" s="11"/>
      <c r="N76" s="11"/>
      <c r="O76" s="11"/>
    </row>
    <row r="77" spans="2:15" ht="14.5">
      <c r="C77" s="12" t="s">
        <v>9</v>
      </c>
      <c r="D77" s="20" t="s">
        <v>10</v>
      </c>
      <c r="E77" s="6">
        <v>2027</v>
      </c>
      <c r="F77" s="16">
        <v>0</v>
      </c>
      <c r="G77" s="16">
        <v>0</v>
      </c>
      <c r="H77" s="16">
        <v>0</v>
      </c>
      <c r="I77" s="16">
        <v>0</v>
      </c>
      <c r="J77" s="16">
        <f>'35'!$AE$23</f>
        <v>750</v>
      </c>
      <c r="K77" s="26" t="s">
        <v>19</v>
      </c>
      <c r="L77" s="115" t="s">
        <v>409</v>
      </c>
      <c r="M77" s="11"/>
      <c r="N77" s="11"/>
      <c r="O77" s="11"/>
    </row>
    <row r="78" spans="2:15" ht="14.5">
      <c r="C78" s="12" t="s">
        <v>9</v>
      </c>
      <c r="D78" s="20" t="s">
        <v>10</v>
      </c>
      <c r="E78" s="6">
        <v>2027</v>
      </c>
      <c r="F78" s="16">
        <v>0</v>
      </c>
      <c r="G78" s="16">
        <f>1400</f>
        <v>1400</v>
      </c>
      <c r="H78" s="16">
        <v>0</v>
      </c>
      <c r="I78" s="16">
        <v>0</v>
      </c>
      <c r="J78" s="16">
        <v>0</v>
      </c>
      <c r="K78" s="26" t="s">
        <v>19</v>
      </c>
      <c r="L78" s="115" t="s">
        <v>411</v>
      </c>
      <c r="M78" s="11"/>
      <c r="N78" s="11"/>
      <c r="O78" s="11"/>
    </row>
    <row r="79" spans="2:15" ht="14.5">
      <c r="C79" s="12" t="s">
        <v>9</v>
      </c>
      <c r="D79" s="20" t="s">
        <v>10</v>
      </c>
      <c r="E79" s="6">
        <v>2027</v>
      </c>
      <c r="F79" s="16">
        <v>0</v>
      </c>
      <c r="G79" s="16">
        <v>0</v>
      </c>
      <c r="H79" s="16">
        <v>1000</v>
      </c>
      <c r="I79" s="16">
        <v>0</v>
      </c>
      <c r="J79" s="16">
        <v>0</v>
      </c>
      <c r="K79" s="26" t="s">
        <v>19</v>
      </c>
      <c r="L79" s="115" t="s">
        <v>422</v>
      </c>
      <c r="M79" s="11"/>
      <c r="N79" s="11"/>
      <c r="O79" s="11"/>
    </row>
    <row r="80" spans="2:15" ht="14.5">
      <c r="B80" s="10"/>
      <c r="C80" s="9" t="s">
        <v>9</v>
      </c>
      <c r="D80" s="19" t="s">
        <v>10</v>
      </c>
      <c r="E80" s="9">
        <v>2027</v>
      </c>
      <c r="F80" s="17">
        <v>0</v>
      </c>
      <c r="G80" s="17">
        <v>0</v>
      </c>
      <c r="H80" s="17">
        <v>0</v>
      </c>
      <c r="I80" s="17">
        <v>0</v>
      </c>
      <c r="J80" s="17">
        <v>700</v>
      </c>
      <c r="K80" s="27" t="s">
        <v>19</v>
      </c>
      <c r="L80" s="131" t="s">
        <v>418</v>
      </c>
      <c r="M80" s="11"/>
      <c r="N80" s="11"/>
      <c r="O80" s="11"/>
    </row>
    <row r="81" spans="2:15" ht="14.5">
      <c r="B81" s="10"/>
      <c r="C81" s="9" t="s">
        <v>9</v>
      </c>
      <c r="D81" s="19" t="s">
        <v>10</v>
      </c>
      <c r="E81" s="9">
        <v>2027</v>
      </c>
      <c r="F81" s="17">
        <v>0</v>
      </c>
      <c r="G81" s="17">
        <v>0</v>
      </c>
      <c r="H81" s="17">
        <v>1400</v>
      </c>
      <c r="I81" s="17">
        <v>0</v>
      </c>
      <c r="J81" s="17">
        <v>0</v>
      </c>
      <c r="K81" s="27" t="s">
        <v>19</v>
      </c>
      <c r="L81" s="131" t="s">
        <v>420</v>
      </c>
      <c r="M81" s="11"/>
      <c r="N81" s="11"/>
      <c r="O81" s="11"/>
    </row>
    <row r="82" spans="2:15" ht="14.5">
      <c r="C82" s="30" t="s">
        <v>9</v>
      </c>
      <c r="D82" s="31" t="s">
        <v>10</v>
      </c>
      <c r="E82" s="6">
        <v>2030</v>
      </c>
      <c r="F82" s="16">
        <v>0</v>
      </c>
      <c r="G82" s="16">
        <f>'35'!$I$20+1000+500</f>
        <v>3000</v>
      </c>
      <c r="H82" s="16">
        <v>0</v>
      </c>
      <c r="I82" s="16">
        <v>0</v>
      </c>
      <c r="J82" s="16">
        <v>0</v>
      </c>
      <c r="K82" s="26" t="s">
        <v>19</v>
      </c>
      <c r="L82" s="115" t="s">
        <v>413</v>
      </c>
      <c r="M82" s="11"/>
      <c r="N82" s="11"/>
      <c r="O82" s="11"/>
    </row>
    <row r="83" spans="2:15" ht="14.5">
      <c r="C83" s="30" t="s">
        <v>9</v>
      </c>
      <c r="D83" s="31" t="s">
        <v>10</v>
      </c>
      <c r="E83" s="6">
        <v>2030</v>
      </c>
      <c r="F83" s="16">
        <v>0</v>
      </c>
      <c r="G83" s="16">
        <v>600</v>
      </c>
      <c r="H83" s="16">
        <v>0</v>
      </c>
      <c r="I83" s="16">
        <v>0</v>
      </c>
      <c r="J83" s="16">
        <v>0</v>
      </c>
      <c r="K83" s="26" t="s">
        <v>19</v>
      </c>
      <c r="L83" s="115" t="s">
        <v>414</v>
      </c>
      <c r="M83" s="11"/>
      <c r="N83" s="11"/>
      <c r="O83" s="11"/>
    </row>
    <row r="84" spans="2:15" ht="14.5">
      <c r="C84" s="30" t="s">
        <v>9</v>
      </c>
      <c r="D84" s="31" t="s">
        <v>10</v>
      </c>
      <c r="E84" s="6">
        <v>2030</v>
      </c>
      <c r="F84" s="16">
        <v>0</v>
      </c>
      <c r="G84" s="16">
        <v>0</v>
      </c>
      <c r="H84" s="16">
        <f>'35'!$Q$21+1150+750</f>
        <v>5800</v>
      </c>
      <c r="I84" s="16">
        <v>0</v>
      </c>
      <c r="J84" s="16">
        <v>0</v>
      </c>
      <c r="K84" s="26" t="s">
        <v>19</v>
      </c>
      <c r="L84" s="115" t="s">
        <v>392</v>
      </c>
      <c r="M84" s="11"/>
      <c r="N84" s="11"/>
      <c r="O84" s="11"/>
    </row>
    <row r="85" spans="2:15" ht="14.5">
      <c r="C85" s="30" t="s">
        <v>9</v>
      </c>
      <c r="D85" s="31" t="s">
        <v>10</v>
      </c>
      <c r="E85" s="6">
        <v>2030</v>
      </c>
      <c r="F85" s="16">
        <v>0</v>
      </c>
      <c r="G85" s="16">
        <v>0</v>
      </c>
      <c r="H85" s="16">
        <v>0</v>
      </c>
      <c r="I85" s="16">
        <f>'35'!$M$23+1500+1200</f>
        <v>5000</v>
      </c>
      <c r="J85" s="16">
        <v>0</v>
      </c>
      <c r="K85" s="26" t="s">
        <v>19</v>
      </c>
      <c r="L85" s="115" t="s">
        <v>393</v>
      </c>
      <c r="M85" s="11"/>
      <c r="N85" s="11"/>
      <c r="O85" s="11"/>
    </row>
    <row r="86" spans="2:15" ht="14.5">
      <c r="B86" s="21"/>
      <c r="C86" s="30" t="s">
        <v>9</v>
      </c>
      <c r="D86" s="31" t="s">
        <v>10</v>
      </c>
      <c r="E86" s="6">
        <v>2030</v>
      </c>
      <c r="F86" s="7">
        <v>0</v>
      </c>
      <c r="G86" s="16">
        <v>0</v>
      </c>
      <c r="H86" s="16"/>
      <c r="I86" s="16">
        <f>'35'!$AC$23</f>
        <v>2700</v>
      </c>
      <c r="J86" s="16">
        <v>0</v>
      </c>
      <c r="K86" s="26" t="s">
        <v>19</v>
      </c>
      <c r="L86" s="115" t="s">
        <v>394</v>
      </c>
      <c r="M86" s="11"/>
      <c r="N86" s="11"/>
      <c r="O86" s="11"/>
    </row>
    <row r="87" spans="2:15" ht="14.5">
      <c r="B87" s="21"/>
      <c r="C87" s="30" t="s">
        <v>9</v>
      </c>
      <c r="D87" s="31" t="s">
        <v>10</v>
      </c>
      <c r="E87" s="6">
        <v>2030</v>
      </c>
      <c r="F87" s="16">
        <v>0</v>
      </c>
      <c r="G87" s="16">
        <v>0</v>
      </c>
      <c r="H87" s="16">
        <v>0</v>
      </c>
      <c r="I87" s="16">
        <f>'35'!$AD$23</f>
        <v>5000</v>
      </c>
      <c r="J87" s="16">
        <v>0</v>
      </c>
      <c r="K87" s="26" t="s">
        <v>19</v>
      </c>
      <c r="L87" s="115" t="s">
        <v>395</v>
      </c>
      <c r="M87" s="11"/>
      <c r="N87" s="11"/>
      <c r="O87" s="11"/>
    </row>
    <row r="88" spans="2:15" ht="14.5">
      <c r="B88"/>
      <c r="C88" s="30" t="s">
        <v>9</v>
      </c>
      <c r="D88" s="31" t="s">
        <v>10</v>
      </c>
      <c r="E88" s="6">
        <v>2030</v>
      </c>
      <c r="F88" s="16">
        <v>0</v>
      </c>
      <c r="G88" s="16">
        <v>0</v>
      </c>
      <c r="H88" s="16">
        <v>0</v>
      </c>
      <c r="I88" s="16">
        <f>'35'!$AE$23</f>
        <v>750</v>
      </c>
      <c r="J88" s="16">
        <v>0</v>
      </c>
      <c r="K88" s="26" t="s">
        <v>19</v>
      </c>
      <c r="L88" s="115" t="s">
        <v>396</v>
      </c>
      <c r="M88" s="11"/>
      <c r="N88" s="11"/>
      <c r="O88" s="11"/>
    </row>
    <row r="89" spans="2:15" ht="14.5">
      <c r="B89"/>
      <c r="C89" s="30" t="s">
        <v>9</v>
      </c>
      <c r="D89" s="31" t="s">
        <v>10</v>
      </c>
      <c r="E89" s="6">
        <v>2030</v>
      </c>
      <c r="F89" s="16">
        <v>0</v>
      </c>
      <c r="G89" s="16">
        <v>0</v>
      </c>
      <c r="H89" s="16">
        <v>0</v>
      </c>
      <c r="I89" s="16">
        <v>0</v>
      </c>
      <c r="J89" s="16">
        <f>'35'!$J$22+400+600</f>
        <v>1600</v>
      </c>
      <c r="K89" s="26" t="s">
        <v>19</v>
      </c>
      <c r="L89" s="115" t="s">
        <v>397</v>
      </c>
      <c r="M89" s="11"/>
      <c r="N89" s="11"/>
      <c r="O89" s="11"/>
    </row>
    <row r="90" spans="2:15" ht="14.5">
      <c r="B90"/>
      <c r="C90" s="6" t="s">
        <v>9</v>
      </c>
      <c r="D90" s="18" t="s">
        <v>10</v>
      </c>
      <c r="E90" s="6">
        <v>2030</v>
      </c>
      <c r="F90" s="16">
        <v>0</v>
      </c>
      <c r="G90" s="16">
        <v>0</v>
      </c>
      <c r="H90" s="16"/>
      <c r="I90" s="16">
        <v>0</v>
      </c>
      <c r="J90" s="16">
        <f>'35'!$W$22+1500</f>
        <v>2000</v>
      </c>
      <c r="K90" s="26" t="s">
        <v>19</v>
      </c>
      <c r="L90" s="115" t="s">
        <v>398</v>
      </c>
      <c r="M90" s="11"/>
      <c r="N90" s="11"/>
      <c r="O90" s="11"/>
    </row>
    <row r="91" spans="2:15" ht="14.5">
      <c r="B91"/>
      <c r="C91" s="12" t="s">
        <v>9</v>
      </c>
      <c r="D91" s="20" t="s">
        <v>10</v>
      </c>
      <c r="E91" s="6">
        <v>2030</v>
      </c>
      <c r="F91" s="16">
        <v>0</v>
      </c>
      <c r="G91" s="16">
        <v>0</v>
      </c>
      <c r="H91" s="16">
        <v>0</v>
      </c>
      <c r="I91" s="16">
        <v>0</v>
      </c>
      <c r="J91" s="16">
        <f>'35'!$AE$23</f>
        <v>750</v>
      </c>
      <c r="K91" s="26" t="s">
        <v>19</v>
      </c>
      <c r="L91" s="130" t="s">
        <v>399</v>
      </c>
      <c r="M91" s="11"/>
      <c r="N91" s="11"/>
      <c r="O91" s="11"/>
    </row>
    <row r="92" spans="2:15" ht="14.5">
      <c r="B92"/>
      <c r="C92" s="12" t="s">
        <v>9</v>
      </c>
      <c r="D92" s="20" t="s">
        <v>10</v>
      </c>
      <c r="E92" s="6">
        <v>2030</v>
      </c>
      <c r="F92" s="16">
        <v>0</v>
      </c>
      <c r="G92" s="16">
        <f>1400</f>
        <v>1400</v>
      </c>
      <c r="H92" s="16">
        <v>0</v>
      </c>
      <c r="I92" s="16">
        <v>0</v>
      </c>
      <c r="J92" s="16">
        <v>0</v>
      </c>
      <c r="K92" s="26" t="s">
        <v>19</v>
      </c>
      <c r="L92" s="115" t="s">
        <v>410</v>
      </c>
      <c r="M92" s="11"/>
      <c r="N92" s="11"/>
      <c r="O92" s="11"/>
    </row>
    <row r="93" spans="2:15" ht="14.5">
      <c r="B93"/>
      <c r="C93" s="12" t="s">
        <v>9</v>
      </c>
      <c r="D93" s="20" t="s">
        <v>10</v>
      </c>
      <c r="E93" s="6">
        <v>2030</v>
      </c>
      <c r="F93" s="16">
        <v>0</v>
      </c>
      <c r="G93" s="16">
        <v>0</v>
      </c>
      <c r="H93" s="16">
        <f>1000+1000</f>
        <v>2000</v>
      </c>
      <c r="I93" s="16">
        <v>0</v>
      </c>
      <c r="J93" s="16">
        <v>0</v>
      </c>
      <c r="K93" s="26" t="s">
        <v>19</v>
      </c>
      <c r="L93" s="115" t="s">
        <v>412</v>
      </c>
      <c r="M93" s="11"/>
      <c r="N93" s="11"/>
      <c r="O93" s="11"/>
    </row>
    <row r="94" spans="2:15" ht="14.5">
      <c r="B94"/>
      <c r="C94" s="9" t="s">
        <v>9</v>
      </c>
      <c r="D94" s="19" t="s">
        <v>10</v>
      </c>
      <c r="E94" s="6">
        <v>2030</v>
      </c>
      <c r="F94" s="17">
        <v>0</v>
      </c>
      <c r="G94" s="17">
        <v>0</v>
      </c>
      <c r="H94" s="17">
        <v>0</v>
      </c>
      <c r="I94" s="17">
        <v>0</v>
      </c>
      <c r="J94" s="17">
        <f>700+700</f>
        <v>1400</v>
      </c>
      <c r="K94" s="27" t="s">
        <v>19</v>
      </c>
      <c r="L94" s="131" t="s">
        <v>417</v>
      </c>
      <c r="M94" s="11"/>
      <c r="N94" s="11"/>
      <c r="O94" s="11"/>
    </row>
    <row r="95" spans="2:15" ht="14.5">
      <c r="B95"/>
      <c r="C95" s="9" t="s">
        <v>9</v>
      </c>
      <c r="D95" s="19" t="s">
        <v>10</v>
      </c>
      <c r="E95" s="6">
        <v>2030</v>
      </c>
      <c r="F95" s="17">
        <v>0</v>
      </c>
      <c r="G95" s="17">
        <v>0</v>
      </c>
      <c r="H95" s="17">
        <v>1400</v>
      </c>
      <c r="I95" s="17">
        <v>0</v>
      </c>
      <c r="J95" s="17">
        <v>0</v>
      </c>
      <c r="K95" s="27" t="s">
        <v>19</v>
      </c>
      <c r="L95" s="131" t="s">
        <v>419</v>
      </c>
      <c r="M95" s="11"/>
      <c r="N95" s="11"/>
      <c r="O95" s="11"/>
    </row>
    <row r="96" spans="2:15" ht="14.5">
      <c r="B96"/>
      <c r="C96" s="30" t="s">
        <v>9</v>
      </c>
      <c r="D96" s="31" t="s">
        <v>10</v>
      </c>
      <c r="E96" s="6">
        <v>2030</v>
      </c>
      <c r="F96" s="16">
        <v>0</v>
      </c>
      <c r="G96" s="16">
        <f>'35'!$I$20+1000+500</f>
        <v>3000</v>
      </c>
      <c r="H96" s="16">
        <v>0</v>
      </c>
      <c r="I96" s="16">
        <v>0</v>
      </c>
      <c r="J96" s="16">
        <v>0</v>
      </c>
      <c r="K96" s="26" t="s">
        <v>19</v>
      </c>
      <c r="L96" s="115" t="s">
        <v>415</v>
      </c>
      <c r="M96" s="11"/>
      <c r="N96" s="11"/>
      <c r="O96" s="11"/>
    </row>
    <row r="97" spans="2:12" ht="14.5">
      <c r="B97"/>
      <c r="C97" s="30" t="s">
        <v>9</v>
      </c>
      <c r="D97" s="31" t="s">
        <v>10</v>
      </c>
      <c r="E97" s="6">
        <v>2030</v>
      </c>
      <c r="F97" s="16">
        <v>0</v>
      </c>
      <c r="G97" s="16">
        <v>600</v>
      </c>
      <c r="H97" s="16">
        <v>0</v>
      </c>
      <c r="I97" s="16">
        <v>0</v>
      </c>
      <c r="J97" s="16">
        <v>0</v>
      </c>
      <c r="K97" s="26" t="s">
        <v>19</v>
      </c>
      <c r="L97" s="115" t="s">
        <v>416</v>
      </c>
    </row>
    <row r="98" spans="2:12" ht="14.5">
      <c r="B98"/>
      <c r="C98" s="6" t="s">
        <v>9</v>
      </c>
      <c r="D98" s="18" t="s">
        <v>10</v>
      </c>
      <c r="E98" s="6">
        <v>2030</v>
      </c>
      <c r="F98" s="16">
        <v>0</v>
      </c>
      <c r="G98" s="16">
        <v>0</v>
      </c>
      <c r="H98" s="16">
        <f>'35'!$Q$21+1150+750</f>
        <v>5800</v>
      </c>
      <c r="I98" s="16">
        <v>0</v>
      </c>
      <c r="J98" s="16">
        <v>0</v>
      </c>
      <c r="K98" s="26" t="s">
        <v>19</v>
      </c>
      <c r="L98" s="115" t="s">
        <v>402</v>
      </c>
    </row>
    <row r="99" spans="2:12" ht="14.5">
      <c r="B99"/>
      <c r="C99" s="6" t="s">
        <v>9</v>
      </c>
      <c r="D99" s="18" t="s">
        <v>10</v>
      </c>
      <c r="E99" s="6">
        <v>2030</v>
      </c>
      <c r="F99" s="16">
        <v>0</v>
      </c>
      <c r="G99" s="16">
        <v>0</v>
      </c>
      <c r="H99" s="16">
        <v>0</v>
      </c>
      <c r="I99" s="16">
        <f>'35'!$M$23+1500+1200</f>
        <v>5000</v>
      </c>
      <c r="J99" s="16">
        <v>0</v>
      </c>
      <c r="K99" s="26" t="s">
        <v>19</v>
      </c>
      <c r="L99" s="115" t="s">
        <v>403</v>
      </c>
    </row>
    <row r="100" spans="2:12" ht="14.5">
      <c r="B100"/>
      <c r="C100" s="6" t="s">
        <v>9</v>
      </c>
      <c r="D100" s="18" t="s">
        <v>10</v>
      </c>
      <c r="E100" s="6">
        <v>2030</v>
      </c>
      <c r="F100" s="7">
        <v>0</v>
      </c>
      <c r="G100" s="16">
        <v>0</v>
      </c>
      <c r="H100" s="16"/>
      <c r="I100" s="16">
        <f>'35'!$AC$23</f>
        <v>2700</v>
      </c>
      <c r="J100" s="16">
        <v>0</v>
      </c>
      <c r="K100" s="26" t="s">
        <v>19</v>
      </c>
      <c r="L100" s="115" t="s">
        <v>404</v>
      </c>
    </row>
    <row r="101" spans="2:12" ht="14.5">
      <c r="B101"/>
      <c r="C101" s="6" t="s">
        <v>9</v>
      </c>
      <c r="D101" s="18" t="s">
        <v>10</v>
      </c>
      <c r="E101" s="6">
        <v>2030</v>
      </c>
      <c r="F101" s="16">
        <v>0</v>
      </c>
      <c r="G101" s="16">
        <v>0</v>
      </c>
      <c r="H101" s="16">
        <v>0</v>
      </c>
      <c r="I101" s="16">
        <f>'35'!$AD$23</f>
        <v>5000</v>
      </c>
      <c r="J101" s="16">
        <v>0</v>
      </c>
      <c r="K101" s="26" t="s">
        <v>19</v>
      </c>
      <c r="L101" s="115" t="s">
        <v>405</v>
      </c>
    </row>
    <row r="102" spans="2:12" ht="14.5">
      <c r="B102"/>
      <c r="C102" s="6" t="s">
        <v>9</v>
      </c>
      <c r="D102" s="18" t="s">
        <v>10</v>
      </c>
      <c r="E102" s="6">
        <v>2030</v>
      </c>
      <c r="F102" s="16">
        <v>0</v>
      </c>
      <c r="G102" s="16">
        <v>0</v>
      </c>
      <c r="H102" s="16">
        <v>0</v>
      </c>
      <c r="I102" s="16">
        <f>'35'!$AE$23</f>
        <v>750</v>
      </c>
      <c r="J102" s="16">
        <v>0</v>
      </c>
      <c r="K102" s="26" t="s">
        <v>19</v>
      </c>
      <c r="L102" s="115" t="s">
        <v>406</v>
      </c>
    </row>
    <row r="103" spans="2:12" ht="14.5">
      <c r="B103"/>
      <c r="C103" s="12" t="s">
        <v>9</v>
      </c>
      <c r="D103" s="20" t="s">
        <v>10</v>
      </c>
      <c r="E103" s="6">
        <v>2030</v>
      </c>
      <c r="F103" s="16">
        <v>0</v>
      </c>
      <c r="G103" s="16">
        <v>0</v>
      </c>
      <c r="H103" s="16">
        <v>0</v>
      </c>
      <c r="I103" s="16">
        <v>0</v>
      </c>
      <c r="J103" s="16">
        <f>'35'!$J$22+400+600</f>
        <v>1600</v>
      </c>
      <c r="K103" s="26" t="s">
        <v>19</v>
      </c>
      <c r="L103" s="115" t="s">
        <v>407</v>
      </c>
    </row>
    <row r="104" spans="2:12" ht="14.5">
      <c r="B104"/>
      <c r="C104" s="6" t="s">
        <v>9</v>
      </c>
      <c r="D104" s="18" t="s">
        <v>10</v>
      </c>
      <c r="E104" s="6">
        <v>2030</v>
      </c>
      <c r="F104" s="16">
        <v>0</v>
      </c>
      <c r="G104" s="16">
        <v>0</v>
      </c>
      <c r="H104" s="16"/>
      <c r="I104" s="16">
        <v>0</v>
      </c>
      <c r="J104" s="16">
        <f>'35'!$W$22+1500</f>
        <v>2000</v>
      </c>
      <c r="K104" s="26" t="s">
        <v>19</v>
      </c>
      <c r="L104" s="115" t="s">
        <v>408</v>
      </c>
    </row>
    <row r="105" spans="2:12" ht="14.5">
      <c r="B105"/>
      <c r="C105" s="12" t="s">
        <v>9</v>
      </c>
      <c r="D105" s="20" t="s">
        <v>10</v>
      </c>
      <c r="E105" s="6">
        <v>2030</v>
      </c>
      <c r="F105" s="16">
        <v>0</v>
      </c>
      <c r="G105" s="16">
        <v>0</v>
      </c>
      <c r="H105" s="16">
        <v>0</v>
      </c>
      <c r="I105" s="16">
        <v>0</v>
      </c>
      <c r="J105" s="16">
        <f>'35'!$AE$23</f>
        <v>750</v>
      </c>
      <c r="K105" s="26" t="s">
        <v>19</v>
      </c>
      <c r="L105" s="115" t="s">
        <v>409</v>
      </c>
    </row>
    <row r="106" spans="2:12" ht="14.5">
      <c r="B106"/>
      <c r="C106" s="12" t="s">
        <v>9</v>
      </c>
      <c r="D106" s="20" t="s">
        <v>10</v>
      </c>
      <c r="E106" s="6">
        <v>2030</v>
      </c>
      <c r="F106" s="16">
        <v>0</v>
      </c>
      <c r="G106" s="16">
        <f>1400</f>
        <v>1400</v>
      </c>
      <c r="H106" s="16">
        <v>0</v>
      </c>
      <c r="I106" s="16">
        <v>0</v>
      </c>
      <c r="J106" s="16">
        <v>0</v>
      </c>
      <c r="K106" s="26" t="s">
        <v>19</v>
      </c>
      <c r="L106" s="115" t="s">
        <v>411</v>
      </c>
    </row>
    <row r="107" spans="2:12" ht="14.5">
      <c r="B107"/>
      <c r="C107" s="12" t="s">
        <v>9</v>
      </c>
      <c r="D107" s="20" t="s">
        <v>10</v>
      </c>
      <c r="E107" s="6">
        <v>2030</v>
      </c>
      <c r="F107" s="16">
        <v>0</v>
      </c>
      <c r="G107" s="16">
        <v>0</v>
      </c>
      <c r="H107" s="16">
        <f>1000+1000</f>
        <v>2000</v>
      </c>
      <c r="I107" s="16">
        <v>0</v>
      </c>
      <c r="J107" s="16">
        <v>0</v>
      </c>
      <c r="K107" s="26" t="s">
        <v>19</v>
      </c>
      <c r="L107" s="115" t="s">
        <v>422</v>
      </c>
    </row>
    <row r="108" spans="2:12" ht="14.5">
      <c r="B108"/>
      <c r="C108" s="9" t="s">
        <v>9</v>
      </c>
      <c r="D108" s="19" t="s">
        <v>10</v>
      </c>
      <c r="E108" s="6">
        <v>2030</v>
      </c>
      <c r="F108" s="17">
        <v>0</v>
      </c>
      <c r="G108" s="17">
        <v>0</v>
      </c>
      <c r="H108" s="17">
        <v>0</v>
      </c>
      <c r="I108" s="17">
        <v>0</v>
      </c>
      <c r="J108" s="17">
        <f>700+700</f>
        <v>1400</v>
      </c>
      <c r="K108" s="27" t="s">
        <v>19</v>
      </c>
      <c r="L108" s="131" t="s">
        <v>418</v>
      </c>
    </row>
    <row r="109" spans="2:12" ht="14.5">
      <c r="B109"/>
      <c r="C109" s="9" t="s">
        <v>9</v>
      </c>
      <c r="D109" s="19" t="s">
        <v>10</v>
      </c>
      <c r="E109" s="6">
        <v>2030</v>
      </c>
      <c r="F109" s="17">
        <v>0</v>
      </c>
      <c r="G109" s="17">
        <v>0</v>
      </c>
      <c r="H109" s="17">
        <v>1400</v>
      </c>
      <c r="I109" s="17">
        <v>0</v>
      </c>
      <c r="J109" s="17">
        <v>0</v>
      </c>
      <c r="K109" s="27" t="s">
        <v>19</v>
      </c>
      <c r="L109" s="131" t="s">
        <v>420</v>
      </c>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row r="191" spans="2:12">
      <c r="B191"/>
      <c r="C191"/>
      <c r="D191"/>
      <c r="E191"/>
      <c r="F191"/>
      <c r="G191"/>
      <c r="H191"/>
      <c r="I191"/>
      <c r="J191"/>
      <c r="K191"/>
      <c r="L191"/>
    </row>
    <row r="192" spans="2:12">
      <c r="B192"/>
      <c r="C192"/>
      <c r="D192"/>
      <c r="E192"/>
      <c r="F192"/>
      <c r="G192"/>
      <c r="H192"/>
      <c r="I192"/>
      <c r="J192"/>
      <c r="K192"/>
      <c r="L192"/>
    </row>
  </sheetData>
  <phoneticPr fontId="70"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zoomScale="85" zoomScaleNormal="85" workbookViewId="0">
      <selection activeCell="D18" sqref="D18"/>
    </sheetView>
  </sheetViews>
  <sheetFormatPr defaultColWidth="3.81640625" defaultRowHeight="14.5"/>
  <cols>
    <col min="1" max="1" width="26" style="92" customWidth="1"/>
    <col min="2" max="2" width="3.81640625" style="92"/>
    <col min="3" max="24" width="6" style="92" customWidth="1"/>
    <col min="25" max="33" width="5.26953125" style="92" customWidth="1"/>
    <col min="34" max="16384" width="3.81640625" style="92"/>
  </cols>
  <sheetData>
    <row r="1" spans="1:48">
      <c r="A1" s="92" t="s">
        <v>158</v>
      </c>
      <c r="B1" s="93"/>
      <c r="C1" s="93"/>
      <c r="D1" s="93"/>
      <c r="E1" s="93"/>
      <c r="F1" s="93"/>
      <c r="G1" s="93"/>
      <c r="H1" s="93"/>
      <c r="I1" s="93"/>
      <c r="J1" s="93"/>
      <c r="K1" s="93"/>
      <c r="L1" s="93"/>
      <c r="M1" s="93"/>
      <c r="N1" s="93"/>
      <c r="O1" s="93"/>
      <c r="P1" s="93"/>
      <c r="Q1" s="93"/>
      <c r="R1" s="93"/>
      <c r="S1" s="93"/>
      <c r="Y1" s="94"/>
      <c r="Z1" s="94"/>
      <c r="AA1" s="94"/>
      <c r="AB1" s="94"/>
      <c r="AC1" s="94"/>
      <c r="AD1" s="94"/>
      <c r="AE1" s="94"/>
      <c r="AF1" s="94"/>
      <c r="AG1" s="94"/>
      <c r="AH1" s="94"/>
      <c r="AI1" s="94"/>
      <c r="AJ1" s="94"/>
      <c r="AK1" s="94"/>
      <c r="AL1" s="94"/>
      <c r="AM1" s="94"/>
      <c r="AN1" s="94"/>
      <c r="AO1" s="94"/>
      <c r="AP1" s="94"/>
      <c r="AQ1" s="94"/>
      <c r="AR1" s="94"/>
      <c r="AS1" s="94"/>
      <c r="AT1" s="94"/>
      <c r="AU1" s="94"/>
      <c r="AV1" s="94"/>
    </row>
    <row r="2" spans="1:48">
      <c r="A2" s="92" t="s">
        <v>159</v>
      </c>
      <c r="B2" s="93"/>
      <c r="C2" s="93"/>
      <c r="D2" s="93"/>
      <c r="E2" s="93"/>
      <c r="F2" s="93"/>
      <c r="G2" s="93"/>
      <c r="H2" s="93"/>
      <c r="I2" s="93"/>
      <c r="J2" s="93"/>
      <c r="K2" s="93"/>
      <c r="L2" s="93"/>
      <c r="M2" s="93"/>
      <c r="N2" s="93"/>
      <c r="O2" s="93"/>
      <c r="P2" s="93"/>
      <c r="Q2" s="93"/>
      <c r="R2" s="93"/>
      <c r="S2" s="93"/>
      <c r="Y2" s="94"/>
      <c r="Z2" s="94"/>
      <c r="AA2" s="94"/>
      <c r="AB2" s="94"/>
      <c r="AC2" s="94"/>
      <c r="AD2" s="94"/>
      <c r="AE2" s="94"/>
      <c r="AF2" s="94"/>
      <c r="AG2" s="94"/>
      <c r="AH2" s="94"/>
      <c r="AI2" s="94"/>
      <c r="AJ2" s="94"/>
      <c r="AK2" s="94"/>
      <c r="AL2" s="94"/>
      <c r="AM2" s="94"/>
      <c r="AN2" s="94"/>
      <c r="AO2" s="94"/>
      <c r="AP2" s="94"/>
      <c r="AQ2" s="94"/>
      <c r="AR2" s="94"/>
      <c r="AS2" s="94"/>
      <c r="AT2" s="94"/>
      <c r="AU2" s="94"/>
      <c r="AV2" s="94"/>
    </row>
    <row r="3" spans="1:48">
      <c r="A3" s="92" t="s">
        <v>160</v>
      </c>
      <c r="B3" s="93"/>
      <c r="C3" s="93"/>
      <c r="D3" s="93"/>
      <c r="E3" s="93"/>
      <c r="F3" s="93"/>
      <c r="G3" s="93"/>
      <c r="H3" s="93"/>
      <c r="I3" s="93"/>
      <c r="J3" s="93"/>
      <c r="K3" s="93"/>
      <c r="L3" s="93"/>
      <c r="M3" s="93"/>
      <c r="N3" s="93"/>
      <c r="O3" s="93"/>
      <c r="P3" s="93"/>
      <c r="Q3" s="93"/>
      <c r="R3" s="93"/>
      <c r="S3" s="93"/>
      <c r="Y3" s="94"/>
      <c r="Z3" s="94"/>
      <c r="AA3" s="94"/>
      <c r="AB3" s="94"/>
      <c r="AC3" s="94"/>
      <c r="AD3" s="94"/>
      <c r="AE3" s="94"/>
      <c r="AF3" s="94"/>
      <c r="AG3" s="94"/>
      <c r="AH3" s="94"/>
      <c r="AI3" s="94"/>
      <c r="AJ3" s="94"/>
      <c r="AK3" s="94"/>
      <c r="AL3" s="94"/>
      <c r="AM3" s="94"/>
      <c r="AN3" s="94"/>
      <c r="AO3" s="94"/>
      <c r="AP3" s="94"/>
      <c r="AQ3" s="94"/>
      <c r="AR3" s="94"/>
      <c r="AS3" s="94"/>
      <c r="AT3" s="94"/>
      <c r="AU3" s="94"/>
      <c r="AV3" s="94"/>
    </row>
    <row r="4" spans="1:48">
      <c r="B4" s="93"/>
      <c r="C4" s="93"/>
      <c r="D4" s="93"/>
      <c r="E4" s="93"/>
      <c r="F4" s="93"/>
      <c r="G4" s="93"/>
      <c r="H4" s="93"/>
      <c r="I4" s="93"/>
      <c r="J4" s="93"/>
      <c r="K4" s="93"/>
      <c r="L4" s="93"/>
      <c r="M4" s="93"/>
      <c r="N4" s="93"/>
      <c r="O4" s="93"/>
      <c r="P4" s="93"/>
      <c r="Q4" s="93"/>
      <c r="R4" s="93"/>
      <c r="S4" s="93"/>
      <c r="Y4" s="94"/>
      <c r="Z4" s="94"/>
      <c r="AA4" s="94"/>
      <c r="AB4" s="94"/>
      <c r="AC4" s="94"/>
      <c r="AD4" s="94"/>
      <c r="AE4" s="94"/>
      <c r="AF4" s="94"/>
      <c r="AG4" s="94"/>
      <c r="AH4" s="94"/>
      <c r="AI4" s="94"/>
      <c r="AJ4" s="94"/>
      <c r="AK4" s="94"/>
      <c r="AL4" s="94"/>
      <c r="AM4" s="94"/>
      <c r="AN4" s="94"/>
      <c r="AO4" s="94"/>
      <c r="AP4" s="94"/>
      <c r="AQ4" s="94"/>
      <c r="AR4" s="94"/>
      <c r="AS4" s="94"/>
      <c r="AT4" s="94"/>
      <c r="AU4" s="94"/>
      <c r="AV4" s="94"/>
    </row>
    <row r="5" spans="1:48">
      <c r="A5" s="92" t="s">
        <v>161</v>
      </c>
      <c r="B5" s="93"/>
      <c r="C5" s="93"/>
      <c r="D5" s="93"/>
      <c r="E5" s="93"/>
      <c r="F5" s="93"/>
      <c r="G5" s="93"/>
      <c r="H5" s="93"/>
      <c r="I5" s="93"/>
      <c r="J5" s="93"/>
      <c r="K5" s="93"/>
      <c r="L5" s="93"/>
      <c r="M5" s="93"/>
      <c r="N5" s="93"/>
      <c r="O5" s="93"/>
      <c r="P5" s="93"/>
      <c r="Q5" s="93"/>
      <c r="R5" s="93"/>
      <c r="S5" s="93"/>
      <c r="Y5" s="94"/>
      <c r="Z5" s="94"/>
      <c r="AA5" s="94"/>
      <c r="AB5" s="94"/>
      <c r="AC5" s="94"/>
      <c r="AD5" s="94"/>
      <c r="AE5" s="94"/>
      <c r="AF5" s="94"/>
      <c r="AG5" s="94"/>
      <c r="AH5" s="94"/>
      <c r="AI5" s="94"/>
      <c r="AJ5" s="94"/>
      <c r="AK5" s="94"/>
      <c r="AL5" s="94"/>
      <c r="AM5" s="94"/>
      <c r="AN5" s="94"/>
      <c r="AO5" s="94"/>
      <c r="AP5" s="94"/>
      <c r="AQ5" s="94"/>
      <c r="AR5" s="94"/>
      <c r="AS5" s="94"/>
      <c r="AT5" s="94"/>
      <c r="AU5" s="94"/>
      <c r="AV5" s="94"/>
    </row>
    <row r="6" spans="1:48">
      <c r="A6" s="92" t="s">
        <v>162</v>
      </c>
      <c r="B6" s="93"/>
      <c r="C6" s="93"/>
      <c r="D6" s="93"/>
      <c r="E6" s="93"/>
      <c r="F6" s="93"/>
      <c r="G6" s="93"/>
      <c r="H6" s="93"/>
      <c r="I6" s="93"/>
      <c r="J6" s="93"/>
      <c r="K6" s="93"/>
      <c r="L6" s="93"/>
      <c r="M6" s="93"/>
      <c r="N6" s="93"/>
      <c r="O6" s="93"/>
      <c r="P6" s="93"/>
      <c r="Q6" s="93"/>
      <c r="R6" s="93"/>
      <c r="S6" s="93"/>
      <c r="Y6" s="94"/>
      <c r="Z6" s="94"/>
      <c r="AA6" s="94"/>
      <c r="AB6" s="94"/>
      <c r="AC6" s="94"/>
      <c r="AD6" s="94"/>
      <c r="AE6" s="94"/>
      <c r="AF6" s="94"/>
      <c r="AG6" s="94"/>
      <c r="AH6" s="94"/>
      <c r="AI6" s="94"/>
      <c r="AJ6" s="94"/>
      <c r="AK6" s="94"/>
      <c r="AL6" s="94"/>
      <c r="AM6" s="94"/>
      <c r="AN6" s="94"/>
      <c r="AO6" s="94"/>
      <c r="AP6" s="94"/>
      <c r="AQ6" s="94"/>
      <c r="AR6" s="94"/>
      <c r="AS6" s="94"/>
      <c r="AT6" s="94"/>
      <c r="AU6" s="94"/>
      <c r="AV6" s="94"/>
    </row>
    <row r="7" spans="1:48">
      <c r="A7" s="92" t="s">
        <v>163</v>
      </c>
      <c r="B7" s="93"/>
      <c r="C7" s="93"/>
      <c r="D7" s="93"/>
      <c r="E7" s="93"/>
      <c r="F7" s="93"/>
      <c r="G7" s="93"/>
      <c r="H7" s="93"/>
      <c r="I7" s="93"/>
      <c r="J7" s="93"/>
      <c r="K7" s="93"/>
      <c r="L7" s="93"/>
      <c r="M7" s="93"/>
      <c r="N7" s="93"/>
      <c r="O7" s="93"/>
      <c r="P7" s="93"/>
      <c r="Q7" s="93"/>
      <c r="R7" s="93"/>
      <c r="S7" s="93"/>
      <c r="Y7" s="94"/>
      <c r="Z7" s="94"/>
      <c r="AA7" s="94"/>
      <c r="AB7" s="94"/>
      <c r="AC7" s="94"/>
      <c r="AD7" s="94"/>
      <c r="AE7" s="94"/>
      <c r="AF7" s="94"/>
      <c r="AG7" s="94"/>
      <c r="AH7" s="94"/>
      <c r="AI7" s="94"/>
      <c r="AJ7" s="94"/>
      <c r="AK7" s="94"/>
      <c r="AL7" s="94"/>
      <c r="AM7" s="94"/>
      <c r="AN7" s="94"/>
      <c r="AO7" s="94"/>
      <c r="AP7" s="94"/>
      <c r="AQ7" s="94"/>
      <c r="AR7" s="94"/>
      <c r="AS7" s="94"/>
      <c r="AT7" s="94"/>
      <c r="AU7" s="94"/>
      <c r="AV7" s="94"/>
    </row>
    <row r="8" spans="1:48">
      <c r="A8" s="92" t="s">
        <v>164</v>
      </c>
      <c r="B8" s="93"/>
      <c r="C8" s="93"/>
      <c r="D8" s="93"/>
      <c r="E8" s="93"/>
      <c r="F8" s="93"/>
      <c r="G8" s="93"/>
      <c r="H8" s="93"/>
      <c r="I8" s="93"/>
      <c r="J8" s="93"/>
      <c r="K8" s="93"/>
      <c r="L8" s="93"/>
      <c r="M8" s="93"/>
      <c r="N8" s="93"/>
      <c r="O8" s="93"/>
      <c r="P8" s="93"/>
      <c r="Q8" s="93"/>
      <c r="R8" s="93"/>
      <c r="S8" s="93"/>
      <c r="Y8" s="94"/>
      <c r="Z8" s="94"/>
      <c r="AA8" s="94"/>
      <c r="AB8" s="94"/>
      <c r="AC8" s="94"/>
      <c r="AD8" s="94"/>
      <c r="AE8" s="94"/>
      <c r="AF8" s="94"/>
      <c r="AG8" s="94"/>
      <c r="AH8" s="94"/>
      <c r="AI8" s="94"/>
      <c r="AJ8" s="94"/>
      <c r="AK8" s="94"/>
      <c r="AL8" s="94"/>
      <c r="AM8" s="94"/>
      <c r="AN8" s="94"/>
      <c r="AO8" s="94"/>
      <c r="AP8" s="94"/>
      <c r="AQ8" s="94"/>
      <c r="AR8" s="94"/>
      <c r="AS8" s="94"/>
      <c r="AT8" s="94"/>
      <c r="AU8" s="94"/>
      <c r="AV8" s="94"/>
    </row>
    <row r="9" spans="1:48">
      <c r="A9" s="92" t="s">
        <v>165</v>
      </c>
      <c r="B9" s="93"/>
      <c r="C9" s="93"/>
      <c r="D9" s="93"/>
      <c r="E9" s="93"/>
      <c r="F9" s="93"/>
      <c r="G9" s="93"/>
      <c r="H9" s="93"/>
      <c r="I9" s="93"/>
      <c r="J9" s="93"/>
      <c r="K9" s="93"/>
      <c r="L9" s="93"/>
      <c r="M9" s="93"/>
      <c r="N9" s="93"/>
      <c r="O9" s="93"/>
      <c r="P9" s="93"/>
      <c r="Q9" s="93"/>
      <c r="R9" s="93"/>
      <c r="S9" s="93"/>
      <c r="Y9" s="94"/>
      <c r="Z9" s="94"/>
      <c r="AA9" s="94"/>
      <c r="AB9" s="94"/>
      <c r="AC9" s="94"/>
      <c r="AD9" s="94"/>
      <c r="AE9" s="94"/>
      <c r="AF9" s="94"/>
      <c r="AG9" s="94"/>
      <c r="AH9" s="94"/>
      <c r="AI9" s="94"/>
      <c r="AJ9" s="94"/>
      <c r="AK9" s="94"/>
      <c r="AL9" s="94"/>
      <c r="AM9" s="94"/>
      <c r="AN9" s="94"/>
      <c r="AO9" s="94"/>
      <c r="AP9" s="94"/>
      <c r="AQ9" s="94"/>
      <c r="AR9" s="94"/>
      <c r="AS9" s="94"/>
      <c r="AT9" s="94"/>
      <c r="AU9" s="94"/>
      <c r="AV9" s="94"/>
    </row>
    <row r="10" spans="1:48">
      <c r="A10" s="92" t="s">
        <v>166</v>
      </c>
      <c r="B10" s="93"/>
      <c r="C10" s="93"/>
      <c r="D10" s="93"/>
      <c r="E10" s="93"/>
      <c r="F10" s="93"/>
      <c r="G10" s="93"/>
      <c r="H10" s="93"/>
      <c r="I10" s="93"/>
      <c r="J10" s="93"/>
      <c r="K10" s="93"/>
      <c r="L10" s="93"/>
      <c r="M10" s="93"/>
      <c r="N10" s="93"/>
      <c r="O10" s="93"/>
      <c r="P10" s="93"/>
      <c r="Q10" s="93"/>
      <c r="R10" s="93"/>
      <c r="S10" s="93"/>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row>
    <row r="11" spans="1:48">
      <c r="A11" s="95" t="s">
        <v>167</v>
      </c>
      <c r="B11" s="93"/>
      <c r="C11" s="93"/>
      <c r="D11" s="93"/>
      <c r="E11" s="93"/>
      <c r="F11" s="93"/>
      <c r="G11" s="93"/>
      <c r="H11" s="93"/>
      <c r="I11" s="93"/>
      <c r="J11" s="93"/>
      <c r="K11" s="93"/>
      <c r="L11" s="93"/>
      <c r="M11" s="93"/>
      <c r="N11" s="93"/>
      <c r="O11" s="93"/>
      <c r="P11" s="93"/>
      <c r="Q11" s="93"/>
      <c r="R11" s="93"/>
      <c r="S11" s="93"/>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row>
    <row r="12" spans="1:48">
      <c r="A12" s="95" t="s">
        <v>168</v>
      </c>
      <c r="B12" s="93"/>
      <c r="C12" s="93"/>
      <c r="D12" s="93"/>
      <c r="E12" s="93"/>
      <c r="F12" s="93"/>
      <c r="G12" s="93"/>
      <c r="H12" s="93"/>
      <c r="I12" s="93"/>
      <c r="J12" s="93"/>
      <c r="K12" s="93"/>
      <c r="L12" s="93"/>
      <c r="M12" s="93"/>
      <c r="N12" s="93"/>
      <c r="O12" s="93"/>
      <c r="P12" s="93"/>
      <c r="Q12" s="93"/>
      <c r="R12" s="93"/>
      <c r="S12" s="93"/>
      <c r="T12" s="94"/>
      <c r="U12" s="94"/>
      <c r="V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row>
    <row r="13" spans="1:48">
      <c r="A13" s="95" t="s">
        <v>169</v>
      </c>
      <c r="B13" s="93"/>
      <c r="C13" s="93"/>
      <c r="D13" s="93"/>
      <c r="E13" s="93"/>
      <c r="F13" s="93"/>
      <c r="G13" s="93"/>
      <c r="H13" s="93"/>
      <c r="I13" s="93"/>
      <c r="J13" s="93"/>
      <c r="K13" s="93"/>
      <c r="L13" s="93"/>
      <c r="M13" s="93"/>
      <c r="N13" s="93"/>
      <c r="O13" s="93"/>
      <c r="P13" s="93"/>
      <c r="Q13" s="93"/>
      <c r="R13" s="93"/>
      <c r="S13" s="93"/>
      <c r="T13" s="94"/>
      <c r="U13" s="94"/>
      <c r="V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row>
    <row r="14" spans="1:48">
      <c r="A14" s="95" t="s">
        <v>170</v>
      </c>
      <c r="B14" s="93"/>
      <c r="C14" s="93"/>
      <c r="D14" s="93"/>
      <c r="E14" s="93"/>
      <c r="F14" s="93"/>
      <c r="G14" s="93"/>
      <c r="H14" s="93"/>
      <c r="I14" s="93"/>
      <c r="J14" s="93"/>
      <c r="K14" s="93"/>
      <c r="L14" s="93"/>
      <c r="M14" s="93"/>
      <c r="N14" s="93"/>
      <c r="O14" s="93"/>
      <c r="P14" s="93"/>
      <c r="Q14" s="93"/>
      <c r="R14" s="93"/>
      <c r="S14" s="93"/>
      <c r="T14" s="94"/>
      <c r="U14" s="94"/>
      <c r="V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row>
    <row r="15" spans="1:48">
      <c r="A15" s="95"/>
      <c r="B15" s="93"/>
      <c r="C15" s="93"/>
      <c r="D15" s="93"/>
      <c r="E15" s="93"/>
      <c r="F15" s="93"/>
      <c r="G15" s="93"/>
      <c r="H15" s="93"/>
      <c r="I15" s="93"/>
      <c r="J15" s="93"/>
      <c r="K15" s="93"/>
      <c r="L15" s="93"/>
      <c r="M15" s="93"/>
      <c r="N15" s="93"/>
      <c r="O15" s="93"/>
      <c r="P15" s="93"/>
      <c r="Q15" s="93"/>
      <c r="R15" s="93"/>
      <c r="S15" s="93"/>
      <c r="T15" s="94"/>
      <c r="U15" s="94"/>
      <c r="V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row>
    <row r="16" spans="1:48">
      <c r="B16" s="93"/>
      <c r="C16" s="93"/>
      <c r="D16" s="93"/>
      <c r="E16" s="93"/>
      <c r="F16" s="93"/>
      <c r="G16" s="93"/>
      <c r="H16" s="93"/>
      <c r="I16" s="93"/>
      <c r="J16" s="93"/>
      <c r="K16" s="93"/>
      <c r="L16" s="93"/>
      <c r="M16" s="93"/>
      <c r="N16" s="93"/>
      <c r="O16" s="93"/>
      <c r="P16" s="93"/>
      <c r="Q16" s="93"/>
      <c r="R16" s="93"/>
      <c r="S16" s="93"/>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row>
    <row r="17" spans="1:48">
      <c r="A17" s="92" t="s">
        <v>171</v>
      </c>
      <c r="B17" s="93"/>
      <c r="C17" s="93"/>
      <c r="D17" s="93"/>
      <c r="E17" s="93"/>
      <c r="F17" s="93"/>
      <c r="G17" s="93"/>
      <c r="H17" s="93"/>
      <c r="I17" s="93"/>
      <c r="J17" s="93"/>
      <c r="K17" s="93"/>
      <c r="L17" s="93"/>
      <c r="M17" s="93"/>
      <c r="N17" s="93"/>
      <c r="O17" s="93"/>
      <c r="P17" s="93"/>
      <c r="Q17" s="93"/>
      <c r="R17" s="93"/>
      <c r="S17" s="93"/>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row>
    <row r="18" spans="1:48">
      <c r="B18" s="93"/>
      <c r="C18" s="93"/>
      <c r="D18" s="93" t="s">
        <v>172</v>
      </c>
      <c r="E18" s="93" t="s">
        <v>173</v>
      </c>
      <c r="F18" s="93" t="s">
        <v>174</v>
      </c>
      <c r="G18" s="93" t="s">
        <v>175</v>
      </c>
      <c r="H18" s="93" t="s">
        <v>176</v>
      </c>
      <c r="I18" s="92" t="s">
        <v>177</v>
      </c>
      <c r="J18" s="94" t="s">
        <v>178</v>
      </c>
      <c r="K18" s="92" t="s">
        <v>179</v>
      </c>
      <c r="L18" s="92" t="s">
        <v>180</v>
      </c>
      <c r="M18" s="92" t="s">
        <v>181</v>
      </c>
      <c r="N18" s="92" t="s">
        <v>182</v>
      </c>
      <c r="O18" s="92" t="s">
        <v>183</v>
      </c>
      <c r="P18" s="92" t="s">
        <v>184</v>
      </c>
      <c r="Q18" s="92" t="s">
        <v>185</v>
      </c>
      <c r="R18" s="92" t="s">
        <v>186</v>
      </c>
      <c r="S18" s="92" t="s">
        <v>187</v>
      </c>
      <c r="T18" s="92" t="s">
        <v>188</v>
      </c>
      <c r="U18" s="92" t="s">
        <v>189</v>
      </c>
      <c r="V18" s="92" t="s">
        <v>190</v>
      </c>
      <c r="W18" s="92" t="s">
        <v>191</v>
      </c>
      <c r="X18" s="92" t="s">
        <v>192</v>
      </c>
      <c r="Y18" s="92" t="s">
        <v>193</v>
      </c>
      <c r="Z18" s="92" t="s">
        <v>194</v>
      </c>
      <c r="AA18" s="92" t="s">
        <v>195</v>
      </c>
      <c r="AB18" s="96" t="s">
        <v>196</v>
      </c>
      <c r="AC18" s="96" t="s">
        <v>197</v>
      </c>
      <c r="AD18" s="96" t="s">
        <v>198</v>
      </c>
      <c r="AE18" s="96" t="s">
        <v>199</v>
      </c>
      <c r="AF18" s="96" t="s">
        <v>200</v>
      </c>
      <c r="AG18" s="96" t="s">
        <v>201</v>
      </c>
      <c r="AH18" s="94"/>
      <c r="AI18" s="94"/>
      <c r="AJ18" s="94"/>
      <c r="AK18" s="94"/>
      <c r="AL18" s="94"/>
      <c r="AM18" s="94"/>
      <c r="AN18" s="94"/>
      <c r="AO18" s="94"/>
      <c r="AP18" s="94"/>
      <c r="AQ18" s="94"/>
      <c r="AR18" s="94"/>
      <c r="AS18" s="94"/>
      <c r="AT18" s="94"/>
      <c r="AU18" s="94"/>
      <c r="AV18" s="94"/>
    </row>
    <row r="19" spans="1:48">
      <c r="A19" s="92">
        <v>2016</v>
      </c>
      <c r="B19" s="93" t="s">
        <v>202</v>
      </c>
      <c r="C19" s="93" t="s">
        <v>172</v>
      </c>
      <c r="D19" s="97"/>
      <c r="E19" s="98"/>
      <c r="F19" s="98"/>
      <c r="G19" s="98"/>
      <c r="H19" s="98"/>
      <c r="I19" s="99"/>
      <c r="J19" s="99"/>
      <c r="M19" s="92">
        <v>1800</v>
      </c>
      <c r="Q19" s="92">
        <v>2400</v>
      </c>
      <c r="R19" s="100"/>
      <c r="S19" s="100"/>
      <c r="T19" s="100"/>
      <c r="U19" s="100"/>
      <c r="V19" s="100"/>
      <c r="X19" s="101"/>
      <c r="Y19" s="101"/>
      <c r="Z19" s="101"/>
      <c r="AA19" s="101"/>
      <c r="AB19" s="96"/>
      <c r="AC19" s="96"/>
      <c r="AD19" s="96"/>
      <c r="AE19" s="96"/>
      <c r="AF19" s="96"/>
      <c r="AG19" s="96"/>
      <c r="AH19" s="94"/>
      <c r="AI19" s="94"/>
      <c r="AJ19" s="94"/>
      <c r="AK19" s="94"/>
      <c r="AL19" s="94"/>
      <c r="AM19" s="94"/>
      <c r="AN19" s="94"/>
      <c r="AO19" s="94"/>
      <c r="AP19" s="94"/>
      <c r="AQ19" s="94"/>
      <c r="AR19" s="94"/>
      <c r="AS19" s="94"/>
      <c r="AT19" s="94"/>
      <c r="AU19" s="94"/>
      <c r="AV19" s="94"/>
    </row>
    <row r="20" spans="1:48" s="116" customFormat="1">
      <c r="A20" s="116">
        <v>2016</v>
      </c>
      <c r="B20" s="118" t="s">
        <v>202</v>
      </c>
      <c r="C20" s="118" t="s">
        <v>173</v>
      </c>
      <c r="F20" s="116">
        <v>8634</v>
      </c>
      <c r="G20" s="116">
        <v>3010</v>
      </c>
      <c r="I20" s="116">
        <v>1500</v>
      </c>
      <c r="AA20" s="116">
        <v>600</v>
      </c>
      <c r="AB20" s="120"/>
      <c r="AC20" s="120"/>
      <c r="AD20" s="120"/>
      <c r="AE20" s="120"/>
      <c r="AF20" s="120"/>
      <c r="AG20" s="120"/>
      <c r="AH20" s="120"/>
      <c r="AI20" s="120"/>
      <c r="AJ20" s="120"/>
      <c r="AK20" s="120"/>
      <c r="AL20" s="120"/>
      <c r="AM20" s="120"/>
      <c r="AN20" s="120"/>
      <c r="AO20" s="120"/>
      <c r="AP20" s="120"/>
      <c r="AQ20" s="120"/>
      <c r="AR20" s="120"/>
      <c r="AS20" s="120"/>
      <c r="AT20" s="120"/>
      <c r="AU20" s="120"/>
      <c r="AV20" s="120"/>
    </row>
    <row r="21" spans="1:48">
      <c r="A21" s="92">
        <v>2016</v>
      </c>
      <c r="B21" s="93" t="s">
        <v>202</v>
      </c>
      <c r="C21" s="93" t="s">
        <v>174</v>
      </c>
      <c r="D21" s="98"/>
      <c r="E21" s="102">
        <v>8634</v>
      </c>
      <c r="F21" s="97"/>
      <c r="G21" s="102">
        <v>6020</v>
      </c>
      <c r="H21" s="102">
        <v>14416</v>
      </c>
      <c r="I21" s="103"/>
      <c r="J21" s="103"/>
      <c r="K21" s="98"/>
      <c r="L21" s="98"/>
      <c r="M21" s="98"/>
      <c r="N21" s="98"/>
      <c r="O21" s="98"/>
      <c r="P21" s="98"/>
      <c r="Q21" s="98">
        <v>3900</v>
      </c>
      <c r="R21" s="103"/>
      <c r="S21" s="103"/>
      <c r="T21" s="103"/>
      <c r="U21" s="103"/>
      <c r="V21" s="103"/>
      <c r="W21" s="98"/>
      <c r="X21" s="103"/>
      <c r="Y21" s="103"/>
      <c r="Z21" s="103"/>
      <c r="AA21" s="103"/>
      <c r="AB21" s="96"/>
      <c r="AC21" s="96"/>
      <c r="AD21" s="96"/>
      <c r="AE21" s="96"/>
      <c r="AF21" s="96"/>
      <c r="AG21" s="96"/>
      <c r="AH21" s="94"/>
      <c r="AI21" s="94"/>
      <c r="AJ21" s="94"/>
      <c r="AK21" s="94"/>
      <c r="AL21" s="94"/>
      <c r="AM21" s="94"/>
      <c r="AN21" s="94"/>
      <c r="AO21" s="94"/>
      <c r="AP21" s="94"/>
      <c r="AQ21" s="94"/>
      <c r="AR21" s="94"/>
      <c r="AS21" s="94"/>
      <c r="AT21" s="94"/>
      <c r="AU21" s="94"/>
      <c r="AV21" s="94"/>
    </row>
    <row r="22" spans="1:48">
      <c r="A22" s="92">
        <v>2016</v>
      </c>
      <c r="B22" s="93" t="s">
        <v>202</v>
      </c>
      <c r="C22" s="93" t="s">
        <v>175</v>
      </c>
      <c r="D22" s="98"/>
      <c r="E22" s="102">
        <v>3010</v>
      </c>
      <c r="F22" s="102">
        <v>6020</v>
      </c>
      <c r="G22" s="97"/>
      <c r="H22" s="102">
        <v>3010</v>
      </c>
      <c r="I22" s="103"/>
      <c r="J22" s="103">
        <v>600</v>
      </c>
      <c r="K22" s="98"/>
      <c r="L22" s="98"/>
      <c r="M22" s="98"/>
      <c r="N22" s="98"/>
      <c r="O22" s="98"/>
      <c r="P22" s="98"/>
      <c r="Q22" s="98"/>
      <c r="R22" s="103"/>
      <c r="S22" s="103"/>
      <c r="T22" s="103"/>
      <c r="U22" s="103"/>
      <c r="V22" s="103"/>
      <c r="W22" s="98">
        <v>500</v>
      </c>
      <c r="X22" s="103"/>
      <c r="Y22" s="103"/>
      <c r="Z22" s="103"/>
      <c r="AA22" s="103"/>
      <c r="AB22" s="96"/>
      <c r="AC22" s="96"/>
      <c r="AD22" s="96"/>
      <c r="AE22" s="96">
        <v>750</v>
      </c>
      <c r="AF22" s="96"/>
      <c r="AG22" s="96"/>
      <c r="AH22" s="94"/>
      <c r="AI22" s="94"/>
      <c r="AJ22" s="94"/>
      <c r="AK22" s="94"/>
      <c r="AL22" s="94"/>
      <c r="AM22" s="94"/>
      <c r="AN22" s="94"/>
      <c r="AO22" s="94"/>
      <c r="AP22" s="94"/>
      <c r="AQ22" s="94"/>
      <c r="AR22" s="94"/>
      <c r="AS22" s="94"/>
      <c r="AT22" s="94"/>
      <c r="AU22" s="94"/>
      <c r="AV22" s="94"/>
    </row>
    <row r="23" spans="1:48">
      <c r="A23" s="92">
        <v>2016</v>
      </c>
      <c r="B23" s="93" t="s">
        <v>202</v>
      </c>
      <c r="C23" s="93" t="s">
        <v>176</v>
      </c>
      <c r="D23" s="98"/>
      <c r="E23" s="102"/>
      <c r="F23" s="116">
        <v>14416</v>
      </c>
      <c r="G23" s="102">
        <v>3010</v>
      </c>
      <c r="H23" s="97"/>
      <c r="I23" s="103"/>
      <c r="J23" s="103"/>
      <c r="K23" s="98"/>
      <c r="L23" s="98"/>
      <c r="M23" s="98">
        <v>2300</v>
      </c>
      <c r="N23" s="98"/>
      <c r="O23" s="98"/>
      <c r="P23" s="98"/>
      <c r="Q23" s="98"/>
      <c r="R23" s="103"/>
      <c r="S23" s="103"/>
      <c r="T23" s="103"/>
      <c r="U23" s="103"/>
      <c r="V23" s="103"/>
      <c r="W23" s="98"/>
      <c r="X23" s="103"/>
      <c r="Y23" s="103"/>
      <c r="Z23" s="103"/>
      <c r="AA23" s="103"/>
      <c r="AB23" s="96"/>
      <c r="AC23" s="96">
        <v>2700</v>
      </c>
      <c r="AD23" s="96">
        <v>5000</v>
      </c>
      <c r="AE23" s="96">
        <v>750</v>
      </c>
      <c r="AF23" s="96"/>
      <c r="AG23" s="96"/>
      <c r="AH23" s="94"/>
      <c r="AI23" s="94"/>
      <c r="AJ23" s="94"/>
      <c r="AK23" s="94"/>
      <c r="AL23" s="94"/>
      <c r="AM23" s="94"/>
      <c r="AN23" s="94"/>
      <c r="AO23" s="94"/>
      <c r="AP23" s="94"/>
      <c r="AQ23" s="94"/>
      <c r="AR23" s="94"/>
      <c r="AS23" s="94"/>
      <c r="AT23" s="94"/>
      <c r="AU23" s="94"/>
      <c r="AV23" s="94"/>
    </row>
    <row r="24" spans="1:48">
      <c r="A24" s="92">
        <v>2016</v>
      </c>
      <c r="B24" s="93" t="s">
        <v>202</v>
      </c>
      <c r="C24" s="93" t="s">
        <v>177</v>
      </c>
      <c r="D24" s="99"/>
      <c r="E24" s="103">
        <v>1780</v>
      </c>
      <c r="F24" s="103"/>
      <c r="G24" s="103"/>
      <c r="H24" s="103"/>
      <c r="I24" s="97"/>
      <c r="J24" s="104">
        <v>590</v>
      </c>
      <c r="K24" s="99"/>
      <c r="L24" s="99"/>
      <c r="M24" s="99"/>
      <c r="N24" s="99"/>
      <c r="O24" s="99"/>
      <c r="P24" s="99"/>
      <c r="Q24" s="99"/>
      <c r="R24" s="103"/>
      <c r="S24" s="103">
        <v>1632</v>
      </c>
      <c r="T24" s="103"/>
      <c r="U24" s="103"/>
      <c r="V24" s="103"/>
      <c r="W24" s="99"/>
      <c r="X24" s="103"/>
      <c r="Y24" s="103"/>
      <c r="Z24" s="103">
        <v>740</v>
      </c>
      <c r="AA24" s="103"/>
      <c r="AB24" s="96"/>
      <c r="AC24" s="96"/>
      <c r="AD24" s="96"/>
      <c r="AE24" s="96"/>
      <c r="AF24" s="96"/>
      <c r="AG24" s="96"/>
      <c r="AH24" s="94"/>
      <c r="AI24" s="94"/>
      <c r="AJ24" s="94"/>
      <c r="AK24" s="94"/>
      <c r="AL24" s="94"/>
      <c r="AM24" s="94"/>
      <c r="AN24" s="94"/>
      <c r="AO24" s="94"/>
      <c r="AP24" s="94"/>
      <c r="AQ24" s="94"/>
      <c r="AR24" s="94"/>
      <c r="AS24" s="94"/>
      <c r="AT24" s="94"/>
      <c r="AU24" s="94"/>
      <c r="AV24" s="94"/>
    </row>
    <row r="25" spans="1:48">
      <c r="A25" s="92">
        <v>2016</v>
      </c>
      <c r="B25" s="93" t="s">
        <v>202</v>
      </c>
      <c r="C25" s="93" t="s">
        <v>178</v>
      </c>
      <c r="D25" s="99"/>
      <c r="E25" s="103"/>
      <c r="F25" s="103"/>
      <c r="G25" s="103">
        <v>585</v>
      </c>
      <c r="H25" s="103"/>
      <c r="I25" s="104">
        <v>600</v>
      </c>
      <c r="J25" s="97"/>
      <c r="K25" s="99"/>
      <c r="L25" s="99"/>
      <c r="M25" s="99"/>
      <c r="N25" s="99"/>
      <c r="O25" s="99"/>
      <c r="P25" s="99"/>
      <c r="Q25" s="99"/>
      <c r="R25" s="103"/>
      <c r="S25" s="103"/>
      <c r="T25" s="103"/>
      <c r="U25" s="103"/>
      <c r="V25" s="103"/>
      <c r="W25" s="99"/>
      <c r="X25" s="103"/>
      <c r="Y25" s="103"/>
      <c r="Z25" s="103"/>
      <c r="AA25" s="103">
        <v>1700</v>
      </c>
      <c r="AB25" s="96"/>
      <c r="AC25" s="96"/>
      <c r="AD25" s="96"/>
      <c r="AE25" s="96"/>
      <c r="AF25" s="96"/>
      <c r="AG25" s="96"/>
      <c r="AH25" s="94"/>
      <c r="AI25" s="94"/>
      <c r="AJ25" s="94"/>
      <c r="AK25" s="94"/>
      <c r="AL25" s="94"/>
      <c r="AM25" s="94"/>
      <c r="AN25" s="94"/>
      <c r="AO25" s="94"/>
      <c r="AP25" s="94"/>
      <c r="AQ25" s="94"/>
      <c r="AR25" s="94"/>
      <c r="AS25" s="94"/>
      <c r="AT25" s="94"/>
      <c r="AU25" s="94"/>
      <c r="AV25" s="94"/>
    </row>
    <row r="26" spans="1:48">
      <c r="A26" s="92">
        <v>2016</v>
      </c>
      <c r="B26" s="93" t="s">
        <v>202</v>
      </c>
      <c r="C26" s="93" t="s">
        <v>179</v>
      </c>
      <c r="E26" s="98"/>
      <c r="F26" s="98"/>
      <c r="G26" s="98"/>
      <c r="H26" s="98"/>
      <c r="I26" s="99"/>
      <c r="J26" s="99"/>
      <c r="K26" s="97"/>
      <c r="L26" s="92">
        <v>1016</v>
      </c>
      <c r="P26" s="92">
        <v>1000</v>
      </c>
      <c r="R26" s="100"/>
      <c r="S26" s="100"/>
      <c r="T26" s="100"/>
      <c r="U26" s="100"/>
      <c r="V26" s="100"/>
      <c r="X26" s="101"/>
      <c r="Y26" s="101"/>
      <c r="Z26" s="101"/>
      <c r="AA26" s="101"/>
      <c r="AB26" s="96"/>
      <c r="AC26" s="96"/>
      <c r="AD26" s="96"/>
      <c r="AE26" s="96"/>
      <c r="AF26" s="96"/>
      <c r="AG26" s="96"/>
      <c r="AH26" s="94"/>
      <c r="AI26" s="94"/>
      <c r="AJ26" s="94"/>
      <c r="AK26" s="94"/>
      <c r="AL26" s="94"/>
      <c r="AM26" s="94"/>
      <c r="AN26" s="94"/>
      <c r="AO26" s="94"/>
      <c r="AP26" s="94"/>
      <c r="AQ26" s="94"/>
      <c r="AR26" s="94"/>
      <c r="AS26" s="94"/>
      <c r="AT26" s="94"/>
      <c r="AU26" s="94"/>
      <c r="AV26" s="94"/>
    </row>
    <row r="27" spans="1:48">
      <c r="A27" s="92">
        <v>2016</v>
      </c>
      <c r="B27" s="93" t="s">
        <v>202</v>
      </c>
      <c r="C27" s="93" t="s">
        <v>180</v>
      </c>
      <c r="E27" s="98"/>
      <c r="F27" s="98"/>
      <c r="G27" s="98"/>
      <c r="H27" s="98"/>
      <c r="I27" s="99"/>
      <c r="J27" s="99"/>
      <c r="K27" s="92">
        <v>1016</v>
      </c>
      <c r="L27" s="97"/>
      <c r="R27" s="100"/>
      <c r="S27" s="100"/>
      <c r="T27" s="100"/>
      <c r="U27" s="100"/>
      <c r="V27" s="100"/>
      <c r="X27" s="101">
        <v>1100</v>
      </c>
      <c r="Y27" s="101"/>
      <c r="Z27" s="101">
        <v>1200</v>
      </c>
      <c r="AA27" s="101"/>
      <c r="AB27" s="96"/>
      <c r="AC27" s="96"/>
      <c r="AD27" s="96"/>
      <c r="AE27" s="96"/>
      <c r="AF27" s="96"/>
      <c r="AG27" s="96"/>
      <c r="AH27" s="94"/>
      <c r="AI27" s="94"/>
      <c r="AJ27" s="94"/>
      <c r="AK27" s="94"/>
      <c r="AL27" s="94"/>
      <c r="AM27" s="94"/>
      <c r="AN27" s="94"/>
      <c r="AO27" s="94"/>
      <c r="AP27" s="94"/>
      <c r="AQ27" s="94"/>
      <c r="AR27" s="94"/>
      <c r="AS27" s="94"/>
      <c r="AT27" s="94"/>
      <c r="AU27" s="94"/>
      <c r="AV27" s="94"/>
    </row>
    <row r="28" spans="1:48">
      <c r="A28" s="92">
        <v>2016</v>
      </c>
      <c r="B28" s="93" t="s">
        <v>202</v>
      </c>
      <c r="C28" s="93" t="s">
        <v>181</v>
      </c>
      <c r="D28" s="92">
        <v>3300</v>
      </c>
      <c r="E28" s="98"/>
      <c r="F28" s="98"/>
      <c r="G28" s="98"/>
      <c r="H28" s="98">
        <v>1800</v>
      </c>
      <c r="I28" s="99"/>
      <c r="J28" s="99"/>
      <c r="M28" s="97"/>
      <c r="N28" s="92">
        <v>2000</v>
      </c>
      <c r="R28" s="100"/>
      <c r="S28" s="100"/>
      <c r="T28" s="100"/>
      <c r="U28" s="100"/>
      <c r="V28" s="100"/>
      <c r="X28" s="101"/>
      <c r="Y28" s="101"/>
      <c r="Z28" s="101"/>
      <c r="AA28" s="101"/>
      <c r="AB28" s="96">
        <v>4400</v>
      </c>
      <c r="AC28" s="96">
        <v>3150</v>
      </c>
      <c r="AD28" s="96"/>
      <c r="AE28" s="96"/>
      <c r="AF28" s="96">
        <v>2600</v>
      </c>
      <c r="AG28" s="96"/>
      <c r="AH28" s="94"/>
      <c r="AI28" s="94"/>
      <c r="AJ28" s="94"/>
      <c r="AK28" s="94"/>
      <c r="AL28" s="94"/>
      <c r="AM28" s="94"/>
      <c r="AN28" s="94"/>
      <c r="AO28" s="94"/>
      <c r="AP28" s="94"/>
      <c r="AQ28" s="94"/>
      <c r="AR28" s="94"/>
      <c r="AS28" s="94"/>
      <c r="AT28" s="94"/>
      <c r="AU28" s="94"/>
      <c r="AV28" s="94"/>
    </row>
    <row r="29" spans="1:48">
      <c r="A29" s="92">
        <v>2016</v>
      </c>
      <c r="B29" s="93" t="s">
        <v>202</v>
      </c>
      <c r="C29" s="93" t="s">
        <v>182</v>
      </c>
      <c r="E29" s="98"/>
      <c r="F29" s="98"/>
      <c r="G29" s="98"/>
      <c r="H29" s="98"/>
      <c r="I29" s="99"/>
      <c r="J29" s="99"/>
      <c r="M29" s="92">
        <v>2000</v>
      </c>
      <c r="N29" s="97"/>
      <c r="Q29" s="92">
        <v>1000</v>
      </c>
      <c r="R29" s="100"/>
      <c r="S29" s="100"/>
      <c r="T29" s="100"/>
      <c r="U29" s="100"/>
      <c r="V29" s="100"/>
      <c r="X29" s="101"/>
      <c r="Y29" s="101"/>
      <c r="Z29" s="101"/>
      <c r="AA29" s="101"/>
      <c r="AB29" s="96"/>
      <c r="AC29" s="96"/>
      <c r="AD29" s="96"/>
      <c r="AE29" s="96"/>
      <c r="AF29" s="96"/>
      <c r="AG29" s="96"/>
      <c r="AH29" s="94"/>
      <c r="AI29" s="94"/>
      <c r="AJ29" s="94"/>
      <c r="AK29" s="94"/>
      <c r="AL29" s="94"/>
      <c r="AM29" s="94"/>
      <c r="AN29" s="94"/>
      <c r="AO29" s="94"/>
      <c r="AP29" s="94"/>
      <c r="AQ29" s="94"/>
      <c r="AR29" s="94"/>
      <c r="AS29" s="94"/>
      <c r="AT29" s="94"/>
      <c r="AU29" s="94"/>
      <c r="AV29" s="94"/>
    </row>
    <row r="30" spans="1:48">
      <c r="A30" s="92">
        <v>2016</v>
      </c>
      <c r="B30" s="93" t="s">
        <v>202</v>
      </c>
      <c r="C30" s="93" t="s">
        <v>183</v>
      </c>
      <c r="E30" s="98"/>
      <c r="F30" s="98"/>
      <c r="G30" s="98"/>
      <c r="H30" s="98"/>
      <c r="I30" s="99"/>
      <c r="J30" s="99"/>
      <c r="O30" s="97"/>
      <c r="P30" s="92">
        <v>684</v>
      </c>
      <c r="R30" s="100"/>
      <c r="S30" s="100"/>
      <c r="T30" s="100"/>
      <c r="U30" s="100"/>
      <c r="V30" s="100"/>
      <c r="W30" s="92">
        <v>500</v>
      </c>
      <c r="X30" s="101"/>
      <c r="Y30" s="101"/>
      <c r="Z30" s="101"/>
      <c r="AA30" s="101">
        <v>700</v>
      </c>
      <c r="AB30" s="96"/>
      <c r="AC30" s="96"/>
      <c r="AD30" s="96"/>
      <c r="AE30" s="96"/>
      <c r="AF30" s="96"/>
      <c r="AG30" s="96"/>
      <c r="AH30" s="94"/>
      <c r="AI30" s="94"/>
      <c r="AJ30" s="94"/>
      <c r="AK30" s="94"/>
      <c r="AL30" s="94"/>
      <c r="AM30" s="94"/>
      <c r="AN30" s="94"/>
      <c r="AO30" s="94"/>
      <c r="AP30" s="94"/>
      <c r="AQ30" s="94"/>
      <c r="AR30" s="94"/>
      <c r="AS30" s="94"/>
      <c r="AT30" s="94"/>
      <c r="AU30" s="94"/>
      <c r="AV30" s="94"/>
    </row>
    <row r="31" spans="1:48">
      <c r="A31" s="92">
        <v>2016</v>
      </c>
      <c r="B31" s="93" t="s">
        <v>202</v>
      </c>
      <c r="C31" s="93" t="s">
        <v>184</v>
      </c>
      <c r="E31" s="98"/>
      <c r="F31" s="98"/>
      <c r="G31" s="98"/>
      <c r="H31" s="98"/>
      <c r="I31" s="99"/>
      <c r="J31" s="99"/>
      <c r="K31" s="92">
        <v>879</v>
      </c>
      <c r="O31" s="92">
        <v>1234</v>
      </c>
      <c r="P31" s="97"/>
      <c r="R31" s="100"/>
      <c r="S31" s="100"/>
      <c r="T31" s="100"/>
      <c r="U31" s="100"/>
      <c r="V31" s="100"/>
      <c r="X31" s="101"/>
      <c r="Y31" s="101"/>
      <c r="Z31" s="101"/>
      <c r="AA31" s="101"/>
      <c r="AB31" s="96"/>
      <c r="AC31" s="96"/>
      <c r="AD31" s="96"/>
      <c r="AE31" s="96"/>
      <c r="AF31" s="96"/>
      <c r="AG31" s="96"/>
      <c r="AH31" s="94"/>
      <c r="AI31" s="94"/>
      <c r="AJ31" s="94"/>
      <c r="AK31" s="94"/>
      <c r="AL31" s="94"/>
      <c r="AM31" s="94"/>
      <c r="AN31" s="94"/>
      <c r="AO31" s="94"/>
      <c r="AP31" s="94"/>
      <c r="AQ31" s="94"/>
      <c r="AR31" s="94"/>
      <c r="AS31" s="94"/>
      <c r="AT31" s="94"/>
      <c r="AU31" s="94"/>
      <c r="AV31" s="94"/>
    </row>
    <row r="32" spans="1:48">
      <c r="A32" s="92">
        <v>2016</v>
      </c>
      <c r="B32" s="93" t="s">
        <v>202</v>
      </c>
      <c r="C32" s="93" t="s">
        <v>185</v>
      </c>
      <c r="D32" s="92">
        <v>1400</v>
      </c>
      <c r="E32" s="98"/>
      <c r="F32" s="98">
        <v>3100</v>
      </c>
      <c r="G32" s="98"/>
      <c r="H32" s="98"/>
      <c r="I32" s="99"/>
      <c r="J32" s="99"/>
      <c r="N32" s="92">
        <v>1000</v>
      </c>
      <c r="Q32" s="97"/>
      <c r="R32" s="100"/>
      <c r="S32" s="100">
        <v>700</v>
      </c>
      <c r="T32" s="100"/>
      <c r="U32" s="100"/>
      <c r="V32" s="100"/>
      <c r="X32" s="101"/>
      <c r="Y32" s="101"/>
      <c r="Z32" s="101"/>
      <c r="AA32" s="101"/>
      <c r="AB32" s="96"/>
      <c r="AC32" s="96"/>
      <c r="AD32" s="96"/>
      <c r="AE32" s="96"/>
      <c r="AF32" s="96"/>
      <c r="AG32" s="96"/>
      <c r="AH32" s="94"/>
      <c r="AI32" s="94"/>
      <c r="AJ32" s="94"/>
      <c r="AK32" s="94"/>
      <c r="AL32" s="94"/>
      <c r="AM32" s="94"/>
      <c r="AN32" s="94"/>
      <c r="AO32" s="94"/>
      <c r="AP32" s="94"/>
      <c r="AQ32" s="94"/>
      <c r="AR32" s="94"/>
      <c r="AS32" s="94"/>
      <c r="AT32" s="94"/>
      <c r="AU32" s="94"/>
      <c r="AV32" s="94"/>
    </row>
    <row r="33" spans="1:48">
      <c r="A33" s="92">
        <v>2016</v>
      </c>
      <c r="B33" s="93" t="s">
        <v>202</v>
      </c>
      <c r="C33" s="93" t="s">
        <v>186</v>
      </c>
      <c r="D33" s="100"/>
      <c r="E33" s="103"/>
      <c r="F33" s="103"/>
      <c r="G33" s="103"/>
      <c r="H33" s="103"/>
      <c r="I33" s="103"/>
      <c r="J33" s="103"/>
      <c r="K33" s="100"/>
      <c r="L33" s="100"/>
      <c r="M33" s="100"/>
      <c r="N33" s="100"/>
      <c r="O33" s="100"/>
      <c r="P33" s="100"/>
      <c r="Q33" s="100"/>
      <c r="R33" s="97"/>
      <c r="S33" s="105">
        <v>2200</v>
      </c>
      <c r="T33" s="105">
        <v>500</v>
      </c>
      <c r="U33" s="105"/>
      <c r="V33" s="105">
        <v>300</v>
      </c>
      <c r="W33" s="100"/>
      <c r="X33" s="103"/>
      <c r="Y33" s="103"/>
      <c r="Z33" s="103">
        <v>2145</v>
      </c>
      <c r="AA33" s="103"/>
      <c r="AB33" s="96"/>
      <c r="AC33" s="96"/>
      <c r="AD33" s="96"/>
      <c r="AE33" s="96"/>
      <c r="AF33" s="96"/>
      <c r="AG33" s="96"/>
      <c r="AH33" s="94"/>
      <c r="AI33" s="94"/>
      <c r="AJ33" s="94"/>
      <c r="AK33" s="94"/>
      <c r="AL33" s="94"/>
      <c r="AM33" s="94"/>
      <c r="AN33" s="94"/>
      <c r="AO33" s="94"/>
      <c r="AP33" s="94"/>
      <c r="AQ33" s="94"/>
      <c r="AR33" s="94"/>
      <c r="AS33" s="94"/>
      <c r="AT33" s="94"/>
      <c r="AU33" s="94"/>
      <c r="AV33" s="94"/>
    </row>
    <row r="34" spans="1:48">
      <c r="A34" s="92">
        <v>2016</v>
      </c>
      <c r="B34" s="93" t="s">
        <v>202</v>
      </c>
      <c r="C34" s="93" t="s">
        <v>187</v>
      </c>
      <c r="D34" s="100"/>
      <c r="E34" s="103"/>
      <c r="F34" s="103"/>
      <c r="G34" s="103"/>
      <c r="H34" s="103"/>
      <c r="I34" s="103">
        <v>1632</v>
      </c>
      <c r="J34" s="103"/>
      <c r="K34" s="100"/>
      <c r="L34" s="100"/>
      <c r="M34" s="100"/>
      <c r="N34" s="100"/>
      <c r="O34" s="100"/>
      <c r="P34" s="100"/>
      <c r="Q34" s="100">
        <v>700</v>
      </c>
      <c r="R34" s="105">
        <v>3500</v>
      </c>
      <c r="S34" s="97"/>
      <c r="T34" s="105"/>
      <c r="U34" s="105"/>
      <c r="V34" s="105">
        <v>500</v>
      </c>
      <c r="W34" s="100"/>
      <c r="X34" s="103"/>
      <c r="Y34" s="103"/>
      <c r="Z34" s="103"/>
      <c r="AA34" s="103"/>
      <c r="AB34" s="96"/>
      <c r="AC34" s="96"/>
      <c r="AD34" s="96"/>
      <c r="AE34" s="96"/>
      <c r="AF34" s="96"/>
      <c r="AG34" s="96"/>
      <c r="AH34" s="94"/>
      <c r="AI34" s="94"/>
      <c r="AJ34" s="94"/>
      <c r="AK34" s="94"/>
      <c r="AL34" s="94"/>
      <c r="AM34" s="94"/>
      <c r="AN34" s="94"/>
      <c r="AO34" s="94"/>
      <c r="AP34" s="94"/>
      <c r="AQ34" s="94"/>
      <c r="AR34" s="94"/>
      <c r="AS34" s="94"/>
      <c r="AT34" s="94"/>
      <c r="AU34" s="94"/>
      <c r="AV34" s="94"/>
    </row>
    <row r="35" spans="1:48">
      <c r="A35" s="92">
        <v>2016</v>
      </c>
      <c r="B35" s="93" t="s">
        <v>202</v>
      </c>
      <c r="C35" s="93" t="s">
        <v>188</v>
      </c>
      <c r="D35" s="100"/>
      <c r="E35" s="103"/>
      <c r="F35" s="103"/>
      <c r="G35" s="103"/>
      <c r="H35" s="103"/>
      <c r="I35" s="103"/>
      <c r="J35" s="103"/>
      <c r="K35" s="100"/>
      <c r="L35" s="100"/>
      <c r="M35" s="100"/>
      <c r="N35" s="100"/>
      <c r="O35" s="100"/>
      <c r="P35" s="100"/>
      <c r="Q35" s="100"/>
      <c r="R35" s="105">
        <v>500</v>
      </c>
      <c r="S35" s="105"/>
      <c r="T35" s="97"/>
      <c r="U35" s="105">
        <v>200</v>
      </c>
      <c r="V35" s="105">
        <v>200</v>
      </c>
      <c r="W35" s="100"/>
      <c r="X35" s="103"/>
      <c r="Y35" s="103">
        <v>600</v>
      </c>
      <c r="Z35" s="103"/>
      <c r="AA35" s="103"/>
      <c r="AB35" s="96"/>
      <c r="AC35" s="96"/>
      <c r="AD35" s="96"/>
      <c r="AE35" s="96"/>
      <c r="AF35" s="96"/>
      <c r="AG35" s="96"/>
      <c r="AH35" s="94"/>
      <c r="AI35" s="94"/>
      <c r="AJ35" s="94"/>
      <c r="AK35" s="94"/>
      <c r="AL35" s="94"/>
      <c r="AM35" s="94"/>
      <c r="AN35" s="94"/>
      <c r="AO35" s="94"/>
      <c r="AP35" s="94"/>
      <c r="AQ35" s="94"/>
      <c r="AR35" s="94"/>
      <c r="AS35" s="94"/>
      <c r="AT35" s="94"/>
      <c r="AU35" s="94"/>
      <c r="AV35" s="94"/>
    </row>
    <row r="36" spans="1:48">
      <c r="A36" s="92">
        <v>2016</v>
      </c>
      <c r="B36" s="93" t="s">
        <v>202</v>
      </c>
      <c r="C36" s="93" t="s">
        <v>189</v>
      </c>
      <c r="D36" s="100"/>
      <c r="E36" s="103"/>
      <c r="F36" s="103"/>
      <c r="G36" s="103"/>
      <c r="H36" s="103"/>
      <c r="I36" s="103"/>
      <c r="J36" s="103"/>
      <c r="K36" s="100"/>
      <c r="L36" s="100"/>
      <c r="M36" s="100"/>
      <c r="N36" s="100"/>
      <c r="O36" s="100"/>
      <c r="P36" s="100"/>
      <c r="Q36" s="100"/>
      <c r="R36" s="105"/>
      <c r="S36" s="105"/>
      <c r="T36" s="105">
        <v>1000</v>
      </c>
      <c r="U36" s="97"/>
      <c r="V36" s="105"/>
      <c r="W36" s="100"/>
      <c r="X36" s="103">
        <v>700</v>
      </c>
      <c r="Y36" s="103">
        <v>250</v>
      </c>
      <c r="Z36" s="103"/>
      <c r="AA36" s="103"/>
      <c r="AB36" s="96"/>
      <c r="AC36" s="96"/>
      <c r="AD36" s="96"/>
      <c r="AE36" s="96"/>
      <c r="AF36" s="96"/>
      <c r="AG36" s="96"/>
      <c r="AH36" s="94"/>
      <c r="AI36" s="94"/>
      <c r="AJ36" s="94"/>
      <c r="AK36" s="94"/>
      <c r="AL36" s="94"/>
      <c r="AM36" s="94"/>
      <c r="AN36" s="94"/>
      <c r="AO36" s="94"/>
      <c r="AP36" s="94"/>
      <c r="AQ36" s="94"/>
      <c r="AR36" s="94"/>
      <c r="AS36" s="94"/>
      <c r="AT36" s="94"/>
      <c r="AU36" s="94"/>
      <c r="AV36" s="94"/>
    </row>
    <row r="37" spans="1:48">
      <c r="A37" s="92">
        <v>2016</v>
      </c>
      <c r="B37" s="93" t="s">
        <v>202</v>
      </c>
      <c r="C37" s="93" t="s">
        <v>190</v>
      </c>
      <c r="D37" s="100"/>
      <c r="E37" s="103"/>
      <c r="F37" s="103"/>
      <c r="G37" s="103"/>
      <c r="H37" s="103"/>
      <c r="I37" s="103"/>
      <c r="J37" s="103"/>
      <c r="K37" s="100"/>
      <c r="L37" s="100"/>
      <c r="M37" s="100"/>
      <c r="N37" s="100"/>
      <c r="O37" s="100"/>
      <c r="P37" s="100"/>
      <c r="Q37" s="100"/>
      <c r="R37" s="105">
        <v>3900</v>
      </c>
      <c r="S37" s="105">
        <v>600</v>
      </c>
      <c r="T37" s="105">
        <v>200</v>
      </c>
      <c r="U37" s="105"/>
      <c r="V37" s="97"/>
      <c r="W37" s="100"/>
      <c r="X37" s="101"/>
      <c r="Y37" s="101"/>
      <c r="Z37" s="101"/>
      <c r="AA37" s="101"/>
      <c r="AB37" s="96"/>
      <c r="AC37" s="96"/>
      <c r="AD37" s="96"/>
      <c r="AE37" s="96"/>
      <c r="AF37" s="96"/>
      <c r="AG37" s="96"/>
      <c r="AH37" s="94"/>
      <c r="AI37" s="94"/>
      <c r="AJ37" s="94"/>
      <c r="AK37" s="94"/>
      <c r="AL37" s="94"/>
      <c r="AM37" s="94"/>
      <c r="AN37" s="94"/>
      <c r="AO37" s="94"/>
      <c r="AP37" s="94"/>
      <c r="AQ37" s="94"/>
      <c r="AR37" s="94"/>
      <c r="AS37" s="94"/>
      <c r="AT37" s="94"/>
      <c r="AU37" s="94"/>
      <c r="AV37" s="94"/>
    </row>
    <row r="38" spans="1:48">
      <c r="A38" s="92">
        <v>2016</v>
      </c>
      <c r="B38" s="93" t="s">
        <v>202</v>
      </c>
      <c r="C38" s="93" t="s">
        <v>191</v>
      </c>
      <c r="E38" s="98"/>
      <c r="F38" s="98"/>
      <c r="G38" s="98">
        <v>2500</v>
      </c>
      <c r="H38" s="98"/>
      <c r="I38" s="99"/>
      <c r="J38" s="99"/>
      <c r="O38" s="92">
        <v>500</v>
      </c>
      <c r="R38" s="100"/>
      <c r="S38" s="100"/>
      <c r="T38" s="100"/>
      <c r="U38" s="100"/>
      <c r="V38" s="100"/>
      <c r="W38" s="97"/>
      <c r="X38" s="101"/>
      <c r="Y38" s="101"/>
      <c r="Z38" s="101"/>
      <c r="AA38" s="101">
        <v>600</v>
      </c>
      <c r="AB38" s="96"/>
      <c r="AC38" s="96"/>
      <c r="AD38" s="96"/>
      <c r="AE38" s="96">
        <v>800</v>
      </c>
      <c r="AF38" s="96"/>
      <c r="AG38" s="96"/>
      <c r="AH38" s="94"/>
      <c r="AI38" s="94"/>
      <c r="AJ38" s="94"/>
      <c r="AK38" s="94"/>
      <c r="AL38" s="94"/>
      <c r="AM38" s="94"/>
      <c r="AN38" s="94"/>
      <c r="AO38" s="94"/>
      <c r="AP38" s="94"/>
      <c r="AQ38" s="94"/>
      <c r="AR38" s="94"/>
      <c r="AS38" s="94"/>
      <c r="AT38" s="94"/>
      <c r="AU38" s="94"/>
      <c r="AV38" s="94"/>
    </row>
    <row r="39" spans="1:48">
      <c r="A39" s="92">
        <v>2016</v>
      </c>
      <c r="B39" s="93" t="s">
        <v>202</v>
      </c>
      <c r="C39" s="93" t="s">
        <v>192</v>
      </c>
      <c r="D39" s="101"/>
      <c r="E39" s="103"/>
      <c r="F39" s="103"/>
      <c r="G39" s="103"/>
      <c r="H39" s="103"/>
      <c r="I39" s="103"/>
      <c r="J39" s="103"/>
      <c r="K39" s="101"/>
      <c r="L39" s="101">
        <v>1500</v>
      </c>
      <c r="M39" s="101"/>
      <c r="N39" s="101"/>
      <c r="O39" s="101"/>
      <c r="P39" s="101"/>
      <c r="Q39" s="101"/>
      <c r="R39" s="103"/>
      <c r="S39" s="103"/>
      <c r="T39" s="103"/>
      <c r="U39" s="103">
        <v>600</v>
      </c>
      <c r="V39" s="103"/>
      <c r="W39" s="101"/>
      <c r="X39" s="97"/>
      <c r="Y39" s="106">
        <v>3300</v>
      </c>
      <c r="Z39" s="106"/>
      <c r="AA39" s="106"/>
      <c r="AB39" s="96"/>
      <c r="AC39" s="96"/>
      <c r="AD39" s="96"/>
      <c r="AE39" s="96"/>
      <c r="AF39" s="96"/>
      <c r="AG39" s="96"/>
      <c r="AH39" s="94"/>
      <c r="AI39" s="94"/>
      <c r="AJ39" s="94"/>
      <c r="AK39" s="94"/>
      <c r="AL39" s="94"/>
      <c r="AM39" s="94"/>
      <c r="AN39" s="94"/>
      <c r="AO39" s="94"/>
      <c r="AP39" s="94"/>
      <c r="AQ39" s="94"/>
      <c r="AR39" s="94"/>
      <c r="AS39" s="94"/>
      <c r="AT39" s="94"/>
      <c r="AU39" s="94"/>
      <c r="AV39" s="94"/>
    </row>
    <row r="40" spans="1:48">
      <c r="A40" s="92">
        <v>2016</v>
      </c>
      <c r="B40" s="93" t="s">
        <v>202</v>
      </c>
      <c r="C40" s="93" t="s">
        <v>193</v>
      </c>
      <c r="D40" s="101"/>
      <c r="E40" s="103"/>
      <c r="F40" s="103"/>
      <c r="G40" s="103"/>
      <c r="H40" s="103"/>
      <c r="I40" s="103"/>
      <c r="J40" s="103"/>
      <c r="K40" s="101"/>
      <c r="L40" s="101"/>
      <c r="M40" s="101"/>
      <c r="N40" s="101"/>
      <c r="O40" s="101"/>
      <c r="P40" s="101"/>
      <c r="Q40" s="101"/>
      <c r="R40" s="103"/>
      <c r="S40" s="103"/>
      <c r="T40" s="103">
        <v>1000</v>
      </c>
      <c r="U40" s="103">
        <v>300</v>
      </c>
      <c r="V40" s="103"/>
      <c r="W40" s="101"/>
      <c r="X40" s="106">
        <v>3300</v>
      </c>
      <c r="Y40" s="97"/>
      <c r="Z40" s="106">
        <v>7300</v>
      </c>
      <c r="AA40" s="106"/>
      <c r="AB40" s="96"/>
      <c r="AC40" s="96"/>
      <c r="AD40" s="96"/>
      <c r="AE40" s="96"/>
      <c r="AF40" s="96"/>
      <c r="AG40" s="96"/>
      <c r="AH40" s="94"/>
      <c r="AI40" s="94"/>
      <c r="AJ40" s="94"/>
      <c r="AK40" s="94"/>
      <c r="AL40" s="94"/>
      <c r="AM40" s="94"/>
      <c r="AN40" s="94"/>
      <c r="AO40" s="94"/>
      <c r="AP40" s="94"/>
      <c r="AQ40" s="94"/>
      <c r="AR40" s="94"/>
      <c r="AS40" s="94"/>
      <c r="AT40" s="94"/>
      <c r="AU40" s="94"/>
      <c r="AV40" s="94"/>
    </row>
    <row r="41" spans="1:48">
      <c r="A41" s="92">
        <v>2016</v>
      </c>
      <c r="B41" s="93" t="s">
        <v>202</v>
      </c>
      <c r="C41" s="93" t="s">
        <v>194</v>
      </c>
      <c r="D41" s="101"/>
      <c r="E41" s="103"/>
      <c r="F41" s="103"/>
      <c r="G41" s="103"/>
      <c r="H41" s="103"/>
      <c r="I41" s="103">
        <v>680</v>
      </c>
      <c r="J41" s="103"/>
      <c r="K41" s="101"/>
      <c r="L41" s="101">
        <v>1200</v>
      </c>
      <c r="M41" s="101"/>
      <c r="N41" s="101"/>
      <c r="O41" s="101"/>
      <c r="P41" s="101"/>
      <c r="Q41" s="101"/>
      <c r="R41" s="103">
        <v>2095</v>
      </c>
      <c r="S41" s="103"/>
      <c r="T41" s="103"/>
      <c r="U41" s="103"/>
      <c r="V41" s="103"/>
      <c r="W41" s="101"/>
      <c r="X41" s="106"/>
      <c r="Y41" s="106">
        <v>7300</v>
      </c>
      <c r="Z41" s="97"/>
      <c r="AA41" s="106">
        <v>5300</v>
      </c>
      <c r="AB41" s="96"/>
      <c r="AC41" s="96"/>
      <c r="AD41" s="96"/>
      <c r="AE41" s="96"/>
      <c r="AF41" s="96"/>
      <c r="AG41" s="96"/>
      <c r="AH41" s="94"/>
      <c r="AI41" s="94"/>
      <c r="AJ41" s="94"/>
      <c r="AK41" s="94"/>
      <c r="AL41" s="94"/>
      <c r="AM41" s="94"/>
      <c r="AN41" s="94"/>
      <c r="AO41" s="94"/>
      <c r="AP41" s="94"/>
      <c r="AQ41" s="94"/>
      <c r="AR41" s="94"/>
      <c r="AS41" s="94"/>
      <c r="AT41" s="94"/>
      <c r="AU41" s="94"/>
      <c r="AV41" s="94"/>
    </row>
    <row r="42" spans="1:48">
      <c r="A42" s="92">
        <v>2016</v>
      </c>
      <c r="B42" s="93" t="s">
        <v>202</v>
      </c>
      <c r="C42" s="93" t="s">
        <v>195</v>
      </c>
      <c r="D42" s="101"/>
      <c r="E42" s="103">
        <v>600</v>
      </c>
      <c r="F42" s="103"/>
      <c r="G42" s="103"/>
      <c r="H42" s="103"/>
      <c r="I42" s="103"/>
      <c r="J42" s="103">
        <v>1300</v>
      </c>
      <c r="K42" s="101"/>
      <c r="L42" s="101"/>
      <c r="M42" s="101"/>
      <c r="N42" s="101"/>
      <c r="O42" s="101">
        <v>700</v>
      </c>
      <c r="P42" s="101"/>
      <c r="Q42" s="101"/>
      <c r="R42" s="103"/>
      <c r="S42" s="103"/>
      <c r="T42" s="103"/>
      <c r="U42" s="103"/>
      <c r="V42" s="103"/>
      <c r="W42" s="101">
        <v>600</v>
      </c>
      <c r="X42" s="106"/>
      <c r="Y42" s="106"/>
      <c r="Z42" s="106">
        <v>2000</v>
      </c>
      <c r="AA42" s="97"/>
      <c r="AB42" s="96"/>
      <c r="AC42" s="96"/>
      <c r="AD42" s="96"/>
      <c r="AE42" s="96"/>
      <c r="AF42" s="96"/>
      <c r="AG42" s="96"/>
      <c r="AH42" s="94"/>
      <c r="AI42" s="94"/>
      <c r="AJ42" s="94"/>
      <c r="AK42" s="94"/>
      <c r="AL42" s="94"/>
      <c r="AM42" s="94"/>
      <c r="AN42" s="94"/>
      <c r="AO42" s="94"/>
      <c r="AP42" s="94"/>
      <c r="AQ42" s="94"/>
      <c r="AR42" s="94"/>
      <c r="AS42" s="94"/>
      <c r="AT42" s="94"/>
      <c r="AU42" s="94"/>
      <c r="AV42" s="94"/>
    </row>
    <row r="43" spans="1:48">
      <c r="A43" s="92">
        <v>2016</v>
      </c>
      <c r="B43" s="93" t="s">
        <v>202</v>
      </c>
      <c r="C43" s="96" t="s">
        <v>196</v>
      </c>
      <c r="D43" s="96"/>
      <c r="E43" s="96"/>
      <c r="F43" s="96"/>
      <c r="G43" s="96"/>
      <c r="H43" s="96"/>
      <c r="I43" s="96"/>
      <c r="J43" s="96"/>
      <c r="K43" s="96"/>
      <c r="L43" s="96"/>
      <c r="M43" s="96">
        <v>2310</v>
      </c>
      <c r="N43" s="96"/>
      <c r="O43" s="96"/>
      <c r="P43" s="96"/>
      <c r="Q43" s="96"/>
      <c r="R43" s="96"/>
      <c r="S43" s="96"/>
      <c r="T43" s="96"/>
      <c r="U43" s="96"/>
      <c r="V43" s="96"/>
      <c r="W43" s="96"/>
      <c r="X43" s="96"/>
      <c r="Y43" s="96"/>
      <c r="Z43" s="96"/>
      <c r="AA43" s="96"/>
      <c r="AB43" s="107"/>
      <c r="AC43" s="96">
        <v>1910</v>
      </c>
      <c r="AD43" s="96">
        <v>235</v>
      </c>
      <c r="AE43" s="96"/>
      <c r="AF43" s="96"/>
      <c r="AG43" s="96"/>
      <c r="AH43" s="94"/>
      <c r="AI43" s="94"/>
      <c r="AJ43" s="94"/>
      <c r="AK43" s="94"/>
      <c r="AL43" s="94"/>
      <c r="AM43" s="94"/>
      <c r="AN43" s="94"/>
      <c r="AO43" s="94"/>
      <c r="AP43" s="94"/>
      <c r="AQ43" s="94"/>
      <c r="AR43" s="94"/>
      <c r="AS43" s="94"/>
      <c r="AT43" s="94"/>
      <c r="AU43" s="94"/>
      <c r="AV43" s="94"/>
    </row>
    <row r="44" spans="1:48">
      <c r="A44" s="92">
        <v>2016</v>
      </c>
      <c r="B44" s="93" t="s">
        <v>202</v>
      </c>
      <c r="C44" s="96" t="s">
        <v>197</v>
      </c>
      <c r="D44" s="96"/>
      <c r="E44" s="96"/>
      <c r="F44" s="96"/>
      <c r="G44" s="96"/>
      <c r="H44" s="96">
        <v>4600</v>
      </c>
      <c r="I44" s="96"/>
      <c r="J44" s="96"/>
      <c r="K44" s="96"/>
      <c r="L44" s="96"/>
      <c r="M44" s="96">
        <v>1300</v>
      </c>
      <c r="N44" s="96"/>
      <c r="O44" s="96"/>
      <c r="P44" s="96"/>
      <c r="Q44" s="96"/>
      <c r="R44" s="96"/>
      <c r="S44" s="96"/>
      <c r="T44" s="96"/>
      <c r="U44" s="96"/>
      <c r="V44" s="96"/>
      <c r="W44" s="96"/>
      <c r="X44" s="96"/>
      <c r="Y44" s="96"/>
      <c r="Z44" s="96"/>
      <c r="AA44" s="96"/>
      <c r="AB44" s="96">
        <v>4240</v>
      </c>
      <c r="AC44" s="107"/>
      <c r="AD44" s="96">
        <v>1200</v>
      </c>
      <c r="AE44" s="96"/>
      <c r="AF44" s="96"/>
      <c r="AG44" s="96"/>
      <c r="AH44" s="94"/>
      <c r="AI44" s="94"/>
      <c r="AJ44" s="94"/>
      <c r="AK44" s="94"/>
      <c r="AL44" s="94"/>
      <c r="AM44" s="94"/>
      <c r="AN44" s="94"/>
      <c r="AO44" s="94"/>
      <c r="AP44" s="94"/>
      <c r="AQ44" s="94"/>
      <c r="AR44" s="94"/>
      <c r="AS44" s="94"/>
      <c r="AT44" s="94"/>
      <c r="AU44" s="94"/>
      <c r="AV44" s="94"/>
    </row>
    <row r="45" spans="1:48">
      <c r="A45" s="92">
        <v>2016</v>
      </c>
      <c r="B45" s="93" t="s">
        <v>202</v>
      </c>
      <c r="C45" s="96" t="s">
        <v>198</v>
      </c>
      <c r="D45" s="96"/>
      <c r="E45" s="96"/>
      <c r="F45" s="96"/>
      <c r="G45" s="96"/>
      <c r="H45" s="96">
        <v>5000</v>
      </c>
      <c r="I45" s="96"/>
      <c r="J45" s="96"/>
      <c r="K45" s="96"/>
      <c r="L45" s="96"/>
      <c r="M45" s="96"/>
      <c r="N45" s="96"/>
      <c r="O45" s="96"/>
      <c r="P45" s="96"/>
      <c r="Q45" s="96"/>
      <c r="R45" s="96"/>
      <c r="S45" s="96"/>
      <c r="T45" s="96"/>
      <c r="U45" s="96"/>
      <c r="V45" s="96"/>
      <c r="W45" s="96"/>
      <c r="X45" s="96"/>
      <c r="Y45" s="96"/>
      <c r="Z45" s="96"/>
      <c r="AA45" s="96"/>
      <c r="AB45" s="96">
        <v>405</v>
      </c>
      <c r="AC45" s="96">
        <v>1200</v>
      </c>
      <c r="AD45" s="107"/>
      <c r="AE45" s="96">
        <v>900</v>
      </c>
      <c r="AF45" s="96"/>
      <c r="AG45" s="96"/>
      <c r="AH45" s="94"/>
      <c r="AI45" s="94"/>
      <c r="AJ45" s="94"/>
      <c r="AK45" s="94"/>
      <c r="AL45" s="94"/>
      <c r="AM45" s="94"/>
      <c r="AN45" s="94"/>
      <c r="AO45" s="94"/>
      <c r="AP45" s="94"/>
      <c r="AQ45" s="94"/>
      <c r="AR45" s="94"/>
      <c r="AS45" s="94"/>
      <c r="AT45" s="94"/>
      <c r="AU45" s="94"/>
      <c r="AV45" s="94"/>
    </row>
    <row r="46" spans="1:48">
      <c r="A46" s="92">
        <v>2016</v>
      </c>
      <c r="B46" s="93" t="s">
        <v>202</v>
      </c>
      <c r="C46" s="96" t="s">
        <v>199</v>
      </c>
      <c r="D46" s="96"/>
      <c r="E46" s="96"/>
      <c r="F46" s="96"/>
      <c r="G46" s="96">
        <v>1050</v>
      </c>
      <c r="H46" s="96">
        <v>1050</v>
      </c>
      <c r="I46" s="96"/>
      <c r="J46" s="96"/>
      <c r="K46" s="96"/>
      <c r="L46" s="96"/>
      <c r="M46" s="96"/>
      <c r="N46" s="96"/>
      <c r="O46" s="96"/>
      <c r="P46" s="96"/>
      <c r="Q46" s="96"/>
      <c r="R46" s="96"/>
      <c r="S46" s="96"/>
      <c r="T46" s="96"/>
      <c r="U46" s="96"/>
      <c r="V46" s="96"/>
      <c r="W46" s="96">
        <v>600</v>
      </c>
      <c r="X46" s="96"/>
      <c r="Y46" s="96"/>
      <c r="Z46" s="96"/>
      <c r="AA46" s="96"/>
      <c r="AB46" s="96"/>
      <c r="AC46" s="96"/>
      <c r="AD46" s="96">
        <v>800</v>
      </c>
      <c r="AE46" s="107"/>
      <c r="AF46" s="96"/>
      <c r="AG46" s="96"/>
      <c r="AH46" s="94"/>
      <c r="AI46" s="94"/>
      <c r="AJ46" s="94"/>
      <c r="AK46" s="94"/>
      <c r="AL46" s="94"/>
      <c r="AM46" s="94"/>
      <c r="AN46" s="94"/>
      <c r="AO46" s="94"/>
      <c r="AP46" s="94"/>
      <c r="AQ46" s="94"/>
      <c r="AR46" s="94"/>
      <c r="AS46" s="94"/>
      <c r="AT46" s="94"/>
      <c r="AU46" s="94"/>
      <c r="AV46" s="94"/>
    </row>
    <row r="47" spans="1:48">
      <c r="A47" s="92">
        <v>2016</v>
      </c>
      <c r="B47" s="93" t="s">
        <v>202</v>
      </c>
      <c r="C47" s="96" t="s">
        <v>200</v>
      </c>
      <c r="D47" s="96"/>
      <c r="E47" s="96"/>
      <c r="F47" s="96"/>
      <c r="G47" s="96"/>
      <c r="H47" s="96"/>
      <c r="I47" s="96"/>
      <c r="J47" s="96"/>
      <c r="K47" s="96"/>
      <c r="L47" s="96"/>
      <c r="M47" s="96">
        <v>2700</v>
      </c>
      <c r="N47" s="96"/>
      <c r="O47" s="96"/>
      <c r="P47" s="96"/>
      <c r="Q47" s="96"/>
      <c r="R47" s="96"/>
      <c r="S47" s="96"/>
      <c r="T47" s="96"/>
      <c r="U47" s="96"/>
      <c r="V47" s="96"/>
      <c r="W47" s="96"/>
      <c r="X47" s="96"/>
      <c r="Y47" s="96"/>
      <c r="Z47" s="96"/>
      <c r="AA47" s="96"/>
      <c r="AB47" s="96"/>
      <c r="AC47" s="96"/>
      <c r="AD47" s="96"/>
      <c r="AE47" s="96"/>
      <c r="AF47" s="107"/>
      <c r="AG47" s="96">
        <v>3600</v>
      </c>
      <c r="AH47" s="94"/>
      <c r="AI47" s="94"/>
      <c r="AJ47" s="94"/>
      <c r="AK47" s="94"/>
      <c r="AL47" s="94"/>
      <c r="AM47" s="94"/>
      <c r="AN47" s="94"/>
      <c r="AO47" s="94"/>
      <c r="AP47" s="94"/>
      <c r="AQ47" s="94"/>
      <c r="AR47" s="94"/>
      <c r="AS47" s="94"/>
      <c r="AT47" s="94"/>
      <c r="AU47" s="94"/>
      <c r="AV47" s="94"/>
    </row>
    <row r="48" spans="1:48">
      <c r="A48" s="92">
        <v>2016</v>
      </c>
      <c r="B48" s="93" t="s">
        <v>202</v>
      </c>
      <c r="C48" s="96" t="s">
        <v>201</v>
      </c>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v>3000</v>
      </c>
      <c r="AG48" s="107"/>
      <c r="AH48" s="94"/>
      <c r="AI48" s="94"/>
      <c r="AJ48" s="94"/>
      <c r="AK48" s="94"/>
      <c r="AL48" s="94"/>
      <c r="AM48" s="94"/>
      <c r="AN48" s="94"/>
      <c r="AO48" s="94"/>
      <c r="AP48" s="94"/>
      <c r="AQ48" s="94"/>
      <c r="AR48" s="94"/>
      <c r="AS48" s="94"/>
      <c r="AT48" s="94"/>
      <c r="AU48" s="94"/>
      <c r="AV48" s="94"/>
    </row>
    <row r="49" spans="1:48">
      <c r="A49" s="92" t="s">
        <v>203</v>
      </c>
      <c r="B49" s="93"/>
      <c r="C49" s="93"/>
      <c r="L49" s="108"/>
      <c r="R49" s="108"/>
      <c r="S49" s="108"/>
      <c r="T49" s="108"/>
      <c r="U49" s="108"/>
      <c r="X49" s="108"/>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row>
    <row r="50" spans="1:48">
      <c r="A50" s="92" t="s">
        <v>204</v>
      </c>
      <c r="B50" s="93"/>
      <c r="C50" s="93"/>
      <c r="L50" s="108"/>
      <c r="R50" s="108"/>
      <c r="S50" s="108"/>
      <c r="T50" s="108"/>
      <c r="U50" s="108"/>
      <c r="X50" s="108"/>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row>
    <row r="51" spans="1:48">
      <c r="B51" s="93"/>
      <c r="C51" s="93"/>
      <c r="L51" s="108"/>
      <c r="R51" s="108"/>
      <c r="S51" s="108"/>
      <c r="T51" s="108"/>
      <c r="U51" s="108"/>
      <c r="X51" s="108"/>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row>
    <row r="52" spans="1:48">
      <c r="B52" s="93"/>
      <c r="C52" s="93"/>
      <c r="L52" s="108"/>
      <c r="R52" s="108"/>
      <c r="S52" s="108"/>
      <c r="T52" s="108"/>
      <c r="U52" s="108"/>
      <c r="X52" s="108"/>
      <c r="Y52" s="94"/>
      <c r="Z52" s="94"/>
      <c r="AA52" s="94"/>
      <c r="AB52" s="94"/>
      <c r="AC52" s="94"/>
      <c r="AD52" s="94"/>
      <c r="AE52" s="94"/>
      <c r="AF52" s="94"/>
      <c r="AG52" s="94"/>
      <c r="AH52" s="94"/>
      <c r="AI52" s="94"/>
      <c r="AJ52" s="94"/>
      <c r="AK52" s="94"/>
      <c r="AL52" s="94"/>
      <c r="AM52" s="94"/>
      <c r="AN52" s="94"/>
      <c r="AO52" s="94"/>
      <c r="AP52" s="94"/>
      <c r="AQ52" s="94"/>
      <c r="AR52" s="94"/>
      <c r="AS52" s="94"/>
      <c r="AT52" s="94"/>
      <c r="AU52" s="94"/>
      <c r="AV52" s="94"/>
    </row>
    <row r="53" spans="1:48">
      <c r="B53" s="93"/>
      <c r="C53" s="93"/>
      <c r="L53" s="108"/>
      <c r="R53" s="108"/>
      <c r="S53" s="108"/>
      <c r="T53" s="108"/>
      <c r="U53" s="108"/>
      <c r="X53" s="108"/>
      <c r="Y53" s="94"/>
      <c r="Z53" s="94"/>
      <c r="AA53" s="94"/>
      <c r="AB53" s="94"/>
      <c r="AC53" s="94"/>
      <c r="AD53" s="94"/>
      <c r="AE53" s="94"/>
      <c r="AF53" s="94"/>
      <c r="AG53" s="94"/>
      <c r="AH53" s="94"/>
      <c r="AI53" s="94"/>
      <c r="AJ53" s="94"/>
      <c r="AK53" s="94"/>
      <c r="AL53" s="94"/>
      <c r="AM53" s="94"/>
      <c r="AN53" s="94"/>
      <c r="AO53" s="94"/>
      <c r="AP53" s="94"/>
      <c r="AQ53" s="94"/>
      <c r="AR53" s="94"/>
      <c r="AS53" s="94"/>
      <c r="AT53" s="94"/>
      <c r="AU53" s="94"/>
      <c r="AV53" s="94"/>
    </row>
    <row r="54" spans="1:48">
      <c r="B54" s="93"/>
      <c r="C54" s="93"/>
      <c r="L54" s="108"/>
      <c r="R54" s="108"/>
      <c r="S54" s="108"/>
      <c r="T54" s="108"/>
      <c r="U54" s="108"/>
      <c r="X54" s="108"/>
      <c r="Y54" s="94"/>
      <c r="Z54" s="94"/>
      <c r="AA54" s="94"/>
      <c r="AB54" s="94"/>
      <c r="AC54" s="94"/>
      <c r="AD54" s="94"/>
      <c r="AE54" s="94"/>
      <c r="AF54" s="94"/>
      <c r="AG54" s="94"/>
      <c r="AH54" s="94"/>
      <c r="AI54" s="94"/>
      <c r="AJ54" s="94"/>
      <c r="AK54" s="94"/>
      <c r="AL54" s="94"/>
      <c r="AM54" s="94"/>
      <c r="AN54" s="94"/>
      <c r="AO54" s="94"/>
      <c r="AP54" s="94"/>
      <c r="AQ54" s="94"/>
      <c r="AR54" s="94"/>
      <c r="AS54" s="94"/>
      <c r="AT54" s="94"/>
      <c r="AU54" s="94"/>
      <c r="AV54" s="94"/>
    </row>
    <row r="55" spans="1:48">
      <c r="A55" s="109" t="s">
        <v>205</v>
      </c>
      <c r="B55" s="93"/>
      <c r="C55" s="93"/>
      <c r="D55" s="93"/>
      <c r="E55" s="93"/>
      <c r="F55" s="93"/>
      <c r="G55" s="93"/>
      <c r="I55" s="110"/>
      <c r="Y55" s="94"/>
      <c r="Z55" s="94"/>
      <c r="AA55" s="94"/>
      <c r="AB55" s="94"/>
      <c r="AC55" s="94"/>
      <c r="AD55" s="94"/>
      <c r="AE55" s="94"/>
      <c r="AF55" s="94"/>
      <c r="AG55" s="94"/>
      <c r="AH55" s="94"/>
      <c r="AI55" s="94"/>
      <c r="AJ55" s="94"/>
      <c r="AK55" s="94"/>
      <c r="AL55" s="94"/>
      <c r="AM55" s="94"/>
      <c r="AN55" s="94"/>
      <c r="AO55" s="94"/>
      <c r="AP55" s="94"/>
      <c r="AQ55" s="94"/>
      <c r="AR55" s="94"/>
      <c r="AS55" s="94"/>
      <c r="AT55" s="94"/>
      <c r="AU55" s="94"/>
      <c r="AV55" s="94"/>
    </row>
    <row r="56" spans="1:48" s="116" customFormat="1">
      <c r="A56" s="117" t="s">
        <v>206</v>
      </c>
      <c r="B56" s="118"/>
      <c r="C56" s="118"/>
      <c r="D56" s="118"/>
      <c r="E56" s="118"/>
      <c r="F56" s="118"/>
      <c r="G56" s="118"/>
      <c r="H56" s="118"/>
      <c r="I56" s="119"/>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16" t="s">
        <v>207</v>
      </c>
    </row>
    <row r="57" spans="1:48" s="116" customFormat="1">
      <c r="A57" s="117" t="s">
        <v>208</v>
      </c>
      <c r="B57" s="118"/>
      <c r="C57" s="118"/>
      <c r="D57" s="118"/>
      <c r="E57" s="118"/>
      <c r="F57" s="118"/>
      <c r="G57" s="118"/>
      <c r="H57" s="118"/>
      <c r="I57" s="119"/>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16" t="s">
        <v>209</v>
      </c>
    </row>
    <row r="58" spans="1:48">
      <c r="A58" s="109" t="s">
        <v>210</v>
      </c>
      <c r="B58" s="93"/>
      <c r="C58" s="93"/>
      <c r="D58" s="93"/>
      <c r="E58" s="93"/>
      <c r="F58" s="93"/>
      <c r="G58" s="93"/>
      <c r="H58" s="93"/>
      <c r="I58" s="110"/>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2" t="s">
        <v>211</v>
      </c>
    </row>
    <row r="59" spans="1:48">
      <c r="A59" s="109" t="s">
        <v>212</v>
      </c>
      <c r="B59" s="93"/>
      <c r="C59" s="93"/>
      <c r="D59" s="126"/>
      <c r="E59" s="93"/>
      <c r="F59" s="93"/>
      <c r="G59" s="93"/>
      <c r="H59" s="93"/>
      <c r="I59" s="110"/>
      <c r="J59" s="94"/>
      <c r="K59" s="94"/>
      <c r="L59" s="94"/>
      <c r="M59" s="94"/>
      <c r="N59" s="94"/>
      <c r="O59" s="94"/>
      <c r="P59" s="94"/>
      <c r="Q59" s="94"/>
      <c r="R59" s="94"/>
      <c r="S59" s="94"/>
      <c r="T59" s="94"/>
      <c r="U59" s="94"/>
      <c r="V59" s="94"/>
      <c r="W59" s="94"/>
      <c r="X59" s="94"/>
      <c r="Y59" s="94"/>
      <c r="Z59" s="94"/>
      <c r="AA59" s="94"/>
      <c r="AB59" s="94"/>
      <c r="AC59" s="94"/>
      <c r="AD59" s="94"/>
      <c r="AE59" s="94"/>
      <c r="AF59" s="94"/>
      <c r="AG59" s="94"/>
      <c r="AH59" s="92" t="s">
        <v>213</v>
      </c>
    </row>
    <row r="60" spans="1:48" s="116" customFormat="1">
      <c r="A60" s="117" t="s">
        <v>214</v>
      </c>
      <c r="B60" s="118"/>
      <c r="C60" s="118"/>
      <c r="D60" s="118"/>
      <c r="E60" s="118"/>
      <c r="F60" s="118"/>
      <c r="G60" s="118"/>
      <c r="H60" s="118"/>
      <c r="I60" s="119"/>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16" t="s">
        <v>215</v>
      </c>
    </row>
    <row r="61" spans="1:48" s="116" customFormat="1">
      <c r="A61" s="117" t="s">
        <v>216</v>
      </c>
      <c r="B61" s="118"/>
      <c r="C61" s="118"/>
      <c r="D61" s="118"/>
      <c r="E61" s="118"/>
      <c r="F61" s="118"/>
      <c r="G61" s="118"/>
      <c r="H61" s="118"/>
      <c r="I61" s="119"/>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16" t="s">
        <v>217</v>
      </c>
    </row>
    <row r="62" spans="1:48" s="129" customFormat="1">
      <c r="A62" s="127" t="s">
        <v>218</v>
      </c>
      <c r="B62" s="126"/>
      <c r="C62" s="126"/>
      <c r="D62" s="126"/>
      <c r="E62" s="126"/>
      <c r="F62" s="126"/>
      <c r="G62" s="126"/>
      <c r="H62" s="126"/>
      <c r="I62" s="128"/>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129" t="s">
        <v>219</v>
      </c>
    </row>
    <row r="63" spans="1:48" s="129" customFormat="1">
      <c r="A63" s="127" t="s">
        <v>220</v>
      </c>
      <c r="B63" s="126"/>
      <c r="C63" s="126"/>
      <c r="D63" s="126"/>
      <c r="E63" s="126"/>
      <c r="F63" s="126"/>
      <c r="G63" s="126"/>
      <c r="H63" s="126"/>
      <c r="I63" s="128"/>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129" t="s">
        <v>221</v>
      </c>
    </row>
    <row r="64" spans="1:48" s="116" customFormat="1">
      <c r="A64" s="117" t="s">
        <v>222</v>
      </c>
      <c r="B64" s="118"/>
      <c r="C64" s="118"/>
      <c r="D64" s="118"/>
      <c r="E64" s="118"/>
      <c r="F64" s="118"/>
      <c r="G64" s="118"/>
      <c r="H64" s="118"/>
      <c r="I64" s="119"/>
      <c r="J64" s="120"/>
      <c r="K64" s="120"/>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16" t="s">
        <v>223</v>
      </c>
    </row>
    <row r="65" spans="1:34" s="116" customFormat="1">
      <c r="A65" s="117" t="s">
        <v>224</v>
      </c>
      <c r="B65" s="118"/>
      <c r="C65" s="118"/>
      <c r="D65" s="118"/>
      <c r="E65" s="118"/>
      <c r="F65" s="118"/>
      <c r="G65" s="118"/>
      <c r="H65" s="118"/>
      <c r="I65" s="119"/>
      <c r="J65" s="120"/>
      <c r="K65" s="120"/>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16" t="s">
        <v>225</v>
      </c>
    </row>
    <row r="66" spans="1:34" s="129" customFormat="1">
      <c r="A66" s="127" t="s">
        <v>226</v>
      </c>
      <c r="B66" s="126"/>
      <c r="C66" s="126"/>
      <c r="D66" s="126"/>
      <c r="E66" s="126"/>
      <c r="F66" s="126"/>
      <c r="G66" s="126"/>
      <c r="H66" s="126"/>
      <c r="I66" s="128"/>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129" t="s">
        <v>227</v>
      </c>
    </row>
    <row r="67" spans="1:34" s="129" customFormat="1">
      <c r="A67" s="127" t="s">
        <v>228</v>
      </c>
      <c r="B67" s="126"/>
      <c r="C67" s="126"/>
      <c r="D67" s="126"/>
      <c r="E67" s="126"/>
      <c r="F67" s="126"/>
      <c r="G67" s="126"/>
      <c r="H67" s="126"/>
      <c r="I67" s="128"/>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129" t="s">
        <v>229</v>
      </c>
    </row>
    <row r="68" spans="1:34">
      <c r="A68" s="109" t="s">
        <v>230</v>
      </c>
      <c r="B68" s="93"/>
      <c r="C68" s="93"/>
      <c r="D68" s="93"/>
      <c r="E68" s="93"/>
      <c r="F68" s="93"/>
      <c r="G68" s="93"/>
      <c r="H68" s="93"/>
      <c r="I68" s="110"/>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2" t="s">
        <v>231</v>
      </c>
    </row>
    <row r="69" spans="1:34">
      <c r="A69" s="109" t="s">
        <v>232</v>
      </c>
      <c r="B69" s="93"/>
      <c r="C69" s="93"/>
      <c r="D69" s="93"/>
      <c r="E69" s="93"/>
      <c r="F69" s="93"/>
      <c r="G69" s="93"/>
      <c r="H69" s="93"/>
      <c r="I69" s="110"/>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2" t="s">
        <v>233</v>
      </c>
    </row>
    <row r="70" spans="1:34">
      <c r="A70" s="109" t="s">
        <v>234</v>
      </c>
      <c r="B70" s="93"/>
      <c r="C70" s="93"/>
      <c r="D70" s="93"/>
      <c r="E70" s="93"/>
      <c r="F70" s="93"/>
      <c r="G70" s="93"/>
      <c r="H70" s="93"/>
      <c r="I70" s="110"/>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2" t="s">
        <v>235</v>
      </c>
    </row>
    <row r="71" spans="1:34">
      <c r="A71" s="117" t="s">
        <v>236</v>
      </c>
      <c r="B71" s="93"/>
      <c r="C71" s="93"/>
      <c r="D71" s="93"/>
      <c r="E71" s="93"/>
      <c r="F71" s="93"/>
      <c r="G71" s="93"/>
      <c r="H71" s="93"/>
      <c r="I71" s="110"/>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2" t="s">
        <v>237</v>
      </c>
    </row>
    <row r="72" spans="1:34">
      <c r="A72" s="109" t="s">
        <v>238</v>
      </c>
      <c r="B72" s="93"/>
      <c r="C72" s="93"/>
      <c r="D72" s="93"/>
      <c r="E72" s="93"/>
      <c r="F72" s="93"/>
      <c r="G72" s="93"/>
      <c r="H72" s="93"/>
      <c r="I72" s="110"/>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2" t="s">
        <v>239</v>
      </c>
    </row>
    <row r="73" spans="1:34">
      <c r="A73" s="109" t="s">
        <v>240</v>
      </c>
      <c r="B73" s="93"/>
      <c r="C73" s="93"/>
      <c r="D73" s="93"/>
      <c r="E73" s="93"/>
      <c r="F73" s="93"/>
      <c r="G73" s="93"/>
      <c r="H73" s="93"/>
      <c r="I73" s="110"/>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2" t="s">
        <v>241</v>
      </c>
    </row>
    <row r="74" spans="1:34">
      <c r="A74" s="109" t="s">
        <v>242</v>
      </c>
      <c r="B74" s="93"/>
      <c r="C74" s="93"/>
      <c r="D74" s="93"/>
      <c r="E74" s="93"/>
      <c r="F74" s="93"/>
      <c r="G74" s="93"/>
      <c r="H74" s="93"/>
      <c r="I74" s="110"/>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2" t="s">
        <v>243</v>
      </c>
    </row>
    <row r="75" spans="1:34">
      <c r="A75" s="109" t="s">
        <v>244</v>
      </c>
      <c r="B75" s="93"/>
      <c r="C75" s="93"/>
      <c r="D75" s="93"/>
      <c r="E75" s="93"/>
      <c r="F75" s="93"/>
      <c r="G75" s="93"/>
      <c r="H75" s="93"/>
      <c r="I75" s="110"/>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2" t="s">
        <v>239</v>
      </c>
    </row>
    <row r="76" spans="1:34">
      <c r="A76" s="109" t="s">
        <v>245</v>
      </c>
      <c r="B76" s="93"/>
      <c r="C76" s="93"/>
      <c r="D76" s="93"/>
      <c r="E76" s="93"/>
      <c r="F76" s="93"/>
      <c r="G76" s="93"/>
      <c r="H76" s="93"/>
      <c r="I76" s="110"/>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2" t="s">
        <v>239</v>
      </c>
    </row>
    <row r="77" spans="1:34">
      <c r="A77" s="109" t="s">
        <v>246</v>
      </c>
      <c r="B77" s="93"/>
      <c r="C77" s="93"/>
      <c r="D77" s="93"/>
      <c r="E77" s="93"/>
      <c r="F77" s="93"/>
      <c r="G77" s="93"/>
      <c r="H77" s="93"/>
      <c r="I77" s="110"/>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2" t="s">
        <v>239</v>
      </c>
    </row>
    <row r="78" spans="1:34">
      <c r="A78" s="109" t="s">
        <v>247</v>
      </c>
      <c r="B78" s="93"/>
      <c r="C78" s="93"/>
      <c r="D78" s="93"/>
      <c r="E78" s="93"/>
      <c r="F78" s="93"/>
      <c r="G78" s="93"/>
      <c r="H78" s="93"/>
      <c r="I78" s="110"/>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2" t="s">
        <v>239</v>
      </c>
    </row>
    <row r="79" spans="1:34">
      <c r="A79" s="109" t="s">
        <v>248</v>
      </c>
      <c r="B79" s="93"/>
      <c r="C79" s="93"/>
      <c r="D79" s="93"/>
      <c r="E79" s="93"/>
      <c r="F79" s="93"/>
      <c r="G79" s="93"/>
      <c r="H79" s="93"/>
      <c r="I79" s="110"/>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2" t="s">
        <v>235</v>
      </c>
    </row>
    <row r="80" spans="1:34">
      <c r="A80" s="109" t="s">
        <v>249</v>
      </c>
      <c r="B80" s="93"/>
      <c r="C80" s="93"/>
      <c r="D80" s="93"/>
      <c r="E80" s="93"/>
      <c r="F80" s="93"/>
      <c r="G80" s="93"/>
      <c r="H80" s="93"/>
      <c r="I80" s="110"/>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2" t="s">
        <v>237</v>
      </c>
    </row>
    <row r="81" spans="1:34">
      <c r="A81" s="109" t="s">
        <v>250</v>
      </c>
      <c r="B81" s="93"/>
      <c r="C81" s="93"/>
      <c r="D81" s="93"/>
      <c r="E81" s="93"/>
      <c r="F81" s="93"/>
      <c r="G81" s="93"/>
      <c r="H81" s="93"/>
      <c r="I81" s="110"/>
      <c r="J81" s="94"/>
      <c r="K81" s="94"/>
      <c r="L81" s="94"/>
      <c r="M81" s="94"/>
      <c r="N81" s="94"/>
      <c r="O81" s="94"/>
      <c r="P81" s="94"/>
      <c r="Q81" s="94"/>
      <c r="R81" s="94"/>
      <c r="S81" s="94"/>
      <c r="T81" s="94"/>
      <c r="U81" s="94"/>
      <c r="V81" s="94"/>
      <c r="W81" s="94"/>
      <c r="X81" s="94"/>
      <c r="Y81" s="94"/>
      <c r="Z81" s="94"/>
      <c r="AA81" s="94"/>
      <c r="AB81" s="94"/>
      <c r="AC81" s="94"/>
      <c r="AD81" s="94"/>
      <c r="AE81" s="94"/>
      <c r="AF81" s="94"/>
      <c r="AG81" s="94"/>
      <c r="AH81" s="92" t="s">
        <v>235</v>
      </c>
    </row>
    <row r="82" spans="1:34">
      <c r="A82" s="109" t="s">
        <v>251</v>
      </c>
      <c r="B82" s="93"/>
      <c r="C82" s="93"/>
      <c r="D82" s="93"/>
      <c r="E82" s="93"/>
      <c r="F82" s="93"/>
      <c r="G82" s="93"/>
      <c r="H82" s="93"/>
      <c r="I82" s="110"/>
      <c r="J82" s="94"/>
      <c r="K82" s="94"/>
      <c r="L82" s="94"/>
      <c r="M82" s="94"/>
      <c r="N82" s="94"/>
      <c r="O82" s="94"/>
      <c r="P82" s="94"/>
      <c r="Q82" s="94"/>
      <c r="R82" s="94"/>
      <c r="S82" s="94"/>
      <c r="T82" s="94"/>
      <c r="U82" s="94"/>
      <c r="V82" s="94"/>
      <c r="W82" s="94"/>
      <c r="X82" s="94"/>
      <c r="Y82" s="94"/>
      <c r="Z82" s="94"/>
      <c r="AA82" s="94"/>
      <c r="AB82" s="94"/>
      <c r="AC82" s="94"/>
      <c r="AD82" s="94"/>
      <c r="AE82" s="94"/>
      <c r="AF82" s="94"/>
      <c r="AG82" s="94"/>
      <c r="AH82" s="92" t="s">
        <v>237</v>
      </c>
    </row>
    <row r="83" spans="1:34">
      <c r="A83" s="109"/>
      <c r="B83" s="93"/>
      <c r="C83" s="93"/>
      <c r="D83" s="93"/>
      <c r="E83" s="93"/>
      <c r="F83" s="93"/>
      <c r="G83" s="93"/>
      <c r="H83" s="93"/>
      <c r="I83" s="110"/>
      <c r="J83" s="94"/>
      <c r="K83" s="94"/>
      <c r="L83" s="94"/>
      <c r="M83" s="94"/>
      <c r="N83" s="94"/>
      <c r="O83" s="94"/>
      <c r="P83" s="94"/>
      <c r="Q83" s="94"/>
      <c r="R83" s="94"/>
      <c r="S83" s="94"/>
      <c r="T83" s="94"/>
      <c r="U83" s="94"/>
      <c r="V83" s="94"/>
      <c r="W83" s="94"/>
      <c r="X83" s="94"/>
      <c r="Y83" s="94"/>
      <c r="Z83" s="94"/>
      <c r="AA83" s="94"/>
      <c r="AB83" s="94"/>
      <c r="AC83" s="94"/>
      <c r="AD83" s="94"/>
      <c r="AE83" s="94"/>
      <c r="AF83" s="94"/>
      <c r="AG83" s="94"/>
    </row>
    <row r="84" spans="1:34">
      <c r="A84" s="109"/>
      <c r="B84" s="93"/>
      <c r="C84" s="93"/>
      <c r="D84" s="93"/>
      <c r="E84" s="93"/>
      <c r="F84" s="93"/>
      <c r="G84" s="93"/>
      <c r="H84" s="93"/>
      <c r="I84" s="110"/>
      <c r="J84" s="94"/>
      <c r="K84" s="94"/>
      <c r="L84" s="94"/>
      <c r="M84" s="94"/>
      <c r="N84" s="94"/>
      <c r="O84" s="94"/>
      <c r="P84" s="94"/>
      <c r="Q84" s="94"/>
      <c r="R84" s="94"/>
      <c r="S84" s="94"/>
      <c r="T84" s="94"/>
      <c r="U84" s="94"/>
      <c r="V84" s="94"/>
      <c r="W84" s="94"/>
      <c r="X84" s="94"/>
      <c r="Y84" s="94"/>
      <c r="Z84" s="94"/>
      <c r="AA84" s="94"/>
      <c r="AB84" s="94"/>
      <c r="AC84" s="94"/>
      <c r="AD84" s="94"/>
      <c r="AE84" s="94"/>
      <c r="AF84" s="94"/>
      <c r="AG84" s="94"/>
    </row>
    <row r="85" spans="1:34">
      <c r="A85" s="109" t="s">
        <v>252</v>
      </c>
      <c r="B85" s="93"/>
      <c r="C85" s="93"/>
      <c r="D85" s="93"/>
      <c r="E85" s="93"/>
      <c r="F85" s="93"/>
      <c r="G85" s="93"/>
      <c r="H85" s="93"/>
      <c r="I85" s="110"/>
      <c r="J85" s="94"/>
      <c r="K85" s="94"/>
      <c r="L85" s="94"/>
      <c r="M85" s="94"/>
      <c r="N85" s="94"/>
      <c r="O85" s="94"/>
      <c r="P85" s="94"/>
      <c r="Q85" s="94"/>
      <c r="R85" s="94"/>
      <c r="S85" s="94"/>
      <c r="T85" s="94"/>
      <c r="U85" s="94"/>
      <c r="V85" s="94"/>
      <c r="W85" s="94"/>
      <c r="X85" s="94"/>
      <c r="Y85" s="94"/>
      <c r="Z85" s="94"/>
      <c r="AA85" s="94"/>
      <c r="AB85" s="94"/>
      <c r="AC85" s="94"/>
      <c r="AD85" s="94"/>
      <c r="AE85" s="94"/>
      <c r="AF85" s="94"/>
      <c r="AG85" s="94"/>
    </row>
    <row r="86" spans="1:34">
      <c r="A86" s="109" t="s">
        <v>253</v>
      </c>
      <c r="B86" s="93"/>
      <c r="C86" s="93"/>
      <c r="D86" s="93"/>
      <c r="E86" s="93"/>
      <c r="F86" s="93"/>
      <c r="G86" s="93"/>
      <c r="H86" s="93"/>
      <c r="I86" s="110"/>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2" t="s">
        <v>254</v>
      </c>
    </row>
    <row r="87" spans="1:34">
      <c r="A87" s="109" t="s">
        <v>255</v>
      </c>
      <c r="B87" s="93"/>
      <c r="C87" s="93"/>
      <c r="D87" s="93"/>
      <c r="E87" s="93"/>
      <c r="F87" s="93"/>
      <c r="G87" s="93"/>
      <c r="H87" s="93"/>
      <c r="I87" s="110"/>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2" t="s">
        <v>256</v>
      </c>
    </row>
    <row r="88" spans="1:34">
      <c r="A88" s="109" t="s">
        <v>257</v>
      </c>
      <c r="B88" s="93"/>
      <c r="C88" s="93"/>
      <c r="D88" s="93"/>
      <c r="E88" s="93"/>
      <c r="F88" s="93"/>
      <c r="G88" s="93"/>
      <c r="H88" s="93"/>
      <c r="I88" s="110"/>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2" t="s">
        <v>258</v>
      </c>
    </row>
    <row r="89" spans="1:34">
      <c r="A89" s="109" t="s">
        <v>259</v>
      </c>
      <c r="B89" s="93"/>
      <c r="C89" s="93"/>
      <c r="D89" s="93"/>
      <c r="E89" s="93"/>
      <c r="F89" s="93"/>
      <c r="G89" s="93"/>
      <c r="H89" s="93"/>
      <c r="I89" s="110"/>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2" t="s">
        <v>260</v>
      </c>
    </row>
    <row r="90" spans="1:34">
      <c r="A90" s="109" t="s">
        <v>259</v>
      </c>
      <c r="B90" s="93"/>
      <c r="C90" s="93"/>
      <c r="D90" s="93"/>
      <c r="E90" s="93"/>
      <c r="F90" s="93"/>
      <c r="G90" s="93"/>
      <c r="H90" s="93"/>
      <c r="I90" s="110"/>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2" t="s">
        <v>261</v>
      </c>
    </row>
    <row r="91" spans="1:34" s="116" customFormat="1">
      <c r="A91" s="117" t="s">
        <v>262</v>
      </c>
      <c r="B91" s="118"/>
      <c r="C91" s="118"/>
      <c r="D91" s="118"/>
      <c r="E91" s="118"/>
      <c r="F91" s="118"/>
      <c r="G91" s="118"/>
      <c r="H91" s="118"/>
      <c r="I91" s="119"/>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16" t="s">
        <v>263</v>
      </c>
    </row>
    <row r="92" spans="1:34" s="116" customFormat="1">
      <c r="A92" s="117" t="s">
        <v>264</v>
      </c>
      <c r="B92" s="118"/>
      <c r="C92" s="118"/>
      <c r="D92" s="118"/>
      <c r="E92" s="118"/>
      <c r="F92" s="118"/>
      <c r="G92" s="118"/>
      <c r="H92" s="118"/>
      <c r="I92" s="119"/>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16" t="s">
        <v>265</v>
      </c>
    </row>
    <row r="93" spans="1:34" s="116" customFormat="1">
      <c r="A93" s="117" t="s">
        <v>266</v>
      </c>
      <c r="B93" s="118"/>
      <c r="C93" s="118"/>
      <c r="D93" s="118"/>
      <c r="E93" s="118"/>
      <c r="F93" s="118"/>
      <c r="G93" s="118"/>
      <c r="H93" s="118"/>
      <c r="I93" s="119"/>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16" t="s">
        <v>267</v>
      </c>
    </row>
    <row r="94" spans="1:34" s="116" customFormat="1">
      <c r="A94" s="117" t="s">
        <v>268</v>
      </c>
      <c r="B94" s="118"/>
      <c r="C94" s="118"/>
      <c r="D94" s="118"/>
      <c r="E94" s="118"/>
      <c r="F94" s="118"/>
      <c r="G94" s="118"/>
      <c r="H94" s="118"/>
      <c r="I94" s="119"/>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16" t="s">
        <v>269</v>
      </c>
    </row>
    <row r="95" spans="1:34" s="129" customFormat="1">
      <c r="A95" s="127" t="s">
        <v>270</v>
      </c>
      <c r="B95" s="126"/>
      <c r="C95" s="126"/>
      <c r="D95" s="126"/>
      <c r="E95" s="126"/>
      <c r="F95" s="126"/>
      <c r="G95" s="126"/>
      <c r="H95" s="126"/>
      <c r="I95" s="128"/>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129" t="s">
        <v>261</v>
      </c>
    </row>
    <row r="96" spans="1:34" s="129" customFormat="1">
      <c r="A96" s="127" t="s">
        <v>271</v>
      </c>
      <c r="B96" s="126"/>
      <c r="C96" s="126"/>
      <c r="D96" s="126"/>
      <c r="E96" s="126"/>
      <c r="F96" s="126"/>
      <c r="G96" s="126"/>
      <c r="H96" s="126"/>
      <c r="I96" s="128"/>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129" t="s">
        <v>272</v>
      </c>
    </row>
    <row r="97" spans="1:34" s="116" customFormat="1">
      <c r="A97" s="117" t="s">
        <v>273</v>
      </c>
      <c r="B97" s="118"/>
      <c r="C97" s="118"/>
      <c r="D97" s="118"/>
      <c r="E97" s="118"/>
      <c r="F97" s="118"/>
      <c r="G97" s="118"/>
      <c r="H97" s="118"/>
      <c r="I97" s="119"/>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16" t="s">
        <v>261</v>
      </c>
    </row>
    <row r="98" spans="1:34" s="116" customFormat="1">
      <c r="A98" s="117" t="s">
        <v>274</v>
      </c>
      <c r="B98" s="118"/>
      <c r="C98" s="118"/>
      <c r="D98" s="118"/>
      <c r="E98" s="118"/>
      <c r="F98" s="118"/>
      <c r="G98" s="118"/>
      <c r="H98" s="118"/>
      <c r="I98" s="119"/>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16" t="s">
        <v>272</v>
      </c>
    </row>
    <row r="99" spans="1:34" s="129" customFormat="1">
      <c r="A99" s="127" t="s">
        <v>275</v>
      </c>
      <c r="B99" s="126"/>
      <c r="C99" s="126"/>
      <c r="D99" s="126"/>
      <c r="E99" s="126"/>
      <c r="F99" s="126"/>
      <c r="G99" s="126"/>
      <c r="H99" s="126"/>
      <c r="I99" s="128"/>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129" t="s">
        <v>276</v>
      </c>
    </row>
    <row r="100" spans="1:34" s="129" customFormat="1">
      <c r="A100" s="127" t="s">
        <v>277</v>
      </c>
      <c r="B100" s="126"/>
      <c r="C100" s="126"/>
      <c r="D100" s="126"/>
      <c r="E100" s="126"/>
      <c r="F100" s="126"/>
      <c r="G100" s="126"/>
      <c r="H100" s="126"/>
      <c r="I100" s="128"/>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129" t="s">
        <v>278</v>
      </c>
    </row>
    <row r="101" spans="1:34" s="116" customFormat="1">
      <c r="A101" s="117" t="s">
        <v>279</v>
      </c>
      <c r="B101" s="118"/>
      <c r="C101" s="118"/>
      <c r="D101" s="118"/>
      <c r="E101" s="118"/>
      <c r="F101" s="118"/>
      <c r="G101" s="118"/>
      <c r="H101" s="118"/>
      <c r="I101" s="119"/>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16" t="s">
        <v>280</v>
      </c>
    </row>
    <row r="102" spans="1:34" s="116" customFormat="1">
      <c r="A102" s="117" t="s">
        <v>281</v>
      </c>
      <c r="B102" s="118"/>
      <c r="C102" s="118"/>
      <c r="D102" s="118"/>
      <c r="E102" s="118"/>
      <c r="F102" s="118"/>
      <c r="G102" s="118"/>
      <c r="H102" s="118"/>
      <c r="I102" s="119"/>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16" t="s">
        <v>282</v>
      </c>
    </row>
    <row r="103" spans="1:34">
      <c r="A103" s="109" t="s">
        <v>283</v>
      </c>
      <c r="B103" s="118"/>
      <c r="C103" s="93"/>
      <c r="D103" s="93"/>
      <c r="E103" s="93"/>
      <c r="F103" s="93"/>
      <c r="G103" s="93"/>
      <c r="H103" s="93"/>
      <c r="I103" s="110"/>
      <c r="J103" s="94"/>
      <c r="K103" s="94"/>
      <c r="L103" s="94"/>
      <c r="M103" s="94"/>
      <c r="N103" s="94"/>
      <c r="O103" s="94"/>
      <c r="P103" s="94"/>
      <c r="Q103" s="94"/>
      <c r="R103" s="94"/>
      <c r="S103" s="94"/>
      <c r="T103" s="94"/>
      <c r="U103" s="94"/>
      <c r="V103" s="94"/>
      <c r="W103" s="94"/>
      <c r="X103" s="94"/>
      <c r="Y103" s="94"/>
      <c r="Z103" s="94"/>
      <c r="AA103" s="94"/>
      <c r="AB103" s="94"/>
      <c r="AC103" s="94"/>
      <c r="AD103" s="94"/>
      <c r="AE103" s="94"/>
      <c r="AF103" s="94"/>
      <c r="AG103" s="94"/>
      <c r="AH103" s="92" t="s">
        <v>284</v>
      </c>
    </row>
    <row r="104" spans="1:34">
      <c r="A104" s="109" t="s">
        <v>285</v>
      </c>
      <c r="B104" s="93"/>
      <c r="C104" s="93"/>
      <c r="D104" s="93"/>
      <c r="E104" s="93"/>
      <c r="F104" s="93"/>
      <c r="G104" s="93"/>
      <c r="H104" s="93"/>
      <c r="I104" s="110"/>
      <c r="J104" s="94"/>
      <c r="K104" s="94"/>
      <c r="L104" s="94"/>
      <c r="M104" s="94"/>
      <c r="N104" s="94"/>
      <c r="O104" s="94"/>
      <c r="P104" s="94"/>
      <c r="Q104" s="94"/>
      <c r="R104" s="94"/>
      <c r="S104" s="94"/>
      <c r="T104" s="94"/>
      <c r="U104" s="94"/>
      <c r="V104" s="94"/>
      <c r="W104" s="94"/>
      <c r="X104" s="94"/>
      <c r="Y104" s="94"/>
      <c r="Z104" s="94"/>
      <c r="AA104" s="94"/>
      <c r="AB104" s="94"/>
      <c r="AC104" s="94"/>
      <c r="AD104" s="94"/>
      <c r="AE104" s="94"/>
      <c r="AF104" s="94"/>
      <c r="AG104" s="94"/>
      <c r="AH104" s="92" t="s">
        <v>286</v>
      </c>
    </row>
    <row r="105" spans="1:34">
      <c r="A105" s="109" t="s">
        <v>287</v>
      </c>
      <c r="B105" s="93"/>
      <c r="C105" s="93"/>
      <c r="D105" s="93"/>
      <c r="E105" s="93"/>
      <c r="F105" s="93"/>
      <c r="G105" s="93"/>
      <c r="H105" s="93"/>
      <c r="I105" s="110"/>
      <c r="J105" s="94"/>
      <c r="K105" s="94"/>
      <c r="L105" s="94"/>
      <c r="M105" s="94"/>
      <c r="N105" s="94"/>
      <c r="O105" s="94"/>
      <c r="P105" s="94"/>
      <c r="Q105" s="94"/>
      <c r="R105" s="94"/>
      <c r="S105" s="94"/>
      <c r="T105" s="94"/>
      <c r="U105" s="94"/>
      <c r="V105" s="94"/>
      <c r="W105" s="94"/>
      <c r="X105" s="94"/>
      <c r="Y105" s="94"/>
      <c r="Z105" s="94"/>
      <c r="AA105" s="94"/>
      <c r="AB105" s="94"/>
      <c r="AC105" s="94"/>
      <c r="AD105" s="94"/>
      <c r="AE105" s="94"/>
      <c r="AF105" s="94"/>
      <c r="AG105" s="94"/>
      <c r="AH105" s="92" t="s">
        <v>288</v>
      </c>
    </row>
    <row r="106" spans="1:34">
      <c r="A106" s="109" t="s">
        <v>289</v>
      </c>
      <c r="B106" s="93"/>
      <c r="C106" s="93"/>
      <c r="D106" s="93"/>
      <c r="E106" s="93"/>
      <c r="F106" s="93"/>
      <c r="G106" s="93"/>
      <c r="H106" s="93"/>
      <c r="I106" s="110"/>
      <c r="J106" s="94"/>
      <c r="K106" s="94"/>
      <c r="L106" s="94"/>
      <c r="M106" s="94"/>
      <c r="N106" s="94"/>
      <c r="O106" s="94"/>
      <c r="P106" s="94"/>
      <c r="Q106" s="94"/>
      <c r="R106" s="94"/>
      <c r="S106" s="94"/>
      <c r="T106" s="94"/>
      <c r="U106" s="94"/>
      <c r="V106" s="94"/>
      <c r="W106" s="94"/>
      <c r="X106" s="94"/>
      <c r="Y106" s="94"/>
      <c r="Z106" s="94"/>
      <c r="AA106" s="94"/>
      <c r="AB106" s="94"/>
      <c r="AC106" s="94"/>
      <c r="AD106" s="94"/>
      <c r="AE106" s="94"/>
      <c r="AF106" s="94"/>
      <c r="AG106" s="94"/>
      <c r="AH106" s="92" t="s">
        <v>290</v>
      </c>
    </row>
    <row r="107" spans="1:34">
      <c r="A107" s="109" t="s">
        <v>291</v>
      </c>
      <c r="B107" s="93"/>
      <c r="C107" s="93"/>
      <c r="D107" s="93"/>
      <c r="E107" s="93"/>
      <c r="F107" s="93"/>
      <c r="G107" s="93"/>
      <c r="H107" s="93"/>
      <c r="I107" s="110"/>
      <c r="J107" s="94"/>
      <c r="K107" s="94"/>
      <c r="L107" s="94"/>
      <c r="M107" s="94"/>
      <c r="N107" s="94"/>
      <c r="O107" s="94"/>
      <c r="P107" s="94"/>
      <c r="Q107" s="94"/>
      <c r="R107" s="94"/>
      <c r="S107" s="94"/>
      <c r="T107" s="94"/>
      <c r="U107" s="94"/>
      <c r="V107" s="94"/>
      <c r="W107" s="94"/>
      <c r="X107" s="94"/>
      <c r="Y107" s="94"/>
      <c r="Z107" s="94"/>
      <c r="AA107" s="94"/>
      <c r="AB107" s="94"/>
      <c r="AC107" s="94"/>
      <c r="AD107" s="94"/>
      <c r="AE107" s="94"/>
      <c r="AF107" s="94"/>
      <c r="AG107" s="94"/>
      <c r="AH107" s="92" t="s">
        <v>292</v>
      </c>
    </row>
    <row r="108" spans="1:34">
      <c r="A108" s="109" t="s">
        <v>293</v>
      </c>
      <c r="B108" s="93"/>
      <c r="C108" s="93"/>
      <c r="D108" s="93"/>
      <c r="E108" s="93"/>
      <c r="F108" s="93"/>
      <c r="G108" s="93"/>
      <c r="H108" s="93"/>
      <c r="I108" s="110"/>
      <c r="J108" s="94"/>
      <c r="K108" s="94"/>
      <c r="L108" s="94"/>
      <c r="M108" s="94"/>
      <c r="N108" s="94"/>
      <c r="O108" s="94"/>
      <c r="P108" s="94"/>
      <c r="Q108" s="94"/>
      <c r="R108" s="94"/>
      <c r="S108" s="94"/>
      <c r="T108" s="94"/>
      <c r="U108" s="94"/>
      <c r="V108" s="94"/>
      <c r="W108" s="94"/>
      <c r="X108" s="94"/>
      <c r="Y108" s="94"/>
      <c r="Z108" s="94"/>
      <c r="AA108" s="94"/>
      <c r="AB108" s="94"/>
      <c r="AC108" s="94"/>
      <c r="AD108" s="94"/>
      <c r="AE108" s="94"/>
      <c r="AF108" s="94"/>
      <c r="AG108" s="94"/>
      <c r="AH108" s="92" t="s">
        <v>294</v>
      </c>
    </row>
    <row r="109" spans="1:34">
      <c r="A109" s="109" t="s">
        <v>295</v>
      </c>
      <c r="B109" s="93"/>
      <c r="C109" s="93"/>
      <c r="D109" s="93"/>
      <c r="E109" s="93"/>
      <c r="F109" s="93"/>
      <c r="G109" s="93"/>
      <c r="H109" s="93"/>
      <c r="I109" s="110"/>
      <c r="J109" s="94"/>
      <c r="K109" s="94"/>
      <c r="L109" s="94"/>
      <c r="M109" s="94"/>
      <c r="N109" s="94"/>
      <c r="O109" s="94"/>
      <c r="P109" s="94"/>
      <c r="Q109" s="94"/>
      <c r="R109" s="94"/>
      <c r="S109" s="94"/>
      <c r="T109" s="94"/>
      <c r="U109" s="94"/>
      <c r="V109" s="94"/>
      <c r="W109" s="94"/>
      <c r="X109" s="94"/>
      <c r="Y109" s="94"/>
      <c r="Z109" s="94"/>
      <c r="AA109" s="94"/>
      <c r="AB109" s="94"/>
      <c r="AC109" s="94"/>
      <c r="AD109" s="94"/>
      <c r="AE109" s="94"/>
      <c r="AF109" s="94"/>
      <c r="AG109" s="94"/>
      <c r="AH109" s="92" t="s">
        <v>296</v>
      </c>
    </row>
    <row r="110" spans="1:34">
      <c r="A110" s="109" t="s">
        <v>297</v>
      </c>
      <c r="B110" s="93"/>
      <c r="C110" s="93"/>
      <c r="D110" s="93"/>
      <c r="E110" s="93"/>
      <c r="F110" s="93"/>
      <c r="G110" s="93"/>
      <c r="H110" s="93"/>
      <c r="I110" s="110"/>
      <c r="J110" s="94"/>
      <c r="K110" s="94"/>
      <c r="L110" s="94"/>
      <c r="M110" s="94"/>
      <c r="N110" s="94"/>
      <c r="O110" s="94"/>
      <c r="P110" s="94"/>
      <c r="Q110" s="94"/>
      <c r="R110" s="94"/>
      <c r="S110" s="94"/>
      <c r="T110" s="94"/>
      <c r="U110" s="94"/>
      <c r="V110" s="94"/>
      <c r="W110" s="94"/>
      <c r="X110" s="94"/>
      <c r="Y110" s="94"/>
      <c r="Z110" s="94"/>
      <c r="AA110" s="94"/>
      <c r="AB110" s="94"/>
      <c r="AC110" s="94"/>
      <c r="AD110" s="94"/>
      <c r="AE110" s="94"/>
      <c r="AF110" s="94"/>
      <c r="AG110" s="94"/>
      <c r="AH110" s="92" t="s">
        <v>298</v>
      </c>
    </row>
    <row r="111" spans="1:34">
      <c r="A111" s="109" t="s">
        <v>299</v>
      </c>
      <c r="B111" s="93"/>
      <c r="C111" s="93"/>
      <c r="D111" s="93"/>
      <c r="E111" s="93"/>
      <c r="F111" s="93"/>
      <c r="G111" s="93"/>
      <c r="H111" s="93"/>
      <c r="I111" s="110"/>
      <c r="J111" s="94"/>
      <c r="K111" s="94"/>
      <c r="L111" s="94"/>
      <c r="M111" s="94"/>
      <c r="N111" s="94"/>
      <c r="O111" s="94"/>
      <c r="P111" s="94"/>
      <c r="Q111" s="94"/>
      <c r="R111" s="94"/>
      <c r="S111" s="94"/>
      <c r="T111" s="94"/>
      <c r="U111" s="94"/>
      <c r="V111" s="94"/>
      <c r="W111" s="94"/>
      <c r="X111" s="94"/>
      <c r="Y111" s="94"/>
      <c r="Z111" s="94"/>
      <c r="AA111" s="94"/>
      <c r="AB111" s="94"/>
      <c r="AC111" s="94"/>
      <c r="AD111" s="94"/>
      <c r="AE111" s="94"/>
      <c r="AF111" s="94"/>
      <c r="AG111" s="94"/>
      <c r="AH111" s="92" t="s">
        <v>300</v>
      </c>
    </row>
    <row r="112" spans="1:34">
      <c r="A112" s="109" t="s">
        <v>301</v>
      </c>
      <c r="B112" s="93"/>
      <c r="C112" s="93"/>
      <c r="D112" s="93"/>
      <c r="E112" s="93"/>
      <c r="F112" s="93"/>
      <c r="G112" s="93"/>
      <c r="H112" s="93"/>
      <c r="I112" s="110"/>
      <c r="J112" s="94"/>
      <c r="K112" s="94"/>
      <c r="L112" s="94"/>
      <c r="M112" s="94"/>
      <c r="N112" s="94"/>
      <c r="O112" s="94"/>
      <c r="P112" s="94"/>
      <c r="Q112" s="94"/>
      <c r="R112" s="94"/>
      <c r="S112" s="94"/>
      <c r="T112" s="94"/>
      <c r="U112" s="94"/>
      <c r="V112" s="94"/>
      <c r="W112" s="94"/>
      <c r="X112" s="94"/>
      <c r="Y112" s="94"/>
      <c r="Z112" s="94"/>
      <c r="AA112" s="94"/>
      <c r="AB112" s="94"/>
      <c r="AC112" s="94"/>
      <c r="AD112" s="94"/>
      <c r="AE112" s="94"/>
      <c r="AF112" s="94"/>
      <c r="AG112" s="94"/>
      <c r="AH112" s="92" t="s">
        <v>302</v>
      </c>
    </row>
    <row r="113" spans="1:34">
      <c r="A113" s="109" t="s">
        <v>303</v>
      </c>
      <c r="B113" s="93"/>
      <c r="C113" s="93"/>
      <c r="D113" s="93"/>
      <c r="E113" s="93"/>
      <c r="F113" s="93"/>
      <c r="G113" s="93"/>
      <c r="H113" s="93"/>
      <c r="I113" s="110"/>
      <c r="J113" s="94"/>
      <c r="K113" s="94"/>
      <c r="L113" s="94"/>
      <c r="M113" s="94"/>
      <c r="N113" s="94"/>
      <c r="O113" s="94"/>
      <c r="P113" s="94"/>
      <c r="Q113" s="94"/>
      <c r="R113" s="94"/>
      <c r="S113" s="94"/>
      <c r="T113" s="94"/>
      <c r="U113" s="94"/>
      <c r="V113" s="94"/>
      <c r="W113" s="94"/>
      <c r="X113" s="94"/>
      <c r="Y113" s="94"/>
      <c r="Z113" s="94"/>
      <c r="AA113" s="94"/>
      <c r="AB113" s="94"/>
      <c r="AC113" s="94"/>
      <c r="AD113" s="94"/>
      <c r="AE113" s="94"/>
      <c r="AF113" s="94"/>
      <c r="AG113" s="94"/>
      <c r="AH113" s="92" t="s">
        <v>304</v>
      </c>
    </row>
    <row r="114" spans="1:34">
      <c r="A114" s="109" t="s">
        <v>305</v>
      </c>
      <c r="B114" s="93"/>
      <c r="C114" s="93"/>
      <c r="D114" s="93"/>
      <c r="E114" s="93"/>
      <c r="F114" s="93"/>
      <c r="G114" s="93"/>
      <c r="H114" s="93"/>
      <c r="I114" s="110"/>
      <c r="J114" s="94"/>
      <c r="K114" s="94"/>
      <c r="L114" s="94"/>
      <c r="M114" s="94"/>
      <c r="N114" s="94"/>
      <c r="O114" s="94"/>
      <c r="P114" s="94"/>
      <c r="Q114" s="94"/>
      <c r="R114" s="94"/>
      <c r="S114" s="94"/>
      <c r="T114" s="94"/>
      <c r="U114" s="94"/>
      <c r="V114" s="94"/>
      <c r="W114" s="94"/>
      <c r="X114" s="94"/>
      <c r="Y114" s="94"/>
      <c r="Z114" s="94"/>
      <c r="AA114" s="94"/>
      <c r="AB114" s="94"/>
      <c r="AC114" s="94"/>
      <c r="AD114" s="94"/>
      <c r="AE114" s="94"/>
      <c r="AF114" s="94"/>
      <c r="AG114" s="94"/>
      <c r="AH114" s="92" t="s">
        <v>306</v>
      </c>
    </row>
    <row r="115" spans="1:34">
      <c r="A115" s="109" t="s">
        <v>303</v>
      </c>
      <c r="B115" s="93"/>
      <c r="C115" s="93"/>
      <c r="D115" s="93"/>
      <c r="E115" s="93"/>
      <c r="F115" s="93"/>
      <c r="G115" s="93"/>
      <c r="H115" s="93"/>
      <c r="I115" s="110"/>
      <c r="J115" s="94"/>
      <c r="K115" s="94"/>
      <c r="L115" s="94"/>
      <c r="M115" s="94"/>
      <c r="N115" s="94"/>
      <c r="O115" s="94"/>
      <c r="P115" s="94"/>
      <c r="Q115" s="94"/>
      <c r="R115" s="94"/>
      <c r="S115" s="94"/>
      <c r="T115" s="94"/>
      <c r="U115" s="94"/>
      <c r="V115" s="94"/>
      <c r="W115" s="94"/>
      <c r="X115" s="94"/>
      <c r="Y115" s="94"/>
      <c r="Z115" s="94"/>
      <c r="AA115" s="94"/>
      <c r="AB115" s="94"/>
      <c r="AC115" s="94"/>
      <c r="AD115" s="94"/>
      <c r="AE115" s="94"/>
      <c r="AF115" s="94"/>
      <c r="AG115" s="94"/>
      <c r="AH115" s="92" t="s">
        <v>307</v>
      </c>
    </row>
    <row r="116" spans="1:34">
      <c r="A116" s="109" t="s">
        <v>305</v>
      </c>
      <c r="B116" s="93"/>
      <c r="C116" s="93"/>
      <c r="D116" s="93"/>
      <c r="E116" s="93"/>
      <c r="F116" s="93"/>
      <c r="G116" s="93"/>
      <c r="H116" s="93"/>
      <c r="I116" s="110"/>
      <c r="J116" s="94"/>
      <c r="K116" s="94"/>
      <c r="L116" s="94"/>
      <c r="M116" s="94"/>
      <c r="N116" s="94"/>
      <c r="O116" s="94"/>
      <c r="P116" s="94"/>
      <c r="Q116" s="94"/>
      <c r="R116" s="94"/>
      <c r="S116" s="94"/>
      <c r="T116" s="94"/>
      <c r="U116" s="94"/>
      <c r="V116" s="94"/>
      <c r="W116" s="94"/>
      <c r="X116" s="94"/>
      <c r="Y116" s="94"/>
      <c r="Z116" s="94"/>
      <c r="AA116" s="94"/>
      <c r="AB116" s="94"/>
      <c r="AC116" s="94"/>
      <c r="AD116" s="94"/>
      <c r="AE116" s="94"/>
      <c r="AF116" s="94"/>
      <c r="AG116" s="94"/>
      <c r="AH116" s="92" t="s">
        <v>308</v>
      </c>
    </row>
    <row r="117" spans="1:34">
      <c r="A117" s="109" t="s">
        <v>309</v>
      </c>
      <c r="B117" s="93"/>
      <c r="C117" s="93"/>
      <c r="D117" s="93"/>
      <c r="E117" s="93"/>
      <c r="F117" s="93"/>
      <c r="G117" s="93"/>
      <c r="H117" s="93"/>
      <c r="I117" s="110"/>
      <c r="J117" s="94"/>
      <c r="K117" s="94"/>
      <c r="L117" s="94"/>
      <c r="M117" s="94"/>
      <c r="N117" s="94"/>
      <c r="O117" s="94"/>
      <c r="P117" s="94"/>
      <c r="Q117" s="94"/>
      <c r="R117" s="94"/>
      <c r="S117" s="94"/>
      <c r="T117" s="94"/>
      <c r="U117" s="94"/>
      <c r="V117" s="94"/>
      <c r="W117" s="94"/>
      <c r="X117" s="94"/>
      <c r="Y117" s="94"/>
      <c r="Z117" s="94"/>
      <c r="AA117" s="94"/>
      <c r="AB117" s="94"/>
      <c r="AC117" s="94"/>
      <c r="AD117" s="94"/>
      <c r="AE117" s="94"/>
      <c r="AF117" s="94"/>
      <c r="AG117" s="94"/>
      <c r="AH117" s="92" t="s">
        <v>310</v>
      </c>
    </row>
    <row r="118" spans="1:34">
      <c r="A118" s="109" t="s">
        <v>311</v>
      </c>
      <c r="B118" s="93"/>
      <c r="C118" s="93"/>
      <c r="D118" s="93"/>
      <c r="E118" s="93"/>
      <c r="F118" s="93"/>
      <c r="G118" s="93"/>
      <c r="H118" s="93"/>
      <c r="I118" s="110"/>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2" t="s">
        <v>312</v>
      </c>
    </row>
    <row r="119" spans="1:34">
      <c r="A119" s="109" t="s">
        <v>313</v>
      </c>
      <c r="B119" s="93"/>
      <c r="C119" s="93"/>
      <c r="D119" s="93"/>
      <c r="E119" s="93"/>
      <c r="F119" s="93"/>
      <c r="G119" s="93"/>
      <c r="H119" s="93"/>
      <c r="I119" s="110"/>
      <c r="J119" s="94"/>
      <c r="K119" s="94"/>
      <c r="L119" s="94"/>
      <c r="M119" s="94"/>
      <c r="N119" s="94"/>
      <c r="O119" s="94"/>
      <c r="P119" s="94"/>
      <c r="Q119" s="94"/>
      <c r="R119" s="94"/>
      <c r="S119" s="94"/>
      <c r="T119" s="94"/>
      <c r="U119" s="94"/>
      <c r="V119" s="94"/>
      <c r="W119" s="94"/>
      <c r="X119" s="94"/>
      <c r="Y119" s="94"/>
      <c r="Z119" s="94"/>
      <c r="AA119" s="94"/>
      <c r="AB119" s="94"/>
      <c r="AC119" s="94"/>
      <c r="AD119" s="94"/>
      <c r="AE119" s="94"/>
      <c r="AF119" s="94"/>
      <c r="AG119" s="94"/>
      <c r="AH119" s="92" t="s">
        <v>314</v>
      </c>
    </row>
    <row r="120" spans="1:34">
      <c r="A120" s="109" t="s">
        <v>315</v>
      </c>
      <c r="B120" s="93"/>
      <c r="C120" s="93"/>
      <c r="D120" s="93"/>
      <c r="E120" s="93"/>
      <c r="F120" s="93"/>
      <c r="G120" s="93"/>
      <c r="H120" s="93"/>
      <c r="I120" s="110"/>
      <c r="J120" s="94"/>
      <c r="K120" s="94"/>
      <c r="L120" s="94"/>
      <c r="M120" s="94"/>
      <c r="N120" s="94"/>
      <c r="O120" s="94"/>
      <c r="P120" s="94"/>
      <c r="Q120" s="94"/>
      <c r="R120" s="94"/>
      <c r="S120" s="94"/>
      <c r="T120" s="94"/>
      <c r="U120" s="94"/>
      <c r="V120" s="94"/>
      <c r="W120" s="94"/>
      <c r="X120" s="94"/>
      <c r="Y120" s="94"/>
      <c r="Z120" s="94"/>
      <c r="AA120" s="94"/>
      <c r="AB120" s="94"/>
      <c r="AC120" s="94"/>
      <c r="AD120" s="94"/>
      <c r="AE120" s="94"/>
      <c r="AF120" s="94"/>
      <c r="AG120" s="94"/>
      <c r="AH120" s="92" t="s">
        <v>316</v>
      </c>
    </row>
    <row r="121" spans="1:34">
      <c r="A121" s="109" t="s">
        <v>317</v>
      </c>
      <c r="B121" s="93"/>
      <c r="C121" s="93"/>
      <c r="D121" s="93"/>
      <c r="E121" s="93"/>
      <c r="F121" s="93"/>
      <c r="G121" s="93"/>
      <c r="H121" s="93"/>
      <c r="I121" s="110"/>
      <c r="J121" s="94"/>
      <c r="K121" s="94"/>
      <c r="L121" s="94"/>
      <c r="M121" s="94"/>
      <c r="N121" s="94"/>
      <c r="O121" s="94"/>
      <c r="P121" s="94"/>
      <c r="Q121" s="94"/>
      <c r="R121" s="94"/>
      <c r="S121" s="94"/>
      <c r="T121" s="94"/>
      <c r="U121" s="94"/>
      <c r="V121" s="94"/>
      <c r="W121" s="94"/>
      <c r="X121" s="94"/>
      <c r="Y121" s="94"/>
      <c r="Z121" s="94"/>
      <c r="AA121" s="94"/>
      <c r="AB121" s="94"/>
      <c r="AC121" s="94"/>
      <c r="AD121" s="94"/>
      <c r="AE121" s="94"/>
      <c r="AF121" s="94"/>
      <c r="AG121" s="94"/>
      <c r="AH121" s="92" t="s">
        <v>318</v>
      </c>
    </row>
    <row r="122" spans="1:34">
      <c r="A122" s="109" t="s">
        <v>319</v>
      </c>
      <c r="B122" s="93"/>
      <c r="C122" s="93"/>
      <c r="D122" s="93"/>
      <c r="E122" s="93"/>
      <c r="F122" s="93"/>
      <c r="G122" s="93"/>
      <c r="H122" s="93"/>
      <c r="I122" s="110"/>
      <c r="J122" s="94"/>
      <c r="K122" s="94"/>
      <c r="L122" s="94"/>
      <c r="M122" s="94"/>
      <c r="N122" s="94"/>
      <c r="O122" s="94"/>
      <c r="P122" s="94"/>
      <c r="Q122" s="94"/>
      <c r="R122" s="94"/>
      <c r="S122" s="94"/>
      <c r="T122" s="94"/>
      <c r="U122" s="94"/>
      <c r="V122" s="94"/>
      <c r="W122" s="94"/>
      <c r="X122" s="94"/>
      <c r="Y122" s="94"/>
      <c r="Z122" s="94"/>
      <c r="AA122" s="94"/>
      <c r="AB122" s="94"/>
      <c r="AC122" s="94"/>
      <c r="AD122" s="94"/>
      <c r="AE122" s="94"/>
      <c r="AF122" s="94"/>
      <c r="AG122" s="94"/>
      <c r="AH122" s="92" t="s">
        <v>320</v>
      </c>
    </row>
    <row r="123" spans="1:34">
      <c r="A123" s="109" t="s">
        <v>321</v>
      </c>
      <c r="B123" s="93"/>
      <c r="C123" s="93"/>
      <c r="D123" s="93"/>
      <c r="E123" s="93"/>
      <c r="F123" s="93"/>
      <c r="G123" s="93"/>
      <c r="H123" s="93"/>
      <c r="I123" s="110"/>
      <c r="J123" s="94"/>
      <c r="K123" s="94"/>
      <c r="L123" s="94"/>
      <c r="M123" s="94"/>
      <c r="N123" s="94"/>
      <c r="O123" s="94"/>
      <c r="P123" s="94"/>
      <c r="Q123" s="94"/>
      <c r="R123" s="94"/>
      <c r="S123" s="94"/>
      <c r="T123" s="94"/>
      <c r="U123" s="94"/>
      <c r="V123" s="94"/>
      <c r="W123" s="94"/>
      <c r="X123" s="94"/>
      <c r="Y123" s="94"/>
      <c r="Z123" s="94"/>
      <c r="AA123" s="94"/>
      <c r="AB123" s="94"/>
      <c r="AC123" s="94"/>
      <c r="AD123" s="94"/>
      <c r="AE123" s="94"/>
      <c r="AF123" s="94"/>
      <c r="AG123" s="94"/>
      <c r="AH123" s="92" t="s">
        <v>261</v>
      </c>
    </row>
    <row r="124" spans="1:34">
      <c r="A124" s="109" t="s">
        <v>322</v>
      </c>
      <c r="B124" s="93"/>
      <c r="C124" s="93"/>
      <c r="D124" s="93"/>
      <c r="E124" s="93"/>
      <c r="F124" s="93"/>
      <c r="G124" s="93"/>
      <c r="H124" s="93"/>
      <c r="I124" s="110"/>
      <c r="J124" s="94"/>
      <c r="K124" s="94"/>
      <c r="L124" s="94"/>
      <c r="M124" s="94"/>
      <c r="N124" s="94"/>
      <c r="O124" s="94"/>
      <c r="P124" s="94"/>
      <c r="Q124" s="94"/>
      <c r="R124" s="94"/>
      <c r="S124" s="94"/>
      <c r="T124" s="94"/>
      <c r="U124" s="94"/>
      <c r="V124" s="94"/>
      <c r="W124" s="94"/>
      <c r="X124" s="94"/>
      <c r="Y124" s="94"/>
      <c r="Z124" s="94"/>
      <c r="AA124" s="94"/>
      <c r="AB124" s="94"/>
      <c r="AC124" s="94"/>
      <c r="AD124" s="94"/>
      <c r="AE124" s="94"/>
      <c r="AF124" s="94"/>
      <c r="AG124" s="94"/>
      <c r="AH124" s="92" t="s">
        <v>272</v>
      </c>
    </row>
    <row r="125" spans="1:34" s="116" customFormat="1">
      <c r="A125" s="117" t="s">
        <v>323</v>
      </c>
      <c r="B125" s="118"/>
      <c r="C125" s="118"/>
      <c r="D125" s="118"/>
      <c r="E125" s="118"/>
      <c r="F125" s="118"/>
      <c r="G125" s="118"/>
      <c r="H125" s="118"/>
      <c r="I125" s="119"/>
      <c r="J125" s="120"/>
      <c r="K125" s="120"/>
      <c r="L125" s="120"/>
      <c r="M125" s="120"/>
      <c r="N125" s="120"/>
      <c r="O125" s="120"/>
      <c r="P125" s="120"/>
      <c r="Q125" s="120"/>
      <c r="R125" s="120"/>
      <c r="S125" s="120"/>
      <c r="T125" s="120"/>
      <c r="U125" s="120"/>
      <c r="V125" s="120"/>
      <c r="W125" s="120"/>
      <c r="X125" s="120"/>
      <c r="Y125" s="120"/>
      <c r="Z125" s="120"/>
      <c r="AA125" s="120"/>
      <c r="AB125" s="120"/>
      <c r="AC125" s="120"/>
      <c r="AD125" s="120"/>
      <c r="AE125" s="120"/>
      <c r="AF125" s="120"/>
      <c r="AG125" s="120"/>
      <c r="AH125" s="116" t="s">
        <v>324</v>
      </c>
    </row>
    <row r="126" spans="1:34" s="116" customFormat="1">
      <c r="A126" s="117" t="s">
        <v>325</v>
      </c>
      <c r="B126" s="118"/>
      <c r="C126" s="118"/>
      <c r="D126" s="118"/>
      <c r="E126" s="118"/>
      <c r="F126" s="118"/>
      <c r="G126" s="118"/>
      <c r="H126" s="118"/>
      <c r="I126" s="119"/>
      <c r="J126" s="120"/>
      <c r="K126" s="120"/>
      <c r="L126" s="120"/>
      <c r="M126" s="120"/>
      <c r="N126" s="120"/>
      <c r="O126" s="120"/>
      <c r="P126" s="120"/>
      <c r="Q126" s="120"/>
      <c r="R126" s="120"/>
      <c r="S126" s="120"/>
      <c r="T126" s="120"/>
      <c r="U126" s="120"/>
      <c r="V126" s="120"/>
      <c r="W126" s="120"/>
      <c r="X126" s="120"/>
      <c r="Y126" s="120"/>
      <c r="Z126" s="120"/>
      <c r="AA126" s="120"/>
      <c r="AB126" s="120"/>
      <c r="AC126" s="120"/>
      <c r="AD126" s="120"/>
      <c r="AE126" s="120"/>
      <c r="AF126" s="120"/>
      <c r="AG126" s="120"/>
      <c r="AH126" s="116" t="s">
        <v>326</v>
      </c>
    </row>
    <row r="127" spans="1:34">
      <c r="A127" s="109" t="s">
        <v>327</v>
      </c>
      <c r="B127" s="93"/>
      <c r="C127" s="93"/>
      <c r="D127" s="93"/>
      <c r="E127" s="93"/>
      <c r="F127" s="93"/>
      <c r="G127" s="93"/>
      <c r="H127" s="93"/>
      <c r="I127" s="110"/>
      <c r="J127" s="94"/>
      <c r="K127" s="94"/>
      <c r="L127" s="94"/>
      <c r="M127" s="94"/>
      <c r="N127" s="94"/>
      <c r="O127" s="94"/>
      <c r="P127" s="94"/>
      <c r="Q127" s="94"/>
      <c r="R127" s="94"/>
      <c r="S127" s="94"/>
      <c r="T127" s="94"/>
      <c r="U127" s="94"/>
      <c r="V127" s="94"/>
      <c r="W127" s="94"/>
      <c r="X127" s="94"/>
      <c r="Y127" s="94"/>
      <c r="Z127" s="94"/>
      <c r="AA127" s="94"/>
      <c r="AB127" s="94"/>
      <c r="AC127" s="94"/>
      <c r="AD127" s="94"/>
      <c r="AE127" s="94"/>
      <c r="AF127" s="94"/>
      <c r="AG127" s="94"/>
      <c r="AH127" s="92" t="s">
        <v>328</v>
      </c>
    </row>
    <row r="128" spans="1:34">
      <c r="A128" s="109" t="s">
        <v>329</v>
      </c>
      <c r="B128" s="93"/>
      <c r="C128" s="93"/>
      <c r="D128" s="93"/>
      <c r="E128" s="93"/>
      <c r="F128" s="93"/>
      <c r="G128" s="93"/>
      <c r="H128" s="93"/>
      <c r="I128" s="110"/>
      <c r="J128" s="94"/>
      <c r="K128" s="94"/>
      <c r="L128" s="94"/>
      <c r="M128" s="94"/>
      <c r="N128" s="94"/>
      <c r="O128" s="94"/>
      <c r="P128" s="94"/>
      <c r="Q128" s="94"/>
      <c r="R128" s="94"/>
      <c r="S128" s="94"/>
      <c r="T128" s="94"/>
      <c r="U128" s="94"/>
      <c r="V128" s="94"/>
      <c r="W128" s="94"/>
      <c r="X128" s="94"/>
      <c r="Y128" s="94"/>
      <c r="Z128" s="94"/>
      <c r="AA128" s="94"/>
      <c r="AB128" s="94"/>
      <c r="AC128" s="94"/>
      <c r="AD128" s="94"/>
      <c r="AE128" s="94"/>
      <c r="AF128" s="94"/>
      <c r="AG128" s="94"/>
      <c r="AH128" s="92" t="s">
        <v>328</v>
      </c>
    </row>
    <row r="129" spans="1:48">
      <c r="A129" s="109"/>
      <c r="B129" s="93"/>
      <c r="C129" s="93"/>
      <c r="D129" s="93"/>
      <c r="E129" s="93"/>
      <c r="F129" s="93"/>
      <c r="G129" s="93"/>
      <c r="H129" s="93"/>
      <c r="I129" s="110"/>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row>
    <row r="130" spans="1:48">
      <c r="A130" s="109" t="s">
        <v>330</v>
      </c>
      <c r="B130" s="93"/>
      <c r="C130" s="93"/>
      <c r="D130" s="93"/>
      <c r="E130" s="93"/>
      <c r="F130" s="93"/>
      <c r="G130" s="93"/>
      <c r="H130" s="93"/>
      <c r="I130" s="110"/>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U130" s="92" t="s">
        <v>331</v>
      </c>
      <c r="AV130" s="92" t="s">
        <v>332</v>
      </c>
    </row>
    <row r="131" spans="1:48">
      <c r="A131" s="109" t="s">
        <v>333</v>
      </c>
      <c r="B131" s="93"/>
      <c r="C131" s="93"/>
      <c r="D131" s="93"/>
      <c r="E131" s="93"/>
      <c r="F131" s="93"/>
      <c r="G131" s="93"/>
      <c r="H131" s="93"/>
      <c r="I131" s="110"/>
      <c r="J131" s="94"/>
      <c r="K131" s="94"/>
      <c r="L131" s="94"/>
      <c r="M131" s="94"/>
      <c r="N131" s="94"/>
      <c r="O131" s="94"/>
      <c r="P131" s="94"/>
      <c r="Q131" s="94"/>
      <c r="R131" s="94"/>
      <c r="S131" s="94"/>
      <c r="T131" s="94"/>
      <c r="U131" s="94"/>
      <c r="V131" s="94"/>
      <c r="W131" s="94"/>
      <c r="X131" s="94"/>
      <c r="Y131" s="94"/>
      <c r="Z131" s="94"/>
      <c r="AA131" s="94"/>
      <c r="AB131" s="94"/>
      <c r="AC131" s="94"/>
      <c r="AD131" s="94"/>
      <c r="AE131" s="94"/>
      <c r="AF131" s="94"/>
      <c r="AG131" s="94"/>
      <c r="AU131" s="94"/>
      <c r="AV131" s="94"/>
    </row>
    <row r="132" spans="1:48" s="125" customFormat="1">
      <c r="A132" s="121" t="s">
        <v>334</v>
      </c>
      <c r="B132" s="122"/>
      <c r="C132" s="122"/>
      <c r="D132" s="122"/>
      <c r="E132" s="122"/>
      <c r="F132" s="122"/>
      <c r="G132" s="122"/>
      <c r="H132" s="122"/>
      <c r="I132" s="123"/>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5" t="s">
        <v>335</v>
      </c>
      <c r="AU132" s="125">
        <v>600</v>
      </c>
      <c r="AV132" s="125">
        <v>4.8</v>
      </c>
    </row>
    <row r="133" spans="1:48" s="125" customFormat="1">
      <c r="A133" s="121" t="s">
        <v>336</v>
      </c>
      <c r="B133" s="122"/>
      <c r="C133" s="122"/>
      <c r="D133" s="122"/>
      <c r="E133" s="122"/>
      <c r="F133" s="122"/>
      <c r="G133" s="122"/>
      <c r="H133" s="122"/>
      <c r="I133" s="123"/>
      <c r="J133" s="124"/>
      <c r="K133" s="124"/>
      <c r="L133" s="124"/>
      <c r="M133" s="124"/>
      <c r="N133" s="124"/>
      <c r="O133" s="124"/>
      <c r="P133" s="124"/>
      <c r="Q133" s="124"/>
      <c r="R133" s="124"/>
      <c r="S133" s="124"/>
      <c r="T133" s="124"/>
      <c r="U133" s="124"/>
      <c r="V133" s="124"/>
      <c r="W133" s="124"/>
      <c r="X133" s="124"/>
      <c r="Y133" s="124"/>
      <c r="Z133" s="124"/>
      <c r="AA133" s="124"/>
      <c r="AB133" s="124"/>
      <c r="AC133" s="124"/>
      <c r="AD133" s="124"/>
      <c r="AE133" s="124"/>
      <c r="AF133" s="124"/>
      <c r="AG133" s="124"/>
      <c r="AH133" s="125" t="s">
        <v>337</v>
      </c>
      <c r="AQ133" s="125" t="s">
        <v>338</v>
      </c>
    </row>
    <row r="134" spans="1:48">
      <c r="A134" s="109" t="s">
        <v>339</v>
      </c>
      <c r="B134" s="93"/>
      <c r="C134" s="93"/>
      <c r="D134" s="93"/>
      <c r="E134" s="93"/>
      <c r="F134" s="93"/>
      <c r="G134" s="93"/>
      <c r="H134" s="93"/>
      <c r="I134" s="110"/>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2" t="s">
        <v>340</v>
      </c>
      <c r="AU134" s="92">
        <v>100</v>
      </c>
      <c r="AV134" s="92">
        <v>0.1</v>
      </c>
    </row>
    <row r="135" spans="1:48">
      <c r="A135" s="109" t="s">
        <v>341</v>
      </c>
      <c r="B135" s="93"/>
      <c r="C135" s="93"/>
      <c r="D135" s="93"/>
      <c r="E135" s="93"/>
      <c r="F135" s="93"/>
      <c r="G135" s="93"/>
      <c r="H135" s="93"/>
      <c r="I135" s="110"/>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2" t="s">
        <v>342</v>
      </c>
      <c r="AQ135" s="92" t="s">
        <v>338</v>
      </c>
    </row>
    <row r="136" spans="1:48">
      <c r="A136" s="109" t="s">
        <v>343</v>
      </c>
      <c r="B136" s="93"/>
      <c r="C136" s="93"/>
      <c r="D136" s="93"/>
      <c r="E136" s="93"/>
      <c r="F136" s="93"/>
      <c r="G136" s="93"/>
      <c r="H136" s="93"/>
      <c r="I136" s="110"/>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2" t="s">
        <v>344</v>
      </c>
      <c r="AU136" s="92">
        <v>1000</v>
      </c>
      <c r="AV136" s="92">
        <v>8</v>
      </c>
    </row>
    <row r="137" spans="1:48">
      <c r="A137" s="109" t="s">
        <v>345</v>
      </c>
      <c r="B137" s="93"/>
      <c r="C137" s="93"/>
      <c r="D137" s="93"/>
      <c r="E137" s="93"/>
      <c r="F137" s="93"/>
      <c r="G137" s="93"/>
      <c r="H137" s="93"/>
      <c r="I137" s="110"/>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2" t="s">
        <v>346</v>
      </c>
      <c r="AQ137" s="92" t="s">
        <v>338</v>
      </c>
    </row>
    <row r="138" spans="1:48">
      <c r="A138" s="109" t="s">
        <v>347</v>
      </c>
      <c r="B138" s="93"/>
      <c r="C138" s="93"/>
      <c r="D138" s="93"/>
      <c r="E138" s="93"/>
      <c r="F138" s="93"/>
      <c r="G138" s="93"/>
      <c r="H138" s="93"/>
      <c r="I138" s="110"/>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2" t="s">
        <v>348</v>
      </c>
      <c r="AU138" s="92">
        <v>50</v>
      </c>
      <c r="AV138" s="92">
        <v>0.1</v>
      </c>
    </row>
    <row r="139" spans="1:48">
      <c r="A139" s="109" t="s">
        <v>349</v>
      </c>
      <c r="B139" s="93"/>
      <c r="C139" s="93"/>
      <c r="D139" s="93"/>
      <c r="E139" s="93"/>
      <c r="F139" s="93"/>
      <c r="G139" s="93"/>
      <c r="H139" s="93"/>
      <c r="I139" s="110"/>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2" t="s">
        <v>350</v>
      </c>
      <c r="AQ139" s="92" t="s">
        <v>338</v>
      </c>
    </row>
    <row r="140" spans="1:48" s="125" customFormat="1">
      <c r="A140" s="121" t="s">
        <v>351</v>
      </c>
      <c r="B140" s="122"/>
      <c r="C140" s="122"/>
      <c r="D140" s="122"/>
      <c r="E140" s="122"/>
      <c r="F140" s="122"/>
      <c r="G140" s="122"/>
      <c r="H140" s="122"/>
      <c r="I140" s="123"/>
      <c r="J140" s="124"/>
      <c r="K140" s="124"/>
      <c r="L140" s="124"/>
      <c r="M140" s="124"/>
      <c r="N140" s="124"/>
      <c r="O140" s="124"/>
      <c r="P140" s="124"/>
      <c r="Q140" s="124"/>
      <c r="R140" s="124"/>
      <c r="S140" s="124"/>
      <c r="T140" s="124"/>
      <c r="U140" s="124"/>
      <c r="V140" s="124"/>
      <c r="W140" s="124"/>
      <c r="X140" s="124"/>
      <c r="Y140" s="124"/>
      <c r="Z140" s="124"/>
      <c r="AA140" s="124"/>
      <c r="AB140" s="124"/>
      <c r="AC140" s="124"/>
      <c r="AD140" s="124"/>
      <c r="AE140" s="124"/>
      <c r="AF140" s="124"/>
      <c r="AG140" s="124"/>
      <c r="AH140" s="125" t="s">
        <v>352</v>
      </c>
      <c r="AU140" s="125">
        <v>49</v>
      </c>
      <c r="AV140" s="125">
        <v>0.7</v>
      </c>
    </row>
    <row r="141" spans="1:48" s="125" customFormat="1">
      <c r="A141" s="121" t="s">
        <v>353</v>
      </c>
      <c r="B141" s="122"/>
      <c r="C141" s="122"/>
      <c r="D141" s="122"/>
      <c r="E141" s="122"/>
      <c r="F141" s="122"/>
      <c r="G141" s="122"/>
      <c r="H141" s="122"/>
      <c r="I141" s="123"/>
      <c r="J141" s="124"/>
      <c r="K141" s="124"/>
      <c r="L141" s="124"/>
      <c r="M141" s="124"/>
      <c r="N141" s="124"/>
      <c r="O141" s="124"/>
      <c r="P141" s="124"/>
      <c r="Q141" s="124"/>
      <c r="R141" s="124"/>
      <c r="S141" s="124"/>
      <c r="T141" s="124"/>
      <c r="U141" s="124"/>
      <c r="V141" s="124"/>
      <c r="W141" s="124"/>
      <c r="X141" s="124"/>
      <c r="Y141" s="124"/>
      <c r="Z141" s="124"/>
      <c r="AA141" s="124"/>
      <c r="AB141" s="124"/>
      <c r="AC141" s="124"/>
      <c r="AD141" s="124"/>
      <c r="AE141" s="124"/>
      <c r="AF141" s="124"/>
      <c r="AG141" s="124"/>
      <c r="AH141" s="125" t="s">
        <v>354</v>
      </c>
      <c r="AQ141" s="125" t="s">
        <v>338</v>
      </c>
    </row>
    <row r="142" spans="1:48" s="125" customFormat="1">
      <c r="A142" s="121" t="s">
        <v>355</v>
      </c>
      <c r="B142" s="122"/>
      <c r="C142" s="122"/>
      <c r="D142" s="122"/>
      <c r="E142" s="122"/>
      <c r="F142" s="122"/>
      <c r="G142" s="122"/>
      <c r="H142" s="122"/>
      <c r="I142" s="123"/>
      <c r="J142" s="124"/>
      <c r="K142" s="124"/>
      <c r="L142" s="124"/>
      <c r="M142" s="124"/>
      <c r="N142" s="124"/>
      <c r="O142" s="124"/>
      <c r="P142" s="124"/>
      <c r="Q142" s="124"/>
      <c r="R142" s="124"/>
      <c r="S142" s="124"/>
      <c r="T142" s="124"/>
      <c r="U142" s="124"/>
      <c r="V142" s="124"/>
      <c r="W142" s="124"/>
      <c r="X142" s="124"/>
      <c r="Y142" s="124"/>
      <c r="Z142" s="124"/>
      <c r="AA142" s="124"/>
      <c r="AB142" s="124"/>
      <c r="AC142" s="124"/>
      <c r="AD142" s="124"/>
      <c r="AE142" s="124"/>
      <c r="AF142" s="124"/>
      <c r="AG142" s="124"/>
      <c r="AH142" s="125" t="s">
        <v>356</v>
      </c>
      <c r="AU142" s="125">
        <v>660</v>
      </c>
      <c r="AV142" s="125">
        <v>1</v>
      </c>
    </row>
    <row r="143" spans="1:48" s="125" customFormat="1">
      <c r="A143" s="121" t="s">
        <v>357</v>
      </c>
      <c r="B143" s="122"/>
      <c r="C143" s="122"/>
      <c r="D143" s="122"/>
      <c r="E143" s="122"/>
      <c r="F143" s="122"/>
      <c r="G143" s="122"/>
      <c r="H143" s="122"/>
      <c r="I143" s="123"/>
      <c r="J143" s="124"/>
      <c r="K143" s="124"/>
      <c r="L143" s="124"/>
      <c r="M143" s="124"/>
      <c r="N143" s="124"/>
      <c r="O143" s="124"/>
      <c r="P143" s="124"/>
      <c r="Q143" s="124"/>
      <c r="R143" s="124"/>
      <c r="S143" s="124"/>
      <c r="T143" s="124"/>
      <c r="U143" s="124"/>
      <c r="V143" s="124"/>
      <c r="W143" s="124"/>
      <c r="X143" s="124"/>
      <c r="Y143" s="124"/>
      <c r="Z143" s="124"/>
      <c r="AA143" s="124"/>
      <c r="AB143" s="124"/>
      <c r="AC143" s="124"/>
      <c r="AD143" s="124"/>
      <c r="AE143" s="124"/>
      <c r="AF143" s="124"/>
      <c r="AG143" s="124"/>
      <c r="AH143" s="125" t="s">
        <v>358</v>
      </c>
      <c r="AQ143" s="125" t="s">
        <v>338</v>
      </c>
    </row>
    <row r="144" spans="1:48" s="125" customFormat="1">
      <c r="A144" s="121" t="s">
        <v>359</v>
      </c>
      <c r="B144" s="122"/>
      <c r="C144" s="122"/>
      <c r="D144" s="122"/>
      <c r="E144" s="122"/>
      <c r="F144" s="122"/>
      <c r="G144" s="122"/>
      <c r="H144" s="122"/>
      <c r="I144" s="123"/>
      <c r="J144" s="124"/>
      <c r="K144" s="124"/>
      <c r="L144" s="124"/>
      <c r="M144" s="124"/>
      <c r="N144" s="124"/>
      <c r="O144" s="124"/>
      <c r="P144" s="124"/>
      <c r="Q144" s="124"/>
      <c r="R144" s="124"/>
      <c r="S144" s="124"/>
      <c r="T144" s="124"/>
      <c r="U144" s="124"/>
      <c r="V144" s="124"/>
      <c r="W144" s="124"/>
      <c r="X144" s="124"/>
      <c r="Y144" s="124"/>
      <c r="Z144" s="124"/>
      <c r="AA144" s="124"/>
      <c r="AB144" s="124"/>
      <c r="AC144" s="124"/>
      <c r="AD144" s="124"/>
      <c r="AE144" s="124"/>
      <c r="AF144" s="124"/>
      <c r="AG144" s="124"/>
      <c r="AH144" s="125" t="s">
        <v>360</v>
      </c>
      <c r="AU144" s="125">
        <v>460</v>
      </c>
      <c r="AV144" s="125">
        <v>9</v>
      </c>
    </row>
    <row r="145" spans="1:48" s="125" customFormat="1">
      <c r="A145" s="121" t="s">
        <v>361</v>
      </c>
      <c r="B145" s="122"/>
      <c r="C145" s="122"/>
      <c r="D145" s="122"/>
      <c r="E145" s="122"/>
      <c r="F145" s="122"/>
      <c r="G145" s="122"/>
      <c r="H145" s="122"/>
      <c r="I145" s="123"/>
      <c r="J145" s="124"/>
      <c r="K145" s="124"/>
      <c r="L145" s="124"/>
      <c r="M145" s="124"/>
      <c r="N145" s="124"/>
      <c r="O145" s="124"/>
      <c r="P145" s="124"/>
      <c r="Q145" s="124"/>
      <c r="R145" s="124"/>
      <c r="S145" s="124"/>
      <c r="T145" s="124"/>
      <c r="U145" s="124"/>
      <c r="V145" s="124"/>
      <c r="W145" s="124"/>
      <c r="X145" s="124"/>
      <c r="Y145" s="124"/>
      <c r="Z145" s="124"/>
      <c r="AA145" s="124"/>
      <c r="AB145" s="124"/>
      <c r="AC145" s="124"/>
      <c r="AD145" s="124"/>
      <c r="AE145" s="124"/>
      <c r="AF145" s="124"/>
      <c r="AG145" s="124"/>
      <c r="AH145" s="125" t="s">
        <v>362</v>
      </c>
      <c r="AQ145" s="125" t="s">
        <v>338</v>
      </c>
    </row>
    <row r="146" spans="1:48">
      <c r="A146" s="109" t="s">
        <v>363</v>
      </c>
      <c r="B146" s="93"/>
      <c r="C146" s="93"/>
      <c r="D146" s="93"/>
      <c r="E146" s="93"/>
      <c r="F146" s="93"/>
      <c r="G146" s="93"/>
      <c r="H146" s="93"/>
      <c r="I146" s="110"/>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2" t="s">
        <v>364</v>
      </c>
      <c r="AU146" s="92">
        <v>420</v>
      </c>
      <c r="AV146" s="92">
        <v>8</v>
      </c>
    </row>
    <row r="147" spans="1:48">
      <c r="A147" s="109" t="s">
        <v>365</v>
      </c>
      <c r="B147" s="93"/>
      <c r="C147" s="93"/>
      <c r="D147" s="93"/>
      <c r="E147" s="93"/>
      <c r="F147" s="93"/>
      <c r="G147" s="93"/>
      <c r="H147" s="93"/>
      <c r="I147" s="110"/>
      <c r="J147" s="94"/>
      <c r="K147" s="94"/>
      <c r="L147" s="94"/>
      <c r="M147" s="94"/>
      <c r="N147" s="94"/>
      <c r="O147" s="94"/>
      <c r="P147" s="94"/>
      <c r="Q147" s="94"/>
      <c r="R147" s="94"/>
      <c r="S147" s="94"/>
      <c r="T147" s="94"/>
      <c r="U147" s="94"/>
      <c r="V147" s="94"/>
      <c r="W147" s="94"/>
      <c r="X147" s="94"/>
      <c r="Y147" s="94"/>
      <c r="Z147" s="94"/>
      <c r="AA147" s="94"/>
      <c r="AB147" s="94"/>
      <c r="AC147" s="94"/>
      <c r="AD147" s="94"/>
      <c r="AE147" s="94"/>
      <c r="AF147" s="94"/>
      <c r="AG147" s="94"/>
      <c r="AH147" s="92" t="s">
        <v>366</v>
      </c>
      <c r="AQ147" s="92" t="s">
        <v>338</v>
      </c>
    </row>
    <row r="148" spans="1:48">
      <c r="A148" s="109" t="s">
        <v>367</v>
      </c>
      <c r="B148" s="93"/>
      <c r="C148" s="93"/>
      <c r="D148" s="93"/>
      <c r="E148" s="93"/>
      <c r="F148" s="93"/>
      <c r="G148" s="93"/>
      <c r="H148" s="93"/>
      <c r="I148" s="110"/>
      <c r="J148" s="94"/>
      <c r="K148" s="94"/>
      <c r="L148" s="94"/>
      <c r="M148" s="94"/>
      <c r="N148" s="94"/>
      <c r="O148" s="94"/>
      <c r="P148" s="94"/>
      <c r="Q148" s="94"/>
      <c r="R148" s="94"/>
      <c r="S148" s="94"/>
      <c r="T148" s="94"/>
      <c r="U148" s="94"/>
      <c r="V148" s="94"/>
      <c r="W148" s="94"/>
      <c r="X148" s="94"/>
      <c r="Y148" s="94"/>
      <c r="Z148" s="94"/>
      <c r="AA148" s="94"/>
      <c r="AB148" s="94"/>
      <c r="AC148" s="94"/>
      <c r="AD148" s="94"/>
      <c r="AE148" s="94"/>
      <c r="AF148" s="94"/>
      <c r="AG148" s="94"/>
      <c r="AH148" s="92" t="s">
        <v>368</v>
      </c>
      <c r="AU148" s="92">
        <v>655</v>
      </c>
      <c r="AV148" s="92">
        <v>13</v>
      </c>
    </row>
    <row r="149" spans="1:48">
      <c r="A149" s="109" t="s">
        <v>369</v>
      </c>
      <c r="B149" s="93"/>
      <c r="C149" s="93"/>
      <c r="D149" s="93"/>
      <c r="E149" s="93"/>
      <c r="F149" s="93"/>
      <c r="G149" s="93"/>
      <c r="H149" s="93"/>
      <c r="I149" s="110"/>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2" t="s">
        <v>370</v>
      </c>
      <c r="AQ149" s="92" t="s">
        <v>338</v>
      </c>
    </row>
    <row r="150" spans="1:48">
      <c r="A150" s="109" t="s">
        <v>371</v>
      </c>
      <c r="B150" s="93"/>
      <c r="C150" s="93"/>
      <c r="D150" s="93"/>
      <c r="E150" s="93"/>
      <c r="F150" s="93"/>
      <c r="G150" s="93"/>
      <c r="H150" s="93"/>
      <c r="I150" s="110"/>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2" t="s">
        <v>372</v>
      </c>
      <c r="AU150" s="92">
        <v>380</v>
      </c>
      <c r="AV150" s="92">
        <v>0.75</v>
      </c>
    </row>
    <row r="151" spans="1:48">
      <c r="A151" s="109" t="s">
        <v>373</v>
      </c>
      <c r="B151" s="93"/>
      <c r="C151" s="93"/>
      <c r="D151" s="93"/>
      <c r="E151" s="93"/>
      <c r="F151" s="93"/>
      <c r="G151" s="93"/>
      <c r="H151" s="93"/>
      <c r="I151" s="110"/>
      <c r="J151" s="94"/>
      <c r="K151" s="94"/>
      <c r="L151" s="94"/>
      <c r="M151" s="94"/>
      <c r="N151" s="94"/>
      <c r="O151" s="94"/>
      <c r="P151" s="94"/>
      <c r="Q151" s="94"/>
      <c r="R151" s="94"/>
      <c r="S151" s="94"/>
      <c r="T151" s="94"/>
      <c r="U151" s="94"/>
      <c r="V151" s="94"/>
      <c r="W151" s="94"/>
      <c r="X151" s="94"/>
      <c r="Y151" s="94"/>
      <c r="Z151" s="94"/>
      <c r="AA151" s="94"/>
      <c r="AB151" s="94"/>
      <c r="AC151" s="94"/>
      <c r="AD151" s="94"/>
      <c r="AE151" s="94"/>
      <c r="AF151" s="94"/>
      <c r="AG151" s="94"/>
      <c r="AH151" s="92" t="s">
        <v>374</v>
      </c>
      <c r="AQ151" s="92" t="s">
        <v>338</v>
      </c>
    </row>
    <row r="152" spans="1:48">
      <c r="A152" s="109" t="s">
        <v>375</v>
      </c>
      <c r="B152" s="93"/>
      <c r="C152" s="93"/>
      <c r="D152" s="93"/>
      <c r="E152" s="93"/>
      <c r="F152" s="93"/>
      <c r="G152" s="93"/>
      <c r="H152" s="93"/>
      <c r="I152" s="110"/>
      <c r="J152" s="94"/>
      <c r="K152" s="94"/>
      <c r="L152" s="94"/>
      <c r="M152" s="94"/>
      <c r="N152" s="94"/>
      <c r="O152" s="94"/>
      <c r="P152" s="94"/>
      <c r="Q152" s="94"/>
      <c r="R152" s="94"/>
      <c r="S152" s="94"/>
      <c r="T152" s="94"/>
      <c r="U152" s="94"/>
      <c r="V152" s="94"/>
      <c r="W152" s="94"/>
      <c r="X152" s="94"/>
      <c r="Y152" s="94"/>
      <c r="Z152" s="94"/>
      <c r="AA152" s="94"/>
      <c r="AB152" s="94"/>
      <c r="AC152" s="94"/>
      <c r="AD152" s="94"/>
      <c r="AE152" s="94"/>
      <c r="AF152" s="94"/>
      <c r="AG152" s="94"/>
      <c r="AH152" s="92" t="s">
        <v>376</v>
      </c>
      <c r="AU152" s="92">
        <v>1400</v>
      </c>
      <c r="AV152" s="92">
        <v>29</v>
      </c>
    </row>
    <row r="153" spans="1:48">
      <c r="A153" s="109" t="s">
        <v>377</v>
      </c>
      <c r="B153" s="93"/>
      <c r="C153" s="93"/>
      <c r="D153" s="93"/>
      <c r="E153" s="93"/>
      <c r="F153" s="93"/>
      <c r="G153" s="93"/>
      <c r="H153" s="93"/>
      <c r="I153" s="110"/>
      <c r="J153" s="94"/>
      <c r="K153" s="94"/>
      <c r="L153" s="94"/>
      <c r="M153" s="94"/>
      <c r="N153" s="94"/>
      <c r="O153" s="94"/>
      <c r="P153" s="94"/>
      <c r="Q153" s="94"/>
      <c r="R153" s="94"/>
      <c r="S153" s="94"/>
      <c r="T153" s="94"/>
      <c r="U153" s="94"/>
      <c r="V153" s="94"/>
      <c r="W153" s="94"/>
      <c r="X153" s="94"/>
      <c r="Y153" s="94"/>
      <c r="Z153" s="94"/>
      <c r="AA153" s="94"/>
      <c r="AB153" s="94"/>
      <c r="AC153" s="94"/>
      <c r="AD153" s="94"/>
      <c r="AE153" s="94"/>
      <c r="AF153" s="94"/>
      <c r="AG153" s="94"/>
      <c r="AH153" s="92" t="s">
        <v>378</v>
      </c>
      <c r="AQ153" s="92" t="s">
        <v>338</v>
      </c>
    </row>
    <row r="154" spans="1:48">
      <c r="A154" s="109" t="s">
        <v>379</v>
      </c>
      <c r="B154" s="93"/>
      <c r="C154" s="93"/>
      <c r="D154" s="93"/>
      <c r="E154" s="93"/>
      <c r="F154" s="93"/>
      <c r="G154" s="93"/>
      <c r="H154" s="93"/>
      <c r="I154" s="110"/>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2" t="s">
        <v>380</v>
      </c>
      <c r="AU154" s="92">
        <v>2200</v>
      </c>
      <c r="AV154" s="92">
        <v>22</v>
      </c>
    </row>
    <row r="155" spans="1:48">
      <c r="A155" s="109" t="s">
        <v>381</v>
      </c>
      <c r="B155" s="93"/>
      <c r="C155" s="93"/>
      <c r="D155" s="93"/>
      <c r="E155" s="93"/>
      <c r="F155" s="93"/>
      <c r="G155" s="93"/>
      <c r="H155" s="93"/>
      <c r="I155" s="110"/>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2" t="s">
        <v>382</v>
      </c>
      <c r="AQ155" s="92" t="s">
        <v>338</v>
      </c>
    </row>
    <row r="156" spans="1:48">
      <c r="A156" s="109" t="s">
        <v>383</v>
      </c>
      <c r="B156" s="93"/>
      <c r="C156" s="93"/>
      <c r="D156" s="93"/>
      <c r="E156" s="93"/>
      <c r="F156" s="93"/>
      <c r="G156" s="93"/>
      <c r="H156" s="93"/>
      <c r="I156" s="110"/>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2" t="s">
        <v>384</v>
      </c>
      <c r="AU156" s="92">
        <v>850</v>
      </c>
      <c r="AV156" s="92">
        <v>6</v>
      </c>
    </row>
    <row r="157" spans="1:48">
      <c r="A157" s="109" t="s">
        <v>385</v>
      </c>
      <c r="B157" s="93"/>
      <c r="C157" s="93"/>
      <c r="D157" s="93"/>
      <c r="E157" s="93"/>
      <c r="F157" s="93"/>
      <c r="G157" s="93"/>
      <c r="H157" s="93"/>
      <c r="I157" s="110"/>
      <c r="J157" s="94"/>
      <c r="K157" s="94"/>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2" t="s">
        <v>386</v>
      </c>
      <c r="AQ157" s="92" t="s">
        <v>338</v>
      </c>
    </row>
    <row r="158" spans="1:48">
      <c r="A158" s="109" t="s">
        <v>387</v>
      </c>
      <c r="B158" s="93"/>
      <c r="C158" s="93"/>
      <c r="D158" s="93"/>
      <c r="E158" s="93"/>
      <c r="F158" s="93"/>
      <c r="G158" s="93"/>
      <c r="H158" s="93"/>
      <c r="I158" s="110"/>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2" t="s">
        <v>388</v>
      </c>
      <c r="AU158" s="92">
        <v>600</v>
      </c>
      <c r="AV158" s="92">
        <v>1</v>
      </c>
    </row>
    <row r="159" spans="1:48">
      <c r="A159" s="109" t="s">
        <v>389</v>
      </c>
      <c r="B159" s="93"/>
      <c r="C159" s="93"/>
      <c r="D159" s="93"/>
      <c r="E159" s="93"/>
      <c r="F159" s="93"/>
      <c r="G159" s="93"/>
      <c r="H159" s="93"/>
      <c r="I159" s="110"/>
      <c r="J159" s="94"/>
      <c r="K159" s="94"/>
      <c r="L159" s="94"/>
      <c r="M159" s="94"/>
      <c r="N159" s="94"/>
      <c r="O159" s="94"/>
      <c r="P159" s="94"/>
      <c r="Q159" s="94"/>
      <c r="R159" s="94"/>
      <c r="S159" s="94"/>
      <c r="T159" s="94"/>
      <c r="U159" s="94"/>
      <c r="V159" s="94"/>
      <c r="W159" s="94"/>
      <c r="X159" s="94"/>
      <c r="Y159" s="94"/>
      <c r="Z159" s="94"/>
      <c r="AA159" s="94"/>
      <c r="AB159" s="94"/>
      <c r="AC159" s="94"/>
      <c r="AD159" s="94"/>
      <c r="AE159" s="94"/>
      <c r="AF159" s="94"/>
      <c r="AG159" s="94"/>
      <c r="AH159" s="92" t="s">
        <v>390</v>
      </c>
      <c r="AQ159" s="92" t="s">
        <v>338</v>
      </c>
      <c r="AU159" s="94"/>
      <c r="AV159" s="94"/>
    </row>
    <row r="160" spans="1:48">
      <c r="A160" s="109" t="s">
        <v>391</v>
      </c>
      <c r="B160" s="93"/>
      <c r="C160" s="93"/>
      <c r="D160" s="93"/>
      <c r="E160" s="93"/>
      <c r="F160" s="93"/>
      <c r="G160" s="93"/>
      <c r="H160" s="93"/>
      <c r="I160" s="110"/>
      <c r="Y160" s="94"/>
      <c r="Z160" s="94"/>
      <c r="AA160" s="94"/>
      <c r="AB160" s="94"/>
      <c r="AC160" s="94"/>
      <c r="AD160" s="94"/>
      <c r="AE160" s="94"/>
      <c r="AF160" s="94"/>
      <c r="AG160" s="94"/>
      <c r="AH160" s="94"/>
      <c r="AI160" s="94"/>
      <c r="AJ160" s="94"/>
      <c r="AK160" s="94"/>
      <c r="AL160" s="94"/>
      <c r="AM160" s="94"/>
      <c r="AN160" s="94"/>
      <c r="AO160" s="94"/>
      <c r="AP160" s="94"/>
      <c r="AQ160" s="94"/>
      <c r="AR160" s="94"/>
      <c r="AS160" s="94"/>
      <c r="AT160" s="94"/>
      <c r="AU160" s="94"/>
      <c r="AV160" s="94"/>
    </row>
    <row r="162" spans="1:11" s="112" customFormat="1" ht="15.5">
      <c r="A162" s="111"/>
      <c r="B162" s="111"/>
      <c r="C162" s="111"/>
      <c r="D162" s="111"/>
      <c r="E162" s="111"/>
      <c r="F162" s="111"/>
      <c r="G162" s="111"/>
      <c r="H162" s="111"/>
      <c r="I162" s="111"/>
      <c r="J162" s="111"/>
      <c r="K162" s="111"/>
    </row>
    <row r="163" spans="1:11" s="112" customFormat="1" ht="15.5">
      <c r="A163" s="111"/>
      <c r="B163" s="111"/>
      <c r="C163" s="113"/>
      <c r="D163" s="111"/>
      <c r="E163" s="111"/>
      <c r="F163" s="111"/>
      <c r="G163" s="111"/>
      <c r="H163" s="111"/>
      <c r="I163" s="113"/>
      <c r="J163" s="111"/>
    </row>
    <row r="164" spans="1:11" s="112" customFormat="1" ht="15.5">
      <c r="A164" s="111"/>
      <c r="B164" s="111"/>
      <c r="C164" s="111"/>
      <c r="D164" s="111"/>
      <c r="E164" s="111"/>
      <c r="F164" s="111"/>
      <c r="G164" s="111"/>
      <c r="H164" s="111"/>
      <c r="I164" s="111"/>
      <c r="J164" s="111"/>
    </row>
    <row r="165" spans="1:11" s="112" customFormat="1" ht="15.5">
      <c r="A165" s="111"/>
      <c r="B165" s="111"/>
      <c r="C165" s="111"/>
      <c r="D165" s="111"/>
      <c r="E165" s="111"/>
      <c r="F165" s="111"/>
      <c r="G165" s="113"/>
      <c r="H165" s="111"/>
      <c r="I165" s="113"/>
      <c r="J165" s="111"/>
    </row>
    <row r="166" spans="1:11" s="112" customFormat="1" ht="15.5">
      <c r="A166" s="111"/>
      <c r="B166" s="111"/>
      <c r="C166" s="111"/>
      <c r="D166" s="111"/>
      <c r="E166" s="111"/>
      <c r="F166" s="111"/>
      <c r="G166" s="111"/>
      <c r="H166" s="111"/>
      <c r="I166" s="111"/>
      <c r="J166" s="113"/>
    </row>
    <row r="167" spans="1:11" s="112" customFormat="1" ht="15.5">
      <c r="A167" s="111"/>
      <c r="B167" s="111"/>
      <c r="C167" s="111"/>
      <c r="D167" s="111"/>
      <c r="E167" s="111"/>
      <c r="F167" s="111"/>
      <c r="G167" s="111"/>
      <c r="H167" s="111"/>
      <c r="I167" s="111"/>
      <c r="J167" s="113"/>
    </row>
    <row r="168" spans="1:11" s="112" customFormat="1" ht="15.5">
      <c r="A168" s="111"/>
      <c r="B168" s="111"/>
      <c r="C168" s="111"/>
      <c r="D168" s="111"/>
      <c r="E168" s="111"/>
      <c r="F168" s="111"/>
      <c r="G168" s="111"/>
      <c r="H168" s="111"/>
      <c r="I168" s="111"/>
      <c r="J168" s="113"/>
    </row>
    <row r="169" spans="1:11" s="112" customFormat="1" ht="15.5">
      <c r="A169" s="111"/>
      <c r="B169" s="111"/>
      <c r="C169" s="111"/>
      <c r="D169" s="111"/>
      <c r="E169" s="111"/>
      <c r="F169" s="111"/>
      <c r="G169" s="111"/>
      <c r="H169" s="111"/>
      <c r="I169" s="111"/>
      <c r="J169" s="113"/>
    </row>
    <row r="170" spans="1:11" s="112" customFormat="1" ht="15.5">
      <c r="A170" s="111"/>
      <c r="B170" s="111"/>
      <c r="C170" s="111"/>
      <c r="D170" s="111"/>
      <c r="E170" s="111"/>
      <c r="F170" s="111"/>
      <c r="G170" s="111"/>
      <c r="H170" s="111"/>
      <c r="I170" s="111"/>
      <c r="J170" s="111"/>
    </row>
    <row r="171" spans="1:11" s="112" customFormat="1" ht="15.5">
      <c r="A171" s="111"/>
      <c r="B171" s="111"/>
      <c r="C171" s="111"/>
      <c r="D171" s="111"/>
      <c r="E171" s="111"/>
      <c r="F171" s="111"/>
      <c r="G171" s="111"/>
      <c r="H171" s="113"/>
      <c r="I171" s="111"/>
      <c r="J171" s="111"/>
    </row>
    <row r="172" spans="1:11" s="112" customFormat="1" ht="15.5">
      <c r="A172" s="111"/>
      <c r="B172" s="111"/>
      <c r="C172" s="111"/>
      <c r="D172" s="111"/>
      <c r="E172" s="111"/>
      <c r="F172" s="111"/>
      <c r="G172" s="111"/>
      <c r="H172" s="113"/>
      <c r="I172" s="111"/>
      <c r="J172" s="111"/>
    </row>
    <row r="173" spans="1:11" s="112" customFormat="1" ht="15.5">
      <c r="A173" s="111"/>
      <c r="B173" s="111"/>
      <c r="C173" s="111"/>
      <c r="D173" s="111"/>
      <c r="E173" s="111"/>
      <c r="F173" s="111"/>
      <c r="G173" s="111"/>
      <c r="H173" s="113"/>
      <c r="I173" s="111"/>
      <c r="J173" s="111"/>
    </row>
    <row r="174" spans="1:11" s="112" customFormat="1" ht="15.5">
      <c r="A174" s="111"/>
      <c r="B174" s="111"/>
      <c r="C174" s="111"/>
      <c r="D174" s="111"/>
      <c r="E174" s="111"/>
      <c r="F174" s="111"/>
      <c r="G174" s="113"/>
      <c r="H174" s="111"/>
      <c r="I174" s="113"/>
      <c r="J174" s="111"/>
    </row>
    <row r="175" spans="1:11" s="112" customFormat="1" ht="15.5">
      <c r="A175" s="111"/>
      <c r="B175" s="111"/>
      <c r="C175" s="111"/>
      <c r="D175" s="111"/>
      <c r="E175" s="111"/>
      <c r="F175" s="111"/>
      <c r="G175" s="111"/>
      <c r="H175" s="113"/>
      <c r="I175" s="111"/>
      <c r="J175" s="113"/>
    </row>
    <row r="176" spans="1:11" s="112" customFormat="1" ht="15.5">
      <c r="A176" s="111"/>
      <c r="B176" s="111"/>
      <c r="C176" s="111"/>
      <c r="D176" s="111"/>
      <c r="E176" s="111"/>
      <c r="F176" s="111"/>
      <c r="G176" s="111"/>
      <c r="H176" s="111"/>
      <c r="I176" s="113"/>
      <c r="J176" s="111"/>
    </row>
    <row r="177" spans="1:11" s="112" customFormat="1" ht="15.5">
      <c r="A177" s="114"/>
      <c r="B177" s="114"/>
      <c r="C177" s="114"/>
      <c r="D177" s="114"/>
      <c r="E177" s="114"/>
      <c r="F177" s="114"/>
      <c r="G177" s="114"/>
      <c r="H177" s="114"/>
      <c r="I177" s="114"/>
      <c r="J177" s="114"/>
      <c r="K177" s="111"/>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defaultColWidth="9.1796875" defaultRowHeight="14"/>
  <cols>
    <col min="1" max="1" width="8.453125" style="47" bestFit="1" customWidth="1"/>
    <col min="2" max="2" width="31.453125" style="47" bestFit="1" customWidth="1"/>
    <col min="3" max="20" width="11.453125" style="47" customWidth="1"/>
    <col min="21" max="26" width="9.1796875" style="47"/>
    <col min="27" max="27" width="9.453125" style="47" bestFit="1" customWidth="1"/>
    <col min="28" max="256" width="9.1796875" style="47"/>
    <col min="257" max="257" width="8.453125" style="47" bestFit="1" customWidth="1"/>
    <col min="258" max="258" width="31.453125" style="47" bestFit="1" customWidth="1"/>
    <col min="259" max="276" width="11.453125" style="47" customWidth="1"/>
    <col min="277" max="282" width="9.1796875" style="47"/>
    <col min="283" max="283" width="9.453125" style="47" bestFit="1" customWidth="1"/>
    <col min="284" max="512" width="9.1796875" style="47"/>
    <col min="513" max="513" width="8.453125" style="47" bestFit="1" customWidth="1"/>
    <col min="514" max="514" width="31.453125" style="47" bestFit="1" customWidth="1"/>
    <col min="515" max="532" width="11.453125" style="47" customWidth="1"/>
    <col min="533" max="538" width="9.1796875" style="47"/>
    <col min="539" max="539" width="9.453125" style="47" bestFit="1" customWidth="1"/>
    <col min="540" max="768" width="9.1796875" style="47"/>
    <col min="769" max="769" width="8.453125" style="47" bestFit="1" customWidth="1"/>
    <col min="770" max="770" width="31.453125" style="47" bestFit="1" customWidth="1"/>
    <col min="771" max="788" width="11.453125" style="47" customWidth="1"/>
    <col min="789" max="794" width="9.1796875" style="47"/>
    <col min="795" max="795" width="9.453125" style="47" bestFit="1" customWidth="1"/>
    <col min="796" max="1024" width="9.1796875" style="47"/>
    <col min="1025" max="1025" width="8.453125" style="47" bestFit="1" customWidth="1"/>
    <col min="1026" max="1026" width="31.453125" style="47" bestFit="1" customWidth="1"/>
    <col min="1027" max="1044" width="11.453125" style="47" customWidth="1"/>
    <col min="1045" max="1050" width="9.1796875" style="47"/>
    <col min="1051" max="1051" width="9.453125" style="47" bestFit="1" customWidth="1"/>
    <col min="1052" max="1280" width="9.1796875" style="47"/>
    <col min="1281" max="1281" width="8.453125" style="47" bestFit="1" customWidth="1"/>
    <col min="1282" max="1282" width="31.453125" style="47" bestFit="1" customWidth="1"/>
    <col min="1283" max="1300" width="11.453125" style="47" customWidth="1"/>
    <col min="1301" max="1306" width="9.1796875" style="47"/>
    <col min="1307" max="1307" width="9.453125" style="47" bestFit="1" customWidth="1"/>
    <col min="1308" max="1536" width="9.1796875" style="47"/>
    <col min="1537" max="1537" width="8.453125" style="47" bestFit="1" customWidth="1"/>
    <col min="1538" max="1538" width="31.453125" style="47" bestFit="1" customWidth="1"/>
    <col min="1539" max="1556" width="11.453125" style="47" customWidth="1"/>
    <col min="1557" max="1562" width="9.1796875" style="47"/>
    <col min="1563" max="1563" width="9.453125" style="47" bestFit="1" customWidth="1"/>
    <col min="1564" max="1792" width="9.1796875" style="47"/>
    <col min="1793" max="1793" width="8.453125" style="47" bestFit="1" customWidth="1"/>
    <col min="1794" max="1794" width="31.453125" style="47" bestFit="1" customWidth="1"/>
    <col min="1795" max="1812" width="11.453125" style="47" customWidth="1"/>
    <col min="1813" max="1818" width="9.1796875" style="47"/>
    <col min="1819" max="1819" width="9.453125" style="47" bestFit="1" customWidth="1"/>
    <col min="1820" max="2048" width="9.1796875" style="47"/>
    <col min="2049" max="2049" width="8.453125" style="47" bestFit="1" customWidth="1"/>
    <col min="2050" max="2050" width="31.453125" style="47" bestFit="1" customWidth="1"/>
    <col min="2051" max="2068" width="11.453125" style="47" customWidth="1"/>
    <col min="2069" max="2074" width="9.1796875" style="47"/>
    <col min="2075" max="2075" width="9.453125" style="47" bestFit="1" customWidth="1"/>
    <col min="2076" max="2304" width="9.1796875" style="47"/>
    <col min="2305" max="2305" width="8.453125" style="47" bestFit="1" customWidth="1"/>
    <col min="2306" max="2306" width="31.453125" style="47" bestFit="1" customWidth="1"/>
    <col min="2307" max="2324" width="11.453125" style="47" customWidth="1"/>
    <col min="2325" max="2330" width="9.1796875" style="47"/>
    <col min="2331" max="2331" width="9.453125" style="47" bestFit="1" customWidth="1"/>
    <col min="2332" max="2560" width="9.1796875" style="47"/>
    <col min="2561" max="2561" width="8.453125" style="47" bestFit="1" customWidth="1"/>
    <col min="2562" max="2562" width="31.453125" style="47" bestFit="1" customWidth="1"/>
    <col min="2563" max="2580" width="11.453125" style="47" customWidth="1"/>
    <col min="2581" max="2586" width="9.1796875" style="47"/>
    <col min="2587" max="2587" width="9.453125" style="47" bestFit="1" customWidth="1"/>
    <col min="2588" max="2816" width="9.1796875" style="47"/>
    <col min="2817" max="2817" width="8.453125" style="47" bestFit="1" customWidth="1"/>
    <col min="2818" max="2818" width="31.453125" style="47" bestFit="1" customWidth="1"/>
    <col min="2819" max="2836" width="11.453125" style="47" customWidth="1"/>
    <col min="2837" max="2842" width="9.1796875" style="47"/>
    <col min="2843" max="2843" width="9.453125" style="47" bestFit="1" customWidth="1"/>
    <col min="2844" max="3072" width="9.1796875" style="47"/>
    <col min="3073" max="3073" width="8.453125" style="47" bestFit="1" customWidth="1"/>
    <col min="3074" max="3074" width="31.453125" style="47" bestFit="1" customWidth="1"/>
    <col min="3075" max="3092" width="11.453125" style="47" customWidth="1"/>
    <col min="3093" max="3098" width="9.1796875" style="47"/>
    <col min="3099" max="3099" width="9.453125" style="47" bestFit="1" customWidth="1"/>
    <col min="3100" max="3328" width="9.1796875" style="47"/>
    <col min="3329" max="3329" width="8.453125" style="47" bestFit="1" customWidth="1"/>
    <col min="3330" max="3330" width="31.453125" style="47" bestFit="1" customWidth="1"/>
    <col min="3331" max="3348" width="11.453125" style="47" customWidth="1"/>
    <col min="3349" max="3354" width="9.1796875" style="47"/>
    <col min="3355" max="3355" width="9.453125" style="47" bestFit="1" customWidth="1"/>
    <col min="3356" max="3584" width="9.1796875" style="47"/>
    <col min="3585" max="3585" width="8.453125" style="47" bestFit="1" customWidth="1"/>
    <col min="3586" max="3586" width="31.453125" style="47" bestFit="1" customWidth="1"/>
    <col min="3587" max="3604" width="11.453125" style="47" customWidth="1"/>
    <col min="3605" max="3610" width="9.1796875" style="47"/>
    <col min="3611" max="3611" width="9.453125" style="47" bestFit="1" customWidth="1"/>
    <col min="3612" max="3840" width="9.1796875" style="47"/>
    <col min="3841" max="3841" width="8.453125" style="47" bestFit="1" customWidth="1"/>
    <col min="3842" max="3842" width="31.453125" style="47" bestFit="1" customWidth="1"/>
    <col min="3843" max="3860" width="11.453125" style="47" customWidth="1"/>
    <col min="3861" max="3866" width="9.1796875" style="47"/>
    <col min="3867" max="3867" width="9.453125" style="47" bestFit="1" customWidth="1"/>
    <col min="3868" max="4096" width="9.1796875" style="47"/>
    <col min="4097" max="4097" width="8.453125" style="47" bestFit="1" customWidth="1"/>
    <col min="4098" max="4098" width="31.453125" style="47" bestFit="1" customWidth="1"/>
    <col min="4099" max="4116" width="11.453125" style="47" customWidth="1"/>
    <col min="4117" max="4122" width="9.1796875" style="47"/>
    <col min="4123" max="4123" width="9.453125" style="47" bestFit="1" customWidth="1"/>
    <col min="4124" max="4352" width="9.1796875" style="47"/>
    <col min="4353" max="4353" width="8.453125" style="47" bestFit="1" customWidth="1"/>
    <col min="4354" max="4354" width="31.453125" style="47" bestFit="1" customWidth="1"/>
    <col min="4355" max="4372" width="11.453125" style="47" customWidth="1"/>
    <col min="4373" max="4378" width="9.1796875" style="47"/>
    <col min="4379" max="4379" width="9.453125" style="47" bestFit="1" customWidth="1"/>
    <col min="4380" max="4608" width="9.1796875" style="47"/>
    <col min="4609" max="4609" width="8.453125" style="47" bestFit="1" customWidth="1"/>
    <col min="4610" max="4610" width="31.453125" style="47" bestFit="1" customWidth="1"/>
    <col min="4611" max="4628" width="11.453125" style="47" customWidth="1"/>
    <col min="4629" max="4634" width="9.1796875" style="47"/>
    <col min="4635" max="4635" width="9.453125" style="47" bestFit="1" customWidth="1"/>
    <col min="4636" max="4864" width="9.1796875" style="47"/>
    <col min="4865" max="4865" width="8.453125" style="47" bestFit="1" customWidth="1"/>
    <col min="4866" max="4866" width="31.453125" style="47" bestFit="1" customWidth="1"/>
    <col min="4867" max="4884" width="11.453125" style="47" customWidth="1"/>
    <col min="4885" max="4890" width="9.1796875" style="47"/>
    <col min="4891" max="4891" width="9.453125" style="47" bestFit="1" customWidth="1"/>
    <col min="4892" max="5120" width="9.1796875" style="47"/>
    <col min="5121" max="5121" width="8.453125" style="47" bestFit="1" customWidth="1"/>
    <col min="5122" max="5122" width="31.453125" style="47" bestFit="1" customWidth="1"/>
    <col min="5123" max="5140" width="11.453125" style="47" customWidth="1"/>
    <col min="5141" max="5146" width="9.1796875" style="47"/>
    <col min="5147" max="5147" width="9.453125" style="47" bestFit="1" customWidth="1"/>
    <col min="5148" max="5376" width="9.1796875" style="47"/>
    <col min="5377" max="5377" width="8.453125" style="47" bestFit="1" customWidth="1"/>
    <col min="5378" max="5378" width="31.453125" style="47" bestFit="1" customWidth="1"/>
    <col min="5379" max="5396" width="11.453125" style="47" customWidth="1"/>
    <col min="5397" max="5402" width="9.1796875" style="47"/>
    <col min="5403" max="5403" width="9.453125" style="47" bestFit="1" customWidth="1"/>
    <col min="5404" max="5632" width="9.1796875" style="47"/>
    <col min="5633" max="5633" width="8.453125" style="47" bestFit="1" customWidth="1"/>
    <col min="5634" max="5634" width="31.453125" style="47" bestFit="1" customWidth="1"/>
    <col min="5635" max="5652" width="11.453125" style="47" customWidth="1"/>
    <col min="5653" max="5658" width="9.1796875" style="47"/>
    <col min="5659" max="5659" width="9.453125" style="47" bestFit="1" customWidth="1"/>
    <col min="5660" max="5888" width="9.1796875" style="47"/>
    <col min="5889" max="5889" width="8.453125" style="47" bestFit="1" customWidth="1"/>
    <col min="5890" max="5890" width="31.453125" style="47" bestFit="1" customWidth="1"/>
    <col min="5891" max="5908" width="11.453125" style="47" customWidth="1"/>
    <col min="5909" max="5914" width="9.1796875" style="47"/>
    <col min="5915" max="5915" width="9.453125" style="47" bestFit="1" customWidth="1"/>
    <col min="5916" max="6144" width="9.1796875" style="47"/>
    <col min="6145" max="6145" width="8.453125" style="47" bestFit="1" customWidth="1"/>
    <col min="6146" max="6146" width="31.453125" style="47" bestFit="1" customWidth="1"/>
    <col min="6147" max="6164" width="11.453125" style="47" customWidth="1"/>
    <col min="6165" max="6170" width="9.1796875" style="47"/>
    <col min="6171" max="6171" width="9.453125" style="47" bestFit="1" customWidth="1"/>
    <col min="6172" max="6400" width="9.1796875" style="47"/>
    <col min="6401" max="6401" width="8.453125" style="47" bestFit="1" customWidth="1"/>
    <col min="6402" max="6402" width="31.453125" style="47" bestFit="1" customWidth="1"/>
    <col min="6403" max="6420" width="11.453125" style="47" customWidth="1"/>
    <col min="6421" max="6426" width="9.1796875" style="47"/>
    <col min="6427" max="6427" width="9.453125" style="47" bestFit="1" customWidth="1"/>
    <col min="6428" max="6656" width="9.1796875" style="47"/>
    <col min="6657" max="6657" width="8.453125" style="47" bestFit="1" customWidth="1"/>
    <col min="6658" max="6658" width="31.453125" style="47" bestFit="1" customWidth="1"/>
    <col min="6659" max="6676" width="11.453125" style="47" customWidth="1"/>
    <col min="6677" max="6682" width="9.1796875" style="47"/>
    <col min="6683" max="6683" width="9.453125" style="47" bestFit="1" customWidth="1"/>
    <col min="6684" max="6912" width="9.1796875" style="47"/>
    <col min="6913" max="6913" width="8.453125" style="47" bestFit="1" customWidth="1"/>
    <col min="6914" max="6914" width="31.453125" style="47" bestFit="1" customWidth="1"/>
    <col min="6915" max="6932" width="11.453125" style="47" customWidth="1"/>
    <col min="6933" max="6938" width="9.1796875" style="47"/>
    <col min="6939" max="6939" width="9.453125" style="47" bestFit="1" customWidth="1"/>
    <col min="6940" max="7168" width="9.1796875" style="47"/>
    <col min="7169" max="7169" width="8.453125" style="47" bestFit="1" customWidth="1"/>
    <col min="7170" max="7170" width="31.453125" style="47" bestFit="1" customWidth="1"/>
    <col min="7171" max="7188" width="11.453125" style="47" customWidth="1"/>
    <col min="7189" max="7194" width="9.1796875" style="47"/>
    <col min="7195" max="7195" width="9.453125" style="47" bestFit="1" customWidth="1"/>
    <col min="7196" max="7424" width="9.1796875" style="47"/>
    <col min="7425" max="7425" width="8.453125" style="47" bestFit="1" customWidth="1"/>
    <col min="7426" max="7426" width="31.453125" style="47" bestFit="1" customWidth="1"/>
    <col min="7427" max="7444" width="11.453125" style="47" customWidth="1"/>
    <col min="7445" max="7450" width="9.1796875" style="47"/>
    <col min="7451" max="7451" width="9.453125" style="47" bestFit="1" customWidth="1"/>
    <col min="7452" max="7680" width="9.1796875" style="47"/>
    <col min="7681" max="7681" width="8.453125" style="47" bestFit="1" customWidth="1"/>
    <col min="7682" max="7682" width="31.453125" style="47" bestFit="1" customWidth="1"/>
    <col min="7683" max="7700" width="11.453125" style="47" customWidth="1"/>
    <col min="7701" max="7706" width="9.1796875" style="47"/>
    <col min="7707" max="7707" width="9.453125" style="47" bestFit="1" customWidth="1"/>
    <col min="7708" max="7936" width="9.1796875" style="47"/>
    <col min="7937" max="7937" width="8.453125" style="47" bestFit="1" customWidth="1"/>
    <col min="7938" max="7938" width="31.453125" style="47" bestFit="1" customWidth="1"/>
    <col min="7939" max="7956" width="11.453125" style="47" customWidth="1"/>
    <col min="7957" max="7962" width="9.1796875" style="47"/>
    <col min="7963" max="7963" width="9.453125" style="47" bestFit="1" customWidth="1"/>
    <col min="7964" max="8192" width="9.1796875" style="47"/>
    <col min="8193" max="8193" width="8.453125" style="47" bestFit="1" customWidth="1"/>
    <col min="8194" max="8194" width="31.453125" style="47" bestFit="1" customWidth="1"/>
    <col min="8195" max="8212" width="11.453125" style="47" customWidth="1"/>
    <col min="8213" max="8218" width="9.1796875" style="47"/>
    <col min="8219" max="8219" width="9.453125" style="47" bestFit="1" customWidth="1"/>
    <col min="8220" max="8448" width="9.1796875" style="47"/>
    <col min="8449" max="8449" width="8.453125" style="47" bestFit="1" customWidth="1"/>
    <col min="8450" max="8450" width="31.453125" style="47" bestFit="1" customWidth="1"/>
    <col min="8451" max="8468" width="11.453125" style="47" customWidth="1"/>
    <col min="8469" max="8474" width="9.1796875" style="47"/>
    <col min="8475" max="8475" width="9.453125" style="47" bestFit="1" customWidth="1"/>
    <col min="8476" max="8704" width="9.1796875" style="47"/>
    <col min="8705" max="8705" width="8.453125" style="47" bestFit="1" customWidth="1"/>
    <col min="8706" max="8706" width="31.453125" style="47" bestFit="1" customWidth="1"/>
    <col min="8707" max="8724" width="11.453125" style="47" customWidth="1"/>
    <col min="8725" max="8730" width="9.1796875" style="47"/>
    <col min="8731" max="8731" width="9.453125" style="47" bestFit="1" customWidth="1"/>
    <col min="8732" max="8960" width="9.1796875" style="47"/>
    <col min="8961" max="8961" width="8.453125" style="47" bestFit="1" customWidth="1"/>
    <col min="8962" max="8962" width="31.453125" style="47" bestFit="1" customWidth="1"/>
    <col min="8963" max="8980" width="11.453125" style="47" customWidth="1"/>
    <col min="8981" max="8986" width="9.1796875" style="47"/>
    <col min="8987" max="8987" width="9.453125" style="47" bestFit="1" customWidth="1"/>
    <col min="8988" max="9216" width="9.1796875" style="47"/>
    <col min="9217" max="9217" width="8.453125" style="47" bestFit="1" customWidth="1"/>
    <col min="9218" max="9218" width="31.453125" style="47" bestFit="1" customWidth="1"/>
    <col min="9219" max="9236" width="11.453125" style="47" customWidth="1"/>
    <col min="9237" max="9242" width="9.1796875" style="47"/>
    <col min="9243" max="9243" width="9.453125" style="47" bestFit="1" customWidth="1"/>
    <col min="9244" max="9472" width="9.1796875" style="47"/>
    <col min="9473" max="9473" width="8.453125" style="47" bestFit="1" customWidth="1"/>
    <col min="9474" max="9474" width="31.453125" style="47" bestFit="1" customWidth="1"/>
    <col min="9475" max="9492" width="11.453125" style="47" customWidth="1"/>
    <col min="9493" max="9498" width="9.1796875" style="47"/>
    <col min="9499" max="9499" width="9.453125" style="47" bestFit="1" customWidth="1"/>
    <col min="9500" max="9728" width="9.1796875" style="47"/>
    <col min="9729" max="9729" width="8.453125" style="47" bestFit="1" customWidth="1"/>
    <col min="9730" max="9730" width="31.453125" style="47" bestFit="1" customWidth="1"/>
    <col min="9731" max="9748" width="11.453125" style="47" customWidth="1"/>
    <col min="9749" max="9754" width="9.1796875" style="47"/>
    <col min="9755" max="9755" width="9.453125" style="47" bestFit="1" customWidth="1"/>
    <col min="9756" max="9984" width="9.1796875" style="47"/>
    <col min="9985" max="9985" width="8.453125" style="47" bestFit="1" customWidth="1"/>
    <col min="9986" max="9986" width="31.453125" style="47" bestFit="1" customWidth="1"/>
    <col min="9987" max="10004" width="11.453125" style="47" customWidth="1"/>
    <col min="10005" max="10010" width="9.1796875" style="47"/>
    <col min="10011" max="10011" width="9.453125" style="47" bestFit="1" customWidth="1"/>
    <col min="10012" max="10240" width="9.1796875" style="47"/>
    <col min="10241" max="10241" width="8.453125" style="47" bestFit="1" customWidth="1"/>
    <col min="10242" max="10242" width="31.453125" style="47" bestFit="1" customWidth="1"/>
    <col min="10243" max="10260" width="11.453125" style="47" customWidth="1"/>
    <col min="10261" max="10266" width="9.1796875" style="47"/>
    <col min="10267" max="10267" width="9.453125" style="47" bestFit="1" customWidth="1"/>
    <col min="10268" max="10496" width="9.1796875" style="47"/>
    <col min="10497" max="10497" width="8.453125" style="47" bestFit="1" customWidth="1"/>
    <col min="10498" max="10498" width="31.453125" style="47" bestFit="1" customWidth="1"/>
    <col min="10499" max="10516" width="11.453125" style="47" customWidth="1"/>
    <col min="10517" max="10522" width="9.1796875" style="47"/>
    <col min="10523" max="10523" width="9.453125" style="47" bestFit="1" customWidth="1"/>
    <col min="10524" max="10752" width="9.1796875" style="47"/>
    <col min="10753" max="10753" width="8.453125" style="47" bestFit="1" customWidth="1"/>
    <col min="10754" max="10754" width="31.453125" style="47" bestFit="1" customWidth="1"/>
    <col min="10755" max="10772" width="11.453125" style="47" customWidth="1"/>
    <col min="10773" max="10778" width="9.1796875" style="47"/>
    <col min="10779" max="10779" width="9.453125" style="47" bestFit="1" customWidth="1"/>
    <col min="10780" max="11008" width="9.1796875" style="47"/>
    <col min="11009" max="11009" width="8.453125" style="47" bestFit="1" customWidth="1"/>
    <col min="11010" max="11010" width="31.453125" style="47" bestFit="1" customWidth="1"/>
    <col min="11011" max="11028" width="11.453125" style="47" customWidth="1"/>
    <col min="11029" max="11034" width="9.1796875" style="47"/>
    <col min="11035" max="11035" width="9.453125" style="47" bestFit="1" customWidth="1"/>
    <col min="11036" max="11264" width="9.1796875" style="47"/>
    <col min="11265" max="11265" width="8.453125" style="47" bestFit="1" customWidth="1"/>
    <col min="11266" max="11266" width="31.453125" style="47" bestFit="1" customWidth="1"/>
    <col min="11267" max="11284" width="11.453125" style="47" customWidth="1"/>
    <col min="11285" max="11290" width="9.1796875" style="47"/>
    <col min="11291" max="11291" width="9.453125" style="47" bestFit="1" customWidth="1"/>
    <col min="11292" max="11520" width="9.1796875" style="47"/>
    <col min="11521" max="11521" width="8.453125" style="47" bestFit="1" customWidth="1"/>
    <col min="11522" max="11522" width="31.453125" style="47" bestFit="1" customWidth="1"/>
    <col min="11523" max="11540" width="11.453125" style="47" customWidth="1"/>
    <col min="11541" max="11546" width="9.1796875" style="47"/>
    <col min="11547" max="11547" width="9.453125" style="47" bestFit="1" customWidth="1"/>
    <col min="11548" max="11776" width="9.1796875" style="47"/>
    <col min="11777" max="11777" width="8.453125" style="47" bestFit="1" customWidth="1"/>
    <col min="11778" max="11778" width="31.453125" style="47" bestFit="1" customWidth="1"/>
    <col min="11779" max="11796" width="11.453125" style="47" customWidth="1"/>
    <col min="11797" max="11802" width="9.1796875" style="47"/>
    <col min="11803" max="11803" width="9.453125" style="47" bestFit="1" customWidth="1"/>
    <col min="11804" max="12032" width="9.1796875" style="47"/>
    <col min="12033" max="12033" width="8.453125" style="47" bestFit="1" customWidth="1"/>
    <col min="12034" max="12034" width="31.453125" style="47" bestFit="1" customWidth="1"/>
    <col min="12035" max="12052" width="11.453125" style="47" customWidth="1"/>
    <col min="12053" max="12058" width="9.1796875" style="47"/>
    <col min="12059" max="12059" width="9.453125" style="47" bestFit="1" customWidth="1"/>
    <col min="12060" max="12288" width="9.1796875" style="47"/>
    <col min="12289" max="12289" width="8.453125" style="47" bestFit="1" customWidth="1"/>
    <col min="12290" max="12290" width="31.453125" style="47" bestFit="1" customWidth="1"/>
    <col min="12291" max="12308" width="11.453125" style="47" customWidth="1"/>
    <col min="12309" max="12314" width="9.1796875" style="47"/>
    <col min="12315" max="12315" width="9.453125" style="47" bestFit="1" customWidth="1"/>
    <col min="12316" max="12544" width="9.1796875" style="47"/>
    <col min="12545" max="12545" width="8.453125" style="47" bestFit="1" customWidth="1"/>
    <col min="12546" max="12546" width="31.453125" style="47" bestFit="1" customWidth="1"/>
    <col min="12547" max="12564" width="11.453125" style="47" customWidth="1"/>
    <col min="12565" max="12570" width="9.1796875" style="47"/>
    <col min="12571" max="12571" width="9.453125" style="47" bestFit="1" customWidth="1"/>
    <col min="12572" max="12800" width="9.1796875" style="47"/>
    <col min="12801" max="12801" width="8.453125" style="47" bestFit="1" customWidth="1"/>
    <col min="12802" max="12802" width="31.453125" style="47" bestFit="1" customWidth="1"/>
    <col min="12803" max="12820" width="11.453125" style="47" customWidth="1"/>
    <col min="12821" max="12826" width="9.1796875" style="47"/>
    <col min="12827" max="12827" width="9.453125" style="47" bestFit="1" customWidth="1"/>
    <col min="12828" max="13056" width="9.1796875" style="47"/>
    <col min="13057" max="13057" width="8.453125" style="47" bestFit="1" customWidth="1"/>
    <col min="13058" max="13058" width="31.453125" style="47" bestFit="1" customWidth="1"/>
    <col min="13059" max="13076" width="11.453125" style="47" customWidth="1"/>
    <col min="13077" max="13082" width="9.1796875" style="47"/>
    <col min="13083" max="13083" width="9.453125" style="47" bestFit="1" customWidth="1"/>
    <col min="13084" max="13312" width="9.1796875" style="47"/>
    <col min="13313" max="13313" width="8.453125" style="47" bestFit="1" customWidth="1"/>
    <col min="13314" max="13314" width="31.453125" style="47" bestFit="1" customWidth="1"/>
    <col min="13315" max="13332" width="11.453125" style="47" customWidth="1"/>
    <col min="13333" max="13338" width="9.1796875" style="47"/>
    <col min="13339" max="13339" width="9.453125" style="47" bestFit="1" customWidth="1"/>
    <col min="13340" max="13568" width="9.1796875" style="47"/>
    <col min="13569" max="13569" width="8.453125" style="47" bestFit="1" customWidth="1"/>
    <col min="13570" max="13570" width="31.453125" style="47" bestFit="1" customWidth="1"/>
    <col min="13571" max="13588" width="11.453125" style="47" customWidth="1"/>
    <col min="13589" max="13594" width="9.1796875" style="47"/>
    <col min="13595" max="13595" width="9.453125" style="47" bestFit="1" customWidth="1"/>
    <col min="13596" max="13824" width="9.1796875" style="47"/>
    <col min="13825" max="13825" width="8.453125" style="47" bestFit="1" customWidth="1"/>
    <col min="13826" max="13826" width="31.453125" style="47" bestFit="1" customWidth="1"/>
    <col min="13827" max="13844" width="11.453125" style="47" customWidth="1"/>
    <col min="13845" max="13850" width="9.1796875" style="47"/>
    <col min="13851" max="13851" width="9.453125" style="47" bestFit="1" customWidth="1"/>
    <col min="13852" max="14080" width="9.1796875" style="47"/>
    <col min="14081" max="14081" width="8.453125" style="47" bestFit="1" customWidth="1"/>
    <col min="14082" max="14082" width="31.453125" style="47" bestFit="1" customWidth="1"/>
    <col min="14083" max="14100" width="11.453125" style="47" customWidth="1"/>
    <col min="14101" max="14106" width="9.1796875" style="47"/>
    <col min="14107" max="14107" width="9.453125" style="47" bestFit="1" customWidth="1"/>
    <col min="14108" max="14336" width="9.1796875" style="47"/>
    <col min="14337" max="14337" width="8.453125" style="47" bestFit="1" customWidth="1"/>
    <col min="14338" max="14338" width="31.453125" style="47" bestFit="1" customWidth="1"/>
    <col min="14339" max="14356" width="11.453125" style="47" customWidth="1"/>
    <col min="14357" max="14362" width="9.1796875" style="47"/>
    <col min="14363" max="14363" width="9.453125" style="47" bestFit="1" customWidth="1"/>
    <col min="14364" max="14592" width="9.1796875" style="47"/>
    <col min="14593" max="14593" width="8.453125" style="47" bestFit="1" customWidth="1"/>
    <col min="14594" max="14594" width="31.453125" style="47" bestFit="1" customWidth="1"/>
    <col min="14595" max="14612" width="11.453125" style="47" customWidth="1"/>
    <col min="14613" max="14618" width="9.1796875" style="47"/>
    <col min="14619" max="14619" width="9.453125" style="47" bestFit="1" customWidth="1"/>
    <col min="14620" max="14848" width="9.1796875" style="47"/>
    <col min="14849" max="14849" width="8.453125" style="47" bestFit="1" customWidth="1"/>
    <col min="14850" max="14850" width="31.453125" style="47" bestFit="1" customWidth="1"/>
    <col min="14851" max="14868" width="11.453125" style="47" customWidth="1"/>
    <col min="14869" max="14874" width="9.1796875" style="47"/>
    <col min="14875" max="14875" width="9.453125" style="47" bestFit="1" customWidth="1"/>
    <col min="14876" max="15104" width="9.1796875" style="47"/>
    <col min="15105" max="15105" width="8.453125" style="47" bestFit="1" customWidth="1"/>
    <col min="15106" max="15106" width="31.453125" style="47" bestFit="1" customWidth="1"/>
    <col min="15107" max="15124" width="11.453125" style="47" customWidth="1"/>
    <col min="15125" max="15130" width="9.1796875" style="47"/>
    <col min="15131" max="15131" width="9.453125" style="47" bestFit="1" customWidth="1"/>
    <col min="15132" max="15360" width="9.1796875" style="47"/>
    <col min="15361" max="15361" width="8.453125" style="47" bestFit="1" customWidth="1"/>
    <col min="15362" max="15362" width="31.453125" style="47" bestFit="1" customWidth="1"/>
    <col min="15363" max="15380" width="11.453125" style="47" customWidth="1"/>
    <col min="15381" max="15386" width="9.1796875" style="47"/>
    <col min="15387" max="15387" width="9.453125" style="47" bestFit="1" customWidth="1"/>
    <col min="15388" max="15616" width="9.1796875" style="47"/>
    <col min="15617" max="15617" width="8.453125" style="47" bestFit="1" customWidth="1"/>
    <col min="15618" max="15618" width="31.453125" style="47" bestFit="1" customWidth="1"/>
    <col min="15619" max="15636" width="11.453125" style="47" customWidth="1"/>
    <col min="15637" max="15642" width="9.1796875" style="47"/>
    <col min="15643" max="15643" width="9.453125" style="47" bestFit="1" customWidth="1"/>
    <col min="15644" max="15872" width="9.1796875" style="47"/>
    <col min="15873" max="15873" width="8.453125" style="47" bestFit="1" customWidth="1"/>
    <col min="15874" max="15874" width="31.453125" style="47" bestFit="1" customWidth="1"/>
    <col min="15875" max="15892" width="11.453125" style="47" customWidth="1"/>
    <col min="15893" max="15898" width="9.1796875" style="47"/>
    <col min="15899" max="15899" width="9.453125" style="47" bestFit="1" customWidth="1"/>
    <col min="15900" max="16128" width="9.1796875" style="47"/>
    <col min="16129" max="16129" width="8.453125" style="47" bestFit="1" customWidth="1"/>
    <col min="16130" max="16130" width="31.453125" style="47" bestFit="1" customWidth="1"/>
    <col min="16131" max="16148" width="11.453125" style="47" customWidth="1"/>
    <col min="16149" max="16154" width="9.1796875" style="47"/>
    <col min="16155" max="16155" width="9.453125" style="47" bestFit="1" customWidth="1"/>
    <col min="16156" max="16384" width="9.1796875" style="47"/>
  </cols>
  <sheetData>
    <row r="1" spans="1:21">
      <c r="D1" s="48">
        <f>SUM(D17:D24)</f>
        <v>-266941.5</v>
      </c>
      <c r="F1" s="48">
        <f>SUM(F17:F24)</f>
        <v>256780.2</v>
      </c>
      <c r="P1" s="48">
        <f>SUM(P17:P24)</f>
        <v>-241023.59999999998</v>
      </c>
      <c r="Q1" s="48">
        <f>SUM(Q17:Q24)</f>
        <v>-9248.9</v>
      </c>
      <c r="R1" s="48">
        <f>SUM(R17:R24)</f>
        <v>14016</v>
      </c>
      <c r="S1" s="48">
        <f>SUM(S17:S24)</f>
        <v>93862.5</v>
      </c>
    </row>
    <row r="2" spans="1:21">
      <c r="B2" s="140" t="s">
        <v>134</v>
      </c>
      <c r="C2" s="140"/>
      <c r="D2" s="140"/>
      <c r="E2" s="140"/>
      <c r="F2" s="140"/>
      <c r="G2" s="140"/>
      <c r="H2" s="140"/>
      <c r="I2" s="140"/>
      <c r="J2" s="140"/>
      <c r="K2" s="140"/>
      <c r="L2" s="140"/>
      <c r="M2" s="140"/>
      <c r="N2" s="140"/>
      <c r="O2" s="140"/>
      <c r="P2" s="140"/>
      <c r="Q2" s="140"/>
      <c r="R2" s="140"/>
      <c r="S2" s="140"/>
      <c r="T2" s="140"/>
    </row>
    <row r="3" spans="1:21" ht="14.5" thickBot="1">
      <c r="B3" s="49" t="s">
        <v>33</v>
      </c>
      <c r="C3" s="49"/>
      <c r="D3" s="43" t="s">
        <v>34</v>
      </c>
      <c r="E3" s="43"/>
      <c r="F3" s="43"/>
      <c r="G3" s="43"/>
      <c r="H3" s="43"/>
      <c r="I3" s="43" t="s">
        <v>35</v>
      </c>
      <c r="J3" s="43" t="s">
        <v>110</v>
      </c>
      <c r="K3" s="43"/>
      <c r="L3" s="43" t="s">
        <v>36</v>
      </c>
      <c r="M3" s="43" t="s">
        <v>37</v>
      </c>
      <c r="N3" s="43"/>
      <c r="O3" s="43"/>
      <c r="P3" s="43" t="s">
        <v>38</v>
      </c>
      <c r="Q3" s="43"/>
      <c r="R3" s="43"/>
      <c r="S3" s="43" t="s">
        <v>39</v>
      </c>
      <c r="T3" s="49"/>
    </row>
    <row r="4" spans="1:21" s="50" customFormat="1" ht="18.75" customHeight="1">
      <c r="B4" s="141"/>
      <c r="C4" s="136" t="s">
        <v>40</v>
      </c>
      <c r="D4" s="136" t="s">
        <v>41</v>
      </c>
      <c r="E4" s="136" t="s">
        <v>42</v>
      </c>
      <c r="F4" s="136" t="s">
        <v>43</v>
      </c>
      <c r="G4" s="143" t="s">
        <v>44</v>
      </c>
      <c r="H4" s="144"/>
      <c r="I4" s="144"/>
      <c r="J4" s="144"/>
      <c r="K4" s="144"/>
      <c r="L4" s="144"/>
      <c r="M4" s="144"/>
      <c r="N4" s="144"/>
      <c r="O4" s="145"/>
      <c r="P4" s="136" t="s">
        <v>45</v>
      </c>
      <c r="Q4" s="136" t="s">
        <v>46</v>
      </c>
      <c r="R4" s="136" t="s">
        <v>47</v>
      </c>
      <c r="S4" s="136" t="s">
        <v>48</v>
      </c>
      <c r="T4" s="138" t="s">
        <v>49</v>
      </c>
    </row>
    <row r="5" spans="1:21" s="44" customFormat="1" ht="50.25" customHeight="1" thickBot="1">
      <c r="B5" s="142"/>
      <c r="C5" s="137"/>
      <c r="D5" s="137"/>
      <c r="E5" s="137"/>
      <c r="F5" s="137"/>
      <c r="G5" s="45" t="s">
        <v>50</v>
      </c>
      <c r="H5" s="45" t="s">
        <v>51</v>
      </c>
      <c r="I5" s="45" t="s">
        <v>52</v>
      </c>
      <c r="J5" s="45" t="s">
        <v>53</v>
      </c>
      <c r="K5" s="45" t="s">
        <v>54</v>
      </c>
      <c r="L5" s="45" t="s">
        <v>55</v>
      </c>
      <c r="M5" s="51" t="s">
        <v>109</v>
      </c>
      <c r="N5" s="45" t="s">
        <v>56</v>
      </c>
      <c r="O5" s="45" t="s">
        <v>57</v>
      </c>
      <c r="P5" s="137"/>
      <c r="Q5" s="137"/>
      <c r="R5" s="137"/>
      <c r="S5" s="137"/>
      <c r="T5" s="139"/>
    </row>
    <row r="6" spans="1:21">
      <c r="A6" s="47" t="s">
        <v>58</v>
      </c>
      <c r="B6" s="52" t="s">
        <v>59</v>
      </c>
      <c r="C6" s="71">
        <v>2584672.0999999996</v>
      </c>
      <c r="D6" s="71">
        <v>1616076.7</v>
      </c>
      <c r="E6" s="71" t="s">
        <v>60</v>
      </c>
      <c r="F6" s="71" t="s">
        <v>60</v>
      </c>
      <c r="G6" s="71" t="s">
        <v>60</v>
      </c>
      <c r="H6" s="71" t="s">
        <v>60</v>
      </c>
      <c r="I6" s="71" t="s">
        <v>60</v>
      </c>
      <c r="J6" s="71" t="s">
        <v>60</v>
      </c>
      <c r="K6" s="71" t="s">
        <v>60</v>
      </c>
      <c r="L6" s="71" t="s">
        <v>60</v>
      </c>
      <c r="M6" s="71" t="s">
        <v>60</v>
      </c>
      <c r="N6" s="71" t="s">
        <v>60</v>
      </c>
      <c r="O6" s="71" t="s">
        <v>60</v>
      </c>
      <c r="P6" s="71">
        <v>957528.6</v>
      </c>
      <c r="Q6" s="71">
        <v>11066.799999999997</v>
      </c>
      <c r="R6" s="71" t="s">
        <v>60</v>
      </c>
      <c r="S6" s="71" t="s">
        <v>60</v>
      </c>
      <c r="T6" s="72" t="s">
        <v>60</v>
      </c>
    </row>
    <row r="7" spans="1:21">
      <c r="A7" s="47" t="s">
        <v>61</v>
      </c>
      <c r="B7" s="53" t="s">
        <v>6</v>
      </c>
      <c r="C7" s="73">
        <v>12678.1</v>
      </c>
      <c r="D7" s="73" t="s">
        <v>60</v>
      </c>
      <c r="E7" s="73" t="s">
        <v>60</v>
      </c>
      <c r="F7" s="73">
        <v>11999.1</v>
      </c>
      <c r="G7" s="73" t="s">
        <v>60</v>
      </c>
      <c r="H7" s="73">
        <v>52.1</v>
      </c>
      <c r="I7" s="73">
        <v>7343.5</v>
      </c>
      <c r="J7" s="73">
        <v>2884</v>
      </c>
      <c r="K7" s="73">
        <v>189.4</v>
      </c>
      <c r="L7" s="73">
        <v>21.3</v>
      </c>
      <c r="M7" s="73" t="s">
        <v>60</v>
      </c>
      <c r="N7" s="73">
        <v>4.0999999999999996</v>
      </c>
      <c r="O7" s="73">
        <v>1504.7</v>
      </c>
      <c r="P7" s="73" t="s">
        <v>60</v>
      </c>
      <c r="Q7" s="73" t="s">
        <v>60</v>
      </c>
      <c r="R7" s="73" t="s">
        <v>60</v>
      </c>
      <c r="S7" s="73">
        <v>492.8</v>
      </c>
      <c r="T7" s="74">
        <v>186.2</v>
      </c>
    </row>
    <row r="8" spans="1:21">
      <c r="A8" s="47" t="s">
        <v>62</v>
      </c>
      <c r="B8" s="53" t="s">
        <v>7</v>
      </c>
      <c r="C8" s="73">
        <v>-1861834.3</v>
      </c>
      <c r="D8" s="73">
        <v>-1346170.4</v>
      </c>
      <c r="E8" s="73" t="s">
        <v>60</v>
      </c>
      <c r="F8" s="73">
        <v>-48099.7</v>
      </c>
      <c r="G8" s="73" t="s">
        <v>60</v>
      </c>
      <c r="H8" s="73">
        <v>-2499.3000000000002</v>
      </c>
      <c r="I8" s="73" t="s">
        <v>60</v>
      </c>
      <c r="J8" s="73">
        <v>-5163.6000000000004</v>
      </c>
      <c r="K8" s="73" t="s">
        <v>60</v>
      </c>
      <c r="L8" s="73">
        <v>-32461.200000000001</v>
      </c>
      <c r="M8" s="73">
        <v>-8.5</v>
      </c>
      <c r="N8" s="73">
        <v>-495.5</v>
      </c>
      <c r="O8" s="73">
        <v>-7471.6</v>
      </c>
      <c r="P8" s="73">
        <v>-462197</v>
      </c>
      <c r="Q8" s="73" t="s">
        <v>60</v>
      </c>
      <c r="R8" s="73" t="s">
        <v>60</v>
      </c>
      <c r="S8" s="73">
        <v>-5367.2</v>
      </c>
      <c r="T8" s="74" t="s">
        <v>60</v>
      </c>
    </row>
    <row r="9" spans="1:21">
      <c r="B9" s="54" t="s">
        <v>63</v>
      </c>
      <c r="C9" s="73">
        <v>-14818.8</v>
      </c>
      <c r="D9" s="73" t="s">
        <v>60</v>
      </c>
      <c r="E9" s="73" t="s">
        <v>60</v>
      </c>
      <c r="F9" s="73">
        <v>-14818.8</v>
      </c>
      <c r="G9" s="73" t="s">
        <v>60</v>
      </c>
      <c r="H9" s="73" t="s">
        <v>60</v>
      </c>
      <c r="I9" s="73" t="s">
        <v>60</v>
      </c>
      <c r="J9" s="73">
        <v>-13513.5</v>
      </c>
      <c r="K9" s="73" t="s">
        <v>60</v>
      </c>
      <c r="L9" s="73">
        <v>-1305.3</v>
      </c>
      <c r="M9" s="73" t="s">
        <v>60</v>
      </c>
      <c r="N9" s="73" t="s">
        <v>60</v>
      </c>
      <c r="O9" s="73" t="s">
        <v>60</v>
      </c>
      <c r="P9" s="73" t="s">
        <v>60</v>
      </c>
      <c r="Q9" s="73" t="s">
        <v>60</v>
      </c>
      <c r="R9" s="73" t="s">
        <v>60</v>
      </c>
      <c r="S9" s="73" t="s">
        <v>60</v>
      </c>
      <c r="T9" s="74" t="s">
        <v>60</v>
      </c>
    </row>
    <row r="10" spans="1:21">
      <c r="B10" s="55" t="s">
        <v>64</v>
      </c>
      <c r="C10" s="73">
        <v>-1305.3</v>
      </c>
      <c r="D10" s="73" t="s">
        <v>60</v>
      </c>
      <c r="E10" s="73" t="s">
        <v>60</v>
      </c>
      <c r="F10" s="73">
        <v>-1305.3</v>
      </c>
      <c r="G10" s="73" t="s">
        <v>60</v>
      </c>
      <c r="H10" s="73" t="s">
        <v>60</v>
      </c>
      <c r="I10" s="73" t="s">
        <v>60</v>
      </c>
      <c r="J10" s="73" t="s">
        <v>60</v>
      </c>
      <c r="K10" s="73" t="s">
        <v>60</v>
      </c>
      <c r="L10" s="73">
        <v>-1305.3</v>
      </c>
      <c r="M10" s="73" t="s">
        <v>60</v>
      </c>
      <c r="N10" s="73" t="s">
        <v>60</v>
      </c>
      <c r="O10" s="73" t="s">
        <v>60</v>
      </c>
      <c r="P10" s="73" t="s">
        <v>60</v>
      </c>
      <c r="Q10" s="73" t="s">
        <v>60</v>
      </c>
      <c r="R10" s="73" t="s">
        <v>60</v>
      </c>
      <c r="S10" s="73" t="s">
        <v>60</v>
      </c>
      <c r="T10" s="74" t="s">
        <v>60</v>
      </c>
    </row>
    <row r="11" spans="1:21">
      <c r="B11" s="55" t="s">
        <v>65</v>
      </c>
      <c r="C11" s="73">
        <v>-13513.5</v>
      </c>
      <c r="D11" s="73" t="s">
        <v>60</v>
      </c>
      <c r="E11" s="73" t="s">
        <v>60</v>
      </c>
      <c r="F11" s="73">
        <v>-13513.5</v>
      </c>
      <c r="G11" s="73" t="s">
        <v>60</v>
      </c>
      <c r="H11" s="73" t="s">
        <v>60</v>
      </c>
      <c r="I11" s="73" t="s">
        <v>60</v>
      </c>
      <c r="J11" s="73">
        <v>-13513.5</v>
      </c>
      <c r="K11" s="73" t="s">
        <v>60</v>
      </c>
      <c r="L11" s="73" t="s">
        <v>60</v>
      </c>
      <c r="M11" s="73" t="s">
        <v>60</v>
      </c>
      <c r="N11" s="73" t="s">
        <v>60</v>
      </c>
      <c r="O11" s="73" t="s">
        <v>60</v>
      </c>
      <c r="P11" s="73" t="s">
        <v>60</v>
      </c>
      <c r="Q11" s="73" t="s">
        <v>60</v>
      </c>
      <c r="R11" s="73" t="s">
        <v>60</v>
      </c>
      <c r="S11" s="73" t="s">
        <v>60</v>
      </c>
      <c r="T11" s="74" t="s">
        <v>60</v>
      </c>
    </row>
    <row r="12" spans="1:21">
      <c r="B12" s="56" t="s">
        <v>66</v>
      </c>
      <c r="C12" s="73">
        <v>-7141.9000000000005</v>
      </c>
      <c r="D12" s="73">
        <v>-758.4</v>
      </c>
      <c r="E12" s="73" t="s">
        <v>60</v>
      </c>
      <c r="F12" s="73">
        <v>-1403.8000000000002</v>
      </c>
      <c r="G12" s="73" t="s">
        <v>60</v>
      </c>
      <c r="H12" s="73">
        <v>464.7</v>
      </c>
      <c r="I12" s="73">
        <v>1114.5</v>
      </c>
      <c r="J12" s="73">
        <v>-25.9</v>
      </c>
      <c r="K12" s="73" t="s">
        <v>60</v>
      </c>
      <c r="L12" s="73">
        <v>170.6</v>
      </c>
      <c r="M12" s="73">
        <v>-2081.5</v>
      </c>
      <c r="N12" s="73">
        <v>-200.6</v>
      </c>
      <c r="O12" s="73">
        <v>-845.6</v>
      </c>
      <c r="P12" s="73">
        <v>-4948.8999999999996</v>
      </c>
      <c r="Q12" s="73">
        <v>-33.6</v>
      </c>
      <c r="R12" s="73" t="s">
        <v>60</v>
      </c>
      <c r="S12" s="73" t="s">
        <v>60</v>
      </c>
      <c r="T12" s="74">
        <v>2.8</v>
      </c>
    </row>
    <row r="13" spans="1:21">
      <c r="B13" s="57" t="s">
        <v>67</v>
      </c>
      <c r="C13" s="75">
        <v>713555.2</v>
      </c>
      <c r="D13" s="75">
        <v>269147.90000000002</v>
      </c>
      <c r="E13" s="73" t="s">
        <v>60</v>
      </c>
      <c r="F13" s="75">
        <v>-52323.199999999997</v>
      </c>
      <c r="G13" s="73" t="s">
        <v>60</v>
      </c>
      <c r="H13" s="73">
        <v>-1982.5</v>
      </c>
      <c r="I13" s="73">
        <v>8458</v>
      </c>
      <c r="J13" s="73">
        <v>-15819</v>
      </c>
      <c r="K13" s="73">
        <v>189.4</v>
      </c>
      <c r="L13" s="73">
        <v>-33574.6</v>
      </c>
      <c r="M13" s="73">
        <v>-2090</v>
      </c>
      <c r="N13" s="73">
        <v>-692</v>
      </c>
      <c r="O13" s="73">
        <v>-6812.5</v>
      </c>
      <c r="P13" s="75">
        <v>490382.7</v>
      </c>
      <c r="Q13" s="75">
        <v>11033.199999999999</v>
      </c>
      <c r="R13" s="73" t="s">
        <v>60</v>
      </c>
      <c r="S13" s="75">
        <v>-4874.3999999999996</v>
      </c>
      <c r="T13" s="76">
        <v>189</v>
      </c>
      <c r="U13" s="48"/>
    </row>
    <row r="14" spans="1:21">
      <c r="B14" s="58" t="s">
        <v>68</v>
      </c>
      <c r="C14" s="75">
        <v>2461.4</v>
      </c>
      <c r="D14" s="75" t="s">
        <v>60</v>
      </c>
      <c r="E14" s="73" t="s">
        <v>60</v>
      </c>
      <c r="F14" s="75">
        <v>955.00000000000011</v>
      </c>
      <c r="G14" s="73" t="s">
        <v>60</v>
      </c>
      <c r="H14" s="73" t="s">
        <v>60</v>
      </c>
      <c r="I14" s="73">
        <v>375.8</v>
      </c>
      <c r="J14" s="73" t="s">
        <v>60</v>
      </c>
      <c r="K14" s="73" t="s">
        <v>60</v>
      </c>
      <c r="L14" s="73">
        <v>563.1</v>
      </c>
      <c r="M14" s="73" t="s">
        <v>60</v>
      </c>
      <c r="N14" s="73" t="s">
        <v>60</v>
      </c>
      <c r="O14" s="73">
        <v>16.100000000000001</v>
      </c>
      <c r="P14" s="75">
        <v>1402.3</v>
      </c>
      <c r="Q14" s="73" t="s">
        <v>60</v>
      </c>
      <c r="R14" s="73" t="s">
        <v>60</v>
      </c>
      <c r="S14" s="75">
        <v>104.1</v>
      </c>
      <c r="T14" s="74" t="s">
        <v>60</v>
      </c>
      <c r="U14" s="48"/>
    </row>
    <row r="15" spans="1:21">
      <c r="B15" s="58" t="s">
        <v>69</v>
      </c>
      <c r="C15" s="73" t="s">
        <v>60</v>
      </c>
      <c r="D15" s="73" t="s">
        <v>60</v>
      </c>
      <c r="E15" s="73" t="s">
        <v>60</v>
      </c>
      <c r="F15" s="73" t="s">
        <v>60</v>
      </c>
      <c r="G15" s="73" t="s">
        <v>60</v>
      </c>
      <c r="H15" s="73" t="s">
        <v>60</v>
      </c>
      <c r="I15" s="73" t="s">
        <v>60</v>
      </c>
      <c r="J15" s="73" t="s">
        <v>60</v>
      </c>
      <c r="K15" s="73" t="s">
        <v>60</v>
      </c>
      <c r="L15" s="73" t="s">
        <v>60</v>
      </c>
      <c r="M15" s="73" t="s">
        <v>60</v>
      </c>
      <c r="N15" s="73" t="s">
        <v>60</v>
      </c>
      <c r="O15" s="73" t="s">
        <v>60</v>
      </c>
      <c r="P15" s="73" t="s">
        <v>60</v>
      </c>
      <c r="Q15" s="73" t="s">
        <v>60</v>
      </c>
      <c r="R15" s="73" t="s">
        <v>60</v>
      </c>
      <c r="S15" s="73" t="s">
        <v>60</v>
      </c>
      <c r="T15" s="74" t="s">
        <v>60</v>
      </c>
    </row>
    <row r="16" spans="1:21">
      <c r="B16" s="58" t="s">
        <v>70</v>
      </c>
      <c r="C16" s="75">
        <v>-152555.29999999999</v>
      </c>
      <c r="D16" s="75">
        <v>-266941.5</v>
      </c>
      <c r="E16" s="73" t="s">
        <v>60</v>
      </c>
      <c r="F16" s="75">
        <v>256780.2</v>
      </c>
      <c r="G16" s="73">
        <v>10275.5</v>
      </c>
      <c r="H16" s="73">
        <v>9959.2000000000007</v>
      </c>
      <c r="I16" s="73">
        <v>50169</v>
      </c>
      <c r="J16" s="73">
        <v>28779.8</v>
      </c>
      <c r="K16" s="73" t="s">
        <v>60</v>
      </c>
      <c r="L16" s="73">
        <v>95067.5</v>
      </c>
      <c r="M16" s="73">
        <v>5365.2</v>
      </c>
      <c r="N16" s="73">
        <v>10650.6</v>
      </c>
      <c r="O16" s="73">
        <v>46513.4</v>
      </c>
      <c r="P16" s="75">
        <v>-241023.6</v>
      </c>
      <c r="Q16" s="75">
        <v>-9248.8999999999978</v>
      </c>
      <c r="R16" s="75">
        <v>14016</v>
      </c>
      <c r="S16" s="75">
        <v>93862.5</v>
      </c>
      <c r="T16" s="74" t="s">
        <v>60</v>
      </c>
      <c r="U16" s="48"/>
    </row>
    <row r="17" spans="1:28">
      <c r="B17" s="55" t="s">
        <v>71</v>
      </c>
      <c r="C17" s="73">
        <v>-85949.999999999985</v>
      </c>
      <c r="D17" s="73" t="s">
        <v>60</v>
      </c>
      <c r="E17" s="73" t="s">
        <v>60</v>
      </c>
      <c r="F17" s="73">
        <v>-597.20000000000005</v>
      </c>
      <c r="G17" s="73" t="s">
        <v>60</v>
      </c>
      <c r="H17" s="73" t="s">
        <v>60</v>
      </c>
      <c r="I17" s="73" t="s">
        <v>60</v>
      </c>
      <c r="J17" s="73" t="s">
        <v>60</v>
      </c>
      <c r="K17" s="73" t="s">
        <v>60</v>
      </c>
      <c r="L17" s="73">
        <v>-597.20000000000005</v>
      </c>
      <c r="M17" s="73" t="s">
        <v>60</v>
      </c>
      <c r="N17" s="73" t="s">
        <v>60</v>
      </c>
      <c r="O17" s="73" t="s">
        <v>60</v>
      </c>
      <c r="P17" s="73">
        <v>-142783.79999999999</v>
      </c>
      <c r="Q17" s="73">
        <v>-9246.7999999999993</v>
      </c>
      <c r="R17" s="73" t="s">
        <v>60</v>
      </c>
      <c r="S17" s="73">
        <v>66677.8</v>
      </c>
      <c r="T17" s="74" t="s">
        <v>60</v>
      </c>
      <c r="U17" s="47">
        <f>S17/SUM(P17:Q17)</f>
        <v>-0.43858144347256417</v>
      </c>
      <c r="V17" s="59">
        <f>(S17+Q17)/SUM(G17:P17)*-1</f>
        <v>0.40054818978804724</v>
      </c>
      <c r="X17" s="60">
        <f>SUM(R17:S17)/SUM(G17:Q17)*-1</f>
        <v>0.43686536790807445</v>
      </c>
    </row>
    <row r="18" spans="1:28">
      <c r="B18" s="55" t="s">
        <v>72</v>
      </c>
      <c r="C18" s="73">
        <v>-54926.900000000009</v>
      </c>
      <c r="D18" s="73" t="s">
        <v>60</v>
      </c>
      <c r="E18" s="73" t="s">
        <v>60</v>
      </c>
      <c r="F18" s="73">
        <v>-8.5</v>
      </c>
      <c r="G18" s="73" t="s">
        <v>60</v>
      </c>
      <c r="H18" s="73" t="s">
        <v>60</v>
      </c>
      <c r="I18" s="73" t="s">
        <v>60</v>
      </c>
      <c r="J18" s="73" t="s">
        <v>60</v>
      </c>
      <c r="K18" s="73" t="s">
        <v>60</v>
      </c>
      <c r="L18" s="73">
        <v>-8.5</v>
      </c>
      <c r="M18" s="73" t="s">
        <v>60</v>
      </c>
      <c r="N18" s="73" t="s">
        <v>60</v>
      </c>
      <c r="O18" s="73" t="s">
        <v>60</v>
      </c>
      <c r="P18" s="73">
        <v>-89888.8</v>
      </c>
      <c r="Q18" s="73" t="s">
        <v>60</v>
      </c>
      <c r="R18" s="73">
        <v>7785.7</v>
      </c>
      <c r="S18" s="73">
        <v>27184.7</v>
      </c>
      <c r="T18" s="74" t="s">
        <v>60</v>
      </c>
      <c r="U18" s="47">
        <f>R18/S18</f>
        <v>0.28640007062796352</v>
      </c>
      <c r="V18" s="60">
        <f>SUM(R18:S18)/SUM(G18:Q18)*-1</f>
        <v>0.38900389666875423</v>
      </c>
    </row>
    <row r="19" spans="1:28">
      <c r="B19" s="55" t="s">
        <v>73</v>
      </c>
      <c r="C19" s="73">
        <v>-1922.8999999999996</v>
      </c>
      <c r="D19" s="73" t="s">
        <v>60</v>
      </c>
      <c r="E19" s="73" t="s">
        <v>60</v>
      </c>
      <c r="F19" s="73">
        <v>-17</v>
      </c>
      <c r="G19" s="73" t="s">
        <v>60</v>
      </c>
      <c r="H19" s="73" t="s">
        <v>60</v>
      </c>
      <c r="I19" s="73" t="s">
        <v>60</v>
      </c>
      <c r="J19" s="73" t="s">
        <v>60</v>
      </c>
      <c r="K19" s="73" t="s">
        <v>60</v>
      </c>
      <c r="L19" s="73">
        <v>-8.5</v>
      </c>
      <c r="M19" s="73">
        <v>-8.5</v>
      </c>
      <c r="N19" s="73" t="s">
        <v>60</v>
      </c>
      <c r="O19" s="73" t="s">
        <v>60</v>
      </c>
      <c r="P19" s="73">
        <v>-8136.2</v>
      </c>
      <c r="Q19" s="73" t="s">
        <v>60</v>
      </c>
      <c r="R19" s="73">
        <v>6230.3</v>
      </c>
      <c r="S19" s="73" t="s">
        <v>60</v>
      </c>
      <c r="T19" s="74" t="s">
        <v>60</v>
      </c>
      <c r="V19" s="60">
        <f>SUM(R19:S19)/SUM(G19:Q19)*-1</f>
        <v>0.76415395182259727</v>
      </c>
    </row>
    <row r="20" spans="1:28">
      <c r="B20" s="55" t="s">
        <v>74</v>
      </c>
      <c r="C20" s="73">
        <v>1174.4000000000001</v>
      </c>
      <c r="D20" s="73" t="s">
        <v>60</v>
      </c>
      <c r="E20" s="73" t="s">
        <v>60</v>
      </c>
      <c r="F20" s="73">
        <v>1389.2</v>
      </c>
      <c r="G20" s="73" t="s">
        <v>60</v>
      </c>
      <c r="H20" s="73">
        <v>569.1</v>
      </c>
      <c r="I20" s="73" t="s">
        <v>60</v>
      </c>
      <c r="J20" s="73" t="s">
        <v>60</v>
      </c>
      <c r="K20" s="73" t="s">
        <v>60</v>
      </c>
      <c r="L20" s="73" t="s">
        <v>60</v>
      </c>
      <c r="M20" s="73" t="s">
        <v>60</v>
      </c>
      <c r="N20" s="73" t="s">
        <v>60</v>
      </c>
      <c r="O20" s="73">
        <v>820.1</v>
      </c>
      <c r="P20" s="73">
        <v>-214.8</v>
      </c>
      <c r="Q20" s="73" t="s">
        <v>60</v>
      </c>
      <c r="R20" s="73" t="s">
        <v>60</v>
      </c>
      <c r="S20" s="73" t="s">
        <v>60</v>
      </c>
      <c r="T20" s="74" t="s">
        <v>60</v>
      </c>
    </row>
    <row r="21" spans="1:28">
      <c r="B21" s="55" t="s">
        <v>75</v>
      </c>
      <c r="C21" s="73" t="s">
        <v>60</v>
      </c>
      <c r="D21" s="73" t="s">
        <v>60</v>
      </c>
      <c r="E21" s="73" t="s">
        <v>60</v>
      </c>
      <c r="F21" s="73" t="s">
        <v>60</v>
      </c>
      <c r="G21" s="73" t="s">
        <v>60</v>
      </c>
      <c r="H21" s="73" t="s">
        <v>60</v>
      </c>
      <c r="I21" s="73" t="s">
        <v>60</v>
      </c>
      <c r="J21" s="73" t="s">
        <v>60</v>
      </c>
      <c r="K21" s="73" t="s">
        <v>60</v>
      </c>
      <c r="L21" s="73" t="s">
        <v>60</v>
      </c>
      <c r="M21" s="73" t="s">
        <v>60</v>
      </c>
      <c r="N21" s="73" t="s">
        <v>60</v>
      </c>
      <c r="O21" s="73" t="s">
        <v>60</v>
      </c>
      <c r="P21" s="73" t="s">
        <v>60</v>
      </c>
      <c r="Q21" s="73" t="s">
        <v>60</v>
      </c>
      <c r="R21" s="73" t="s">
        <v>60</v>
      </c>
      <c r="S21" s="73" t="s">
        <v>60</v>
      </c>
      <c r="T21" s="74" t="s">
        <v>60</v>
      </c>
    </row>
    <row r="22" spans="1:28">
      <c r="A22" s="60"/>
      <c r="B22" s="61" t="s">
        <v>76</v>
      </c>
      <c r="C22" s="73">
        <v>-10927.8</v>
      </c>
      <c r="D22" s="73">
        <v>-266941.5</v>
      </c>
      <c r="E22" s="73" t="s">
        <v>60</v>
      </c>
      <c r="F22" s="73">
        <v>256013.7</v>
      </c>
      <c r="G22" s="73">
        <v>10275.5</v>
      </c>
      <c r="H22" s="73">
        <v>9390.1</v>
      </c>
      <c r="I22" s="73">
        <v>50169</v>
      </c>
      <c r="J22" s="73">
        <v>28779.8</v>
      </c>
      <c r="K22" s="73" t="s">
        <v>60</v>
      </c>
      <c r="L22" s="73">
        <v>95681.7</v>
      </c>
      <c r="M22" s="73">
        <v>5373.7</v>
      </c>
      <c r="N22" s="73">
        <v>10650.6</v>
      </c>
      <c r="O22" s="73">
        <v>45693.3</v>
      </c>
      <c r="P22" s="73" t="s">
        <v>60</v>
      </c>
      <c r="Q22" s="73" t="s">
        <v>60</v>
      </c>
      <c r="R22" s="73" t="s">
        <v>60</v>
      </c>
      <c r="S22" s="73" t="s">
        <v>60</v>
      </c>
      <c r="T22" s="74" t="s">
        <v>60</v>
      </c>
      <c r="V22" s="47">
        <v>29</v>
      </c>
      <c r="W22" s="47">
        <f>V22/$V$26</f>
        <v>5.8467741935483868E-2</v>
      </c>
    </row>
    <row r="23" spans="1:28">
      <c r="B23" s="61" t="s">
        <v>77</v>
      </c>
      <c r="C23" s="73" t="s">
        <v>60</v>
      </c>
      <c r="D23" s="73" t="s">
        <v>60</v>
      </c>
      <c r="E23" s="73" t="s">
        <v>60</v>
      </c>
      <c r="F23" s="73" t="s">
        <v>60</v>
      </c>
      <c r="G23" s="73" t="s">
        <v>60</v>
      </c>
      <c r="H23" s="73" t="s">
        <v>60</v>
      </c>
      <c r="I23" s="73" t="s">
        <v>60</v>
      </c>
      <c r="J23" s="73" t="s">
        <v>60</v>
      </c>
      <c r="K23" s="73" t="s">
        <v>60</v>
      </c>
      <c r="L23" s="73" t="s">
        <v>60</v>
      </c>
      <c r="M23" s="73" t="s">
        <v>60</v>
      </c>
      <c r="N23" s="73" t="s">
        <v>60</v>
      </c>
      <c r="O23" s="73" t="s">
        <v>60</v>
      </c>
      <c r="P23" s="73" t="s">
        <v>60</v>
      </c>
      <c r="Q23" s="73" t="s">
        <v>60</v>
      </c>
      <c r="R23" s="73" t="s">
        <v>60</v>
      </c>
      <c r="S23" s="73" t="s">
        <v>60</v>
      </c>
      <c r="T23" s="74" t="s">
        <v>60</v>
      </c>
      <c r="V23" s="47">
        <v>54</v>
      </c>
      <c r="W23" s="47">
        <f>V23/$V$26</f>
        <v>0.10887096774193548</v>
      </c>
    </row>
    <row r="24" spans="1:28">
      <c r="B24" s="55" t="s">
        <v>78</v>
      </c>
      <c r="C24" s="73">
        <v>-2.0999999999999996</v>
      </c>
      <c r="D24" s="73" t="s">
        <v>60</v>
      </c>
      <c r="E24" s="73" t="s">
        <v>60</v>
      </c>
      <c r="F24" s="73" t="s">
        <v>60</v>
      </c>
      <c r="G24" s="73" t="s">
        <v>60</v>
      </c>
      <c r="H24" s="73" t="s">
        <v>60</v>
      </c>
      <c r="I24" s="73" t="s">
        <v>60</v>
      </c>
      <c r="J24" s="73" t="s">
        <v>60</v>
      </c>
      <c r="K24" s="73" t="s">
        <v>60</v>
      </c>
      <c r="L24" s="73" t="s">
        <v>60</v>
      </c>
      <c r="M24" s="73" t="s">
        <v>60</v>
      </c>
      <c r="N24" s="73" t="s">
        <v>60</v>
      </c>
      <c r="O24" s="73" t="s">
        <v>60</v>
      </c>
      <c r="P24" s="73" t="s">
        <v>60</v>
      </c>
      <c r="Q24" s="73">
        <v>-2.0999999999999996</v>
      </c>
      <c r="R24" s="73" t="s">
        <v>60</v>
      </c>
      <c r="S24" s="73" t="s">
        <v>60</v>
      </c>
      <c r="T24" s="74" t="s">
        <v>60</v>
      </c>
      <c r="V24" s="47">
        <v>98</v>
      </c>
      <c r="W24" s="47">
        <f>V24/$V$26</f>
        <v>0.19758064516129031</v>
      </c>
    </row>
    <row r="25" spans="1:28">
      <c r="B25" s="62" t="s">
        <v>79</v>
      </c>
      <c r="C25" s="75">
        <v>47230.5</v>
      </c>
      <c r="D25" s="75">
        <v>452.5</v>
      </c>
      <c r="E25" s="73" t="s">
        <v>60</v>
      </c>
      <c r="F25" s="75">
        <v>13615.7</v>
      </c>
      <c r="G25" s="73">
        <v>7968</v>
      </c>
      <c r="H25" s="73" t="s">
        <v>60</v>
      </c>
      <c r="I25" s="73" t="s">
        <v>60</v>
      </c>
      <c r="J25" s="73" t="s">
        <v>60</v>
      </c>
      <c r="K25" s="73" t="s">
        <v>60</v>
      </c>
      <c r="L25" s="73" t="s">
        <v>60</v>
      </c>
      <c r="M25" s="73" t="s">
        <v>60</v>
      </c>
      <c r="N25" s="73" t="s">
        <v>60</v>
      </c>
      <c r="O25" s="73">
        <v>5647.7</v>
      </c>
      <c r="P25" s="75">
        <v>19479.2</v>
      </c>
      <c r="Q25" s="73" t="s">
        <v>60</v>
      </c>
      <c r="R25" s="75">
        <v>9.6</v>
      </c>
      <c r="S25" s="75">
        <v>13673.5</v>
      </c>
      <c r="T25" s="74" t="s">
        <v>60</v>
      </c>
      <c r="U25" s="48"/>
      <c r="V25" s="47">
        <v>315</v>
      </c>
      <c r="W25" s="47">
        <f>V25/$V$26</f>
        <v>0.63508064516129037</v>
      </c>
    </row>
    <row r="26" spans="1:28">
      <c r="B26" s="62" t="s">
        <v>80</v>
      </c>
      <c r="C26" s="75">
        <v>38719.5</v>
      </c>
      <c r="D26" s="75">
        <v>1753.9</v>
      </c>
      <c r="E26" s="73" t="s">
        <v>60</v>
      </c>
      <c r="F26" s="73" t="s">
        <v>60</v>
      </c>
      <c r="G26" s="73" t="s">
        <v>60</v>
      </c>
      <c r="H26" s="73" t="s">
        <v>60</v>
      </c>
      <c r="I26" s="73" t="s">
        <v>60</v>
      </c>
      <c r="J26" s="73" t="s">
        <v>60</v>
      </c>
      <c r="K26" s="73" t="s">
        <v>60</v>
      </c>
      <c r="L26" s="73" t="s">
        <v>60</v>
      </c>
      <c r="M26" s="73" t="s">
        <v>60</v>
      </c>
      <c r="N26" s="73" t="s">
        <v>60</v>
      </c>
      <c r="O26" s="73" t="s">
        <v>60</v>
      </c>
      <c r="P26" s="75">
        <v>28154.5</v>
      </c>
      <c r="Q26" s="73" t="s">
        <v>60</v>
      </c>
      <c r="R26" s="75">
        <v>798.9</v>
      </c>
      <c r="S26" s="75">
        <v>8012.2</v>
      </c>
      <c r="T26" s="74" t="s">
        <v>60</v>
      </c>
      <c r="U26" s="48"/>
      <c r="V26" s="47">
        <f>SUM(V22:V25)</f>
        <v>496</v>
      </c>
      <c r="W26" s="48"/>
    </row>
    <row r="27" spans="1:28">
      <c r="B27" s="62" t="s">
        <v>81</v>
      </c>
      <c r="C27" s="75">
        <v>472588.5</v>
      </c>
      <c r="D27" s="73" t="s">
        <v>60</v>
      </c>
      <c r="E27" s="73" t="s">
        <v>60</v>
      </c>
      <c r="F27" s="75">
        <v>189886.30000000002</v>
      </c>
      <c r="G27" s="73">
        <v>2307.5</v>
      </c>
      <c r="H27" s="73">
        <v>7976.7</v>
      </c>
      <c r="I27" s="73">
        <v>58251.199999999997</v>
      </c>
      <c r="J27" s="73">
        <v>12960.8</v>
      </c>
      <c r="K27" s="73">
        <v>189.4</v>
      </c>
      <c r="L27" s="73">
        <v>60929.8</v>
      </c>
      <c r="M27" s="73">
        <v>3275.2</v>
      </c>
      <c r="N27" s="73">
        <v>9958.6</v>
      </c>
      <c r="O27" s="73">
        <v>34037.1</v>
      </c>
      <c r="P27" s="75">
        <v>200323.1</v>
      </c>
      <c r="Q27" s="75">
        <v>1784.3000000000002</v>
      </c>
      <c r="R27" s="75">
        <v>13207.5</v>
      </c>
      <c r="S27" s="75">
        <v>67198.3</v>
      </c>
      <c r="T27" s="76">
        <v>189</v>
      </c>
      <c r="U27" s="48"/>
      <c r="Z27" s="48">
        <f>P27-P16</f>
        <v>441346.7</v>
      </c>
      <c r="AA27" s="47">
        <f>Z27*56</f>
        <v>24715415.199999999</v>
      </c>
    </row>
    <row r="28" spans="1:28">
      <c r="B28" s="62" t="s">
        <v>82</v>
      </c>
      <c r="C28" s="75">
        <v>417127.69999999995</v>
      </c>
      <c r="D28" s="73" t="s">
        <v>60</v>
      </c>
      <c r="E28" s="73" t="s">
        <v>60</v>
      </c>
      <c r="F28" s="75">
        <v>135808.9</v>
      </c>
      <c r="G28" s="73" t="s">
        <v>60</v>
      </c>
      <c r="H28" s="73">
        <v>1033.7</v>
      </c>
      <c r="I28" s="73">
        <v>58251.199999999997</v>
      </c>
      <c r="J28" s="73">
        <v>12960.8</v>
      </c>
      <c r="K28" s="73">
        <v>25.8</v>
      </c>
      <c r="L28" s="73">
        <v>60784.800000000003</v>
      </c>
      <c r="M28" s="73">
        <v>2655</v>
      </c>
      <c r="N28" s="73" t="s">
        <v>60</v>
      </c>
      <c r="O28" s="73">
        <v>97.6</v>
      </c>
      <c r="P28" s="75">
        <v>199092.7</v>
      </c>
      <c r="Q28" s="75">
        <v>1784.3000000000002</v>
      </c>
      <c r="R28" s="75">
        <v>13207.5</v>
      </c>
      <c r="S28" s="75">
        <v>67198.3</v>
      </c>
      <c r="T28" s="76">
        <v>36</v>
      </c>
      <c r="U28" s="48"/>
      <c r="W28" s="48">
        <f>SUM(S25:S27)-S13</f>
        <v>93758.399999999994</v>
      </c>
      <c r="AA28" s="47">
        <f>P16*-1*56/1000000</f>
        <v>13.497321599999999</v>
      </c>
      <c r="AB28" s="47" t="s">
        <v>111</v>
      </c>
    </row>
    <row r="29" spans="1:28">
      <c r="B29" s="63" t="s">
        <v>83</v>
      </c>
      <c r="C29" s="75">
        <v>67965.7</v>
      </c>
      <c r="D29" s="73" t="s">
        <v>60</v>
      </c>
      <c r="E29" s="73" t="s">
        <v>60</v>
      </c>
      <c r="F29" s="75">
        <v>5794.4000000000005</v>
      </c>
      <c r="G29" s="73" t="s">
        <v>60</v>
      </c>
      <c r="H29" s="73">
        <v>23.5</v>
      </c>
      <c r="I29" s="73" t="s">
        <v>60</v>
      </c>
      <c r="J29" s="73" t="s">
        <v>60</v>
      </c>
      <c r="K29" s="73" t="s">
        <v>60</v>
      </c>
      <c r="L29" s="73">
        <v>3630</v>
      </c>
      <c r="M29" s="73">
        <v>2043.3</v>
      </c>
      <c r="N29" s="73" t="s">
        <v>60</v>
      </c>
      <c r="O29" s="73">
        <v>97.6</v>
      </c>
      <c r="P29" s="75">
        <v>38903.800000000003</v>
      </c>
      <c r="Q29" s="75">
        <v>269</v>
      </c>
      <c r="R29" s="75">
        <v>7166.1</v>
      </c>
      <c r="S29" s="75">
        <v>15832.4</v>
      </c>
      <c r="T29" s="74" t="s">
        <v>60</v>
      </c>
      <c r="W29" s="48"/>
      <c r="AA29" s="47">
        <f>P27*56/1000000</f>
        <v>11.2180936</v>
      </c>
      <c r="AB29" s="47" t="s">
        <v>112</v>
      </c>
    </row>
    <row r="30" spans="1:28">
      <c r="B30" s="64" t="s">
        <v>84</v>
      </c>
      <c r="C30" s="73">
        <v>2365.1000000000004</v>
      </c>
      <c r="D30" s="73" t="s">
        <v>60</v>
      </c>
      <c r="E30" s="73" t="s">
        <v>60</v>
      </c>
      <c r="F30" s="73" t="s">
        <v>60</v>
      </c>
      <c r="G30" s="73" t="s">
        <v>60</v>
      </c>
      <c r="H30" s="73" t="s">
        <v>60</v>
      </c>
      <c r="I30" s="73" t="s">
        <v>60</v>
      </c>
      <c r="J30" s="73" t="s">
        <v>60</v>
      </c>
      <c r="K30" s="73" t="s">
        <v>60</v>
      </c>
      <c r="L30" s="73" t="s">
        <v>60</v>
      </c>
      <c r="M30" s="73" t="s">
        <v>60</v>
      </c>
      <c r="N30" s="73" t="s">
        <v>60</v>
      </c>
      <c r="O30" s="73" t="s">
        <v>60</v>
      </c>
      <c r="P30" s="73">
        <v>1070.2</v>
      </c>
      <c r="Q30" s="73" t="s">
        <v>60</v>
      </c>
      <c r="R30" s="73" t="s">
        <v>60</v>
      </c>
      <c r="S30" s="73">
        <v>1294.9000000000001</v>
      </c>
      <c r="T30" s="74" t="s">
        <v>60</v>
      </c>
      <c r="AA30" s="47">
        <f>F27*65/1000000</f>
        <v>12.342609500000002</v>
      </c>
      <c r="AB30" s="47" t="s">
        <v>113</v>
      </c>
    </row>
    <row r="31" spans="1:28">
      <c r="B31" s="64" t="s">
        <v>85</v>
      </c>
      <c r="C31" s="73">
        <v>22995.5</v>
      </c>
      <c r="D31" s="73" t="s">
        <v>60</v>
      </c>
      <c r="E31" s="73" t="s">
        <v>60</v>
      </c>
      <c r="F31" s="73">
        <v>85</v>
      </c>
      <c r="G31" s="73" t="s">
        <v>60</v>
      </c>
      <c r="H31" s="73" t="s">
        <v>60</v>
      </c>
      <c r="I31" s="73" t="s">
        <v>60</v>
      </c>
      <c r="J31" s="73" t="s">
        <v>60</v>
      </c>
      <c r="K31" s="73" t="s">
        <v>60</v>
      </c>
      <c r="L31" s="73" t="s">
        <v>60</v>
      </c>
      <c r="M31" s="73" t="s">
        <v>60</v>
      </c>
      <c r="N31" s="73" t="s">
        <v>60</v>
      </c>
      <c r="O31" s="73">
        <v>85</v>
      </c>
      <c r="P31" s="73">
        <v>13917.1</v>
      </c>
      <c r="Q31" s="73" t="s">
        <v>60</v>
      </c>
      <c r="R31" s="73">
        <v>7166.1</v>
      </c>
      <c r="S31" s="73">
        <v>1827.3</v>
      </c>
      <c r="T31" s="74" t="s">
        <v>60</v>
      </c>
    </row>
    <row r="32" spans="1:28">
      <c r="B32" s="64" t="s">
        <v>86</v>
      </c>
      <c r="C32" s="73">
        <v>3361.1</v>
      </c>
      <c r="D32" s="73" t="s">
        <v>60</v>
      </c>
      <c r="E32" s="73" t="s">
        <v>60</v>
      </c>
      <c r="F32" s="73">
        <v>123.2</v>
      </c>
      <c r="G32" s="73" t="s">
        <v>60</v>
      </c>
      <c r="H32" s="73" t="s">
        <v>60</v>
      </c>
      <c r="I32" s="73" t="s">
        <v>60</v>
      </c>
      <c r="J32" s="73" t="s">
        <v>60</v>
      </c>
      <c r="K32" s="73" t="s">
        <v>60</v>
      </c>
      <c r="L32" s="73" t="s">
        <v>60</v>
      </c>
      <c r="M32" s="73">
        <v>123.2</v>
      </c>
      <c r="N32" s="73" t="s">
        <v>60</v>
      </c>
      <c r="O32" s="73" t="s">
        <v>60</v>
      </c>
      <c r="P32" s="73">
        <v>74.2</v>
      </c>
      <c r="Q32" s="73" t="s">
        <v>60</v>
      </c>
      <c r="R32" s="73" t="s">
        <v>60</v>
      </c>
      <c r="S32" s="73">
        <v>3163.7</v>
      </c>
      <c r="T32" s="74" t="s">
        <v>60</v>
      </c>
      <c r="Z32" s="47" t="s">
        <v>114</v>
      </c>
      <c r="AA32" s="47" t="s">
        <v>17</v>
      </c>
    </row>
    <row r="33" spans="2:28">
      <c r="B33" s="64" t="s">
        <v>87</v>
      </c>
      <c r="C33" s="73">
        <v>12373.6</v>
      </c>
      <c r="D33" s="73" t="s">
        <v>60</v>
      </c>
      <c r="E33" s="73" t="s">
        <v>60</v>
      </c>
      <c r="F33" s="73">
        <v>148.6</v>
      </c>
      <c r="G33" s="73" t="s">
        <v>60</v>
      </c>
      <c r="H33" s="73" t="s">
        <v>60</v>
      </c>
      <c r="I33" s="73" t="s">
        <v>60</v>
      </c>
      <c r="J33" s="73" t="s">
        <v>60</v>
      </c>
      <c r="K33" s="73" t="s">
        <v>60</v>
      </c>
      <c r="L33" s="73">
        <v>4.3</v>
      </c>
      <c r="M33" s="73">
        <v>131.69999999999999</v>
      </c>
      <c r="N33" s="73" t="s">
        <v>60</v>
      </c>
      <c r="O33" s="73">
        <v>12.6</v>
      </c>
      <c r="P33" s="73">
        <v>10460.299999999999</v>
      </c>
      <c r="Q33" s="73" t="s">
        <v>60</v>
      </c>
      <c r="R33" s="73" t="s">
        <v>60</v>
      </c>
      <c r="S33" s="73">
        <v>1764.7</v>
      </c>
      <c r="T33" s="74" t="s">
        <v>60</v>
      </c>
      <c r="Z33" s="47">
        <f>AA33*56/1000</f>
        <v>11.920669600000002</v>
      </c>
      <c r="AA33" s="48">
        <f>(-1*P16-P26)/1000</f>
        <v>212.8691</v>
      </c>
      <c r="AB33" s="47" t="s">
        <v>115</v>
      </c>
    </row>
    <row r="34" spans="2:28">
      <c r="B34" s="64" t="s">
        <v>88</v>
      </c>
      <c r="C34" s="73">
        <v>21.5</v>
      </c>
      <c r="D34" s="73" t="s">
        <v>60</v>
      </c>
      <c r="E34" s="73" t="s">
        <v>60</v>
      </c>
      <c r="F34" s="73">
        <v>4.3</v>
      </c>
      <c r="G34" s="73" t="s">
        <v>60</v>
      </c>
      <c r="H34" s="73" t="s">
        <v>60</v>
      </c>
      <c r="I34" s="73" t="s">
        <v>60</v>
      </c>
      <c r="J34" s="73" t="s">
        <v>60</v>
      </c>
      <c r="K34" s="73" t="s">
        <v>60</v>
      </c>
      <c r="L34" s="73">
        <v>4.3</v>
      </c>
      <c r="M34" s="73" t="s">
        <v>60</v>
      </c>
      <c r="N34" s="73" t="s">
        <v>60</v>
      </c>
      <c r="O34" s="73" t="s">
        <v>60</v>
      </c>
      <c r="P34" s="73">
        <v>7.8</v>
      </c>
      <c r="Q34" s="73" t="s">
        <v>60</v>
      </c>
      <c r="R34" s="73" t="s">
        <v>60</v>
      </c>
      <c r="S34" s="73">
        <v>9.4</v>
      </c>
      <c r="T34" s="74" t="s">
        <v>60</v>
      </c>
      <c r="Z34" s="47">
        <f>AA34*65/1000</f>
        <v>0.71030700000000002</v>
      </c>
      <c r="AA34" s="48">
        <f>C22/-1000</f>
        <v>10.9278</v>
      </c>
      <c r="AB34" s="47" t="s">
        <v>116</v>
      </c>
    </row>
    <row r="35" spans="2:28">
      <c r="B35" s="64" t="s">
        <v>89</v>
      </c>
      <c r="C35" s="73">
        <v>1481.5</v>
      </c>
      <c r="D35" s="73" t="s">
        <v>60</v>
      </c>
      <c r="E35" s="73" t="s">
        <v>60</v>
      </c>
      <c r="F35" s="73">
        <v>26</v>
      </c>
      <c r="G35" s="73" t="s">
        <v>60</v>
      </c>
      <c r="H35" s="73">
        <v>4.7</v>
      </c>
      <c r="I35" s="73" t="s">
        <v>60</v>
      </c>
      <c r="J35" s="73" t="s">
        <v>60</v>
      </c>
      <c r="K35" s="73" t="s">
        <v>60</v>
      </c>
      <c r="L35" s="73">
        <v>4.3</v>
      </c>
      <c r="M35" s="73">
        <v>17</v>
      </c>
      <c r="N35" s="73" t="s">
        <v>60</v>
      </c>
      <c r="O35" s="73" t="s">
        <v>60</v>
      </c>
      <c r="P35" s="73">
        <v>703.1</v>
      </c>
      <c r="Q35" s="73" t="s">
        <v>60</v>
      </c>
      <c r="R35" s="73" t="s">
        <v>60</v>
      </c>
      <c r="S35" s="73">
        <v>752.4</v>
      </c>
      <c r="T35" s="74" t="s">
        <v>60</v>
      </c>
      <c r="Z35" s="47">
        <f>AA35*56/1000</f>
        <v>11.2180936</v>
      </c>
      <c r="AA35" s="48">
        <f>P27/1000</f>
        <v>200.32310000000001</v>
      </c>
      <c r="AB35" s="47" t="s">
        <v>117</v>
      </c>
    </row>
    <row r="36" spans="2:28">
      <c r="B36" s="65" t="s">
        <v>90</v>
      </c>
      <c r="C36" s="73">
        <v>1162.8999999999999</v>
      </c>
      <c r="D36" s="73" t="s">
        <v>60</v>
      </c>
      <c r="E36" s="73" t="s">
        <v>60</v>
      </c>
      <c r="F36" s="73">
        <v>328.79999999999995</v>
      </c>
      <c r="G36" s="73" t="s">
        <v>60</v>
      </c>
      <c r="H36" s="73">
        <v>4.7</v>
      </c>
      <c r="I36" s="73" t="s">
        <v>60</v>
      </c>
      <c r="J36" s="73" t="s">
        <v>60</v>
      </c>
      <c r="K36" s="73" t="s">
        <v>60</v>
      </c>
      <c r="L36" s="73">
        <v>319.89999999999998</v>
      </c>
      <c r="M36" s="73">
        <v>4.2</v>
      </c>
      <c r="N36" s="73" t="s">
        <v>60</v>
      </c>
      <c r="O36" s="73" t="s">
        <v>60</v>
      </c>
      <c r="P36" s="73">
        <v>441.4</v>
      </c>
      <c r="Q36" s="73" t="s">
        <v>60</v>
      </c>
      <c r="R36" s="73" t="s">
        <v>60</v>
      </c>
      <c r="S36" s="73">
        <v>392.7</v>
      </c>
      <c r="T36" s="74" t="s">
        <v>60</v>
      </c>
      <c r="Z36" s="47">
        <f>AA36*65/1000</f>
        <v>12.3426095</v>
      </c>
      <c r="AA36" s="48">
        <f>F27/1000</f>
        <v>189.88630000000001</v>
      </c>
      <c r="AB36" s="47" t="s">
        <v>118</v>
      </c>
    </row>
    <row r="37" spans="2:28">
      <c r="B37" s="65" t="s">
        <v>91</v>
      </c>
      <c r="C37" s="73">
        <v>12769.2</v>
      </c>
      <c r="D37" s="73" t="s">
        <v>60</v>
      </c>
      <c r="E37" s="73" t="s">
        <v>60</v>
      </c>
      <c r="F37" s="73">
        <v>289.60000000000002</v>
      </c>
      <c r="G37" s="73" t="s">
        <v>60</v>
      </c>
      <c r="H37" s="73">
        <v>4.7</v>
      </c>
      <c r="I37" s="73" t="s">
        <v>60</v>
      </c>
      <c r="J37" s="73" t="s">
        <v>60</v>
      </c>
      <c r="K37" s="73" t="s">
        <v>60</v>
      </c>
      <c r="L37" s="73">
        <v>89.5</v>
      </c>
      <c r="M37" s="73">
        <v>195.4</v>
      </c>
      <c r="N37" s="73" t="s">
        <v>60</v>
      </c>
      <c r="O37" s="73" t="s">
        <v>60</v>
      </c>
      <c r="P37" s="73">
        <v>9593.1</v>
      </c>
      <c r="Q37" s="73">
        <v>258.5</v>
      </c>
      <c r="R37" s="73" t="s">
        <v>60</v>
      </c>
      <c r="S37" s="73">
        <v>2628</v>
      </c>
      <c r="T37" s="74" t="s">
        <v>60</v>
      </c>
      <c r="Z37" s="66">
        <f>SUM(Z33:Z36)</f>
        <v>36.191679700000002</v>
      </c>
      <c r="AA37" s="67">
        <f>SUM(AA33:AA36)</f>
        <v>614.00630000000001</v>
      </c>
      <c r="AB37" s="66" t="s">
        <v>119</v>
      </c>
    </row>
    <row r="38" spans="2:28">
      <c r="B38" s="65" t="s">
        <v>92</v>
      </c>
      <c r="C38" s="73">
        <v>361.2</v>
      </c>
      <c r="D38" s="73" t="s">
        <v>60</v>
      </c>
      <c r="E38" s="73" t="s">
        <v>60</v>
      </c>
      <c r="F38" s="73" t="s">
        <v>60</v>
      </c>
      <c r="G38" s="73" t="s">
        <v>60</v>
      </c>
      <c r="H38" s="73" t="s">
        <v>60</v>
      </c>
      <c r="I38" s="73" t="s">
        <v>60</v>
      </c>
      <c r="J38" s="73" t="s">
        <v>60</v>
      </c>
      <c r="K38" s="73" t="s">
        <v>60</v>
      </c>
      <c r="L38" s="73" t="s">
        <v>60</v>
      </c>
      <c r="M38" s="73" t="s">
        <v>60</v>
      </c>
      <c r="N38" s="73" t="s">
        <v>60</v>
      </c>
      <c r="O38" s="73" t="s">
        <v>60</v>
      </c>
      <c r="P38" s="73">
        <v>97.7</v>
      </c>
      <c r="Q38" s="73" t="s">
        <v>60</v>
      </c>
      <c r="R38" s="73" t="s">
        <v>60</v>
      </c>
      <c r="S38" s="73">
        <v>263.5</v>
      </c>
      <c r="T38" s="74" t="s">
        <v>60</v>
      </c>
      <c r="Z38" s="47">
        <f>AA38*56*24/1000</f>
        <v>37.839648000000004</v>
      </c>
      <c r="AA38" s="48">
        <f>P26/1000</f>
        <v>28.154499999999999</v>
      </c>
      <c r="AB38" s="47" t="s">
        <v>120</v>
      </c>
    </row>
    <row r="39" spans="2:28">
      <c r="B39" s="64" t="s">
        <v>93</v>
      </c>
      <c r="C39" s="73">
        <v>159.4</v>
      </c>
      <c r="D39" s="73" t="s">
        <v>60</v>
      </c>
      <c r="E39" s="73" t="s">
        <v>60</v>
      </c>
      <c r="F39" s="73" t="s">
        <v>60</v>
      </c>
      <c r="G39" s="73" t="s">
        <v>60</v>
      </c>
      <c r="H39" s="73" t="s">
        <v>60</v>
      </c>
      <c r="I39" s="73" t="s">
        <v>60</v>
      </c>
      <c r="J39" s="73" t="s">
        <v>60</v>
      </c>
      <c r="K39" s="73" t="s">
        <v>60</v>
      </c>
      <c r="L39" s="73" t="s">
        <v>60</v>
      </c>
      <c r="M39" s="73" t="s">
        <v>60</v>
      </c>
      <c r="N39" s="73" t="s">
        <v>60</v>
      </c>
      <c r="O39" s="73" t="s">
        <v>60</v>
      </c>
      <c r="P39" s="73">
        <v>3.9</v>
      </c>
      <c r="Q39" s="73" t="s">
        <v>60</v>
      </c>
      <c r="R39" s="73" t="s">
        <v>60</v>
      </c>
      <c r="S39" s="73">
        <v>155.5</v>
      </c>
      <c r="T39" s="74" t="s">
        <v>60</v>
      </c>
      <c r="Z39" s="67">
        <f>SUM(Z37:Z38)</f>
        <v>74.031327700000006</v>
      </c>
      <c r="AA39" s="67">
        <f>SUM(AA37:AA38)</f>
        <v>642.16079999999999</v>
      </c>
      <c r="AB39" s="66" t="s">
        <v>121</v>
      </c>
    </row>
    <row r="40" spans="2:28">
      <c r="B40" s="65" t="s">
        <v>94</v>
      </c>
      <c r="C40" s="73">
        <v>1170.0999999999999</v>
      </c>
      <c r="D40" s="73" t="s">
        <v>60</v>
      </c>
      <c r="E40" s="73" t="s">
        <v>60</v>
      </c>
      <c r="F40" s="73">
        <v>30.3</v>
      </c>
      <c r="G40" s="73" t="s">
        <v>60</v>
      </c>
      <c r="H40" s="73">
        <v>4.7</v>
      </c>
      <c r="I40" s="73" t="s">
        <v>60</v>
      </c>
      <c r="J40" s="73" t="s">
        <v>60</v>
      </c>
      <c r="K40" s="73" t="s">
        <v>60</v>
      </c>
      <c r="L40" s="73">
        <v>25.6</v>
      </c>
      <c r="M40" s="73" t="s">
        <v>60</v>
      </c>
      <c r="N40" s="73" t="s">
        <v>60</v>
      </c>
      <c r="O40" s="73" t="s">
        <v>60</v>
      </c>
      <c r="P40" s="73">
        <v>519.5</v>
      </c>
      <c r="Q40" s="73" t="s">
        <v>60</v>
      </c>
      <c r="R40" s="73" t="s">
        <v>60</v>
      </c>
      <c r="S40" s="73">
        <v>620.29999999999995</v>
      </c>
      <c r="T40" s="74" t="s">
        <v>60</v>
      </c>
    </row>
    <row r="41" spans="2:28">
      <c r="B41" s="65" t="s">
        <v>95</v>
      </c>
      <c r="C41" s="73">
        <v>8683.7999999999993</v>
      </c>
      <c r="D41" s="73" t="s">
        <v>60</v>
      </c>
      <c r="E41" s="73" t="s">
        <v>60</v>
      </c>
      <c r="F41" s="73">
        <v>4707.5</v>
      </c>
      <c r="G41" s="73" t="s">
        <v>60</v>
      </c>
      <c r="H41" s="73">
        <v>4.7</v>
      </c>
      <c r="I41" s="73" t="s">
        <v>60</v>
      </c>
      <c r="J41" s="73" t="s">
        <v>60</v>
      </c>
      <c r="K41" s="73" t="s">
        <v>60</v>
      </c>
      <c r="L41" s="73">
        <v>3135.2</v>
      </c>
      <c r="M41" s="73">
        <v>1567.6</v>
      </c>
      <c r="N41" s="73" t="s">
        <v>60</v>
      </c>
      <c r="O41" s="73" t="s">
        <v>60</v>
      </c>
      <c r="P41" s="73">
        <v>1562.4</v>
      </c>
      <c r="Q41" s="73">
        <v>10.5</v>
      </c>
      <c r="R41" s="73" t="s">
        <v>60</v>
      </c>
      <c r="S41" s="73">
        <v>2403.4</v>
      </c>
      <c r="T41" s="74" t="s">
        <v>60</v>
      </c>
    </row>
    <row r="42" spans="2:28">
      <c r="B42" s="64" t="s">
        <v>96</v>
      </c>
      <c r="C42" s="73">
        <v>1060.8000000000002</v>
      </c>
      <c r="D42" s="73" t="s">
        <v>60</v>
      </c>
      <c r="E42" s="73" t="s">
        <v>60</v>
      </c>
      <c r="F42" s="73">
        <v>51.1</v>
      </c>
      <c r="G42" s="73" t="s">
        <v>60</v>
      </c>
      <c r="H42" s="73" t="s">
        <v>60</v>
      </c>
      <c r="I42" s="73" t="s">
        <v>60</v>
      </c>
      <c r="J42" s="73" t="s">
        <v>60</v>
      </c>
      <c r="K42" s="73" t="s">
        <v>60</v>
      </c>
      <c r="L42" s="73">
        <v>46.9</v>
      </c>
      <c r="M42" s="73">
        <v>4.2</v>
      </c>
      <c r="N42" s="73" t="s">
        <v>60</v>
      </c>
      <c r="O42" s="73" t="s">
        <v>60</v>
      </c>
      <c r="P42" s="73">
        <v>453.1</v>
      </c>
      <c r="Q42" s="73" t="s">
        <v>60</v>
      </c>
      <c r="R42" s="73" t="s">
        <v>60</v>
      </c>
      <c r="S42" s="73">
        <v>556.6</v>
      </c>
      <c r="T42" s="74" t="s">
        <v>60</v>
      </c>
      <c r="AA42" s="47" t="s">
        <v>122</v>
      </c>
    </row>
    <row r="43" spans="2:28">
      <c r="B43" s="68" t="s">
        <v>97</v>
      </c>
      <c r="C43" s="75">
        <v>116855.90000000001</v>
      </c>
      <c r="D43" s="73" t="s">
        <v>60</v>
      </c>
      <c r="E43" s="73" t="s">
        <v>60</v>
      </c>
      <c r="F43" s="75">
        <v>115375.30000000002</v>
      </c>
      <c r="G43" s="73" t="s">
        <v>60</v>
      </c>
      <c r="H43" s="73">
        <v>848.9</v>
      </c>
      <c r="I43" s="73">
        <v>58030.9</v>
      </c>
      <c r="J43" s="73">
        <v>12960.8</v>
      </c>
      <c r="K43" s="73">
        <v>4.3</v>
      </c>
      <c r="L43" s="73">
        <v>43513.4</v>
      </c>
      <c r="M43" s="73">
        <v>17</v>
      </c>
      <c r="N43" s="73" t="s">
        <v>60</v>
      </c>
      <c r="O43" s="73" t="s">
        <v>60</v>
      </c>
      <c r="P43" s="75">
        <v>23.4</v>
      </c>
      <c r="Q43" s="75">
        <v>2.1</v>
      </c>
      <c r="R43" s="73" t="s">
        <v>60</v>
      </c>
      <c r="S43" s="75">
        <v>1427.4</v>
      </c>
      <c r="T43" s="76">
        <v>27.7</v>
      </c>
      <c r="AA43" s="47">
        <v>14.3</v>
      </c>
      <c r="AB43" s="47" t="s">
        <v>24</v>
      </c>
    </row>
    <row r="44" spans="2:28">
      <c r="B44" s="65" t="s">
        <v>98</v>
      </c>
      <c r="C44" s="73">
        <v>100725.3</v>
      </c>
      <c r="D44" s="73" t="s">
        <v>60</v>
      </c>
      <c r="E44" s="73" t="s">
        <v>60</v>
      </c>
      <c r="F44" s="73">
        <v>100725.3</v>
      </c>
      <c r="G44" s="73" t="s">
        <v>60</v>
      </c>
      <c r="H44" s="73">
        <v>848.9</v>
      </c>
      <c r="I44" s="73">
        <v>58030.9</v>
      </c>
      <c r="J44" s="73" t="s">
        <v>60</v>
      </c>
      <c r="K44" s="73" t="s">
        <v>60</v>
      </c>
      <c r="L44" s="73">
        <v>41845.5</v>
      </c>
      <c r="M44" s="73" t="s">
        <v>60</v>
      </c>
      <c r="N44" s="73" t="s">
        <v>60</v>
      </c>
      <c r="O44" s="73" t="s">
        <v>60</v>
      </c>
      <c r="P44" s="73" t="s">
        <v>60</v>
      </c>
      <c r="Q44" s="73" t="s">
        <v>60</v>
      </c>
      <c r="R44" s="73" t="s">
        <v>60</v>
      </c>
      <c r="S44" s="73" t="s">
        <v>60</v>
      </c>
      <c r="T44" s="74" t="s">
        <v>60</v>
      </c>
      <c r="AA44" s="47">
        <v>6.94</v>
      </c>
      <c r="AB44" s="47" t="s">
        <v>123</v>
      </c>
    </row>
    <row r="45" spans="2:28">
      <c r="B45" s="64" t="s">
        <v>99</v>
      </c>
      <c r="C45" s="73">
        <v>1543</v>
      </c>
      <c r="D45" s="73" t="s">
        <v>60</v>
      </c>
      <c r="E45" s="73" t="s">
        <v>60</v>
      </c>
      <c r="F45" s="73">
        <v>349.7</v>
      </c>
      <c r="G45" s="73" t="s">
        <v>60</v>
      </c>
      <c r="H45" s="73" t="s">
        <v>60</v>
      </c>
      <c r="I45" s="73" t="s">
        <v>60</v>
      </c>
      <c r="J45" s="73" t="s">
        <v>60</v>
      </c>
      <c r="K45" s="73" t="s">
        <v>60</v>
      </c>
      <c r="L45" s="73">
        <v>345.5</v>
      </c>
      <c r="M45" s="73">
        <v>4.2</v>
      </c>
      <c r="N45" s="73" t="s">
        <v>60</v>
      </c>
      <c r="O45" s="73" t="s">
        <v>60</v>
      </c>
      <c r="P45" s="73" t="s">
        <v>60</v>
      </c>
      <c r="Q45" s="73">
        <v>2.1</v>
      </c>
      <c r="R45" s="73" t="s">
        <v>60</v>
      </c>
      <c r="S45" s="73">
        <v>1163.5</v>
      </c>
      <c r="T45" s="74">
        <v>27.7</v>
      </c>
      <c r="AA45" s="47">
        <v>6.7</v>
      </c>
      <c r="AB45" s="47" t="s">
        <v>124</v>
      </c>
    </row>
    <row r="46" spans="2:28">
      <c r="B46" s="65" t="s">
        <v>100</v>
      </c>
      <c r="C46" s="73">
        <v>12977.999999999998</v>
      </c>
      <c r="D46" s="73" t="s">
        <v>60</v>
      </c>
      <c r="E46" s="73" t="s">
        <v>60</v>
      </c>
      <c r="F46" s="73">
        <v>12977.999999999998</v>
      </c>
      <c r="G46" s="73" t="s">
        <v>60</v>
      </c>
      <c r="H46" s="73" t="s">
        <v>60</v>
      </c>
      <c r="I46" s="73" t="s">
        <v>60</v>
      </c>
      <c r="J46" s="73">
        <v>12960.8</v>
      </c>
      <c r="K46" s="73">
        <v>4.3</v>
      </c>
      <c r="L46" s="73">
        <v>12.9</v>
      </c>
      <c r="M46" s="73" t="s">
        <v>60</v>
      </c>
      <c r="N46" s="73" t="s">
        <v>60</v>
      </c>
      <c r="O46" s="73" t="s">
        <v>60</v>
      </c>
      <c r="P46" s="73" t="s">
        <v>60</v>
      </c>
      <c r="Q46" s="73" t="s">
        <v>60</v>
      </c>
      <c r="R46" s="73" t="s">
        <v>60</v>
      </c>
      <c r="S46" s="73" t="s">
        <v>60</v>
      </c>
      <c r="T46" s="74" t="s">
        <v>60</v>
      </c>
      <c r="AA46" s="47">
        <v>6.5</v>
      </c>
      <c r="AB46" s="47" t="s">
        <v>97</v>
      </c>
    </row>
    <row r="47" spans="2:28">
      <c r="B47" s="65" t="s">
        <v>101</v>
      </c>
      <c r="C47" s="73">
        <v>1309.5</v>
      </c>
      <c r="D47" s="73" t="s">
        <v>60</v>
      </c>
      <c r="E47" s="73" t="s">
        <v>60</v>
      </c>
      <c r="F47" s="73">
        <v>1309.5</v>
      </c>
      <c r="G47" s="73" t="s">
        <v>60</v>
      </c>
      <c r="H47" s="73" t="s">
        <v>60</v>
      </c>
      <c r="I47" s="73" t="s">
        <v>60</v>
      </c>
      <c r="J47" s="73" t="s">
        <v>60</v>
      </c>
      <c r="K47" s="73" t="s">
        <v>60</v>
      </c>
      <c r="L47" s="73">
        <v>1309.5</v>
      </c>
      <c r="M47" s="73" t="s">
        <v>60</v>
      </c>
      <c r="N47" s="73" t="s">
        <v>60</v>
      </c>
      <c r="O47" s="73" t="s">
        <v>60</v>
      </c>
      <c r="P47" s="73" t="s">
        <v>60</v>
      </c>
      <c r="Q47" s="73" t="s">
        <v>60</v>
      </c>
      <c r="R47" s="73" t="s">
        <v>60</v>
      </c>
      <c r="S47" s="73" t="s">
        <v>60</v>
      </c>
      <c r="T47" s="74" t="s">
        <v>60</v>
      </c>
      <c r="AA47" s="47">
        <v>3.92</v>
      </c>
      <c r="AB47" s="47" t="s">
        <v>125</v>
      </c>
    </row>
    <row r="48" spans="2:28">
      <c r="B48" s="65" t="s">
        <v>126</v>
      </c>
      <c r="C48" s="73">
        <v>287.29999999999995</v>
      </c>
      <c r="D48" s="73" t="s">
        <v>60</v>
      </c>
      <c r="E48" s="73" t="s">
        <v>60</v>
      </c>
      <c r="F48" s="73" t="s">
        <v>60</v>
      </c>
      <c r="G48" s="73" t="s">
        <v>60</v>
      </c>
      <c r="H48" s="73" t="s">
        <v>60</v>
      </c>
      <c r="I48" s="73" t="s">
        <v>60</v>
      </c>
      <c r="J48" s="73" t="s">
        <v>60</v>
      </c>
      <c r="K48" s="73" t="s">
        <v>60</v>
      </c>
      <c r="L48" s="73" t="s">
        <v>60</v>
      </c>
      <c r="M48" s="73" t="s">
        <v>60</v>
      </c>
      <c r="N48" s="73" t="s">
        <v>60</v>
      </c>
      <c r="O48" s="73" t="s">
        <v>60</v>
      </c>
      <c r="P48" s="73">
        <v>23.4</v>
      </c>
      <c r="Q48" s="73" t="s">
        <v>60</v>
      </c>
      <c r="R48" s="73" t="s">
        <v>60</v>
      </c>
      <c r="S48" s="73">
        <v>263.89999999999998</v>
      </c>
      <c r="T48" s="74" t="s">
        <v>60</v>
      </c>
      <c r="AA48" s="47">
        <v>2.8</v>
      </c>
      <c r="AB48" s="47" t="s">
        <v>127</v>
      </c>
    </row>
    <row r="49" spans="2:28">
      <c r="B49" s="46" t="s">
        <v>102</v>
      </c>
      <c r="C49" s="73">
        <v>12.8</v>
      </c>
      <c r="D49" s="73" t="s">
        <v>60</v>
      </c>
      <c r="E49" s="73" t="s">
        <v>60</v>
      </c>
      <c r="F49" s="73">
        <v>12.8</v>
      </c>
      <c r="G49" s="73" t="s">
        <v>60</v>
      </c>
      <c r="H49" s="73" t="s">
        <v>60</v>
      </c>
      <c r="I49" s="73" t="s">
        <v>60</v>
      </c>
      <c r="J49" s="73" t="s">
        <v>60</v>
      </c>
      <c r="K49" s="73" t="s">
        <v>60</v>
      </c>
      <c r="L49" s="73" t="s">
        <v>60</v>
      </c>
      <c r="M49" s="73">
        <v>12.8</v>
      </c>
      <c r="N49" s="73" t="s">
        <v>60</v>
      </c>
      <c r="O49" s="73" t="s">
        <v>60</v>
      </c>
      <c r="P49" s="73" t="s">
        <v>60</v>
      </c>
      <c r="Q49" s="73" t="s">
        <v>60</v>
      </c>
      <c r="R49" s="73" t="s">
        <v>60</v>
      </c>
      <c r="S49" s="73" t="s">
        <v>60</v>
      </c>
      <c r="T49" s="74" t="s">
        <v>60</v>
      </c>
      <c r="AA49" s="47">
        <v>1.7</v>
      </c>
      <c r="AB49" s="47" t="s">
        <v>128</v>
      </c>
    </row>
    <row r="50" spans="2:28">
      <c r="B50" s="68" t="s">
        <v>103</v>
      </c>
      <c r="C50" s="75">
        <v>232306.1</v>
      </c>
      <c r="D50" s="73" t="s">
        <v>60</v>
      </c>
      <c r="E50" s="73" t="s">
        <v>60</v>
      </c>
      <c r="F50" s="75">
        <v>14639.2</v>
      </c>
      <c r="G50" s="73" t="s">
        <v>60</v>
      </c>
      <c r="H50" s="73">
        <v>161.30000000000001</v>
      </c>
      <c r="I50" s="73">
        <v>220.3</v>
      </c>
      <c r="J50" s="73" t="s">
        <v>60</v>
      </c>
      <c r="K50" s="73">
        <v>21.5</v>
      </c>
      <c r="L50" s="73">
        <v>13641.4</v>
      </c>
      <c r="M50" s="73">
        <v>594.70000000000005</v>
      </c>
      <c r="N50" s="73" t="s">
        <v>60</v>
      </c>
      <c r="O50" s="73" t="s">
        <v>60</v>
      </c>
      <c r="P50" s="75">
        <v>160165.5</v>
      </c>
      <c r="Q50" s="75">
        <v>1513.2</v>
      </c>
      <c r="R50" s="75">
        <v>6041.4</v>
      </c>
      <c r="S50" s="75">
        <v>49938.5</v>
      </c>
      <c r="T50" s="76">
        <v>8.3000000000000007</v>
      </c>
      <c r="AA50" s="47">
        <v>1.36</v>
      </c>
      <c r="AB50" s="47" t="s">
        <v>129</v>
      </c>
    </row>
    <row r="51" spans="2:28">
      <c r="B51" s="64" t="s">
        <v>104</v>
      </c>
      <c r="C51" s="73">
        <v>21730.699999999997</v>
      </c>
      <c r="D51" s="73" t="s">
        <v>60</v>
      </c>
      <c r="E51" s="73" t="s">
        <v>60</v>
      </c>
      <c r="F51" s="73">
        <v>13511.1</v>
      </c>
      <c r="G51" s="73" t="s">
        <v>60</v>
      </c>
      <c r="H51" s="73">
        <v>9.5</v>
      </c>
      <c r="I51" s="73">
        <v>190.1</v>
      </c>
      <c r="J51" s="73" t="s">
        <v>60</v>
      </c>
      <c r="K51" s="73" t="s">
        <v>60</v>
      </c>
      <c r="L51" s="73">
        <v>12971.7</v>
      </c>
      <c r="M51" s="73">
        <v>339.8</v>
      </c>
      <c r="N51" s="73" t="s">
        <v>60</v>
      </c>
      <c r="O51" s="73" t="s">
        <v>60</v>
      </c>
      <c r="P51" s="73">
        <v>4085.7</v>
      </c>
      <c r="Q51" s="73">
        <v>12.6</v>
      </c>
      <c r="R51" s="73" t="s">
        <v>60</v>
      </c>
      <c r="S51" s="73">
        <v>4121.3</v>
      </c>
      <c r="T51" s="74" t="s">
        <v>60</v>
      </c>
      <c r="AA51" s="47">
        <v>0.7</v>
      </c>
      <c r="AB51" s="47" t="s">
        <v>130</v>
      </c>
    </row>
    <row r="52" spans="2:28">
      <c r="B52" s="65" t="s">
        <v>105</v>
      </c>
      <c r="C52" s="73">
        <v>51900.800000000003</v>
      </c>
      <c r="D52" s="73" t="s">
        <v>60</v>
      </c>
      <c r="E52" s="73" t="s">
        <v>60</v>
      </c>
      <c r="F52" s="73">
        <v>636.6</v>
      </c>
      <c r="G52" s="73" t="s">
        <v>60</v>
      </c>
      <c r="H52" s="73">
        <v>19</v>
      </c>
      <c r="I52" s="73" t="s">
        <v>60</v>
      </c>
      <c r="J52" s="73" t="s">
        <v>60</v>
      </c>
      <c r="K52" s="73">
        <v>17.2</v>
      </c>
      <c r="L52" s="73">
        <v>345.5</v>
      </c>
      <c r="M52" s="73">
        <v>254.9</v>
      </c>
      <c r="N52" s="73" t="s">
        <v>60</v>
      </c>
      <c r="O52" s="73" t="s">
        <v>60</v>
      </c>
      <c r="P52" s="73">
        <v>26521.7</v>
      </c>
      <c r="Q52" s="73">
        <v>1042.5</v>
      </c>
      <c r="R52" s="73">
        <v>979.3</v>
      </c>
      <c r="S52" s="73">
        <v>22712.400000000001</v>
      </c>
      <c r="T52" s="74">
        <v>8.3000000000000007</v>
      </c>
      <c r="AA52" s="47">
        <v>-8.4700000000000006</v>
      </c>
      <c r="AB52" s="47" t="s">
        <v>131</v>
      </c>
    </row>
    <row r="53" spans="2:28">
      <c r="B53" s="65" t="s">
        <v>106</v>
      </c>
      <c r="C53" s="73">
        <v>158674.6</v>
      </c>
      <c r="D53" s="73" t="s">
        <v>60</v>
      </c>
      <c r="E53" s="73" t="s">
        <v>60</v>
      </c>
      <c r="F53" s="73">
        <v>491.5</v>
      </c>
      <c r="G53" s="73" t="s">
        <v>60</v>
      </c>
      <c r="H53" s="73">
        <v>132.80000000000001</v>
      </c>
      <c r="I53" s="73">
        <v>30.2</v>
      </c>
      <c r="J53" s="73" t="s">
        <v>60</v>
      </c>
      <c r="K53" s="73">
        <v>4.3</v>
      </c>
      <c r="L53" s="73">
        <v>324.2</v>
      </c>
      <c r="M53" s="73" t="s">
        <v>60</v>
      </c>
      <c r="N53" s="73" t="s">
        <v>60</v>
      </c>
      <c r="O53" s="73" t="s">
        <v>60</v>
      </c>
      <c r="P53" s="73">
        <v>129558.1</v>
      </c>
      <c r="Q53" s="73">
        <v>458.1</v>
      </c>
      <c r="R53" s="73">
        <v>5062.1000000000004</v>
      </c>
      <c r="S53" s="73">
        <v>23104.799999999999</v>
      </c>
      <c r="T53" s="74" t="s">
        <v>60</v>
      </c>
      <c r="AA53" s="47">
        <f>SUM(AA43:AA52)</f>
        <v>36.450000000000003</v>
      </c>
      <c r="AB53" s="47" t="s">
        <v>132</v>
      </c>
    </row>
    <row r="54" spans="2:28">
      <c r="B54" s="65" t="s">
        <v>107</v>
      </c>
      <c r="C54" s="73" t="s">
        <v>60</v>
      </c>
      <c r="D54" s="73" t="s">
        <v>60</v>
      </c>
      <c r="E54" s="73" t="s">
        <v>60</v>
      </c>
      <c r="F54" s="73" t="s">
        <v>60</v>
      </c>
      <c r="G54" s="73" t="s">
        <v>60</v>
      </c>
      <c r="H54" s="73" t="s">
        <v>60</v>
      </c>
      <c r="I54" s="73" t="s">
        <v>60</v>
      </c>
      <c r="J54" s="73" t="s">
        <v>60</v>
      </c>
      <c r="K54" s="73" t="s">
        <v>60</v>
      </c>
      <c r="L54" s="73" t="s">
        <v>60</v>
      </c>
      <c r="M54" s="73" t="s">
        <v>60</v>
      </c>
      <c r="N54" s="73" t="s">
        <v>60</v>
      </c>
      <c r="O54" s="73" t="s">
        <v>60</v>
      </c>
      <c r="P54" s="73" t="s">
        <v>60</v>
      </c>
      <c r="Q54" s="73" t="s">
        <v>60</v>
      </c>
      <c r="R54" s="73" t="s">
        <v>60</v>
      </c>
      <c r="S54" s="73" t="s">
        <v>60</v>
      </c>
      <c r="T54" s="74" t="s">
        <v>60</v>
      </c>
      <c r="AA54" s="47">
        <f>AA43+AA45+AA46+AA48+AA49+AA50+AA51</f>
        <v>34.06</v>
      </c>
      <c r="AB54" s="47" t="s">
        <v>133</v>
      </c>
    </row>
    <row r="55" spans="2:28" ht="14.5" thickBot="1">
      <c r="B55" s="69" t="s">
        <v>108</v>
      </c>
      <c r="C55" s="77">
        <v>55460.800000000003</v>
      </c>
      <c r="D55" s="78" t="s">
        <v>60</v>
      </c>
      <c r="E55" s="78" t="s">
        <v>60</v>
      </c>
      <c r="F55" s="77">
        <v>54077.4</v>
      </c>
      <c r="G55" s="78">
        <v>2307.5</v>
      </c>
      <c r="H55" s="78">
        <v>6943</v>
      </c>
      <c r="I55" s="78" t="s">
        <v>60</v>
      </c>
      <c r="J55" s="78" t="s">
        <v>60</v>
      </c>
      <c r="K55" s="78">
        <v>163.6</v>
      </c>
      <c r="L55" s="78">
        <v>145</v>
      </c>
      <c r="M55" s="78">
        <v>620.20000000000005</v>
      </c>
      <c r="N55" s="78">
        <v>9958.6</v>
      </c>
      <c r="O55" s="78">
        <v>33939.5</v>
      </c>
      <c r="P55" s="77">
        <v>1230.4000000000001</v>
      </c>
      <c r="Q55" s="78" t="s">
        <v>60</v>
      </c>
      <c r="R55" s="78" t="s">
        <v>60</v>
      </c>
      <c r="S55" s="78" t="s">
        <v>60</v>
      </c>
      <c r="T55" s="79">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63C3841-43D2-400F-8313-4A2AE2E90F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LOG</vt:lpstr>
      <vt:lpstr>Intro</vt:lpstr>
      <vt:lpstr>Maximum</vt:lpstr>
      <vt:lpstr>Bound</vt:lpstr>
      <vt:lpstr>LineCap</vt:lpstr>
      <vt:lpstr>35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2022-04-08T10:46:08Z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