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osac\OneDrive\Documents\GitHub\Bachelor_Git\Resultater\"/>
    </mc:Choice>
  </mc:AlternateContent>
  <xr:revisionPtr revIDLastSave="0" documentId="13_ncr:1_{2E7F6A4A-EFDD-45EA-BD4D-1A6D9D41E183}" xr6:coauthVersionLast="47" xr6:coauthVersionMax="47" xr10:uidLastSave="{00000000-0000-0000-0000-000000000000}"/>
  <bookViews>
    <workbookView xWindow="-108" yWindow="-108" windowWidth="41496" windowHeight="17040" xr2:uid="{00000000-000D-0000-FFFF-FFFF00000000}"/>
  </bookViews>
  <sheets>
    <sheet name="data" sheetId="1" r:id="rId1"/>
  </sheets>
  <definedNames>
    <definedName name="POWER_USER_EXCEL_CHART_4A4DF2E3_F6D1_41DB_9784_00476DBBB079">data!$X$2:$AC$7</definedName>
    <definedName name="POWER_USER_EXCEL_CHART_EC2B84F3_BE1F_47DE_9416_DD44F152DFF9">data!$Q$2:$V$43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4" i="1" l="1"/>
  <c r="T44" i="1"/>
  <c r="U44" i="1"/>
  <c r="V44" i="1"/>
  <c r="R44" i="1"/>
  <c r="AC8" i="1"/>
  <c r="Z8" i="1"/>
  <c r="AA8" i="1"/>
  <c r="AB8" i="1"/>
  <c r="Y8" i="1"/>
  <c r="Z3" i="1"/>
  <c r="AA3" i="1"/>
  <c r="AB3" i="1"/>
  <c r="AC3" i="1"/>
  <c r="Z4" i="1"/>
  <c r="AA4" i="1"/>
  <c r="AB4" i="1"/>
  <c r="AC4" i="1"/>
  <c r="Z5" i="1"/>
  <c r="AA5" i="1"/>
  <c r="AB5" i="1"/>
  <c r="AC5" i="1"/>
  <c r="Z6" i="1"/>
  <c r="AA6" i="1"/>
  <c r="AB6" i="1"/>
  <c r="AC6" i="1"/>
  <c r="Z7" i="1"/>
  <c r="AA7" i="1"/>
  <c r="AB7" i="1"/>
  <c r="AC7" i="1"/>
  <c r="Y7" i="1"/>
  <c r="Y6" i="1"/>
  <c r="Y5" i="1"/>
  <c r="Y4" i="1"/>
  <c r="Y3" i="1"/>
  <c r="S3" i="1"/>
  <c r="T3" i="1"/>
  <c r="U3" i="1"/>
  <c r="V3" i="1"/>
  <c r="S4" i="1"/>
  <c r="T4" i="1"/>
  <c r="U4" i="1"/>
  <c r="V4" i="1"/>
  <c r="S5" i="1"/>
  <c r="T5" i="1"/>
  <c r="U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S24" i="1"/>
  <c r="T24" i="1"/>
  <c r="U24" i="1"/>
  <c r="V24" i="1"/>
  <c r="S25" i="1"/>
  <c r="T25" i="1"/>
  <c r="U25" i="1"/>
  <c r="V25" i="1"/>
  <c r="S26" i="1"/>
  <c r="T26" i="1"/>
  <c r="U26" i="1"/>
  <c r="V26" i="1"/>
  <c r="S27" i="1"/>
  <c r="T27" i="1"/>
  <c r="U27" i="1"/>
  <c r="V27" i="1"/>
  <c r="S28" i="1"/>
  <c r="T28" i="1"/>
  <c r="U28" i="1"/>
  <c r="V28" i="1"/>
  <c r="S29" i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T33" i="1"/>
  <c r="U33" i="1"/>
  <c r="V33" i="1"/>
  <c r="S34" i="1"/>
  <c r="T34" i="1"/>
  <c r="U34" i="1"/>
  <c r="V34" i="1"/>
  <c r="S35" i="1"/>
  <c r="T35" i="1"/>
  <c r="U35" i="1"/>
  <c r="V35" i="1"/>
  <c r="S36" i="1"/>
  <c r="T36" i="1"/>
  <c r="U36" i="1"/>
  <c r="V36" i="1"/>
  <c r="S37" i="1"/>
  <c r="T37" i="1"/>
  <c r="U37" i="1"/>
  <c r="V37" i="1"/>
  <c r="S38" i="1"/>
  <c r="T38" i="1"/>
  <c r="U38" i="1"/>
  <c r="V38" i="1"/>
  <c r="S39" i="1"/>
  <c r="T39" i="1"/>
  <c r="U39" i="1"/>
  <c r="V39" i="1"/>
  <c r="S40" i="1"/>
  <c r="T40" i="1"/>
  <c r="U40" i="1"/>
  <c r="V40" i="1"/>
  <c r="S41" i="1"/>
  <c r="T41" i="1"/>
  <c r="U41" i="1"/>
  <c r="V41" i="1"/>
  <c r="S42" i="1"/>
  <c r="T42" i="1"/>
  <c r="U42" i="1"/>
  <c r="V42" i="1"/>
  <c r="S43" i="1"/>
  <c r="T43" i="1"/>
  <c r="U43" i="1"/>
  <c r="V43" i="1"/>
  <c r="S45" i="1"/>
  <c r="T45" i="1"/>
  <c r="U45" i="1"/>
  <c r="V45" i="1"/>
  <c r="S46" i="1"/>
  <c r="T46" i="1"/>
  <c r="U46" i="1"/>
  <c r="V46" i="1"/>
  <c r="S47" i="1"/>
  <c r="T47" i="1"/>
  <c r="U47" i="1"/>
  <c r="V47" i="1"/>
  <c r="S48" i="1"/>
  <c r="T48" i="1"/>
  <c r="U48" i="1"/>
  <c r="V48" i="1"/>
  <c r="S49" i="1"/>
  <c r="T49" i="1"/>
  <c r="U49" i="1"/>
  <c r="V49" i="1"/>
  <c r="S50" i="1"/>
  <c r="T50" i="1"/>
  <c r="U50" i="1"/>
  <c r="V50" i="1"/>
  <c r="S51" i="1"/>
  <c r="T51" i="1"/>
  <c r="U51" i="1"/>
  <c r="V51" i="1"/>
  <c r="S52" i="1"/>
  <c r="T52" i="1"/>
  <c r="U52" i="1"/>
  <c r="V52" i="1"/>
  <c r="S53" i="1"/>
  <c r="T53" i="1"/>
  <c r="U53" i="1"/>
  <c r="V53" i="1"/>
  <c r="S54" i="1"/>
  <c r="T54" i="1"/>
  <c r="U54" i="1"/>
  <c r="V54" i="1"/>
  <c r="S55" i="1"/>
  <c r="T55" i="1"/>
  <c r="U55" i="1"/>
  <c r="V55" i="1"/>
  <c r="S56" i="1"/>
  <c r="T56" i="1"/>
  <c r="U56" i="1"/>
  <c r="V56" i="1"/>
  <c r="S57" i="1"/>
  <c r="T57" i="1"/>
  <c r="U57" i="1"/>
  <c r="V57" i="1"/>
  <c r="S58" i="1"/>
  <c r="T58" i="1"/>
  <c r="U58" i="1"/>
  <c r="V58" i="1"/>
  <c r="S59" i="1"/>
  <c r="T59" i="1"/>
  <c r="U59" i="1"/>
  <c r="V59" i="1"/>
  <c r="S60" i="1"/>
  <c r="T60" i="1"/>
  <c r="U60" i="1"/>
  <c r="V60" i="1"/>
  <c r="S61" i="1"/>
  <c r="T61" i="1"/>
  <c r="U61" i="1"/>
  <c r="V61" i="1"/>
  <c r="S62" i="1"/>
  <c r="T62" i="1"/>
  <c r="U62" i="1"/>
  <c r="V62" i="1"/>
  <c r="S63" i="1"/>
  <c r="T63" i="1"/>
  <c r="U63" i="1"/>
  <c r="V63" i="1"/>
  <c r="S64" i="1"/>
  <c r="T64" i="1"/>
  <c r="U64" i="1"/>
  <c r="V64" i="1"/>
  <c r="S65" i="1"/>
  <c r="T65" i="1"/>
  <c r="U65" i="1"/>
  <c r="V65" i="1"/>
  <c r="S66" i="1"/>
  <c r="T66" i="1"/>
  <c r="U66" i="1"/>
  <c r="V66" i="1"/>
  <c r="S67" i="1"/>
  <c r="T67" i="1"/>
  <c r="U67" i="1"/>
  <c r="V67" i="1"/>
  <c r="S68" i="1"/>
  <c r="T68" i="1"/>
  <c r="U68" i="1"/>
  <c r="V68" i="1"/>
  <c r="S69" i="1"/>
  <c r="T69" i="1"/>
  <c r="U69" i="1"/>
  <c r="V69" i="1"/>
  <c r="S70" i="1"/>
  <c r="T70" i="1"/>
  <c r="U70" i="1"/>
  <c r="V70" i="1"/>
  <c r="S71" i="1"/>
  <c r="T71" i="1"/>
  <c r="U71" i="1"/>
  <c r="V71" i="1"/>
  <c r="S72" i="1"/>
  <c r="T72" i="1"/>
  <c r="U72" i="1"/>
  <c r="V72" i="1"/>
  <c r="S73" i="1"/>
  <c r="T73" i="1"/>
  <c r="U73" i="1"/>
  <c r="V73" i="1"/>
  <c r="S74" i="1"/>
  <c r="T74" i="1"/>
  <c r="U74" i="1"/>
  <c r="V74" i="1"/>
  <c r="S75" i="1"/>
  <c r="T75" i="1"/>
  <c r="U75" i="1"/>
  <c r="V75" i="1"/>
  <c r="S76" i="1"/>
  <c r="T76" i="1"/>
  <c r="U76" i="1"/>
  <c r="V76" i="1"/>
  <c r="S77" i="1"/>
  <c r="T77" i="1"/>
  <c r="U77" i="1"/>
  <c r="V77" i="1"/>
  <c r="S78" i="1"/>
  <c r="T78" i="1"/>
  <c r="U78" i="1"/>
  <c r="V78" i="1"/>
  <c r="S79" i="1"/>
  <c r="T79" i="1"/>
  <c r="U79" i="1"/>
  <c r="V79" i="1"/>
  <c r="S80" i="1"/>
  <c r="T80" i="1"/>
  <c r="U80" i="1"/>
  <c r="V80" i="1"/>
  <c r="S81" i="1"/>
  <c r="T81" i="1"/>
  <c r="U81" i="1"/>
  <c r="V81" i="1"/>
  <c r="S82" i="1"/>
  <c r="T82" i="1"/>
  <c r="U82" i="1"/>
  <c r="V82" i="1"/>
  <c r="S83" i="1"/>
  <c r="T83" i="1"/>
  <c r="U83" i="1"/>
  <c r="V83" i="1"/>
  <c r="S84" i="1"/>
  <c r="T84" i="1"/>
  <c r="U84" i="1"/>
  <c r="V84" i="1"/>
  <c r="S85" i="1"/>
  <c r="T85" i="1"/>
  <c r="U85" i="1"/>
  <c r="V85" i="1"/>
  <c r="S86" i="1"/>
  <c r="T86" i="1"/>
  <c r="U86" i="1"/>
  <c r="V86" i="1"/>
  <c r="S87" i="1"/>
  <c r="T87" i="1"/>
  <c r="U87" i="1"/>
  <c r="V87" i="1"/>
  <c r="S88" i="1"/>
  <c r="T88" i="1"/>
  <c r="U88" i="1"/>
  <c r="V88" i="1"/>
  <c r="S89" i="1"/>
  <c r="T89" i="1"/>
  <c r="U89" i="1"/>
  <c r="V89" i="1"/>
  <c r="S90" i="1"/>
  <c r="T90" i="1"/>
  <c r="U90" i="1"/>
  <c r="V90" i="1"/>
  <c r="S91" i="1"/>
  <c r="T91" i="1"/>
  <c r="U91" i="1"/>
  <c r="V91" i="1"/>
  <c r="S92" i="1"/>
  <c r="T92" i="1"/>
  <c r="U92" i="1"/>
  <c r="V92" i="1"/>
  <c r="S93" i="1"/>
  <c r="T93" i="1"/>
  <c r="U93" i="1"/>
  <c r="V93" i="1"/>
  <c r="S94" i="1"/>
  <c r="T94" i="1"/>
  <c r="U94" i="1"/>
  <c r="V94" i="1"/>
  <c r="S95" i="1"/>
  <c r="T95" i="1"/>
  <c r="U95" i="1"/>
  <c r="V9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3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P3" i="1" a="1"/>
  <c r="P3" i="1" s="1"/>
  <c r="O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<sst xmlns="http://schemas.openxmlformats.org/spreadsheetml/2006/main" count="344" uniqueCount="158">
  <si>
    <t>Sum of Pv</t>
  </si>
  <si>
    <t>Scenario</t>
  </si>
  <si>
    <t>2cns-midroad</t>
  </si>
  <si>
    <t/>
  </si>
  <si>
    <t>Processset</t>
  </si>
  <si>
    <t>AGR_ALL</t>
  </si>
  <si>
    <t>COM_ALL</t>
  </si>
  <si>
    <t>IND_ALL</t>
  </si>
  <si>
    <t>RES_ALL</t>
  </si>
  <si>
    <t>TRA_ALL</t>
  </si>
  <si>
    <t>Commodity</t>
  </si>
  <si>
    <t>AGRBGA</t>
  </si>
  <si>
    <t>AGRDSL</t>
  </si>
  <si>
    <t>AGRELC</t>
  </si>
  <si>
    <t>AGRH2</t>
  </si>
  <si>
    <t>AGRHDE</t>
  </si>
  <si>
    <t>AGRHFO</t>
  </si>
  <si>
    <t>AGRLPG</t>
  </si>
  <si>
    <t>AGRNGA</t>
  </si>
  <si>
    <t>AGRWCH</t>
  </si>
  <si>
    <t>AGRWPE</t>
  </si>
  <si>
    <t>COMCOA</t>
  </si>
  <si>
    <t>COMDSL</t>
  </si>
  <si>
    <t>COMELCA</t>
  </si>
  <si>
    <t>COMELCC</t>
  </si>
  <si>
    <t>COMELCH</t>
  </si>
  <si>
    <t>COMELCO</t>
  </si>
  <si>
    <t>COMELCW</t>
  </si>
  <si>
    <t>COMFIW</t>
  </si>
  <si>
    <t>COMGEO</t>
  </si>
  <si>
    <t>COMHCE</t>
  </si>
  <si>
    <t>COMHDE</t>
  </si>
  <si>
    <t>COMLPG</t>
  </si>
  <si>
    <t>COMNGA</t>
  </si>
  <si>
    <t>COMSOL</t>
  </si>
  <si>
    <t>CWFDEM</t>
  </si>
  <si>
    <t>INDAWH</t>
  </si>
  <si>
    <t>INDBGA</t>
  </si>
  <si>
    <t>INDCOA</t>
  </si>
  <si>
    <t>INDCWH</t>
  </si>
  <si>
    <t>INDDSL</t>
  </si>
  <si>
    <t>INDELC</t>
  </si>
  <si>
    <t>INDFWH</t>
  </si>
  <si>
    <t>INDGWH</t>
  </si>
  <si>
    <t>INDH2</t>
  </si>
  <si>
    <t>INDHCE</t>
  </si>
  <si>
    <t>INDHDE</t>
  </si>
  <si>
    <t>INDHFO</t>
  </si>
  <si>
    <t>INDHSE</t>
  </si>
  <si>
    <t>INDIWH</t>
  </si>
  <si>
    <t>INDLPG</t>
  </si>
  <si>
    <t>INDLWH</t>
  </si>
  <si>
    <t>INDMWH</t>
  </si>
  <si>
    <t>INDNGA</t>
  </si>
  <si>
    <t>INDNWH</t>
  </si>
  <si>
    <t>INDOWH</t>
  </si>
  <si>
    <t>INDRWH</t>
  </si>
  <si>
    <t>INDSNG1</t>
  </si>
  <si>
    <t>INDSNG2</t>
  </si>
  <si>
    <t>INDSOL</t>
  </si>
  <si>
    <t>INDSWH</t>
  </si>
  <si>
    <t>INDTWH</t>
  </si>
  <si>
    <t>INDWCH</t>
  </si>
  <si>
    <t>INDWPE</t>
  </si>
  <si>
    <t>INDWST</t>
  </si>
  <si>
    <t>INDWWH</t>
  </si>
  <si>
    <t>RESCOA</t>
  </si>
  <si>
    <t>RESDSL</t>
  </si>
  <si>
    <t>RESELCA</t>
  </si>
  <si>
    <t>RESELCC</t>
  </si>
  <si>
    <t>RESELCH</t>
  </si>
  <si>
    <t>RESELCO</t>
  </si>
  <si>
    <t>RESELCW</t>
  </si>
  <si>
    <t>RESFIW</t>
  </si>
  <si>
    <t>RESHCE</t>
  </si>
  <si>
    <t>RESHDE</t>
  </si>
  <si>
    <t>RESNGA</t>
  </si>
  <si>
    <t>RESSOL</t>
  </si>
  <si>
    <t>RWFDEM</t>
  </si>
  <si>
    <t>TRADSBL1</t>
  </si>
  <si>
    <t>TRADSBL2</t>
  </si>
  <si>
    <t>TRADSBL3</t>
  </si>
  <si>
    <t>TRADSBL4</t>
  </si>
  <si>
    <t>TRAELC</t>
  </si>
  <si>
    <t>TRAELCEV</t>
  </si>
  <si>
    <t>TRAGSBL1</t>
  </si>
  <si>
    <t>TRAGSBL2</t>
  </si>
  <si>
    <t>TRAGSBL4</t>
  </si>
  <si>
    <t>TRAH2G</t>
  </si>
  <si>
    <t>TRAHFON</t>
  </si>
  <si>
    <t>TRAKEIN1</t>
  </si>
  <si>
    <t>TRAKEIN2</t>
  </si>
  <si>
    <t>TRAKEIN3</t>
  </si>
  <si>
    <t>TRAKEIN4</t>
  </si>
  <si>
    <t>TRAKENA1</t>
  </si>
  <si>
    <t>TRAKENA2</t>
  </si>
  <si>
    <t>TRAKENA3</t>
  </si>
  <si>
    <t>TRAKENA4</t>
  </si>
  <si>
    <t>TRALPG</t>
  </si>
  <si>
    <t>TRAMFO</t>
  </si>
  <si>
    <t>TRANGBL3N</t>
  </si>
  <si>
    <t>TRANGBL4</t>
  </si>
  <si>
    <t>TRAOILBL4N</t>
  </si>
  <si>
    <t>TRAAMM</t>
  </si>
  <si>
    <t>Period</t>
  </si>
  <si>
    <t>AGR</t>
  </si>
  <si>
    <t>COM</t>
  </si>
  <si>
    <t>IND</t>
  </si>
  <si>
    <t>RES</t>
  </si>
  <si>
    <t>TRA</t>
  </si>
  <si>
    <t>BGA</t>
  </si>
  <si>
    <t>DSL</t>
  </si>
  <si>
    <t>ELC</t>
  </si>
  <si>
    <t>H2</t>
  </si>
  <si>
    <t>HDE</t>
  </si>
  <si>
    <t>HFO</t>
  </si>
  <si>
    <t>LPG</t>
  </si>
  <si>
    <t>NGA</t>
  </si>
  <si>
    <t>WCH</t>
  </si>
  <si>
    <t>WPE</t>
  </si>
  <si>
    <t>COA</t>
  </si>
  <si>
    <t>FIW</t>
  </si>
  <si>
    <t>GEO</t>
  </si>
  <si>
    <t>HCE</t>
  </si>
  <si>
    <t>SOL</t>
  </si>
  <si>
    <t>DEM</t>
  </si>
  <si>
    <t>AWH</t>
  </si>
  <si>
    <t>CWH</t>
  </si>
  <si>
    <t>FWH</t>
  </si>
  <si>
    <t>GWH</t>
  </si>
  <si>
    <t>HSE</t>
  </si>
  <si>
    <t>IWH</t>
  </si>
  <si>
    <t>LWH</t>
  </si>
  <si>
    <t>MWH</t>
  </si>
  <si>
    <t>NWH</t>
  </si>
  <si>
    <t>OWH</t>
  </si>
  <si>
    <t>RWH</t>
  </si>
  <si>
    <t>SNG</t>
  </si>
  <si>
    <t>SWH</t>
  </si>
  <si>
    <t>TWH</t>
  </si>
  <si>
    <t>WST</t>
  </si>
  <si>
    <t>WWH</t>
  </si>
  <si>
    <t>DSB</t>
  </si>
  <si>
    <t>GSB</t>
  </si>
  <si>
    <t>H2G</t>
  </si>
  <si>
    <t>KEI</t>
  </si>
  <si>
    <t>KEN</t>
  </si>
  <si>
    <t>MFO</t>
  </si>
  <si>
    <t>NGB</t>
  </si>
  <si>
    <t>OIL</t>
  </si>
  <si>
    <t>AMM</t>
  </si>
  <si>
    <t>Biomass &amp; Waste</t>
  </si>
  <si>
    <t>RF</t>
  </si>
  <si>
    <t>Fossil Oil</t>
  </si>
  <si>
    <t>Electricity</t>
  </si>
  <si>
    <t>Heat</t>
  </si>
  <si>
    <t>SUM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</si>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</sst>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696969"/>
      </left>
      <right style="thin">
        <color rgb="FF696969"/>
      </right>
      <top style="medium">
        <color indexed="64"/>
      </top>
      <bottom style="thin">
        <color rgb="FF696969"/>
      </bottom>
      <diagonal/>
    </border>
    <border>
      <left style="thin">
        <color rgb="FF696969"/>
      </left>
      <right style="medium">
        <color indexed="64"/>
      </right>
      <top style="medium">
        <color indexed="64"/>
      </top>
      <bottom style="thin">
        <color rgb="FF69696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 applyFill="1" applyBorder="1" applyAlignment="1" applyProtection="1"/>
    <xf numFmtId="49" fontId="3" fillId="2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 applyProtection="1"/>
    <xf numFmtId="0" fontId="4" fillId="3" borderId="2" xfId="0" applyFont="1" applyFill="1" applyBorder="1" applyAlignment="1">
      <alignment horizontal="right" vertical="center"/>
    </xf>
    <xf numFmtId="0" fontId="0" fillId="0" borderId="3" xfId="0" applyNumberFormat="1" applyFont="1" applyFill="1" applyBorder="1" applyAlignment="1" applyProtection="1"/>
    <xf numFmtId="0" fontId="5" fillId="3" borderId="4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2" fillId="0" borderId="6" xfId="0" applyNumberFormat="1" applyFont="1" applyFill="1" applyBorder="1" applyAlignment="1" applyProtection="1"/>
    <xf numFmtId="0" fontId="0" fillId="0" borderId="7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0" fillId="0" borderId="9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365714</xdr:colOff>
      <xdr:row>1</xdr:row>
      <xdr:rowOff>179488</xdr:rowOff>
    </xdr:from>
    <xdr:to>
      <xdr:col>41</xdr:col>
      <xdr:colOff>457361</xdr:colOff>
      <xdr:row>21</xdr:row>
      <xdr:rowOff>166789</xdr:rowOff>
    </xdr:to>
    <xdr:grpSp>
      <xdr:nvGrpSpPr>
        <xdr:cNvPr id="273" name="POWER_USER_SANKEY_CHART" descr="{&quot;RangeName&quot;:&quot;POWER_USER_EXCEL_CHART_4A4DF2E3_F6D1_41DB_9784_00476DBBB079&quot;,&quot;Version&quot;:&quot;1.6.1218.0&quot;}">
          <a:extLst>
            <a:ext uri="{FF2B5EF4-FFF2-40B4-BE49-F238E27FC236}">
              <a16:creationId xmlns:a16="http://schemas.microsoft.com/office/drawing/2014/main" id="{92C887F1-5B64-DC6F-7962-7956DD076EBE}"/>
            </a:ext>
          </a:extLst>
        </xdr:cNvPr>
        <xdr:cNvGrpSpPr/>
      </xdr:nvGrpSpPr>
      <xdr:grpSpPr>
        <a:xfrm>
          <a:off x="18863377" y="408442"/>
          <a:ext cx="7849225" cy="4622254"/>
          <a:chOff x="18914843" y="414502"/>
          <a:chExt cx="7861300" cy="4686301"/>
        </a:xfrm>
      </xdr:grpSpPr>
      <xdr:sp macro="" textlink="">
        <xdr:nvSpPr>
          <xdr:cNvPr id="272" name="Rectangle 271">
            <a:extLst>
              <a:ext uri="{FF2B5EF4-FFF2-40B4-BE49-F238E27FC236}">
                <a16:creationId xmlns:a16="http://schemas.microsoft.com/office/drawing/2014/main" id="{1B6CA422-5846-4EBF-E53D-6D1F1C53A319}"/>
              </a:ext>
            </a:extLst>
          </xdr:cNvPr>
          <xdr:cNvSpPr/>
        </xdr:nvSpPr>
        <xdr:spPr>
          <a:xfrm>
            <a:off x="18914843" y="414502"/>
            <a:ext cx="7861300" cy="4686301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6" name="POWER_USER_SANKEY_CHART_SERIE_SHAPE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C1ABD320-CC3B-0F03-8C16-127AA4273F19}"/>
              </a:ext>
            </a:extLst>
          </xdr:cNvPr>
          <xdr:cNvSpPr/>
        </xdr:nvSpPr>
        <xdr:spPr>
          <a:xfrm>
            <a:off x="19056350" y="679450"/>
            <a:ext cx="1270000" cy="27143"/>
          </a:xfrm>
          <a:prstGeom prst="rect">
            <a:avLst/>
          </a:prstGeom>
          <a:solidFill>
            <a:srgbClr val="92D05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Biomass &amp; Waste
54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7" name="POWER_USER_SANKEY_CHART_CONNECTED_SUB_SERIE_SHAPE_3_27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2E36C37A-5594-0093-936B-2C51201F30D1}"/>
              </a:ext>
            </a:extLst>
          </xdr:cNvPr>
          <xdr:cNvSpPr/>
        </xdr:nvSpPr>
        <xdr:spPr>
          <a:xfrm>
            <a:off x="20300950" y="679450"/>
            <a:ext cx="0" cy="27143"/>
          </a:xfrm>
          <a:prstGeom prst="rect">
            <a:avLst/>
          </a:prstGeom>
          <a:solidFill>
            <a:srgbClr val="00206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9" name="POWER_USER_SANKEY_CHART_SERIE_SHAPE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A56797C0-7137-ED82-F0C1-DBB469F81691}"/>
              </a:ext>
            </a:extLst>
          </xdr:cNvPr>
          <xdr:cNvSpPr/>
        </xdr:nvSpPr>
        <xdr:spPr>
          <a:xfrm>
            <a:off x="19056350" y="833593"/>
            <a:ext cx="1270000" cy="672851"/>
          </a:xfrm>
          <a:prstGeom prst="rect">
            <a:avLst/>
          </a:prstGeom>
          <a:solidFill>
            <a:srgbClr val="0070C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RF
1,333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190" name="POWER_USER_SANKEY_CHART_CONNECTED_SUB_SERIE_SHAPE_4_25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6E79B7AF-39C9-6C3A-1522-858FD6A8AFF4}"/>
              </a:ext>
            </a:extLst>
          </xdr:cNvPr>
          <xdr:cNvSpPr/>
        </xdr:nvSpPr>
        <xdr:spPr>
          <a:xfrm>
            <a:off x="20300950" y="833593"/>
            <a:ext cx="0" cy="16058"/>
          </a:xfrm>
          <a:prstGeom prst="rect">
            <a:avLst/>
          </a:prstGeom>
          <a:solidFill>
            <a:srgbClr val="0070C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92" name="POWER_USER_SANKEY_CHART_CONNECTED_SUB_SERIE_SHAPE_4_27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5151E481-5F63-7691-1152-832223140E99}"/>
              </a:ext>
            </a:extLst>
          </xdr:cNvPr>
          <xdr:cNvSpPr/>
        </xdr:nvSpPr>
        <xdr:spPr>
          <a:xfrm>
            <a:off x="20300950" y="849651"/>
            <a:ext cx="0" cy="133587"/>
          </a:xfrm>
          <a:prstGeom prst="rect">
            <a:avLst/>
          </a:prstGeom>
          <a:solidFill>
            <a:srgbClr val="0070C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94" name="POWER_USER_SANKEY_CHART_CONNECTED_SUB_SERIE_SHAPE_4_29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7C07D0DA-8DA7-A5FB-3063-C3C5C7A6BACD}"/>
              </a:ext>
            </a:extLst>
          </xdr:cNvPr>
          <xdr:cNvSpPr/>
        </xdr:nvSpPr>
        <xdr:spPr>
          <a:xfrm>
            <a:off x="20300950" y="983238"/>
            <a:ext cx="0" cy="523207"/>
          </a:xfrm>
          <a:prstGeom prst="rect">
            <a:avLst/>
          </a:prstGeom>
          <a:solidFill>
            <a:srgbClr val="0070C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96" name="POWER_USER_SANKEY_CHART_SERIE_SHAPE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1EEBF632-1C58-3631-2D2E-AFA7B3E24DD7}"/>
              </a:ext>
            </a:extLst>
          </xdr:cNvPr>
          <xdr:cNvSpPr/>
        </xdr:nvSpPr>
        <xdr:spPr>
          <a:xfrm>
            <a:off x="19056350" y="1633444"/>
            <a:ext cx="1270000" cy="2510"/>
          </a:xfrm>
          <a:prstGeom prst="rect">
            <a:avLst/>
          </a:prstGeom>
          <a:solidFill>
            <a:srgbClr val="00B0F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ysClr val="windowText" lastClr="000000"/>
                </a:solidFill>
              </a:rPr>
              <a:t>Fossil Oil
5</a:t>
            </a:r>
            <a:endParaRPr lang="en-DK" sz="1100" b="0" i="0" u="none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" name="POWER_USER_SANKEY_CHART_CONNECTED_SUB_SERIE_SHAPE_5_29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1DD4F9DF-984D-807D-688C-4484F50DD19A}"/>
              </a:ext>
            </a:extLst>
          </xdr:cNvPr>
          <xdr:cNvSpPr/>
        </xdr:nvSpPr>
        <xdr:spPr>
          <a:xfrm>
            <a:off x="20300950" y="1633444"/>
            <a:ext cx="0" cy="2510"/>
          </a:xfrm>
          <a:prstGeom prst="rect">
            <a:avLst/>
          </a:prstGeom>
          <a:solidFill>
            <a:srgbClr val="00B0F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99" name="POWER_USER_SANKEY_CHART_SERIE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8CF65B6E-10E8-B271-D14C-7EAF7EEF73EF}"/>
              </a:ext>
            </a:extLst>
          </xdr:cNvPr>
          <xdr:cNvSpPr/>
        </xdr:nvSpPr>
        <xdr:spPr>
          <a:xfrm>
            <a:off x="19056350" y="1762954"/>
            <a:ext cx="1270000" cy="1780074"/>
          </a:xfrm>
          <a:prstGeom prst="rect">
            <a:avLst/>
          </a:prstGeom>
          <a:solidFill>
            <a:srgbClr val="FF000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Electricity
3,526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200" name="POWER_USER_SANKEY_CHART_CONNECTED_SUB_SERIE_SHAPE_6_25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6266AE80-E6EC-7993-0306-579B18F9CF78}"/>
              </a:ext>
            </a:extLst>
          </xdr:cNvPr>
          <xdr:cNvSpPr/>
        </xdr:nvSpPr>
        <xdr:spPr>
          <a:xfrm>
            <a:off x="20300950" y="1762954"/>
            <a:ext cx="0" cy="22718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02" name="POWER_USER_SANKEY_CHART_CONNECTED_SUB_SERIE_SHAPE_6_26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0F8C200D-85CF-BD93-2CC0-FD1DEE908835}"/>
              </a:ext>
            </a:extLst>
          </xdr:cNvPr>
          <xdr:cNvSpPr/>
        </xdr:nvSpPr>
        <xdr:spPr>
          <a:xfrm>
            <a:off x="20300950" y="1785672"/>
            <a:ext cx="0" cy="176273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04" name="POWER_USER_SANKEY_CHART_CONNECTED_SUB_SERIE_SHAPE_6_27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A1A80FC7-2BA0-FA27-6669-72CB18AB9711}"/>
              </a:ext>
            </a:extLst>
          </xdr:cNvPr>
          <xdr:cNvSpPr/>
        </xdr:nvSpPr>
        <xdr:spPr>
          <a:xfrm>
            <a:off x="20300950" y="1961945"/>
            <a:ext cx="0" cy="1144877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06" name="POWER_USER_SANKEY_CHART_CONNECTED_SUB_SERIE_SHAPE_6_28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0BBE523D-E35C-6A9B-D633-C6CEDAD6FA0E}"/>
              </a:ext>
            </a:extLst>
          </xdr:cNvPr>
          <xdr:cNvSpPr/>
        </xdr:nvSpPr>
        <xdr:spPr>
          <a:xfrm>
            <a:off x="20300950" y="3106822"/>
            <a:ext cx="0" cy="186842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08" name="POWER_USER_SANKEY_CHART_CONNECTED_SUB_SERIE_SHAPE_6_29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173ABF97-2780-0A8B-E5C3-9421EDD6E242}"/>
              </a:ext>
            </a:extLst>
          </xdr:cNvPr>
          <xdr:cNvSpPr/>
        </xdr:nvSpPr>
        <xdr:spPr>
          <a:xfrm>
            <a:off x="20300950" y="3293664"/>
            <a:ext cx="0" cy="249364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0" name="POWER_USER_SANKEY_CHART_SERIE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6B08A98D-9AA9-B9D8-3354-FB261329622D}"/>
              </a:ext>
            </a:extLst>
          </xdr:cNvPr>
          <xdr:cNvSpPr/>
        </xdr:nvSpPr>
        <xdr:spPr>
          <a:xfrm>
            <a:off x="19056350" y="3670028"/>
            <a:ext cx="1270000" cy="1327423"/>
          </a:xfrm>
          <a:prstGeom prst="rect">
            <a:avLst/>
          </a:prstGeom>
          <a:solidFill>
            <a:srgbClr val="FFC00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Heat
2,629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211" name="POWER_USER_SANKEY_CHART_CONNECTED_SUB_SERIE_SHAPE_7_25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6A7C6DB6-0334-C3F1-EC87-80A888713E7B}"/>
              </a:ext>
            </a:extLst>
          </xdr:cNvPr>
          <xdr:cNvSpPr/>
        </xdr:nvSpPr>
        <xdr:spPr>
          <a:xfrm>
            <a:off x="20300950" y="3670028"/>
            <a:ext cx="0" cy="255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3" name="POWER_USER_SANKEY_CHART_CONNECTED_SUB_SERIE_SHAPE_7_26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6B04E279-8B22-D555-9114-95B38D54BCD9}"/>
              </a:ext>
            </a:extLst>
          </xdr:cNvPr>
          <xdr:cNvSpPr/>
        </xdr:nvSpPr>
        <xdr:spPr>
          <a:xfrm>
            <a:off x="20300950" y="3670283"/>
            <a:ext cx="0" cy="340046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5" name="POWER_USER_SANKEY_CHART_CONNECTED_SUB_SERIE_SHAPE_7_27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56BAA83E-E28C-83E8-7D57-1A5326B6117E}"/>
              </a:ext>
            </a:extLst>
          </xdr:cNvPr>
          <xdr:cNvSpPr/>
        </xdr:nvSpPr>
        <xdr:spPr>
          <a:xfrm>
            <a:off x="20300950" y="4010329"/>
            <a:ext cx="0" cy="277995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7" name="POWER_USER_SANKEY_CHART_CONNECTED_SUB_SERIE_SHAPE_7_28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B2542611-9B1A-BB15-C16A-9494C5B24A0C}"/>
              </a:ext>
            </a:extLst>
          </xdr:cNvPr>
          <xdr:cNvSpPr/>
        </xdr:nvSpPr>
        <xdr:spPr>
          <a:xfrm>
            <a:off x="20300950" y="4288324"/>
            <a:ext cx="0" cy="709127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9" name="POWER_USER_SANKEY_CHART_CATEGORY_LINE_SHAPE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63897FB5-51F9-4E80-006B-42EA5DA5AA7D}"/>
              </a:ext>
            </a:extLst>
          </xdr:cNvPr>
          <xdr:cNvSpPr/>
        </xdr:nvSpPr>
        <xdr:spPr>
          <a:xfrm>
            <a:off x="25406350" y="679450"/>
            <a:ext cx="63500" cy="39030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0" name="POWER_USER_SANKEY_CHART_CATEGORY_SHAPE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01AF4BEF-4145-17AF-B1A6-AD5C50CD2022}"/>
              </a:ext>
            </a:extLst>
          </xdr:cNvPr>
          <xdr:cNvSpPr/>
        </xdr:nvSpPr>
        <xdr:spPr>
          <a:xfrm>
            <a:off x="25469850" y="679450"/>
            <a:ext cx="1270000" cy="39030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AGR
77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1" name="POWER_USER_SANKEY_CHART_CONNECTED_SUB_CATEGORY_SHAPE_4_25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FCF86AFA-FFBF-4327-613D-20ED640836F0}"/>
              </a:ext>
            </a:extLst>
          </xdr:cNvPr>
          <xdr:cNvSpPr/>
        </xdr:nvSpPr>
        <xdr:spPr>
          <a:xfrm>
            <a:off x="25431750" y="679450"/>
            <a:ext cx="0" cy="1605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3" name="POWER_USER_SANKEY_CHART_CONNECTED_SUB_CATEGORY_SHAPE_6_25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47CC137A-DEBF-3BAF-4ACB-0F0DA62409FF}"/>
              </a:ext>
            </a:extLst>
          </xdr:cNvPr>
          <xdr:cNvSpPr/>
        </xdr:nvSpPr>
        <xdr:spPr>
          <a:xfrm>
            <a:off x="25431750" y="695507"/>
            <a:ext cx="0" cy="2271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5" name="POWER_USER_SANKEY_CHART_CONNECTED_SUB_CATEGORY_SHAPE_7_25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47A37E16-45C8-4CCC-996C-B2BCEA8E3D0E}"/>
              </a:ext>
            </a:extLst>
          </xdr:cNvPr>
          <xdr:cNvSpPr/>
        </xdr:nvSpPr>
        <xdr:spPr>
          <a:xfrm>
            <a:off x="25431750" y="718224"/>
            <a:ext cx="0" cy="25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7" name="POWER_USER_SANKEY_CHART_CATEGORY_LINE_SHAPE" descr="{&quot;Id&quot;:&quot;372FF78C-6199-49CB-B87D-8AFCD13EAAF1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649129D4-78AA-B0B4-7622-95F2F3315EB9}"/>
              </a:ext>
            </a:extLst>
          </xdr:cNvPr>
          <xdr:cNvSpPr/>
        </xdr:nvSpPr>
        <xdr:spPr>
          <a:xfrm>
            <a:off x="25406350" y="845480"/>
            <a:ext cx="63500" cy="516318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8" name="POWER_USER_SANKEY_CHART_CATEGORY_SHAPE" descr="{&quot;Id&quot;:&quot;372FF78C-6199-49CB-B87D-8AFCD13EAAF1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1BC3C5C4-961D-07AE-ED61-B4E2DB616DC1}"/>
              </a:ext>
            </a:extLst>
          </xdr:cNvPr>
          <xdr:cNvSpPr/>
        </xdr:nvSpPr>
        <xdr:spPr>
          <a:xfrm>
            <a:off x="25495250" y="971550"/>
            <a:ext cx="1270000" cy="288648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COM
1,023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9" name="POWER_USER_SANKEY_CHART_CONNECTED_SUB_CATEGORY_SHAPE_6_26" descr="{&quot;Id&quot;:&quot;372FF78C-6199-49CB-B87D-8AFCD13EAAF1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1BBB436B-6496-6930-391B-F69D40FD2DDA}"/>
              </a:ext>
            </a:extLst>
          </xdr:cNvPr>
          <xdr:cNvSpPr/>
        </xdr:nvSpPr>
        <xdr:spPr>
          <a:xfrm>
            <a:off x="25431750" y="845480"/>
            <a:ext cx="0" cy="176273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1" name="POWER_USER_SANKEY_CHART_CONNECTED_SUB_CATEGORY_SHAPE_7_26" descr="{&quot;Id&quot;:&quot;372FF78C-6199-49CB-B87D-8AFCD13EAAF1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7E521B55-D93F-8FD8-D45A-F57B48B6CF5D}"/>
              </a:ext>
            </a:extLst>
          </xdr:cNvPr>
          <xdr:cNvSpPr/>
        </xdr:nvSpPr>
        <xdr:spPr>
          <a:xfrm>
            <a:off x="25431750" y="1021753"/>
            <a:ext cx="0" cy="34004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3" name="POWER_USER_SANKEY_CHART_CATEGORY_LINE_SHAPE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262ED2C5-6E9D-2E3D-78CD-19C355EB76C1}"/>
              </a:ext>
            </a:extLst>
          </xdr:cNvPr>
          <xdr:cNvSpPr/>
        </xdr:nvSpPr>
        <xdr:spPr>
          <a:xfrm>
            <a:off x="25406350" y="1488798"/>
            <a:ext cx="63500" cy="1583602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4" name="POWER_USER_SANKEY_CHART_CATEGORY_SHAPE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357628F9-1279-F4B7-F385-395A97785D01}"/>
              </a:ext>
            </a:extLst>
          </xdr:cNvPr>
          <xdr:cNvSpPr/>
        </xdr:nvSpPr>
        <xdr:spPr>
          <a:xfrm>
            <a:off x="25469850" y="1488798"/>
            <a:ext cx="1270000" cy="1583602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IND
3,137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5" name="POWER_USER_SANKEY_CHART_CONNECTED_SUB_CATEGORY_SHAPE_3_27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68626F04-C272-1486-AC80-B35A1D025006}"/>
              </a:ext>
            </a:extLst>
          </xdr:cNvPr>
          <xdr:cNvSpPr/>
        </xdr:nvSpPr>
        <xdr:spPr>
          <a:xfrm>
            <a:off x="25431750" y="1488798"/>
            <a:ext cx="0" cy="27143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7" name="POWER_USER_SANKEY_CHART_CONNECTED_SUB_CATEGORY_SHAPE_4_27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9E41BCB0-2EC5-1A97-B698-55C71282BDA2}"/>
              </a:ext>
            </a:extLst>
          </xdr:cNvPr>
          <xdr:cNvSpPr/>
        </xdr:nvSpPr>
        <xdr:spPr>
          <a:xfrm>
            <a:off x="25431750" y="1515941"/>
            <a:ext cx="0" cy="13358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9" name="POWER_USER_SANKEY_CHART_CONNECTED_SUB_CATEGORY_SHAPE_6_27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0421E679-B4F1-A862-4AEF-A1EF1B52B523}"/>
              </a:ext>
            </a:extLst>
          </xdr:cNvPr>
          <xdr:cNvSpPr/>
        </xdr:nvSpPr>
        <xdr:spPr>
          <a:xfrm>
            <a:off x="25431750" y="1649528"/>
            <a:ext cx="0" cy="114487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1" name="POWER_USER_SANKEY_CHART_CONNECTED_SUB_CATEGORY_SHAPE_7_27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0D8D1AEF-F5D7-DBCD-98B2-6E43421132F0}"/>
              </a:ext>
            </a:extLst>
          </xdr:cNvPr>
          <xdr:cNvSpPr/>
        </xdr:nvSpPr>
        <xdr:spPr>
          <a:xfrm>
            <a:off x="25431750" y="2794405"/>
            <a:ext cx="0" cy="27799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3" name="POWER_USER_SANKEY_CHART_CATEGORY_LINE_SHAPE" descr="{&quot;Id&quot;:&quot;B31AAB88-B384-47FF-9598-57080736A4DD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8BA71FCA-2E52-07D9-E300-50945DC86E85}"/>
              </a:ext>
            </a:extLst>
          </xdr:cNvPr>
          <xdr:cNvSpPr/>
        </xdr:nvSpPr>
        <xdr:spPr>
          <a:xfrm>
            <a:off x="25406350" y="3199400"/>
            <a:ext cx="63500" cy="895969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4" name="POWER_USER_SANKEY_CHART_CATEGORY_SHAPE" descr="{&quot;Id&quot;:&quot;B31AAB88-B384-47FF-9598-57080736A4DD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F0FAA8E2-B701-E84B-7D8A-857CDC8B6B5D}"/>
              </a:ext>
            </a:extLst>
          </xdr:cNvPr>
          <xdr:cNvSpPr/>
        </xdr:nvSpPr>
        <xdr:spPr>
          <a:xfrm>
            <a:off x="25469850" y="3199400"/>
            <a:ext cx="1270000" cy="895969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RES
1,775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5" name="POWER_USER_SANKEY_CHART_CONNECTED_SUB_CATEGORY_SHAPE_6_28" descr="{&quot;Id&quot;:&quot;B31AAB88-B384-47FF-9598-57080736A4DD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9D9DB9F6-DD38-14BF-526A-C94024D84776}"/>
              </a:ext>
            </a:extLst>
          </xdr:cNvPr>
          <xdr:cNvSpPr/>
        </xdr:nvSpPr>
        <xdr:spPr>
          <a:xfrm>
            <a:off x="25431750" y="3199400"/>
            <a:ext cx="0" cy="186842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7" name="POWER_USER_SANKEY_CHART_CONNECTED_SUB_CATEGORY_SHAPE_7_28" descr="{&quot;Id&quot;:&quot;B31AAB88-B384-47FF-9598-57080736A4DD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641E6D3F-5804-C5CD-9556-E1597FEBC164}"/>
              </a:ext>
            </a:extLst>
          </xdr:cNvPr>
          <xdr:cNvSpPr/>
        </xdr:nvSpPr>
        <xdr:spPr>
          <a:xfrm>
            <a:off x="25431750" y="3386242"/>
            <a:ext cx="0" cy="70912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9" name="POWER_USER_SANKEY_CHART_CATEGORY_LINE_SHAPE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20FFD052-9BA3-6296-CBB1-73D071AF88F0}"/>
              </a:ext>
            </a:extLst>
          </xdr:cNvPr>
          <xdr:cNvSpPr/>
        </xdr:nvSpPr>
        <xdr:spPr>
          <a:xfrm>
            <a:off x="25406350" y="4222369"/>
            <a:ext cx="63500" cy="775080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50" name="POWER_USER_SANKEY_CHART_CATEGORY_SHAPE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BDE48CA2-047B-745F-75A9-1BE42FB7C789}"/>
              </a:ext>
            </a:extLst>
          </xdr:cNvPr>
          <xdr:cNvSpPr/>
        </xdr:nvSpPr>
        <xdr:spPr>
          <a:xfrm>
            <a:off x="25469850" y="4222369"/>
            <a:ext cx="1270000" cy="775080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TRA
1,535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51" name="POWER_USER_SANKEY_CHART_CONNECTED_SUB_CATEGORY_SHAPE_4_29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17A8728A-E9F2-DAE6-ECFD-4BE4CCB1EC95}"/>
              </a:ext>
            </a:extLst>
          </xdr:cNvPr>
          <xdr:cNvSpPr/>
        </xdr:nvSpPr>
        <xdr:spPr>
          <a:xfrm>
            <a:off x="25431750" y="4222369"/>
            <a:ext cx="0" cy="523206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53" name="POWER_USER_SANKEY_CHART_CONNECTED_SUB_CATEGORY_SHAPE_5_29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39D13C72-1DF3-7C55-5F4E-1870B8F51E3A}"/>
              </a:ext>
            </a:extLst>
          </xdr:cNvPr>
          <xdr:cNvSpPr/>
        </xdr:nvSpPr>
        <xdr:spPr>
          <a:xfrm>
            <a:off x="25431750" y="4745575"/>
            <a:ext cx="0" cy="2510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55" name="POWER_USER_SANKEY_CHART_CONNECTED_SUB_CATEGORY_SHAPE_6_29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79EDAB67-358A-6C3F-C44E-09B348A97326}"/>
              </a:ext>
            </a:extLst>
          </xdr:cNvPr>
          <xdr:cNvSpPr/>
        </xdr:nvSpPr>
        <xdr:spPr>
          <a:xfrm>
            <a:off x="25431750" y="4748085"/>
            <a:ext cx="0" cy="249364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cxnSp macro="">
        <xdr:nvCxnSpPr>
          <xdr:cNvPr id="257" name="POWER_USER_SANKEY_CHART_CONNECTOR_SHAPE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2D001336-3205-FFAB-5428-EE56B041528E}"/>
              </a:ext>
            </a:extLst>
          </xdr:cNvPr>
          <xdr:cNvCxnSpPr>
            <a:stCxn id="187" idx="3"/>
            <a:endCxn id="235" idx="1"/>
          </xdr:cNvCxnSpPr>
        </xdr:nvCxnSpPr>
        <xdr:spPr>
          <a:xfrm>
            <a:off x="20300951" y="693022"/>
            <a:ext cx="5130799" cy="809348"/>
          </a:xfrm>
          <a:prstGeom prst="curvedConnector3">
            <a:avLst>
              <a:gd name="adj1" fmla="val 50000"/>
            </a:avLst>
          </a:prstGeom>
          <a:ln w="27143" cap="flat" cmpd="sng" algn="ctr">
            <a:solidFill>
              <a:srgbClr val="92D05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POWER_USER_SANKEY_CHART_CONNECTOR_SHAPE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4ADE4F36-7F71-F3AD-8AE1-328A3D7A2553}"/>
              </a:ext>
            </a:extLst>
          </xdr:cNvPr>
          <xdr:cNvCxnSpPr>
            <a:stCxn id="190" idx="3"/>
            <a:endCxn id="221" idx="1"/>
          </xdr:cNvCxnSpPr>
        </xdr:nvCxnSpPr>
        <xdr:spPr>
          <a:xfrm flipV="1">
            <a:off x="20300951" y="687479"/>
            <a:ext cx="5130799" cy="154143"/>
          </a:xfrm>
          <a:prstGeom prst="curvedConnector3">
            <a:avLst>
              <a:gd name="adj1" fmla="val 50000"/>
            </a:avLst>
          </a:prstGeom>
          <a:ln w="16058" cap="flat" cmpd="sng" algn="ctr">
            <a:solidFill>
              <a:srgbClr val="0070C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POWER_USER_SANKEY_CHART_CONNECTOR_SHAPE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0AC8B2A8-FCAE-A376-6B4F-C383160C5465}"/>
              </a:ext>
            </a:extLst>
          </xdr:cNvPr>
          <xdr:cNvCxnSpPr>
            <a:stCxn id="192" idx="3"/>
            <a:endCxn id="237" idx="1"/>
          </xdr:cNvCxnSpPr>
        </xdr:nvCxnSpPr>
        <xdr:spPr>
          <a:xfrm>
            <a:off x="20300951" y="916445"/>
            <a:ext cx="5130799" cy="666290"/>
          </a:xfrm>
          <a:prstGeom prst="curvedConnector3">
            <a:avLst>
              <a:gd name="adj1" fmla="val 50000"/>
            </a:avLst>
          </a:prstGeom>
          <a:ln w="133587" cap="flat" cmpd="sng" algn="ctr">
            <a:solidFill>
              <a:srgbClr val="0070C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POWER_USER_SANKEY_CHART_CONNECTOR_SHAPE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AC39C90B-827F-3AC1-F16F-816EE1ABF83A}"/>
              </a:ext>
            </a:extLst>
          </xdr:cNvPr>
          <xdr:cNvCxnSpPr>
            <a:stCxn id="194" idx="3"/>
            <a:endCxn id="251" idx="1"/>
          </xdr:cNvCxnSpPr>
        </xdr:nvCxnSpPr>
        <xdr:spPr>
          <a:xfrm>
            <a:off x="20300951" y="1244842"/>
            <a:ext cx="5130799" cy="3239130"/>
          </a:xfrm>
          <a:prstGeom prst="curvedConnector3">
            <a:avLst>
              <a:gd name="adj1" fmla="val 50000"/>
            </a:avLst>
          </a:prstGeom>
          <a:ln w="523207" cap="flat" cmpd="sng" algn="ctr">
            <a:solidFill>
              <a:srgbClr val="0070C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POWER_USER_SANKEY_CHART_CONNECTOR_SHAPE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3E860FC6-D675-5B6E-0F52-B12D02AF1C1A}"/>
              </a:ext>
            </a:extLst>
          </xdr:cNvPr>
          <xdr:cNvCxnSpPr>
            <a:stCxn id="197" idx="3"/>
            <a:endCxn id="253" idx="1"/>
          </xdr:cNvCxnSpPr>
        </xdr:nvCxnSpPr>
        <xdr:spPr>
          <a:xfrm>
            <a:off x="20300951" y="1634699"/>
            <a:ext cx="5130799" cy="3112131"/>
          </a:xfrm>
          <a:prstGeom prst="curvedConnector3">
            <a:avLst>
              <a:gd name="adj1" fmla="val 50000"/>
            </a:avLst>
          </a:prstGeom>
          <a:ln w="2510" cap="flat" cmpd="sng" algn="ctr">
            <a:solidFill>
              <a:srgbClr val="00B0F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DA76C439-F72F-4870-8CC7-2B4B26CE9F79}"/>
              </a:ext>
            </a:extLst>
          </xdr:cNvPr>
          <xdr:cNvCxnSpPr>
            <a:stCxn id="200" idx="3"/>
            <a:endCxn id="223" idx="1"/>
          </xdr:cNvCxnSpPr>
        </xdr:nvCxnSpPr>
        <xdr:spPr>
          <a:xfrm flipV="1">
            <a:off x="20300951" y="706866"/>
            <a:ext cx="5130799" cy="1067447"/>
          </a:xfrm>
          <a:prstGeom prst="curvedConnector3">
            <a:avLst>
              <a:gd name="adj1" fmla="val 50000"/>
            </a:avLst>
          </a:prstGeom>
          <a:ln w="22718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D74CB45A-DB78-16DB-DA62-09B641EBB1AB}"/>
              </a:ext>
            </a:extLst>
          </xdr:cNvPr>
          <xdr:cNvCxnSpPr>
            <a:stCxn id="202" idx="3"/>
            <a:endCxn id="229" idx="1"/>
          </xdr:cNvCxnSpPr>
        </xdr:nvCxnSpPr>
        <xdr:spPr>
          <a:xfrm flipV="1">
            <a:off x="20300951" y="933617"/>
            <a:ext cx="5130799" cy="940192"/>
          </a:xfrm>
          <a:prstGeom prst="curvedConnector3">
            <a:avLst>
              <a:gd name="adj1" fmla="val 50000"/>
            </a:avLst>
          </a:prstGeom>
          <a:ln w="176273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68130C24-7FC7-F9BD-A1E7-E5D77851CD4B}"/>
              </a:ext>
            </a:extLst>
          </xdr:cNvPr>
          <xdr:cNvCxnSpPr>
            <a:stCxn id="204" idx="3"/>
            <a:endCxn id="239" idx="1"/>
          </xdr:cNvCxnSpPr>
        </xdr:nvCxnSpPr>
        <xdr:spPr>
          <a:xfrm flipV="1">
            <a:off x="20300951" y="2221967"/>
            <a:ext cx="5130799" cy="312417"/>
          </a:xfrm>
          <a:prstGeom prst="curvedConnector3">
            <a:avLst>
              <a:gd name="adj1" fmla="val 50000"/>
            </a:avLst>
          </a:prstGeom>
          <a:ln w="1144877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1BB5FD63-90E1-5438-9A30-9E4D7A7FDE51}"/>
              </a:ext>
            </a:extLst>
          </xdr:cNvPr>
          <xdr:cNvCxnSpPr>
            <a:stCxn id="206" idx="3"/>
            <a:endCxn id="245" idx="1"/>
          </xdr:cNvCxnSpPr>
        </xdr:nvCxnSpPr>
        <xdr:spPr>
          <a:xfrm>
            <a:off x="20300951" y="3200243"/>
            <a:ext cx="5130799" cy="92578"/>
          </a:xfrm>
          <a:prstGeom prst="curvedConnector3">
            <a:avLst>
              <a:gd name="adj1" fmla="val 50000"/>
            </a:avLst>
          </a:prstGeom>
          <a:ln w="186842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9394E3C0-FB53-8447-68B1-84F4C616710B}"/>
              </a:ext>
            </a:extLst>
          </xdr:cNvPr>
          <xdr:cNvCxnSpPr>
            <a:stCxn id="208" idx="3"/>
            <a:endCxn id="255" idx="1"/>
          </xdr:cNvCxnSpPr>
        </xdr:nvCxnSpPr>
        <xdr:spPr>
          <a:xfrm>
            <a:off x="20300951" y="3418346"/>
            <a:ext cx="5130799" cy="1454421"/>
          </a:xfrm>
          <a:prstGeom prst="curvedConnector3">
            <a:avLst>
              <a:gd name="adj1" fmla="val 50000"/>
            </a:avLst>
          </a:prstGeom>
          <a:ln w="249364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POWER_USER_SANKEY_CHART_CONNECTOR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081FCB28-F5CC-1E12-33AF-99850F8DE3C7}"/>
              </a:ext>
            </a:extLst>
          </xdr:cNvPr>
          <xdr:cNvCxnSpPr>
            <a:stCxn id="211" idx="3"/>
            <a:endCxn id="225" idx="1"/>
          </xdr:cNvCxnSpPr>
        </xdr:nvCxnSpPr>
        <xdr:spPr>
          <a:xfrm flipV="1">
            <a:off x="20300951" y="718352"/>
            <a:ext cx="5130799" cy="2951804"/>
          </a:xfrm>
          <a:prstGeom prst="curvedConnector3">
            <a:avLst>
              <a:gd name="adj1" fmla="val 50000"/>
            </a:avLst>
          </a:prstGeom>
          <a:ln w="255" cap="flat" cmpd="sng" algn="ctr">
            <a:solidFill>
              <a:srgbClr val="FFC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POWER_USER_SANKEY_CHART_CONNECTOR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89213FE5-4A52-0B15-DE24-5A87B9F94E0D}"/>
              </a:ext>
            </a:extLst>
          </xdr:cNvPr>
          <xdr:cNvCxnSpPr>
            <a:stCxn id="213" idx="3"/>
            <a:endCxn id="231" idx="1"/>
          </xdr:cNvCxnSpPr>
        </xdr:nvCxnSpPr>
        <xdr:spPr>
          <a:xfrm flipV="1">
            <a:off x="20300951" y="1191776"/>
            <a:ext cx="5130799" cy="2648530"/>
          </a:xfrm>
          <a:prstGeom prst="curvedConnector3">
            <a:avLst>
              <a:gd name="adj1" fmla="val 50000"/>
            </a:avLst>
          </a:prstGeom>
          <a:ln w="340046" cap="flat" cmpd="sng" algn="ctr">
            <a:solidFill>
              <a:srgbClr val="FFC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POWER_USER_SANKEY_CHART_CONNECTOR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C5D4016D-10D2-3568-107D-F49E585424BA}"/>
              </a:ext>
            </a:extLst>
          </xdr:cNvPr>
          <xdr:cNvCxnSpPr>
            <a:stCxn id="215" idx="3"/>
            <a:endCxn id="241" idx="1"/>
          </xdr:cNvCxnSpPr>
        </xdr:nvCxnSpPr>
        <xdr:spPr>
          <a:xfrm flipV="1">
            <a:off x="20300951" y="2933403"/>
            <a:ext cx="5130799" cy="1215924"/>
          </a:xfrm>
          <a:prstGeom prst="curvedConnector3">
            <a:avLst>
              <a:gd name="adj1" fmla="val 50000"/>
            </a:avLst>
          </a:prstGeom>
          <a:ln w="277995" cap="flat" cmpd="sng" algn="ctr">
            <a:solidFill>
              <a:srgbClr val="FFC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POWER_USER_SANKEY_CHART_CONNECTOR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EF60072C-B7B1-CE92-13D7-10B6C1D2CF19}"/>
              </a:ext>
            </a:extLst>
          </xdr:cNvPr>
          <xdr:cNvCxnSpPr>
            <a:stCxn id="217" idx="3"/>
            <a:endCxn id="247" idx="1"/>
          </xdr:cNvCxnSpPr>
        </xdr:nvCxnSpPr>
        <xdr:spPr>
          <a:xfrm flipV="1">
            <a:off x="20300951" y="3740806"/>
            <a:ext cx="5130799" cy="902082"/>
          </a:xfrm>
          <a:prstGeom prst="curvedConnector3">
            <a:avLst>
              <a:gd name="adj1" fmla="val 50000"/>
            </a:avLst>
          </a:prstGeom>
          <a:ln w="709127" cap="flat" cmpd="sng" algn="ctr">
            <a:solidFill>
              <a:srgbClr val="FFC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POWER_USER_SANKEY_CHART_TOTAL_SHAPE" descr="{&quot;Id&quot;:&quot;E10A343A-5469-4C66-8C2E-07F03EFD4A34&quot;,&quot;Value&quot;:7546.5835654519669,&quot;Percentage&quot;:0.0}">
            <a:extLst>
              <a:ext uri="{FF2B5EF4-FFF2-40B4-BE49-F238E27FC236}">
                <a16:creationId xmlns:a16="http://schemas.microsoft.com/office/drawing/2014/main" id="{8BDD318C-7332-F442-1B06-0CEDF1E4482B}"/>
              </a:ext>
            </a:extLst>
          </xdr:cNvPr>
          <xdr:cNvSpPr txBox="1"/>
        </xdr:nvSpPr>
        <xdr:spPr>
          <a:xfrm>
            <a:off x="21863050" y="438150"/>
            <a:ext cx="2578100" cy="152400"/>
          </a:xfrm>
          <a:prstGeom prst="rect">
            <a:avLst/>
          </a:prstGeom>
          <a:solidFill>
            <a:schemeClr val="lt1"/>
          </a:solidFill>
          <a:ln w="3175" cmpd="sng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 cmpd="sng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none" rtlCol="0" anchor="ctr" anchorCtr="0">
            <a:noAutofit/>
          </a:bodyPr>
          <a:lstStyle/>
          <a:p>
            <a:pPr algn="ctr"/>
            <a:r>
              <a:rPr lang="en-GB" sz="1100" b="1" i="0" u="none">
                <a:solidFill>
                  <a:srgbClr val="000000"/>
                </a:solidFill>
              </a:rPr>
              <a:t>Sector-wise Fuel Consumption - PJ/year</a:t>
            </a:r>
            <a:endParaRPr lang="en-DK" sz="1100" b="1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8" name="POWER_USER_SANKEY_CHART_SUB_SERIE_SHAPE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0E0F7B93-2594-B7DE-1FF3-139D18128F0B}"/>
              </a:ext>
            </a:extLst>
          </xdr:cNvPr>
          <xdr:cNvSpPr/>
        </xdr:nvSpPr>
        <xdr:spPr>
          <a:xfrm>
            <a:off x="20326350" y="679450"/>
            <a:ext cx="2540000" cy="2714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92D050">
                    <a:alpha val="40000"/>
                  </a:srgb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54</a:t>
            </a:r>
          </a:p>
        </xdr:txBody>
      </xdr:sp>
      <xdr:sp macro="" textlink="">
        <xdr:nvSpPr>
          <xdr:cNvPr id="191" name="POWER_USER_SANKEY_CHART_SUB_SERIE_SHAPE" descr="{&quot;Id&quot;:&quot;0F35BD95-B136-47C0-9F15-AC07A6171BD3&quot;,&quot;Value&quot;:31.8057652763147,&quot;Percentage&quot;:0.0042145912783528349}">
            <a:extLst>
              <a:ext uri="{FF2B5EF4-FFF2-40B4-BE49-F238E27FC236}">
                <a16:creationId xmlns:a16="http://schemas.microsoft.com/office/drawing/2014/main" id="{E4CE4DE2-383C-E45E-38D1-6D9769947655}"/>
              </a:ext>
            </a:extLst>
          </xdr:cNvPr>
          <xdr:cNvSpPr/>
        </xdr:nvSpPr>
        <xdr:spPr>
          <a:xfrm>
            <a:off x="20326350" y="833593"/>
            <a:ext cx="2540000" cy="16058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32</a:t>
            </a:r>
          </a:p>
        </xdr:txBody>
      </xdr:sp>
      <xdr:sp macro="" textlink="">
        <xdr:nvSpPr>
          <xdr:cNvPr id="193" name="POWER_USER_SANKEY_CHART_SUB_SERIE_SHAPE" descr="{&quot;Id&quot;:&quot;0F35BD95-B136-47C0-9F15-AC07A6171BD3&quot;,&quot;Value&quot;:264.599420357668,&quot;Percentage&quot;:0.035062146740015739}">
            <a:extLst>
              <a:ext uri="{FF2B5EF4-FFF2-40B4-BE49-F238E27FC236}">
                <a16:creationId xmlns:a16="http://schemas.microsoft.com/office/drawing/2014/main" id="{5912A512-B3BD-DC52-0743-386911CCECCB}"/>
              </a:ext>
            </a:extLst>
          </xdr:cNvPr>
          <xdr:cNvSpPr/>
        </xdr:nvSpPr>
        <xdr:spPr>
          <a:xfrm>
            <a:off x="20313650" y="887751"/>
            <a:ext cx="2540000" cy="13358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265</a:t>
            </a:r>
          </a:p>
        </xdr:txBody>
      </xdr:sp>
      <xdr:sp macro="" textlink="">
        <xdr:nvSpPr>
          <xdr:cNvPr id="195" name="POWER_USER_SANKEY_CHART_SUB_SERIE_SHAPE" descr="{&quot;Id&quot;:&quot;0F35BD95-B136-47C0-9F15-AC07A6171BD3&quot;,&quot;Value&quot;:1036.33042322962,&quot;Percentage&quot;:0.13732444810840094}">
            <a:extLst>
              <a:ext uri="{FF2B5EF4-FFF2-40B4-BE49-F238E27FC236}">
                <a16:creationId xmlns:a16="http://schemas.microsoft.com/office/drawing/2014/main" id="{77F93086-D822-5924-69D9-12F0EA91C6BA}"/>
              </a:ext>
            </a:extLst>
          </xdr:cNvPr>
          <xdr:cNvSpPr/>
        </xdr:nvSpPr>
        <xdr:spPr>
          <a:xfrm>
            <a:off x="20326350" y="983238"/>
            <a:ext cx="2540000" cy="52320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1,036</a:t>
            </a:r>
          </a:p>
        </xdr:txBody>
      </xdr:sp>
      <xdr:sp macro="" textlink="">
        <xdr:nvSpPr>
          <xdr:cNvPr id="198" name="POWER_USER_SANKEY_CHART_SUB_SERIE_SHAPE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F3FC9F67-C4E3-7AE2-E169-8E87423543C5}"/>
              </a:ext>
            </a:extLst>
          </xdr:cNvPr>
          <xdr:cNvSpPr/>
        </xdr:nvSpPr>
        <xdr:spPr>
          <a:xfrm>
            <a:off x="20326350" y="1633444"/>
            <a:ext cx="2540000" cy="2510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</a:t>
            </a:r>
          </a:p>
        </xdr:txBody>
      </xdr:sp>
      <xdr:sp macro="" textlink="">
        <xdr:nvSpPr>
          <xdr:cNvPr id="201" name="POWER_USER_SANKEY_CHART_SUB_SERIE_SHAPE" descr="{&quot;Id&quot;:&quot;0F09BFCA-8559-4F76-98D4-EEE314D0DB3B&quot;,&quot;Value&quot;:44.997295601342,&quot;Percentage&quot;:0.0059626048278771165}">
            <a:extLst>
              <a:ext uri="{FF2B5EF4-FFF2-40B4-BE49-F238E27FC236}">
                <a16:creationId xmlns:a16="http://schemas.microsoft.com/office/drawing/2014/main" id="{3A9115C9-E011-277E-2711-C07C6391C019}"/>
              </a:ext>
            </a:extLst>
          </xdr:cNvPr>
          <xdr:cNvSpPr/>
        </xdr:nvSpPr>
        <xdr:spPr>
          <a:xfrm>
            <a:off x="20326350" y="1762954"/>
            <a:ext cx="2540000" cy="22718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45</a:t>
            </a:r>
          </a:p>
        </xdr:txBody>
      </xdr:sp>
      <xdr:sp macro="" textlink="">
        <xdr:nvSpPr>
          <xdr:cNvPr id="203" name="POWER_USER_SANKEY_CHART_SUB_SERIE_SHAPE" descr="{&quot;Id&quot;:&quot;0F09BFCA-8559-4F76-98D4-EEE314D0DB3B&quot;,&quot;Value&quot;:349.149015731583,&quot;Percentage&quot;:0.046265838402688164}">
            <a:extLst>
              <a:ext uri="{FF2B5EF4-FFF2-40B4-BE49-F238E27FC236}">
                <a16:creationId xmlns:a16="http://schemas.microsoft.com/office/drawing/2014/main" id="{08F59D1D-81C6-E0BB-3BB6-7BCF4FFB921A}"/>
              </a:ext>
            </a:extLst>
          </xdr:cNvPr>
          <xdr:cNvSpPr/>
        </xdr:nvSpPr>
        <xdr:spPr>
          <a:xfrm>
            <a:off x="20326350" y="1785672"/>
            <a:ext cx="2540000" cy="17627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349</a:t>
            </a:r>
          </a:p>
        </xdr:txBody>
      </xdr:sp>
      <xdr:sp macro="" textlink="">
        <xdr:nvSpPr>
          <xdr:cNvPr id="205" name="POWER_USER_SANKEY_CHART_SUB_SERIE_SHAPE" descr="{&quot;Id&quot;:&quot;0F09BFCA-8559-4F76-98D4-EEE314D0DB3B&quot;,&quot;Value&quot;:2267.69274933858,&quot;Percentage&quot;:0.30049263082701549}">
            <a:extLst>
              <a:ext uri="{FF2B5EF4-FFF2-40B4-BE49-F238E27FC236}">
                <a16:creationId xmlns:a16="http://schemas.microsoft.com/office/drawing/2014/main" id="{97C24B74-64A5-F40B-F7C7-E6AC7EE4CC07}"/>
              </a:ext>
            </a:extLst>
          </xdr:cNvPr>
          <xdr:cNvSpPr/>
        </xdr:nvSpPr>
        <xdr:spPr>
          <a:xfrm>
            <a:off x="20326350" y="1961945"/>
            <a:ext cx="2540000" cy="114487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2,268</a:t>
            </a:r>
          </a:p>
        </xdr:txBody>
      </xdr:sp>
      <xdr:sp macro="" textlink="">
        <xdr:nvSpPr>
          <xdr:cNvPr id="207" name="POWER_USER_SANKEY_CHART_SUB_SERIE_SHAPE" descr="{&quot;Id&quot;:&quot;0F09BFCA-8559-4F76-98D4-EEE314D0DB3B&quot;,&quot;Value&quot;:370.084151025312,&quot;Percentage&quot;:0.049039959316099821}">
            <a:extLst>
              <a:ext uri="{FF2B5EF4-FFF2-40B4-BE49-F238E27FC236}">
                <a16:creationId xmlns:a16="http://schemas.microsoft.com/office/drawing/2014/main" id="{51E1B1E6-6C7A-AD0B-CD59-062E5BBA4977}"/>
              </a:ext>
            </a:extLst>
          </xdr:cNvPr>
          <xdr:cNvSpPr/>
        </xdr:nvSpPr>
        <xdr:spPr>
          <a:xfrm>
            <a:off x="20326350" y="3106822"/>
            <a:ext cx="2540000" cy="186842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370</a:t>
            </a:r>
          </a:p>
        </xdr:txBody>
      </xdr:sp>
      <xdr:sp macro="" textlink="">
        <xdr:nvSpPr>
          <xdr:cNvPr id="209" name="POWER_USER_SANKEY_CHART_SUB_SERIE_SHAPE" descr="{&quot;Id&quot;:&quot;0F09BFCA-8559-4F76-98D4-EEE314D0DB3B&quot;,&quot;Value&quot;:493.922941686376,&quot;Percentage&quot;:0.065449873761093749}">
            <a:extLst>
              <a:ext uri="{FF2B5EF4-FFF2-40B4-BE49-F238E27FC236}">
                <a16:creationId xmlns:a16="http://schemas.microsoft.com/office/drawing/2014/main" id="{132FD449-471A-E31C-C073-609F3AB05142}"/>
              </a:ext>
            </a:extLst>
          </xdr:cNvPr>
          <xdr:cNvSpPr/>
        </xdr:nvSpPr>
        <xdr:spPr>
          <a:xfrm>
            <a:off x="20326350" y="3293664"/>
            <a:ext cx="2540000" cy="249364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494</a:t>
            </a:r>
          </a:p>
        </xdr:txBody>
      </xdr:sp>
      <xdr:sp macro="" textlink="">
        <xdr:nvSpPr>
          <xdr:cNvPr id="212" name="POWER_USER_SANKEY_CHART_SUB_SERIE_SHAPE" descr="{&quot;Id&quot;:&quot;350011BA-0245-4DFF-8BD2-AF46724BFD72&quot;,&quot;Value&quot;:0.505479635442144,&quot;Percentage&quot;:6.6981254637689909E-05}">
            <a:extLst>
              <a:ext uri="{FF2B5EF4-FFF2-40B4-BE49-F238E27FC236}">
                <a16:creationId xmlns:a16="http://schemas.microsoft.com/office/drawing/2014/main" id="{772C088F-9CC6-B860-2226-CCB311C721AE}"/>
              </a:ext>
            </a:extLst>
          </xdr:cNvPr>
          <xdr:cNvSpPr/>
        </xdr:nvSpPr>
        <xdr:spPr>
          <a:xfrm>
            <a:off x="20326350" y="3670028"/>
            <a:ext cx="2540000" cy="25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4" name="POWER_USER_SANKEY_CHART_SUB_SERIE_SHAPE" descr="{&quot;Id&quot;:&quot;350011BA-0245-4DFF-8BD2-AF46724BFD72&quot;,&quot;Value&quot;:673.538895708242,&quot;Percentage&quot;:0.08925083647011911}">
            <a:extLst>
              <a:ext uri="{FF2B5EF4-FFF2-40B4-BE49-F238E27FC236}">
                <a16:creationId xmlns:a16="http://schemas.microsoft.com/office/drawing/2014/main" id="{0B86D097-32A7-8E75-B674-9BB4D3887C2F}"/>
              </a:ext>
            </a:extLst>
          </xdr:cNvPr>
          <xdr:cNvSpPr/>
        </xdr:nvSpPr>
        <xdr:spPr>
          <a:xfrm>
            <a:off x="20326350" y="3670283"/>
            <a:ext cx="2540000" cy="340046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674</a:t>
            </a:r>
          </a:p>
        </xdr:txBody>
      </xdr:sp>
      <xdr:sp macro="" textlink="">
        <xdr:nvSpPr>
          <xdr:cNvPr id="216" name="POWER_USER_SANKEY_CHART_SUB_SERIE_SHAPE" descr="{&quot;Id&quot;:&quot;350011BA-0245-4DFF-8BD2-AF46724BFD72&quot;,&quot;Value&quot;:550.633097269149,&quot;Percentage&quot;:0.0729645530978986}">
            <a:extLst>
              <a:ext uri="{FF2B5EF4-FFF2-40B4-BE49-F238E27FC236}">
                <a16:creationId xmlns:a16="http://schemas.microsoft.com/office/drawing/2014/main" id="{5C02E2E3-B26B-8694-131B-C43749533FD2}"/>
              </a:ext>
            </a:extLst>
          </xdr:cNvPr>
          <xdr:cNvSpPr/>
        </xdr:nvSpPr>
        <xdr:spPr>
          <a:xfrm>
            <a:off x="20326350" y="4010329"/>
            <a:ext cx="2540000" cy="27799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551</a:t>
            </a:r>
          </a:p>
        </xdr:txBody>
      </xdr:sp>
      <xdr:sp macro="" textlink="">
        <xdr:nvSpPr>
          <xdr:cNvPr id="218" name="POWER_USER_SANKEY_CHART_SUB_SERIE_SHAPE" descr="{&quot;Id&quot;:&quot;350011BA-0245-4DFF-8BD2-AF46724BFD72&quot;,&quot;Value&quot;:1404.58947545801,&quot;Percentage&quot;:0.18612256304802327}">
            <a:extLst>
              <a:ext uri="{FF2B5EF4-FFF2-40B4-BE49-F238E27FC236}">
                <a16:creationId xmlns:a16="http://schemas.microsoft.com/office/drawing/2014/main" id="{D1CFBDD2-656B-E2F6-A7F4-AF62E9E1F561}"/>
              </a:ext>
            </a:extLst>
          </xdr:cNvPr>
          <xdr:cNvSpPr/>
        </xdr:nvSpPr>
        <xdr:spPr>
          <a:xfrm>
            <a:off x="20326350" y="4288324"/>
            <a:ext cx="2540000" cy="70912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1,405</a:t>
            </a:r>
          </a:p>
        </xdr:txBody>
      </xdr:sp>
      <xdr:sp macro="" textlink="">
        <xdr:nvSpPr>
          <xdr:cNvPr id="222" name="POWER_USER_SANKEY_CHART_SUB_CATEGORY_SHAPE" descr="{&quot;Id&quot;:&quot;0F35BD95-B136-47C0-9F15-AC07A6171BD3&quot;,&quot;Value&quot;:31.8057652763147,&quot;Percentage&quot;:0.0042145912783528349}">
            <a:extLst>
              <a:ext uri="{FF2B5EF4-FFF2-40B4-BE49-F238E27FC236}">
                <a16:creationId xmlns:a16="http://schemas.microsoft.com/office/drawing/2014/main" id="{53937ACC-F5C6-CA14-7FEB-C40C51830B0F}"/>
              </a:ext>
            </a:extLst>
          </xdr:cNvPr>
          <xdr:cNvSpPr/>
        </xdr:nvSpPr>
        <xdr:spPr>
          <a:xfrm>
            <a:off x="22218650" y="654050"/>
            <a:ext cx="2540000" cy="1605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32</a:t>
            </a:r>
          </a:p>
        </xdr:txBody>
      </xdr:sp>
      <xdr:sp macro="" textlink="">
        <xdr:nvSpPr>
          <xdr:cNvPr id="224" name="POWER_USER_SANKEY_CHART_SUB_CATEGORY_SHAPE" descr="{&quot;Id&quot;:&quot;0F09BFCA-8559-4F76-98D4-EEE314D0DB3B&quot;,&quot;Value&quot;:44.997295601342,&quot;Percentage&quot;:0.0059626048278771165}">
            <a:extLst>
              <a:ext uri="{FF2B5EF4-FFF2-40B4-BE49-F238E27FC236}">
                <a16:creationId xmlns:a16="http://schemas.microsoft.com/office/drawing/2014/main" id="{AE057103-060A-744E-FA37-0C2719206888}"/>
              </a:ext>
            </a:extLst>
          </xdr:cNvPr>
          <xdr:cNvSpPr/>
        </xdr:nvSpPr>
        <xdr:spPr>
          <a:xfrm>
            <a:off x="22510750" y="752657"/>
            <a:ext cx="2540000" cy="2271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45</a:t>
            </a:r>
          </a:p>
        </xdr:txBody>
      </xdr:sp>
      <xdr:sp macro="" textlink="">
        <xdr:nvSpPr>
          <xdr:cNvPr id="226" name="POWER_USER_SANKEY_CHART_SUB_CATEGORY_SHAPE" descr="{&quot;Id&quot;:&quot;350011BA-0245-4DFF-8BD2-AF46724BFD72&quot;,&quot;Value&quot;:0.505479635442144,&quot;Percentage&quot;:6.6981254637689909E-05}">
            <a:extLst>
              <a:ext uri="{FF2B5EF4-FFF2-40B4-BE49-F238E27FC236}">
                <a16:creationId xmlns:a16="http://schemas.microsoft.com/office/drawing/2014/main" id="{E3102143-AAED-04C4-6415-58563468CE18}"/>
              </a:ext>
            </a:extLst>
          </xdr:cNvPr>
          <xdr:cNvSpPr/>
        </xdr:nvSpPr>
        <xdr:spPr>
          <a:xfrm>
            <a:off x="22866350" y="718224"/>
            <a:ext cx="2540000" cy="25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0" name="POWER_USER_SANKEY_CHART_SUB_CATEGORY_SHAPE" descr="{&quot;Id&quot;:&quot;0F09BFCA-8559-4F76-98D4-EEE314D0DB3B&quot;,&quot;Value&quot;:349.149015731583,&quot;Percentage&quot;:0.046265838402688164}">
            <a:extLst>
              <a:ext uri="{FF2B5EF4-FFF2-40B4-BE49-F238E27FC236}">
                <a16:creationId xmlns:a16="http://schemas.microsoft.com/office/drawing/2014/main" id="{E1FFD1F0-0B44-ED6F-6294-4E25C4936633}"/>
              </a:ext>
            </a:extLst>
          </xdr:cNvPr>
          <xdr:cNvSpPr/>
        </xdr:nvSpPr>
        <xdr:spPr>
          <a:xfrm>
            <a:off x="22866350" y="845480"/>
            <a:ext cx="2540000" cy="17627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349</a:t>
            </a:r>
          </a:p>
        </xdr:txBody>
      </xdr:sp>
      <xdr:sp macro="" textlink="">
        <xdr:nvSpPr>
          <xdr:cNvPr id="232" name="POWER_USER_SANKEY_CHART_SUB_CATEGORY_SHAPE" descr="{&quot;Id&quot;:&quot;350011BA-0245-4DFF-8BD2-AF46724BFD72&quot;,&quot;Value&quot;:673.538895708242,&quot;Percentage&quot;:0.08925083647011911}">
            <a:extLst>
              <a:ext uri="{FF2B5EF4-FFF2-40B4-BE49-F238E27FC236}">
                <a16:creationId xmlns:a16="http://schemas.microsoft.com/office/drawing/2014/main" id="{2DC647AA-824E-8B11-F0A2-3953B5FCC992}"/>
              </a:ext>
            </a:extLst>
          </xdr:cNvPr>
          <xdr:cNvSpPr/>
        </xdr:nvSpPr>
        <xdr:spPr>
          <a:xfrm>
            <a:off x="22866350" y="1021753"/>
            <a:ext cx="2540000" cy="34004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674</a:t>
            </a:r>
          </a:p>
        </xdr:txBody>
      </xdr:sp>
      <xdr:sp macro="" textlink="">
        <xdr:nvSpPr>
          <xdr:cNvPr id="236" name="POWER_USER_SANKEY_CHART_SUB_CATEGORY_SHAPE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AE28E305-606E-E9BA-3750-B934B99F3B1E}"/>
              </a:ext>
            </a:extLst>
          </xdr:cNvPr>
          <xdr:cNvSpPr/>
        </xdr:nvSpPr>
        <xdr:spPr>
          <a:xfrm>
            <a:off x="22879050" y="1457048"/>
            <a:ext cx="2540000" cy="2714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92D050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54</a:t>
            </a:r>
          </a:p>
        </xdr:txBody>
      </xdr:sp>
      <xdr:sp macro="" textlink="">
        <xdr:nvSpPr>
          <xdr:cNvPr id="238" name="POWER_USER_SANKEY_CHART_SUB_CATEGORY_SHAPE" descr="{&quot;Id&quot;:&quot;0F35BD95-B136-47C0-9F15-AC07A6171BD3&quot;,&quot;Value&quot;:264.599420357668,&quot;Percentage&quot;:0.035062146740015739}">
            <a:extLst>
              <a:ext uri="{FF2B5EF4-FFF2-40B4-BE49-F238E27FC236}">
                <a16:creationId xmlns:a16="http://schemas.microsoft.com/office/drawing/2014/main" id="{AF31B6D4-94DD-5402-4113-A9BCB4866B44}"/>
              </a:ext>
            </a:extLst>
          </xdr:cNvPr>
          <xdr:cNvSpPr/>
        </xdr:nvSpPr>
        <xdr:spPr>
          <a:xfrm>
            <a:off x="22866350" y="1515941"/>
            <a:ext cx="2540000" cy="13358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265</a:t>
            </a:r>
          </a:p>
        </xdr:txBody>
      </xdr:sp>
      <xdr:sp macro="" textlink="">
        <xdr:nvSpPr>
          <xdr:cNvPr id="240" name="POWER_USER_SANKEY_CHART_SUB_CATEGORY_SHAPE" descr="{&quot;Id&quot;:&quot;0F09BFCA-8559-4F76-98D4-EEE314D0DB3B&quot;,&quot;Value&quot;:2267.69274933858,&quot;Percentage&quot;:0.30049263082701549}">
            <a:extLst>
              <a:ext uri="{FF2B5EF4-FFF2-40B4-BE49-F238E27FC236}">
                <a16:creationId xmlns:a16="http://schemas.microsoft.com/office/drawing/2014/main" id="{5133317A-095F-ABCD-D5C3-5814812C0085}"/>
              </a:ext>
            </a:extLst>
          </xdr:cNvPr>
          <xdr:cNvSpPr/>
        </xdr:nvSpPr>
        <xdr:spPr>
          <a:xfrm>
            <a:off x="22866350" y="1649528"/>
            <a:ext cx="2540000" cy="114487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2,268</a:t>
            </a:r>
          </a:p>
        </xdr:txBody>
      </xdr:sp>
      <xdr:sp macro="" textlink="">
        <xdr:nvSpPr>
          <xdr:cNvPr id="242" name="POWER_USER_SANKEY_CHART_SUB_CATEGORY_SHAPE" descr="{&quot;Id&quot;:&quot;350011BA-0245-4DFF-8BD2-AF46724BFD72&quot;,&quot;Value&quot;:550.633097269149,&quot;Percentage&quot;:0.0729645530978986}">
            <a:extLst>
              <a:ext uri="{FF2B5EF4-FFF2-40B4-BE49-F238E27FC236}">
                <a16:creationId xmlns:a16="http://schemas.microsoft.com/office/drawing/2014/main" id="{DEDA12A0-1A33-D4CE-51DF-8F84FF84823E}"/>
              </a:ext>
            </a:extLst>
          </xdr:cNvPr>
          <xdr:cNvSpPr/>
        </xdr:nvSpPr>
        <xdr:spPr>
          <a:xfrm>
            <a:off x="22866350" y="2794405"/>
            <a:ext cx="2540000" cy="27799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551</a:t>
            </a:r>
          </a:p>
        </xdr:txBody>
      </xdr:sp>
      <xdr:sp macro="" textlink="">
        <xdr:nvSpPr>
          <xdr:cNvPr id="246" name="POWER_USER_SANKEY_CHART_SUB_CATEGORY_SHAPE" descr="{&quot;Id&quot;:&quot;0F09BFCA-8559-4F76-98D4-EEE314D0DB3B&quot;,&quot;Value&quot;:370.084151025312,&quot;Percentage&quot;:0.049039959316099821}">
            <a:extLst>
              <a:ext uri="{FF2B5EF4-FFF2-40B4-BE49-F238E27FC236}">
                <a16:creationId xmlns:a16="http://schemas.microsoft.com/office/drawing/2014/main" id="{F3E46D50-4B57-E46F-EE23-D64F3D5EEBB6}"/>
              </a:ext>
            </a:extLst>
          </xdr:cNvPr>
          <xdr:cNvSpPr/>
        </xdr:nvSpPr>
        <xdr:spPr>
          <a:xfrm>
            <a:off x="22866350" y="3199400"/>
            <a:ext cx="2540000" cy="186842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370</a:t>
            </a:r>
          </a:p>
        </xdr:txBody>
      </xdr:sp>
      <xdr:sp macro="" textlink="">
        <xdr:nvSpPr>
          <xdr:cNvPr id="248" name="POWER_USER_SANKEY_CHART_SUB_CATEGORY_SHAPE" descr="{&quot;Id&quot;:&quot;350011BA-0245-4DFF-8BD2-AF46724BFD72&quot;,&quot;Value&quot;:1404.58947545801,&quot;Percentage&quot;:0.18612256304802327}">
            <a:extLst>
              <a:ext uri="{FF2B5EF4-FFF2-40B4-BE49-F238E27FC236}">
                <a16:creationId xmlns:a16="http://schemas.microsoft.com/office/drawing/2014/main" id="{2DC30831-5BC9-9187-985D-2137B69BE4A7}"/>
              </a:ext>
            </a:extLst>
          </xdr:cNvPr>
          <xdr:cNvSpPr/>
        </xdr:nvSpPr>
        <xdr:spPr>
          <a:xfrm>
            <a:off x="22866350" y="3386242"/>
            <a:ext cx="2540000" cy="70912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1,405</a:t>
            </a:r>
          </a:p>
        </xdr:txBody>
      </xdr:sp>
      <xdr:sp macro="" textlink="">
        <xdr:nvSpPr>
          <xdr:cNvPr id="252" name="POWER_USER_SANKEY_CHART_SUB_CATEGORY_SHAPE" descr="{&quot;Id&quot;:&quot;0F35BD95-B136-47C0-9F15-AC07A6171BD3&quot;,&quot;Value&quot;:1036.33042322962,&quot;Percentage&quot;:0.13732444810840094}">
            <a:extLst>
              <a:ext uri="{FF2B5EF4-FFF2-40B4-BE49-F238E27FC236}">
                <a16:creationId xmlns:a16="http://schemas.microsoft.com/office/drawing/2014/main" id="{0171D426-63C5-70E0-96C4-D60F05B81D2E}"/>
              </a:ext>
            </a:extLst>
          </xdr:cNvPr>
          <xdr:cNvSpPr/>
        </xdr:nvSpPr>
        <xdr:spPr>
          <a:xfrm>
            <a:off x="22866350" y="4222369"/>
            <a:ext cx="2540000" cy="523206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1,036</a:t>
            </a:r>
          </a:p>
        </xdr:txBody>
      </xdr:sp>
      <xdr:sp macro="" textlink="">
        <xdr:nvSpPr>
          <xdr:cNvPr id="254" name="POWER_USER_SANKEY_CHART_SUB_CATEGORY_SHAPE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CDC64677-9596-B592-450C-6E8C07004DDD}"/>
              </a:ext>
            </a:extLst>
          </xdr:cNvPr>
          <xdr:cNvSpPr/>
        </xdr:nvSpPr>
        <xdr:spPr>
          <a:xfrm>
            <a:off x="22866350" y="4745575"/>
            <a:ext cx="2540000" cy="2510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</a:t>
            </a:r>
          </a:p>
        </xdr:txBody>
      </xdr:sp>
      <xdr:sp macro="" textlink="">
        <xdr:nvSpPr>
          <xdr:cNvPr id="256" name="POWER_USER_SANKEY_CHART_SUB_CATEGORY_SHAPE" descr="{&quot;Id&quot;:&quot;0F09BFCA-8559-4F76-98D4-EEE314D0DB3B&quot;,&quot;Value&quot;:493.922941686376,&quot;Percentage&quot;:0.065449873761093749}">
            <a:extLst>
              <a:ext uri="{FF2B5EF4-FFF2-40B4-BE49-F238E27FC236}">
                <a16:creationId xmlns:a16="http://schemas.microsoft.com/office/drawing/2014/main" id="{34C154A0-7B3B-9F53-E089-C1343C8F454E}"/>
              </a:ext>
            </a:extLst>
          </xdr:cNvPr>
          <xdr:cNvSpPr/>
        </xdr:nvSpPr>
        <xdr:spPr>
          <a:xfrm>
            <a:off x="22866350" y="4748085"/>
            <a:ext cx="2540000" cy="249364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494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tabSelected="1" zoomScale="79" zoomScaleNormal="179" workbookViewId="0">
      <selection activeCell="Y6" sqref="Y6"/>
    </sheetView>
  </sheetViews>
  <sheetFormatPr defaultColWidth="9.26953125" defaultRowHeight="14.5" x14ac:dyDescent="0.35"/>
  <cols>
    <col min="1" max="3" width="22.81640625" bestFit="1"/>
    <col min="4" max="14" width="5.26953125" bestFit="1"/>
  </cols>
  <sheetData>
    <row r="1" spans="1:29" ht="18.75" customHeight="1" thickBot="1" x14ac:dyDescent="0.4">
      <c r="A1" s="1" t="s">
        <v>0</v>
      </c>
      <c r="B1" t="s">
        <v>3</v>
      </c>
      <c r="C1" t="s">
        <v>3</v>
      </c>
      <c r="D1" s="1" t="s">
        <v>104</v>
      </c>
      <c r="R1" s="9">
        <v>2050</v>
      </c>
    </row>
    <row r="2" spans="1:29" ht="18.75" customHeight="1" x14ac:dyDescent="0.35">
      <c r="A2" s="1" t="s">
        <v>1</v>
      </c>
      <c r="B2" s="1" t="s">
        <v>4</v>
      </c>
      <c r="C2" s="1" t="s">
        <v>10</v>
      </c>
      <c r="D2" s="3">
        <v>2010</v>
      </c>
      <c r="E2" s="3">
        <v>2012</v>
      </c>
      <c r="F2" s="3">
        <v>2015</v>
      </c>
      <c r="G2" s="3">
        <v>2020</v>
      </c>
      <c r="H2" s="3">
        <v>2025</v>
      </c>
      <c r="I2" s="3">
        <v>2030</v>
      </c>
      <c r="J2" s="3">
        <v>2035</v>
      </c>
      <c r="K2" s="3">
        <v>2040</v>
      </c>
      <c r="L2" s="3">
        <v>2045</v>
      </c>
      <c r="M2" s="3">
        <v>2050</v>
      </c>
      <c r="N2" s="3">
        <v>2060</v>
      </c>
      <c r="Q2" s="10"/>
      <c r="R2" s="11" t="s">
        <v>105</v>
      </c>
      <c r="S2" s="11" t="s">
        <v>106</v>
      </c>
      <c r="T2" s="11" t="s">
        <v>107</v>
      </c>
      <c r="U2" s="11" t="s">
        <v>108</v>
      </c>
      <c r="V2" s="12" t="s">
        <v>109</v>
      </c>
      <c r="Y2" s="11" t="s">
        <v>105</v>
      </c>
      <c r="Z2" s="11" t="s">
        <v>106</v>
      </c>
      <c r="AA2" s="11" t="s">
        <v>107</v>
      </c>
      <c r="AB2" s="11" t="s">
        <v>108</v>
      </c>
      <c r="AC2" s="12" t="s">
        <v>109</v>
      </c>
    </row>
    <row r="3" spans="1:29" ht="18.75" customHeight="1" x14ac:dyDescent="0.35">
      <c r="A3" s="2" t="s">
        <v>2</v>
      </c>
      <c r="B3" s="2" t="s">
        <v>5</v>
      </c>
      <c r="C3" s="2" t="s">
        <v>11</v>
      </c>
      <c r="D3" s="4">
        <v>11.845636439</v>
      </c>
      <c r="E3" s="7"/>
      <c r="F3" s="7"/>
      <c r="G3" s="7"/>
      <c r="H3" s="7"/>
      <c r="I3" s="6"/>
      <c r="J3" s="6"/>
      <c r="K3" s="6"/>
      <c r="L3" s="6"/>
      <c r="M3" s="6"/>
      <c r="N3" s="6"/>
      <c r="O3" s="8" t="str">
        <f>MID(C3,4,3)</f>
        <v>BGA</v>
      </c>
      <c r="P3" t="str" cm="1">
        <f t="array" ref="P3:P95">MID(C3:C95,1,3)</f>
        <v>AGR</v>
      </c>
      <c r="Q3" s="13" t="s">
        <v>110</v>
      </c>
      <c r="R3">
        <f>SUMIFS($M$3:$M$95,$P$3:$P$95,R$2,$O$3:$O$95,$Q3)</f>
        <v>0</v>
      </c>
      <c r="S3">
        <f t="shared" ref="S3:W3" si="0">SUMIFS($M$3:$M$95,$P$3:$P$95,S$2,$O$3:$O$95,$Q3)</f>
        <v>0</v>
      </c>
      <c r="T3">
        <f t="shared" si="0"/>
        <v>0</v>
      </c>
      <c r="U3">
        <f t="shared" si="0"/>
        <v>0</v>
      </c>
      <c r="V3" s="14">
        <f t="shared" si="0"/>
        <v>0</v>
      </c>
      <c r="X3" t="s">
        <v>151</v>
      </c>
      <c r="Y3">
        <f>R11+R12+R14+R33</f>
        <v>0</v>
      </c>
      <c r="Z3">
        <f t="shared" ref="Z3:AC3" si="1">S11+S12+S14+S33</f>
        <v>0</v>
      </c>
      <c r="AA3">
        <f t="shared" si="1"/>
        <v>53.763296307068181</v>
      </c>
      <c r="AB3">
        <f t="shared" si="1"/>
        <v>0</v>
      </c>
      <c r="AC3">
        <f t="shared" si="1"/>
        <v>0</v>
      </c>
    </row>
    <row r="4" spans="1:29" ht="18.75" customHeight="1" x14ac:dyDescent="0.35">
      <c r="A4" s="2" t="s">
        <v>2</v>
      </c>
      <c r="B4" s="2" t="s">
        <v>5</v>
      </c>
      <c r="C4" s="2" t="s">
        <v>12</v>
      </c>
      <c r="D4" s="5">
        <v>1.571372</v>
      </c>
      <c r="E4" s="6"/>
      <c r="F4" s="6"/>
      <c r="G4" s="5">
        <v>1.0387671435378101</v>
      </c>
      <c r="H4" s="6"/>
      <c r="I4" s="6"/>
      <c r="J4" s="6"/>
      <c r="K4" s="6"/>
      <c r="L4" s="6"/>
      <c r="M4" s="6"/>
      <c r="N4" s="6"/>
      <c r="O4" s="8" t="str">
        <f>MID(C4,4,3)</f>
        <v>DSL</v>
      </c>
      <c r="P4" t="str">
        <v>AGR</v>
      </c>
      <c r="Q4" s="13" t="s">
        <v>111</v>
      </c>
      <c r="R4">
        <f t="shared" ref="R4:W67" si="2">SUMIFS($M$3:$M$95,$P$3:$P$95,R$2,$O$3:$O$95,$Q4)</f>
        <v>0</v>
      </c>
      <c r="S4">
        <f t="shared" si="2"/>
        <v>0</v>
      </c>
      <c r="T4">
        <f t="shared" si="2"/>
        <v>0</v>
      </c>
      <c r="U4">
        <f t="shared" si="2"/>
        <v>0</v>
      </c>
      <c r="V4" s="14">
        <f t="shared" si="2"/>
        <v>0</v>
      </c>
      <c r="X4" t="s">
        <v>152</v>
      </c>
      <c r="Y4">
        <f>R3+R6+R30+R35+R36+R37+R38+R39+R41+R43</f>
        <v>31.805765276314698</v>
      </c>
      <c r="Z4">
        <f t="shared" ref="Z4:AC4" si="3">S3+S6+S30+S35+S36+S37+S38+S39+S41+S43</f>
        <v>0</v>
      </c>
      <c r="AA4">
        <f t="shared" si="3"/>
        <v>264.59942035766801</v>
      </c>
      <c r="AB4">
        <f t="shared" si="3"/>
        <v>0</v>
      </c>
      <c r="AC4">
        <f t="shared" si="3"/>
        <v>1036.3304232296196</v>
      </c>
    </row>
    <row r="5" spans="1:29" ht="18.75" customHeight="1" x14ac:dyDescent="0.35">
      <c r="A5" s="2" t="s">
        <v>2</v>
      </c>
      <c r="B5" s="2" t="s">
        <v>5</v>
      </c>
      <c r="C5" s="2" t="s">
        <v>13</v>
      </c>
      <c r="D5" s="5">
        <v>21.2288159983238</v>
      </c>
      <c r="E5" s="5">
        <v>40.636587562768803</v>
      </c>
      <c r="F5" s="5">
        <v>45.903693774703399</v>
      </c>
      <c r="G5" s="5">
        <v>39.8998247858312</v>
      </c>
      <c r="H5" s="5">
        <v>16.4643244360668</v>
      </c>
      <c r="I5" s="5">
        <v>17.803259316768099</v>
      </c>
      <c r="J5" s="5">
        <v>62.2211493488754</v>
      </c>
      <c r="K5" s="5">
        <v>45.674923407254802</v>
      </c>
      <c r="L5" s="5">
        <v>45.436633656200698</v>
      </c>
      <c r="M5" s="5">
        <v>44.997295601342003</v>
      </c>
      <c r="N5" s="5">
        <v>40.951768943065801</v>
      </c>
      <c r="O5" s="8" t="str">
        <f>MID(C5,4,3)</f>
        <v>ELC</v>
      </c>
      <c r="P5" t="str">
        <v>AGR</v>
      </c>
      <c r="Q5" s="13" t="s">
        <v>112</v>
      </c>
      <c r="R5">
        <f t="shared" si="2"/>
        <v>44.997295601342003</v>
      </c>
      <c r="S5">
        <f t="shared" si="2"/>
        <v>349.14901573158272</v>
      </c>
      <c r="T5">
        <f t="shared" si="2"/>
        <v>1705.33084545984</v>
      </c>
      <c r="U5">
        <f t="shared" si="2"/>
        <v>370.08415102531183</v>
      </c>
      <c r="V5" s="14">
        <f t="shared" si="2"/>
        <v>493.92294168637642</v>
      </c>
      <c r="X5" t="s">
        <v>153</v>
      </c>
      <c r="Y5">
        <f>R4+R8+R9+R40+R42</f>
        <v>0</v>
      </c>
      <c r="Z5">
        <f t="shared" ref="Z5:AC5" si="4">S4+S8+S9+S40+S42</f>
        <v>0</v>
      </c>
      <c r="AA5">
        <f t="shared" si="4"/>
        <v>0</v>
      </c>
      <c r="AB5">
        <f t="shared" si="4"/>
        <v>0</v>
      </c>
      <c r="AC5">
        <f t="shared" si="4"/>
        <v>4.9715588272594102</v>
      </c>
    </row>
    <row r="6" spans="1:29" ht="18.75" customHeight="1" x14ac:dyDescent="0.35">
      <c r="A6" s="2" t="s">
        <v>2</v>
      </c>
      <c r="B6" s="2" t="s">
        <v>5</v>
      </c>
      <c r="C6" s="2" t="s">
        <v>14</v>
      </c>
      <c r="D6" s="6"/>
      <c r="E6" s="6"/>
      <c r="F6" s="6"/>
      <c r="G6" s="6"/>
      <c r="H6" s="6"/>
      <c r="I6" s="6"/>
      <c r="J6" s="6"/>
      <c r="K6" s="5">
        <v>35.231426826896602</v>
      </c>
      <c r="L6" s="5">
        <v>33.533399742834597</v>
      </c>
      <c r="M6" s="5">
        <v>31.805765276314698</v>
      </c>
      <c r="N6" s="5">
        <v>31.054780243799499</v>
      </c>
      <c r="O6" s="8" t="str">
        <f>MID(C6,4,3)</f>
        <v>H2</v>
      </c>
      <c r="P6" t="str">
        <v>AGR</v>
      </c>
      <c r="Q6" s="13" t="s">
        <v>113</v>
      </c>
      <c r="R6">
        <f t="shared" si="2"/>
        <v>31.805765276314698</v>
      </c>
      <c r="S6">
        <f t="shared" si="2"/>
        <v>0</v>
      </c>
      <c r="T6">
        <f t="shared" si="2"/>
        <v>264.59942035766801</v>
      </c>
      <c r="U6">
        <f t="shared" si="2"/>
        <v>0</v>
      </c>
      <c r="V6" s="14">
        <f t="shared" si="2"/>
        <v>0</v>
      </c>
      <c r="X6" t="s">
        <v>154</v>
      </c>
      <c r="Y6">
        <f>R5+R15+R17</f>
        <v>44.997295601342003</v>
      </c>
      <c r="Z6">
        <f t="shared" ref="Z6:AC6" si="5">S5+S15+S17</f>
        <v>349.14901573158272</v>
      </c>
      <c r="AA6">
        <f t="shared" si="5"/>
        <v>2267.6927493385801</v>
      </c>
      <c r="AB6">
        <f t="shared" si="5"/>
        <v>370.08415102531183</v>
      </c>
      <c r="AC6">
        <f t="shared" si="5"/>
        <v>493.92294168637642</v>
      </c>
    </row>
    <row r="7" spans="1:29" ht="18.75" customHeight="1" x14ac:dyDescent="0.35">
      <c r="A7" s="2" t="s">
        <v>2</v>
      </c>
      <c r="B7" s="2" t="s">
        <v>5</v>
      </c>
      <c r="C7" s="2" t="s">
        <v>15</v>
      </c>
      <c r="D7" s="6"/>
      <c r="E7" s="5">
        <v>0.63845542343980199</v>
      </c>
      <c r="F7" s="5">
        <v>0.61596958657302703</v>
      </c>
      <c r="G7" s="5">
        <v>0.54800288877109105</v>
      </c>
      <c r="H7" s="5">
        <v>0.54078134870546601</v>
      </c>
      <c r="I7" s="5">
        <v>0.53294033854453704</v>
      </c>
      <c r="J7" s="5">
        <v>0.52438263992348999</v>
      </c>
      <c r="K7" s="5">
        <v>0.51522650004123405</v>
      </c>
      <c r="L7" s="5">
        <v>0.50547963544214403</v>
      </c>
      <c r="M7" s="5">
        <v>0.50547963544214403</v>
      </c>
      <c r="N7" s="5">
        <v>0.483315713973901</v>
      </c>
      <c r="O7" s="8" t="str">
        <f>MID(C7,4,3)</f>
        <v>HDE</v>
      </c>
      <c r="P7" t="str">
        <v>AGR</v>
      </c>
      <c r="Q7" s="13" t="s">
        <v>114</v>
      </c>
      <c r="R7">
        <f t="shared" si="2"/>
        <v>0.50547963544214403</v>
      </c>
      <c r="S7">
        <f t="shared" si="2"/>
        <v>286.40298129099</v>
      </c>
      <c r="T7">
        <f t="shared" si="2"/>
        <v>83.536373229459599</v>
      </c>
      <c r="U7">
        <f t="shared" si="2"/>
        <v>567.63415238496202</v>
      </c>
      <c r="V7" s="14">
        <f t="shared" si="2"/>
        <v>0</v>
      </c>
      <c r="X7" t="s">
        <v>155</v>
      </c>
      <c r="Y7">
        <f>R7+R16+R23</f>
        <v>0.50547963544214403</v>
      </c>
      <c r="Z7">
        <f t="shared" ref="Z7:AC7" si="6">S7+S16+S23</f>
        <v>673.53889570824208</v>
      </c>
      <c r="AA7">
        <f t="shared" si="6"/>
        <v>550.63309726914861</v>
      </c>
      <c r="AB7">
        <f t="shared" si="6"/>
        <v>1404.5894754580099</v>
      </c>
      <c r="AC7">
        <f t="shared" si="6"/>
        <v>0</v>
      </c>
    </row>
    <row r="8" spans="1:29" ht="18.75" customHeight="1" x14ac:dyDescent="0.35">
      <c r="A8" s="2" t="s">
        <v>2</v>
      </c>
      <c r="B8" s="2" t="s">
        <v>5</v>
      </c>
      <c r="C8" s="2" t="s">
        <v>16</v>
      </c>
      <c r="D8" s="6"/>
      <c r="E8" s="5">
        <v>1.0847435999999999</v>
      </c>
      <c r="F8" s="5">
        <v>0.35480099999999998</v>
      </c>
      <c r="G8" s="5">
        <v>75.440530366754203</v>
      </c>
      <c r="H8" s="5">
        <v>76.028075710926103</v>
      </c>
      <c r="I8" s="5">
        <v>75.024940841525094</v>
      </c>
      <c r="J8" s="5">
        <v>0.50293724792115402</v>
      </c>
      <c r="K8" s="6"/>
      <c r="L8" s="6"/>
      <c r="M8" s="6"/>
      <c r="N8" s="6"/>
      <c r="O8" s="8" t="str">
        <f>MID(C8,4,3)</f>
        <v>HFO</v>
      </c>
      <c r="P8" t="str">
        <v>AGR</v>
      </c>
      <c r="Q8" s="13" t="s">
        <v>115</v>
      </c>
      <c r="R8">
        <f t="shared" si="2"/>
        <v>0</v>
      </c>
      <c r="S8">
        <f t="shared" si="2"/>
        <v>0</v>
      </c>
      <c r="T8">
        <f t="shared" si="2"/>
        <v>0</v>
      </c>
      <c r="U8">
        <f t="shared" si="2"/>
        <v>0</v>
      </c>
      <c r="V8" s="14">
        <f t="shared" si="2"/>
        <v>4.9715588272594102</v>
      </c>
      <c r="X8" t="s">
        <v>156</v>
      </c>
      <c r="Y8">
        <f>SUM(Y3:Y7)</f>
        <v>77.308540513098848</v>
      </c>
      <c r="Z8">
        <f t="shared" ref="Z8:AB8" si="7">SUM(Z3:Z7)</f>
        <v>1022.6879114398248</v>
      </c>
      <c r="AA8">
        <f t="shared" si="7"/>
        <v>3136.6885632724648</v>
      </c>
      <c r="AB8">
        <f t="shared" si="7"/>
        <v>1774.6736264833216</v>
      </c>
      <c r="AC8">
        <f>SUM(AC3:AC7)</f>
        <v>1535.2249237432554</v>
      </c>
    </row>
    <row r="9" spans="1:29" ht="18.75" customHeight="1" x14ac:dyDescent="0.35">
      <c r="A9" s="2" t="s">
        <v>2</v>
      </c>
      <c r="B9" s="2" t="s">
        <v>5</v>
      </c>
      <c r="C9" s="2" t="s">
        <v>17</v>
      </c>
      <c r="D9" s="6"/>
      <c r="E9" s="6"/>
      <c r="F9" s="6"/>
      <c r="G9" s="5">
        <v>2.2296179250000101</v>
      </c>
      <c r="H9" s="6"/>
      <c r="I9" s="6"/>
      <c r="J9" s="5">
        <v>6.5420551667149098</v>
      </c>
      <c r="K9" s="6"/>
      <c r="L9" s="6"/>
      <c r="M9" s="6"/>
      <c r="N9" s="6"/>
      <c r="O9" s="8" t="str">
        <f>MID(C9,4,3)</f>
        <v>LPG</v>
      </c>
      <c r="P9" t="str">
        <v>AGR</v>
      </c>
      <c r="Q9" s="13" t="s">
        <v>116</v>
      </c>
      <c r="R9">
        <f t="shared" si="2"/>
        <v>0</v>
      </c>
      <c r="S9">
        <f t="shared" si="2"/>
        <v>0</v>
      </c>
      <c r="T9">
        <f t="shared" si="2"/>
        <v>0</v>
      </c>
      <c r="U9">
        <f t="shared" si="2"/>
        <v>0</v>
      </c>
      <c r="V9" s="14">
        <f t="shared" si="2"/>
        <v>0</v>
      </c>
    </row>
    <row r="10" spans="1:29" ht="18.75" customHeight="1" x14ac:dyDescent="0.35">
      <c r="A10" s="2" t="s">
        <v>2</v>
      </c>
      <c r="B10" s="2" t="s">
        <v>5</v>
      </c>
      <c r="C10" s="2" t="s">
        <v>18</v>
      </c>
      <c r="D10" s="5">
        <v>13.829877060999999</v>
      </c>
      <c r="E10" s="5">
        <v>13.6697526366</v>
      </c>
      <c r="F10" s="5">
        <v>13.429565999999999</v>
      </c>
      <c r="G10" s="5">
        <v>17.518810500000001</v>
      </c>
      <c r="H10" s="5">
        <v>41.041548486046203</v>
      </c>
      <c r="I10" s="5">
        <v>37.123688012020402</v>
      </c>
      <c r="J10" s="5">
        <v>14.173867231464</v>
      </c>
      <c r="K10" s="6"/>
      <c r="L10" s="6"/>
      <c r="M10" s="6"/>
      <c r="N10" s="6"/>
      <c r="O10" s="8" t="str">
        <f>MID(C10,4,3)</f>
        <v>NGA</v>
      </c>
      <c r="P10" t="str">
        <v>AGR</v>
      </c>
      <c r="Q10" s="13" t="s">
        <v>117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 s="14">
        <f t="shared" si="2"/>
        <v>0</v>
      </c>
    </row>
    <row r="11" spans="1:29" ht="18.75" customHeight="1" x14ac:dyDescent="0.35">
      <c r="A11" s="2" t="s">
        <v>2</v>
      </c>
      <c r="B11" s="2" t="s">
        <v>5</v>
      </c>
      <c r="C11" s="2" t="s">
        <v>19</v>
      </c>
      <c r="D11" s="5">
        <v>2.7312284999999998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8" t="str">
        <f>MID(C11,4,3)</f>
        <v>WCH</v>
      </c>
      <c r="P11" t="str">
        <v>AGR</v>
      </c>
      <c r="Q11" s="13" t="s">
        <v>118</v>
      </c>
      <c r="R11">
        <f t="shared" si="2"/>
        <v>0</v>
      </c>
      <c r="S11">
        <f t="shared" si="2"/>
        <v>0</v>
      </c>
      <c r="T11">
        <f t="shared" si="2"/>
        <v>49.168048004040003</v>
      </c>
      <c r="U11">
        <f t="shared" si="2"/>
        <v>0</v>
      </c>
      <c r="V11" s="14">
        <f t="shared" si="2"/>
        <v>0</v>
      </c>
    </row>
    <row r="12" spans="1:29" ht="18.75" customHeight="1" x14ac:dyDescent="0.35">
      <c r="A12" s="2" t="s">
        <v>2</v>
      </c>
      <c r="B12" s="2" t="s">
        <v>5</v>
      </c>
      <c r="C12" s="2" t="s">
        <v>20</v>
      </c>
      <c r="D12" s="5">
        <v>2.7312284999999998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8" t="str">
        <f>MID(C12,4,3)</f>
        <v>WPE</v>
      </c>
      <c r="P12" t="str">
        <v>AGR</v>
      </c>
      <c r="Q12" s="13" t="s">
        <v>119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 s="14">
        <f t="shared" si="2"/>
        <v>0</v>
      </c>
    </row>
    <row r="13" spans="1:29" ht="18.75" customHeight="1" x14ac:dyDescent="0.35">
      <c r="A13" s="2" t="s">
        <v>2</v>
      </c>
      <c r="B13" s="2" t="s">
        <v>6</v>
      </c>
      <c r="C13" s="2" t="s">
        <v>21</v>
      </c>
      <c r="D13" s="5">
        <v>6.0710303999999997</v>
      </c>
      <c r="E13" s="5">
        <v>8.2641739885714394</v>
      </c>
      <c r="F13" s="5">
        <v>11.5538893714286</v>
      </c>
      <c r="G13" s="5">
        <v>0.110755380451128</v>
      </c>
      <c r="H13" s="6"/>
      <c r="I13" s="6"/>
      <c r="J13" s="6"/>
      <c r="K13" s="6"/>
      <c r="L13" s="6"/>
      <c r="M13" s="6"/>
      <c r="N13" s="6"/>
      <c r="O13" s="8" t="str">
        <f>MID(C13,4,3)</f>
        <v>COA</v>
      </c>
      <c r="P13" t="str">
        <v>COM</v>
      </c>
      <c r="Q13" s="13" t="s">
        <v>120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 s="14">
        <f t="shared" si="2"/>
        <v>0</v>
      </c>
    </row>
    <row r="14" spans="1:29" ht="18.75" customHeight="1" x14ac:dyDescent="0.35">
      <c r="A14" s="2" t="s">
        <v>2</v>
      </c>
      <c r="B14" s="2" t="s">
        <v>6</v>
      </c>
      <c r="C14" s="2" t="s">
        <v>22</v>
      </c>
      <c r="D14" s="5">
        <v>88.099663434140794</v>
      </c>
      <c r="E14" s="5">
        <v>104.980847793647</v>
      </c>
      <c r="F14" s="5">
        <v>70.115776043661299</v>
      </c>
      <c r="G14" s="6"/>
      <c r="H14" s="6"/>
      <c r="I14" s="6"/>
      <c r="J14" s="6"/>
      <c r="K14" s="6"/>
      <c r="L14" s="6"/>
      <c r="M14" s="6"/>
      <c r="N14" s="6"/>
      <c r="O14" s="8" t="str">
        <f>MID(C14,4,3)</f>
        <v>DSL</v>
      </c>
      <c r="P14" t="str">
        <v>COM</v>
      </c>
      <c r="Q14" s="13" t="s">
        <v>121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 s="14">
        <f t="shared" si="2"/>
        <v>0</v>
      </c>
    </row>
    <row r="15" spans="1:29" ht="18.75" customHeight="1" x14ac:dyDescent="0.35">
      <c r="A15" s="2" t="s">
        <v>2</v>
      </c>
      <c r="B15" s="2" t="s">
        <v>6</v>
      </c>
      <c r="C15" s="2" t="s">
        <v>23</v>
      </c>
      <c r="D15" s="5">
        <v>251.0616922934</v>
      </c>
      <c r="E15" s="5">
        <v>254.325534814961</v>
      </c>
      <c r="F15" s="5">
        <v>259.22129859730302</v>
      </c>
      <c r="G15" s="5">
        <v>249.00940144985501</v>
      </c>
      <c r="H15" s="5">
        <v>264.86605499496198</v>
      </c>
      <c r="I15" s="5">
        <v>280.72270854006899</v>
      </c>
      <c r="J15" s="5">
        <v>296.579362085176</v>
      </c>
      <c r="K15" s="5">
        <v>312.43601563028199</v>
      </c>
      <c r="L15" s="5">
        <v>328.29266917538899</v>
      </c>
      <c r="M15" s="5">
        <v>344.149322720496</v>
      </c>
      <c r="N15" s="5">
        <v>383.70405445538802</v>
      </c>
      <c r="O15" s="8" t="str">
        <f>MID(C15,4,3)</f>
        <v>ELC</v>
      </c>
      <c r="P15" t="str">
        <v>COM</v>
      </c>
      <c r="Q15" s="13" t="s">
        <v>122</v>
      </c>
      <c r="R15">
        <f t="shared" si="2"/>
        <v>0</v>
      </c>
      <c r="S15">
        <f t="shared" si="2"/>
        <v>0</v>
      </c>
      <c r="T15">
        <f t="shared" si="2"/>
        <v>0</v>
      </c>
      <c r="U15">
        <f t="shared" si="2"/>
        <v>0</v>
      </c>
      <c r="V15" s="14">
        <f t="shared" si="2"/>
        <v>0</v>
      </c>
    </row>
    <row r="16" spans="1:29" ht="18.75" customHeight="1" x14ac:dyDescent="0.35">
      <c r="A16" s="2" t="s">
        <v>2</v>
      </c>
      <c r="B16" s="2" t="s">
        <v>6</v>
      </c>
      <c r="C16" s="2" t="s">
        <v>24</v>
      </c>
      <c r="D16" s="5">
        <v>4.8793976876535403</v>
      </c>
      <c r="E16" s="5">
        <v>4.9324761491185303</v>
      </c>
      <c r="F16" s="5">
        <v>5.0213531461942296</v>
      </c>
      <c r="G16" s="5">
        <v>4.7471929197614502</v>
      </c>
      <c r="H16" s="5">
        <v>4.8035722442495103</v>
      </c>
      <c r="I16" s="5">
        <v>4.8332200602187996</v>
      </c>
      <c r="J16" s="5">
        <v>4.8712578104600297</v>
      </c>
      <c r="K16" s="5">
        <v>4.9140695440022597</v>
      </c>
      <c r="L16" s="5">
        <v>4.9568812775444799</v>
      </c>
      <c r="M16" s="5">
        <v>4.9996930110867099</v>
      </c>
      <c r="N16" s="5">
        <v>5.14204982635707</v>
      </c>
      <c r="O16" s="8" t="str">
        <f>MID(C16,4,3)</f>
        <v>ELC</v>
      </c>
      <c r="P16" t="str">
        <v>COM</v>
      </c>
      <c r="Q16" s="13" t="s">
        <v>123</v>
      </c>
      <c r="R16">
        <f t="shared" si="2"/>
        <v>0</v>
      </c>
      <c r="S16">
        <f t="shared" si="2"/>
        <v>387.13591441725202</v>
      </c>
      <c r="T16">
        <f t="shared" si="2"/>
        <v>104.78111865946001</v>
      </c>
      <c r="U16">
        <f t="shared" si="2"/>
        <v>836.95532307304802</v>
      </c>
      <c r="V16" s="14">
        <f t="shared" si="2"/>
        <v>0</v>
      </c>
    </row>
    <row r="17" spans="1:22" ht="18.75" customHeight="1" x14ac:dyDescent="0.35">
      <c r="A17" s="2" t="s">
        <v>2</v>
      </c>
      <c r="B17" s="2" t="s">
        <v>6</v>
      </c>
      <c r="C17" s="2" t="s">
        <v>25</v>
      </c>
      <c r="D17" s="5">
        <v>42.320853454276403</v>
      </c>
      <c r="E17" s="5">
        <v>46.812003124869001</v>
      </c>
      <c r="F17" s="5">
        <v>48.393363042103203</v>
      </c>
      <c r="G17" s="5">
        <v>9.1420002009497896</v>
      </c>
      <c r="H17" s="5">
        <v>0.193995024088677</v>
      </c>
      <c r="I17" s="5">
        <v>0.92034791044634601</v>
      </c>
      <c r="J17" s="5">
        <v>0.17732307853805401</v>
      </c>
      <c r="K17" s="5">
        <v>5.8239077923586798E-2</v>
      </c>
      <c r="L17" s="5">
        <v>0.24431025620242799</v>
      </c>
      <c r="M17" s="6"/>
      <c r="N17" s="6"/>
      <c r="O17" s="8" t="str">
        <f>MID(C17,4,3)</f>
        <v>ELC</v>
      </c>
      <c r="P17" t="str">
        <v>COM</v>
      </c>
      <c r="Q17" s="13" t="s">
        <v>124</v>
      </c>
      <c r="R17">
        <f t="shared" si="2"/>
        <v>0</v>
      </c>
      <c r="S17">
        <f t="shared" si="2"/>
        <v>0</v>
      </c>
      <c r="T17">
        <f t="shared" si="2"/>
        <v>562.36190387874001</v>
      </c>
      <c r="U17">
        <f t="shared" si="2"/>
        <v>0</v>
      </c>
      <c r="V17" s="14">
        <f t="shared" si="2"/>
        <v>0</v>
      </c>
    </row>
    <row r="18" spans="1:22" ht="18.75" customHeight="1" x14ac:dyDescent="0.35">
      <c r="A18" s="2" t="s">
        <v>2</v>
      </c>
      <c r="B18" s="2" t="s">
        <v>6</v>
      </c>
      <c r="C18" s="2" t="s">
        <v>26</v>
      </c>
      <c r="D18" s="6"/>
      <c r="E18" s="6"/>
      <c r="F18" s="6"/>
      <c r="G18" s="6"/>
      <c r="H18" s="6"/>
      <c r="I18" s="5">
        <v>1.08775521852632</v>
      </c>
      <c r="J18" s="6"/>
      <c r="K18" s="6"/>
      <c r="L18" s="5">
        <v>0.14708639747368399</v>
      </c>
      <c r="M18" s="6"/>
      <c r="N18" s="6"/>
      <c r="O18" s="8" t="str">
        <f>MID(C18,4,3)</f>
        <v>ELC</v>
      </c>
      <c r="P18" t="str">
        <v>COM</v>
      </c>
      <c r="Q18" s="13" t="s">
        <v>125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  <c r="V18" s="14">
        <f t="shared" si="2"/>
        <v>0</v>
      </c>
    </row>
    <row r="19" spans="1:22" ht="18.75" customHeight="1" x14ac:dyDescent="0.35">
      <c r="A19" s="2" t="s">
        <v>2</v>
      </c>
      <c r="B19" s="2" t="s">
        <v>6</v>
      </c>
      <c r="C19" s="2" t="s">
        <v>27</v>
      </c>
      <c r="D19" s="5">
        <v>65.101092631578894</v>
      </c>
      <c r="E19" s="5">
        <v>64.870016741052694</v>
      </c>
      <c r="F19" s="5">
        <v>64.523402905263197</v>
      </c>
      <c r="G19" s="5">
        <v>57.210599535157897</v>
      </c>
      <c r="H19" s="6"/>
      <c r="I19" s="5">
        <v>0.44503352867368401</v>
      </c>
      <c r="J19" s="5">
        <v>6.8765996593523199E-2</v>
      </c>
      <c r="K19" s="5">
        <v>0.115235545959639</v>
      </c>
      <c r="L19" s="5">
        <v>6.01774897263158E-2</v>
      </c>
      <c r="M19" s="6"/>
      <c r="N19" s="6"/>
      <c r="O19" s="8" t="str">
        <f>MID(C19,4,3)</f>
        <v>ELC</v>
      </c>
      <c r="P19" t="str">
        <v>COM</v>
      </c>
      <c r="Q19" s="13" t="s">
        <v>126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  <c r="V19" s="14">
        <f t="shared" si="2"/>
        <v>0</v>
      </c>
    </row>
    <row r="20" spans="1:22" ht="18.75" customHeight="1" x14ac:dyDescent="0.35">
      <c r="A20" s="2" t="s">
        <v>2</v>
      </c>
      <c r="B20" s="2" t="s">
        <v>6</v>
      </c>
      <c r="C20" s="2" t="s">
        <v>28</v>
      </c>
      <c r="D20" s="5">
        <v>74.872429322519494</v>
      </c>
      <c r="E20" s="5">
        <v>16.5128544287004</v>
      </c>
      <c r="F20" s="5">
        <v>12.177719481853</v>
      </c>
      <c r="G20" s="5">
        <v>34.943065596180404</v>
      </c>
      <c r="H20" s="6"/>
      <c r="I20" s="6"/>
      <c r="J20" s="6"/>
      <c r="K20" s="6"/>
      <c r="L20" s="6"/>
      <c r="M20" s="6"/>
      <c r="N20" s="6"/>
      <c r="O20" s="8" t="str">
        <f>MID(C20,4,3)</f>
        <v>FIW</v>
      </c>
      <c r="P20" t="str">
        <v>COM</v>
      </c>
      <c r="Q20" s="13" t="s">
        <v>127</v>
      </c>
      <c r="R20">
        <f t="shared" si="2"/>
        <v>0</v>
      </c>
      <c r="S20">
        <f t="shared" si="2"/>
        <v>0</v>
      </c>
      <c r="T20">
        <f t="shared" si="2"/>
        <v>0</v>
      </c>
      <c r="U20">
        <f t="shared" si="2"/>
        <v>0</v>
      </c>
      <c r="V20" s="14">
        <f t="shared" si="2"/>
        <v>0</v>
      </c>
    </row>
    <row r="21" spans="1:22" ht="18.75" customHeight="1" x14ac:dyDescent="0.35">
      <c r="A21" s="2" t="s">
        <v>2</v>
      </c>
      <c r="B21" s="2" t="s">
        <v>6</v>
      </c>
      <c r="C21" s="2" t="s">
        <v>29</v>
      </c>
      <c r="D21" s="5">
        <v>2.8256256</v>
      </c>
      <c r="E21" s="5">
        <v>2.5676611199999999</v>
      </c>
      <c r="F21" s="5">
        <v>2.1807143999999998</v>
      </c>
      <c r="G21" s="5">
        <v>1.5358031999999999</v>
      </c>
      <c r="H21" s="5">
        <v>0.89089199999999902</v>
      </c>
      <c r="I21" s="5">
        <v>0.2459808</v>
      </c>
      <c r="J21" s="5">
        <v>0.1229904</v>
      </c>
      <c r="K21" s="6"/>
      <c r="L21" s="6"/>
      <c r="M21" s="6"/>
      <c r="N21" s="6"/>
      <c r="O21" s="8" t="str">
        <f>MID(C21,4,3)</f>
        <v>GEO</v>
      </c>
      <c r="P21" t="str">
        <v>COM</v>
      </c>
      <c r="Q21" s="13" t="s">
        <v>128</v>
      </c>
      <c r="R21">
        <f t="shared" si="2"/>
        <v>0</v>
      </c>
      <c r="S21">
        <f t="shared" si="2"/>
        <v>0</v>
      </c>
      <c r="T21">
        <f t="shared" si="2"/>
        <v>0</v>
      </c>
      <c r="U21">
        <f t="shared" si="2"/>
        <v>0</v>
      </c>
      <c r="V21" s="14">
        <f t="shared" si="2"/>
        <v>0</v>
      </c>
    </row>
    <row r="22" spans="1:22" ht="18.75" customHeight="1" x14ac:dyDescent="0.35">
      <c r="A22" s="2" t="s">
        <v>2</v>
      </c>
      <c r="B22" s="2" t="s">
        <v>6</v>
      </c>
      <c r="C22" s="2" t="s">
        <v>30</v>
      </c>
      <c r="D22" s="5">
        <v>77.612419705263207</v>
      </c>
      <c r="E22" s="5">
        <v>67.630313027368402</v>
      </c>
      <c r="F22" s="5">
        <v>52.6571530105264</v>
      </c>
      <c r="G22" s="5">
        <v>51.149720763702398</v>
      </c>
      <c r="H22" s="5">
        <v>360.43194621193902</v>
      </c>
      <c r="I22" s="5">
        <v>362.22935323712102</v>
      </c>
      <c r="J22" s="5">
        <v>364.63579934783701</v>
      </c>
      <c r="K22" s="5">
        <v>366.98183501444902</v>
      </c>
      <c r="L22" s="5">
        <v>373.00904774126798</v>
      </c>
      <c r="M22" s="5">
        <v>387.13591441725202</v>
      </c>
      <c r="N22" s="5">
        <v>411.80200296572002</v>
      </c>
      <c r="O22" s="8" t="str">
        <f>MID(C22,4,3)</f>
        <v>HCE</v>
      </c>
      <c r="P22" t="str">
        <v>COM</v>
      </c>
      <c r="Q22" s="13" t="s">
        <v>129</v>
      </c>
      <c r="R22">
        <f t="shared" si="2"/>
        <v>0</v>
      </c>
      <c r="S22">
        <f t="shared" si="2"/>
        <v>0</v>
      </c>
      <c r="T22">
        <f t="shared" si="2"/>
        <v>0</v>
      </c>
      <c r="U22">
        <f t="shared" si="2"/>
        <v>0</v>
      </c>
      <c r="V22" s="14">
        <f t="shared" si="2"/>
        <v>0</v>
      </c>
    </row>
    <row r="23" spans="1:22" ht="18.75" customHeight="1" x14ac:dyDescent="0.35">
      <c r="A23" s="2" t="s">
        <v>2</v>
      </c>
      <c r="B23" s="2" t="s">
        <v>6</v>
      </c>
      <c r="C23" s="2" t="s">
        <v>31</v>
      </c>
      <c r="D23" s="6"/>
      <c r="E23" s="6"/>
      <c r="F23" s="6"/>
      <c r="G23" s="6"/>
      <c r="H23" s="5">
        <v>251.154123904692</v>
      </c>
      <c r="I23" s="5">
        <v>259.60886116825799</v>
      </c>
      <c r="J23" s="5">
        <v>270.59446973368603</v>
      </c>
      <c r="K23" s="5">
        <v>281.15313032414298</v>
      </c>
      <c r="L23" s="5">
        <v>287.59960524827301</v>
      </c>
      <c r="M23" s="5">
        <v>286.40298129099</v>
      </c>
      <c r="N23" s="5">
        <v>304.408604981824</v>
      </c>
      <c r="O23" s="8" t="str">
        <f>MID(C23,4,3)</f>
        <v>HDE</v>
      </c>
      <c r="P23" t="str">
        <v>COM</v>
      </c>
      <c r="Q23" s="13" t="s">
        <v>130</v>
      </c>
      <c r="R23">
        <f t="shared" si="2"/>
        <v>0</v>
      </c>
      <c r="S23">
        <f t="shared" si="2"/>
        <v>0</v>
      </c>
      <c r="T23">
        <f t="shared" si="2"/>
        <v>362.31560538022899</v>
      </c>
      <c r="U23">
        <f t="shared" si="2"/>
        <v>0</v>
      </c>
      <c r="V23" s="14">
        <f t="shared" si="2"/>
        <v>0</v>
      </c>
    </row>
    <row r="24" spans="1:22" ht="18.75" customHeight="1" x14ac:dyDescent="0.35">
      <c r="A24" s="2" t="s">
        <v>2</v>
      </c>
      <c r="B24" s="2" t="s">
        <v>6</v>
      </c>
      <c r="C24" s="2" t="s">
        <v>32</v>
      </c>
      <c r="D24" s="5">
        <v>21.890245255424301</v>
      </c>
      <c r="E24" s="5">
        <v>21.158009767156202</v>
      </c>
      <c r="F24" s="5">
        <v>20.0193834029646</v>
      </c>
      <c r="G24" s="5">
        <v>10.6446516829453</v>
      </c>
      <c r="H24" s="6"/>
      <c r="I24" s="6"/>
      <c r="J24" s="6"/>
      <c r="K24" s="6"/>
      <c r="L24" s="6"/>
      <c r="M24" s="6"/>
      <c r="N24" s="6"/>
      <c r="O24" s="8" t="str">
        <f>MID(C24,4,3)</f>
        <v>LPG</v>
      </c>
      <c r="P24" t="str">
        <v>COM</v>
      </c>
      <c r="Q24" s="13" t="s">
        <v>131</v>
      </c>
      <c r="R24">
        <f t="shared" si="2"/>
        <v>0</v>
      </c>
      <c r="S24">
        <f t="shared" si="2"/>
        <v>0</v>
      </c>
      <c r="T24">
        <f t="shared" si="2"/>
        <v>0</v>
      </c>
      <c r="U24">
        <f t="shared" si="2"/>
        <v>0</v>
      </c>
      <c r="V24" s="14">
        <f t="shared" si="2"/>
        <v>0</v>
      </c>
    </row>
    <row r="25" spans="1:22" ht="18.75" customHeight="1" x14ac:dyDescent="0.35">
      <c r="A25" s="2" t="s">
        <v>2</v>
      </c>
      <c r="B25" s="2" t="s">
        <v>6</v>
      </c>
      <c r="C25" s="2" t="s">
        <v>33</v>
      </c>
      <c r="D25" s="5">
        <v>488.386095113924</v>
      </c>
      <c r="E25" s="5">
        <v>528.86582642248095</v>
      </c>
      <c r="F25" s="5">
        <v>585.07151802531598</v>
      </c>
      <c r="G25" s="5">
        <v>568.63585207647805</v>
      </c>
      <c r="H25" s="6"/>
      <c r="I25" s="6"/>
      <c r="J25" s="6"/>
      <c r="K25" s="6"/>
      <c r="L25" s="6"/>
      <c r="M25" s="6"/>
      <c r="N25" s="6"/>
      <c r="O25" s="8" t="str">
        <f>MID(C25,4,3)</f>
        <v>NGA</v>
      </c>
      <c r="P25" t="str">
        <v>COM</v>
      </c>
      <c r="Q25" s="13" t="s">
        <v>132</v>
      </c>
      <c r="R25">
        <f t="shared" si="2"/>
        <v>0</v>
      </c>
      <c r="S25">
        <f t="shared" si="2"/>
        <v>0</v>
      </c>
      <c r="T25">
        <f t="shared" si="2"/>
        <v>0</v>
      </c>
      <c r="U25">
        <f t="shared" si="2"/>
        <v>0</v>
      </c>
      <c r="V25" s="14">
        <f t="shared" si="2"/>
        <v>0</v>
      </c>
    </row>
    <row r="26" spans="1:22" ht="18.75" customHeight="1" x14ac:dyDescent="0.35">
      <c r="A26" s="2" t="s">
        <v>2</v>
      </c>
      <c r="B26" s="2" t="s">
        <v>6</v>
      </c>
      <c r="C26" s="2" t="s">
        <v>34</v>
      </c>
      <c r="D26" s="5">
        <v>1.2399955199999999</v>
      </c>
      <c r="E26" s="5">
        <v>1.269260928</v>
      </c>
      <c r="F26" s="5">
        <v>1.3131590399999999</v>
      </c>
      <c r="G26" s="5">
        <v>1.3412625953684201</v>
      </c>
      <c r="H26" s="5">
        <v>1.0782772522105299</v>
      </c>
      <c r="I26" s="5">
        <v>0.81529190905263704</v>
      </c>
      <c r="J26" s="5">
        <v>0.55230656589473703</v>
      </c>
      <c r="K26" s="5">
        <v>0.31561228800000002</v>
      </c>
      <c r="L26" s="5">
        <v>0.118354608</v>
      </c>
      <c r="M26" s="6"/>
      <c r="N26" s="6"/>
      <c r="O26" s="8" t="str">
        <f>MID(C26,4,3)</f>
        <v>SOL</v>
      </c>
      <c r="P26" t="str">
        <v>COM</v>
      </c>
      <c r="Q26" s="13" t="s">
        <v>133</v>
      </c>
      <c r="R26">
        <f t="shared" si="2"/>
        <v>0</v>
      </c>
      <c r="S26">
        <f t="shared" si="2"/>
        <v>0</v>
      </c>
      <c r="T26">
        <f t="shared" si="2"/>
        <v>0</v>
      </c>
      <c r="U26">
        <f t="shared" si="2"/>
        <v>0</v>
      </c>
      <c r="V26" s="14">
        <f t="shared" si="2"/>
        <v>0</v>
      </c>
    </row>
    <row r="27" spans="1:22" ht="18.75" customHeight="1" x14ac:dyDescent="0.35">
      <c r="A27" s="2" t="s">
        <v>2</v>
      </c>
      <c r="B27" s="2" t="s">
        <v>6</v>
      </c>
      <c r="C27" s="2" t="s">
        <v>35</v>
      </c>
      <c r="D27" s="6"/>
      <c r="E27" s="6"/>
      <c r="F27" s="6"/>
      <c r="G27" s="5">
        <v>8.4818887694258507</v>
      </c>
      <c r="H27" s="5">
        <v>149.14553145393501</v>
      </c>
      <c r="I27" s="5">
        <v>157.72005606164399</v>
      </c>
      <c r="J27" s="5">
        <v>167.44920480395999</v>
      </c>
      <c r="K27" s="5">
        <v>176.594167314597</v>
      </c>
      <c r="L27" s="5">
        <v>185.83225864877201</v>
      </c>
      <c r="M27" s="5">
        <v>194.99591057728099</v>
      </c>
      <c r="N27" s="5">
        <v>217.40772551654601</v>
      </c>
      <c r="O27" s="8" t="str">
        <f>MID(C27,4,3)</f>
        <v>DEM</v>
      </c>
      <c r="P27" t="str">
        <v>CWF</v>
      </c>
      <c r="Q27" s="13" t="s">
        <v>134</v>
      </c>
      <c r="R27">
        <f t="shared" si="2"/>
        <v>0</v>
      </c>
      <c r="S27">
        <f t="shared" si="2"/>
        <v>0</v>
      </c>
      <c r="T27">
        <f t="shared" si="2"/>
        <v>0</v>
      </c>
      <c r="U27">
        <f t="shared" si="2"/>
        <v>0</v>
      </c>
      <c r="V27" s="14">
        <f t="shared" si="2"/>
        <v>0</v>
      </c>
    </row>
    <row r="28" spans="1:22" ht="18.75" customHeight="1" x14ac:dyDescent="0.35">
      <c r="A28" s="2" t="s">
        <v>2</v>
      </c>
      <c r="B28" s="2" t="s">
        <v>7</v>
      </c>
      <c r="C28" s="2" t="s">
        <v>36</v>
      </c>
      <c r="D28" s="6"/>
      <c r="E28" s="6"/>
      <c r="F28" s="6"/>
      <c r="G28" s="6"/>
      <c r="H28" s="5">
        <v>0.58791719993654601</v>
      </c>
      <c r="I28" s="5">
        <v>0.58791719993654601</v>
      </c>
      <c r="J28" s="5">
        <v>0.58791719993654601</v>
      </c>
      <c r="K28" s="5">
        <v>0.58791719993654601</v>
      </c>
      <c r="L28" s="6"/>
      <c r="M28" s="6"/>
      <c r="N28" s="5">
        <v>0.364730665127589</v>
      </c>
      <c r="O28" s="8" t="str">
        <f>MID(C28,4,3)</f>
        <v>AWH</v>
      </c>
      <c r="P28" t="str">
        <v>IND</v>
      </c>
      <c r="Q28" s="13" t="s">
        <v>135</v>
      </c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  <c r="V28" s="14">
        <f t="shared" si="2"/>
        <v>0</v>
      </c>
    </row>
    <row r="29" spans="1:22" ht="18.75" customHeight="1" x14ac:dyDescent="0.35">
      <c r="A29" s="2" t="s">
        <v>2</v>
      </c>
      <c r="B29" s="2" t="s">
        <v>7</v>
      </c>
      <c r="C29" s="2" t="s">
        <v>37</v>
      </c>
      <c r="D29" s="5">
        <v>1.2998363289283701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8" t="str">
        <f>MID(C29,4,3)</f>
        <v>BGA</v>
      </c>
      <c r="P29" t="str">
        <v>IND</v>
      </c>
      <c r="Q29" s="13" t="s">
        <v>136</v>
      </c>
      <c r="R29">
        <f t="shared" si="2"/>
        <v>0</v>
      </c>
      <c r="S29">
        <f t="shared" si="2"/>
        <v>0</v>
      </c>
      <c r="T29">
        <f t="shared" si="2"/>
        <v>0</v>
      </c>
      <c r="U29">
        <f t="shared" si="2"/>
        <v>0</v>
      </c>
      <c r="V29" s="14">
        <f t="shared" si="2"/>
        <v>0</v>
      </c>
    </row>
    <row r="30" spans="1:22" ht="18.75" customHeight="1" x14ac:dyDescent="0.35">
      <c r="A30" s="2" t="s">
        <v>2</v>
      </c>
      <c r="B30" s="2" t="s">
        <v>7</v>
      </c>
      <c r="C30" s="2" t="s">
        <v>38</v>
      </c>
      <c r="D30" s="5">
        <v>138.87282385392101</v>
      </c>
      <c r="E30" s="5">
        <v>150.38216989559601</v>
      </c>
      <c r="F30" s="5">
        <v>167.64618895811</v>
      </c>
      <c r="G30" s="5">
        <v>129.98495608163299</v>
      </c>
      <c r="H30" s="5">
        <v>214.77782801858001</v>
      </c>
      <c r="I30" s="5">
        <v>210.76740994319201</v>
      </c>
      <c r="J30" s="5">
        <v>199.967637212829</v>
      </c>
      <c r="K30" s="6"/>
      <c r="L30" s="6"/>
      <c r="M30" s="6"/>
      <c r="N30" s="5">
        <v>12.1061618288071</v>
      </c>
      <c r="O30" s="8" t="str">
        <f>MID(C30,4,3)</f>
        <v>COA</v>
      </c>
      <c r="P30" t="str">
        <v>IND</v>
      </c>
      <c r="Q30" s="13" t="s">
        <v>137</v>
      </c>
      <c r="R30">
        <f t="shared" si="2"/>
        <v>0</v>
      </c>
      <c r="S30">
        <f t="shared" si="2"/>
        <v>0</v>
      </c>
      <c r="T30">
        <f t="shared" si="2"/>
        <v>0</v>
      </c>
      <c r="U30">
        <f t="shared" si="2"/>
        <v>0</v>
      </c>
      <c r="V30" s="14">
        <f t="shared" si="2"/>
        <v>0</v>
      </c>
    </row>
    <row r="31" spans="1:22" ht="18.75" customHeight="1" x14ac:dyDescent="0.35">
      <c r="A31" s="2" t="s">
        <v>2</v>
      </c>
      <c r="B31" s="2" t="s">
        <v>7</v>
      </c>
      <c r="C31" s="2" t="s">
        <v>39</v>
      </c>
      <c r="D31" s="6"/>
      <c r="E31" s="6"/>
      <c r="F31" s="6"/>
      <c r="G31" s="6"/>
      <c r="H31" s="5">
        <v>13.126630175648399</v>
      </c>
      <c r="I31" s="5">
        <v>13.126630175648399</v>
      </c>
      <c r="J31" s="5">
        <v>13.126630175648399</v>
      </c>
      <c r="K31" s="5">
        <v>13.126630175648399</v>
      </c>
      <c r="L31" s="6"/>
      <c r="M31" s="6"/>
      <c r="N31" s="5">
        <v>23.420484280219299</v>
      </c>
      <c r="O31" s="8" t="str">
        <f>MID(C31,4,3)</f>
        <v>CWH</v>
      </c>
      <c r="P31" t="str">
        <v>IND</v>
      </c>
      <c r="Q31" s="13" t="s">
        <v>138</v>
      </c>
      <c r="R31">
        <f t="shared" si="2"/>
        <v>0</v>
      </c>
      <c r="S31">
        <f t="shared" si="2"/>
        <v>0</v>
      </c>
      <c r="T31">
        <f t="shared" si="2"/>
        <v>0</v>
      </c>
      <c r="U31">
        <f t="shared" si="2"/>
        <v>0</v>
      </c>
      <c r="V31" s="14">
        <f t="shared" si="2"/>
        <v>0</v>
      </c>
    </row>
    <row r="32" spans="1:22" ht="18.75" customHeight="1" x14ac:dyDescent="0.35">
      <c r="A32" s="2" t="s">
        <v>2</v>
      </c>
      <c r="B32" s="2" t="s">
        <v>7</v>
      </c>
      <c r="C32" s="2" t="s">
        <v>40</v>
      </c>
      <c r="D32" s="5">
        <v>74.198245784266206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8" t="str">
        <f>MID(C32,4,3)</f>
        <v>DSL</v>
      </c>
      <c r="P32" t="str">
        <v>IND</v>
      </c>
      <c r="Q32" s="13" t="s">
        <v>139</v>
      </c>
      <c r="R32">
        <f t="shared" si="2"/>
        <v>0</v>
      </c>
      <c r="S32">
        <f t="shared" si="2"/>
        <v>0</v>
      </c>
      <c r="T32">
        <f t="shared" si="2"/>
        <v>0</v>
      </c>
      <c r="U32">
        <f t="shared" si="2"/>
        <v>0</v>
      </c>
      <c r="V32" s="14">
        <f t="shared" si="2"/>
        <v>0</v>
      </c>
    </row>
    <row r="33" spans="1:22" ht="18.75" customHeight="1" x14ac:dyDescent="0.35">
      <c r="A33" s="2" t="s">
        <v>2</v>
      </c>
      <c r="B33" s="2" t="s">
        <v>7</v>
      </c>
      <c r="C33" s="2" t="s">
        <v>41</v>
      </c>
      <c r="D33" s="5">
        <v>807.70533745802402</v>
      </c>
      <c r="E33" s="5">
        <v>765.72473959984097</v>
      </c>
      <c r="F33" s="5">
        <v>766.262468025207</v>
      </c>
      <c r="G33" s="5">
        <v>759.43627033340101</v>
      </c>
      <c r="H33" s="5">
        <v>764.984486632011</v>
      </c>
      <c r="I33" s="5">
        <v>818.49362987418294</v>
      </c>
      <c r="J33" s="5">
        <v>1294.5089951545999</v>
      </c>
      <c r="K33" s="5">
        <v>1401.57438635225</v>
      </c>
      <c r="L33" s="5">
        <v>1433.7694601119799</v>
      </c>
      <c r="M33" s="5">
        <v>1705.33084545984</v>
      </c>
      <c r="N33" s="5">
        <v>1903.0387371019599</v>
      </c>
      <c r="O33" s="8" t="str">
        <f>MID(C33,4,3)</f>
        <v>ELC</v>
      </c>
      <c r="P33" t="str">
        <v>IND</v>
      </c>
      <c r="Q33" s="13" t="s">
        <v>140</v>
      </c>
      <c r="R33">
        <f t="shared" si="2"/>
        <v>0</v>
      </c>
      <c r="S33">
        <f t="shared" si="2"/>
        <v>0</v>
      </c>
      <c r="T33">
        <f t="shared" si="2"/>
        <v>4.5952483030281801</v>
      </c>
      <c r="U33">
        <f t="shared" si="2"/>
        <v>0</v>
      </c>
      <c r="V33" s="14">
        <f t="shared" si="2"/>
        <v>0</v>
      </c>
    </row>
    <row r="34" spans="1:22" ht="18.75" customHeight="1" x14ac:dyDescent="0.35">
      <c r="A34" s="2" t="s">
        <v>2</v>
      </c>
      <c r="B34" s="2" t="s">
        <v>7</v>
      </c>
      <c r="C34" s="2" t="s">
        <v>42</v>
      </c>
      <c r="D34" s="6"/>
      <c r="E34" s="6"/>
      <c r="F34" s="6"/>
      <c r="G34" s="6"/>
      <c r="H34" s="5">
        <v>8.3280035048726404</v>
      </c>
      <c r="I34" s="5">
        <v>8.3280035048726404</v>
      </c>
      <c r="J34" s="5">
        <v>8.3280035048726404</v>
      </c>
      <c r="K34" s="5">
        <v>8.3280035048726404</v>
      </c>
      <c r="L34" s="6"/>
      <c r="M34" s="6"/>
      <c r="N34" s="5">
        <v>4.2356006009919502</v>
      </c>
      <c r="O34" s="8" t="str">
        <f>MID(C34,4,3)</f>
        <v>FWH</v>
      </c>
      <c r="P34" t="str">
        <v>IND</v>
      </c>
      <c r="Q34" s="13" t="s">
        <v>141</v>
      </c>
      <c r="R34">
        <f t="shared" si="2"/>
        <v>0</v>
      </c>
      <c r="S34">
        <f t="shared" si="2"/>
        <v>0</v>
      </c>
      <c r="T34">
        <f t="shared" si="2"/>
        <v>0</v>
      </c>
      <c r="U34">
        <f t="shared" si="2"/>
        <v>0</v>
      </c>
      <c r="V34" s="14">
        <f t="shared" si="2"/>
        <v>0</v>
      </c>
    </row>
    <row r="35" spans="1:22" ht="18.75" customHeight="1" x14ac:dyDescent="0.35">
      <c r="A35" s="2" t="s">
        <v>2</v>
      </c>
      <c r="B35" s="2" t="s">
        <v>7</v>
      </c>
      <c r="C35" s="2" t="s">
        <v>43</v>
      </c>
      <c r="D35" s="6"/>
      <c r="E35" s="6"/>
      <c r="F35" s="6"/>
      <c r="G35" s="6"/>
      <c r="H35" s="5">
        <v>0.22285957508204601</v>
      </c>
      <c r="I35" s="5">
        <v>0.22285957508204601</v>
      </c>
      <c r="J35" s="5">
        <v>0.22285957508204601</v>
      </c>
      <c r="K35" s="5">
        <v>0.22285957508204601</v>
      </c>
      <c r="L35" s="6"/>
      <c r="M35" s="6"/>
      <c r="N35" s="5">
        <v>0.23009887782934099</v>
      </c>
      <c r="O35" s="8" t="str">
        <f>MID(C35,4,3)</f>
        <v>GWH</v>
      </c>
      <c r="P35" t="str">
        <v>IND</v>
      </c>
      <c r="Q35" s="13" t="s">
        <v>142</v>
      </c>
      <c r="R35">
        <f t="shared" si="2"/>
        <v>0</v>
      </c>
      <c r="S35">
        <f t="shared" si="2"/>
        <v>0</v>
      </c>
      <c r="T35">
        <f t="shared" si="2"/>
        <v>0</v>
      </c>
      <c r="U35">
        <f t="shared" si="2"/>
        <v>0</v>
      </c>
      <c r="V35" s="14">
        <f t="shared" si="2"/>
        <v>44.805095017005705</v>
      </c>
    </row>
    <row r="36" spans="1:22" ht="18.75" customHeight="1" x14ac:dyDescent="0.35">
      <c r="A36" s="2" t="s">
        <v>2</v>
      </c>
      <c r="B36" s="2" t="s">
        <v>7</v>
      </c>
      <c r="C36" s="2" t="s">
        <v>44</v>
      </c>
      <c r="D36" s="6"/>
      <c r="E36" s="6"/>
      <c r="F36" s="6"/>
      <c r="G36" s="6"/>
      <c r="H36" s="6"/>
      <c r="I36" s="6"/>
      <c r="J36" s="6"/>
      <c r="K36" s="5">
        <v>340.16579529751499</v>
      </c>
      <c r="L36" s="5">
        <v>337.183231056034</v>
      </c>
      <c r="M36" s="5">
        <v>264.59942035766801</v>
      </c>
      <c r="N36" s="5">
        <v>253.24231358279499</v>
      </c>
      <c r="O36" s="8" t="str">
        <f>MID(C36,4,3)</f>
        <v>H2</v>
      </c>
      <c r="P36" t="str">
        <v>IND</v>
      </c>
      <c r="Q36" s="13" t="s">
        <v>143</v>
      </c>
      <c r="R36">
        <f t="shared" si="2"/>
        <v>0</v>
      </c>
      <c r="S36">
        <f t="shared" si="2"/>
        <v>0</v>
      </c>
      <c r="T36">
        <f t="shared" si="2"/>
        <v>0</v>
      </c>
      <c r="U36">
        <f t="shared" si="2"/>
        <v>0</v>
      </c>
      <c r="V36" s="14">
        <f t="shared" si="2"/>
        <v>411.73535655936701</v>
      </c>
    </row>
    <row r="37" spans="1:22" ht="18.75" customHeight="1" x14ac:dyDescent="0.35">
      <c r="A37" s="2" t="s">
        <v>2</v>
      </c>
      <c r="B37" s="2" t="s">
        <v>7</v>
      </c>
      <c r="C37" s="2" t="s">
        <v>45</v>
      </c>
      <c r="D37" s="5">
        <v>134.19415530000001</v>
      </c>
      <c r="E37" s="5">
        <v>145.24804233</v>
      </c>
      <c r="F37" s="5">
        <v>161.80740507475301</v>
      </c>
      <c r="G37" s="5">
        <v>168.66043026271601</v>
      </c>
      <c r="H37" s="5">
        <v>210.85456009362801</v>
      </c>
      <c r="I37" s="5">
        <v>192.292870093651</v>
      </c>
      <c r="J37" s="5">
        <v>172.902118129032</v>
      </c>
      <c r="K37" s="5">
        <v>150.19511830584099</v>
      </c>
      <c r="L37" s="5">
        <v>110.725266108203</v>
      </c>
      <c r="M37" s="5">
        <v>104.78111865946001</v>
      </c>
      <c r="N37" s="5">
        <v>93.137609132168706</v>
      </c>
      <c r="O37" s="8" t="str">
        <f>MID(C37,4,3)</f>
        <v>HCE</v>
      </c>
      <c r="P37" t="str">
        <v>IND</v>
      </c>
      <c r="Q37" s="13" t="s">
        <v>144</v>
      </c>
      <c r="R37">
        <f t="shared" si="2"/>
        <v>0</v>
      </c>
      <c r="S37">
        <f t="shared" si="2"/>
        <v>0</v>
      </c>
      <c r="T37">
        <f t="shared" si="2"/>
        <v>0</v>
      </c>
      <c r="U37">
        <f t="shared" si="2"/>
        <v>0</v>
      </c>
      <c r="V37" s="14">
        <f t="shared" si="2"/>
        <v>140.709039851</v>
      </c>
    </row>
    <row r="38" spans="1:22" ht="18.75" customHeight="1" x14ac:dyDescent="0.35">
      <c r="A38" s="2" t="s">
        <v>2</v>
      </c>
      <c r="B38" s="2" t="s">
        <v>7</v>
      </c>
      <c r="C38" s="2" t="s">
        <v>46</v>
      </c>
      <c r="D38" s="6"/>
      <c r="E38" s="6"/>
      <c r="F38" s="6"/>
      <c r="G38" s="6"/>
      <c r="H38" s="5">
        <v>64.291713407913704</v>
      </c>
      <c r="I38" s="5">
        <v>68.140645372222806</v>
      </c>
      <c r="J38" s="5">
        <v>71.989577336531994</v>
      </c>
      <c r="K38" s="5">
        <v>75.838509300841196</v>
      </c>
      <c r="L38" s="5">
        <v>62.924588890702601</v>
      </c>
      <c r="M38" s="5">
        <v>83.536373229459599</v>
      </c>
      <c r="N38" s="5">
        <v>93.137609132168805</v>
      </c>
      <c r="O38" s="8" t="str">
        <f>MID(C38,4,3)</f>
        <v>HDE</v>
      </c>
      <c r="P38" t="str">
        <v>IND</v>
      </c>
      <c r="Q38" s="13" t="s">
        <v>145</v>
      </c>
      <c r="R38">
        <f t="shared" si="2"/>
        <v>0</v>
      </c>
      <c r="S38">
        <f t="shared" si="2"/>
        <v>0</v>
      </c>
      <c r="T38">
        <f t="shared" si="2"/>
        <v>0</v>
      </c>
      <c r="U38">
        <f t="shared" si="2"/>
        <v>0</v>
      </c>
      <c r="V38" s="14">
        <f t="shared" si="2"/>
        <v>163.26014009302699</v>
      </c>
    </row>
    <row r="39" spans="1:22" ht="18.75" customHeight="1" x14ac:dyDescent="0.35">
      <c r="A39" s="2" t="s">
        <v>2</v>
      </c>
      <c r="B39" s="2" t="s">
        <v>7</v>
      </c>
      <c r="C39" s="2" t="s">
        <v>47</v>
      </c>
      <c r="D39" s="5">
        <v>51.752910914005199</v>
      </c>
      <c r="E39" s="5">
        <v>56.841500185977601</v>
      </c>
      <c r="F39" s="5">
        <v>31.814264493403201</v>
      </c>
      <c r="G39" s="5">
        <v>71.511017655013305</v>
      </c>
      <c r="H39" s="5">
        <v>0.44530143378855302</v>
      </c>
      <c r="I39" s="5">
        <v>0.19791174835046799</v>
      </c>
      <c r="J39" s="5">
        <v>99.150767508484293</v>
      </c>
      <c r="K39" s="6"/>
      <c r="L39" s="6"/>
      <c r="M39" s="6"/>
      <c r="N39" s="6"/>
      <c r="O39" s="8" t="str">
        <f>MID(C39,4,3)</f>
        <v>HFO</v>
      </c>
      <c r="P39" t="str">
        <v>IND</v>
      </c>
      <c r="Q39" s="13" t="s">
        <v>146</v>
      </c>
      <c r="R39">
        <f t="shared" si="2"/>
        <v>0</v>
      </c>
      <c r="S39">
        <f t="shared" si="2"/>
        <v>0</v>
      </c>
      <c r="T39">
        <f t="shared" si="2"/>
        <v>0</v>
      </c>
      <c r="U39">
        <f t="shared" si="2"/>
        <v>0</v>
      </c>
      <c r="V39" s="14">
        <f t="shared" si="2"/>
        <v>41.925341338013325</v>
      </c>
    </row>
    <row r="40" spans="1:22" ht="18.75" customHeight="1" x14ac:dyDescent="0.35">
      <c r="A40" s="2" t="s">
        <v>2</v>
      </c>
      <c r="B40" s="2" t="s">
        <v>7</v>
      </c>
      <c r="C40" s="2" t="s">
        <v>48</v>
      </c>
      <c r="D40" s="6"/>
      <c r="E40" s="6"/>
      <c r="F40" s="6"/>
      <c r="G40" s="6"/>
      <c r="H40" s="5">
        <v>64.291713407913704</v>
      </c>
      <c r="I40" s="5">
        <v>103.021083657451</v>
      </c>
      <c r="J40" s="5">
        <v>142.366387916533</v>
      </c>
      <c r="K40" s="5">
        <v>184.81481207908399</v>
      </c>
      <c r="L40" s="5">
        <v>303.530584753428</v>
      </c>
      <c r="M40" s="5">
        <v>362.31560538022899</v>
      </c>
      <c r="N40" s="5">
        <v>340.10447946344101</v>
      </c>
      <c r="O40" s="8" t="str">
        <f>MID(C40,4,3)</f>
        <v>HSE</v>
      </c>
      <c r="P40" t="str">
        <v>IND</v>
      </c>
      <c r="Q40" s="13" t="s">
        <v>147</v>
      </c>
      <c r="R40">
        <f t="shared" si="2"/>
        <v>0</v>
      </c>
      <c r="S40">
        <f t="shared" si="2"/>
        <v>0</v>
      </c>
      <c r="T40">
        <f t="shared" si="2"/>
        <v>0</v>
      </c>
      <c r="U40">
        <f t="shared" si="2"/>
        <v>0</v>
      </c>
      <c r="V40" s="14">
        <f t="shared" si="2"/>
        <v>0</v>
      </c>
    </row>
    <row r="41" spans="1:22" ht="18.75" customHeight="1" x14ac:dyDescent="0.35">
      <c r="A41" s="2" t="s">
        <v>2</v>
      </c>
      <c r="B41" s="2" t="s">
        <v>7</v>
      </c>
      <c r="C41" s="2" t="s">
        <v>49</v>
      </c>
      <c r="D41" s="6"/>
      <c r="E41" s="6"/>
      <c r="F41" s="6"/>
      <c r="G41" s="6"/>
      <c r="H41" s="5">
        <v>4.5461708324324897E-2</v>
      </c>
      <c r="I41" s="5">
        <v>4.5461708324324897E-2</v>
      </c>
      <c r="J41" s="5">
        <v>4.5461708324324897E-2</v>
      </c>
      <c r="K41" s="5">
        <v>4.5461708324324897E-2</v>
      </c>
      <c r="L41" s="6"/>
      <c r="M41" s="6"/>
      <c r="N41" s="5">
        <v>5.05116156014499E-2</v>
      </c>
      <c r="O41" s="8" t="str">
        <f>MID(C41,4,3)</f>
        <v>IWH</v>
      </c>
      <c r="P41" t="str">
        <v>IND</v>
      </c>
      <c r="Q41" s="13" t="s">
        <v>148</v>
      </c>
      <c r="R41">
        <f t="shared" si="2"/>
        <v>0</v>
      </c>
      <c r="S41">
        <f t="shared" si="2"/>
        <v>0</v>
      </c>
      <c r="T41">
        <f t="shared" si="2"/>
        <v>0</v>
      </c>
      <c r="U41">
        <f t="shared" si="2"/>
        <v>0</v>
      </c>
      <c r="V41" s="14">
        <f t="shared" si="2"/>
        <v>9.9881229747492903E-2</v>
      </c>
    </row>
    <row r="42" spans="1:22" ht="18.75" customHeight="1" x14ac:dyDescent="0.35">
      <c r="A42" s="2" t="s">
        <v>2</v>
      </c>
      <c r="B42" s="2" t="s">
        <v>7</v>
      </c>
      <c r="C42" s="2" t="s">
        <v>50</v>
      </c>
      <c r="D42" s="5">
        <v>9.6033987507452494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8" t="str">
        <f>MID(C42,4,3)</f>
        <v>LPG</v>
      </c>
      <c r="P42" t="str">
        <v>IND</v>
      </c>
      <c r="Q42" s="13" t="s">
        <v>149</v>
      </c>
      <c r="R42">
        <f t="shared" si="2"/>
        <v>0</v>
      </c>
      <c r="S42">
        <f t="shared" si="2"/>
        <v>0</v>
      </c>
      <c r="T42">
        <f t="shared" ref="S42:W57" si="8">SUMIFS($M$3:$M$95,$P$3:$P$95,T$2,$O$3:$O$95,$Q42)</f>
        <v>0</v>
      </c>
      <c r="U42">
        <f t="shared" si="8"/>
        <v>0</v>
      </c>
      <c r="V42" s="14">
        <f t="shared" si="8"/>
        <v>0</v>
      </c>
    </row>
    <row r="43" spans="1:22" ht="18.75" customHeight="1" thickBot="1" x14ac:dyDescent="0.4">
      <c r="A43" s="2" t="s">
        <v>2</v>
      </c>
      <c r="B43" s="2" t="s">
        <v>7</v>
      </c>
      <c r="C43" s="2" t="s">
        <v>51</v>
      </c>
      <c r="D43" s="6"/>
      <c r="E43" s="6"/>
      <c r="F43" s="6"/>
      <c r="G43" s="6"/>
      <c r="H43" s="5">
        <v>0.221214200781853</v>
      </c>
      <c r="I43" s="5">
        <v>0.221214200781853</v>
      </c>
      <c r="J43" s="5">
        <v>0.221214200781853</v>
      </c>
      <c r="K43" s="5">
        <v>0.221214200781853</v>
      </c>
      <c r="L43" s="6"/>
      <c r="M43" s="6"/>
      <c r="N43" s="5">
        <v>0.158359928386966</v>
      </c>
      <c r="O43" s="8" t="str">
        <f>MID(C43,4,3)</f>
        <v>LWH</v>
      </c>
      <c r="P43" t="str">
        <v>IND</v>
      </c>
      <c r="Q43" s="15" t="s">
        <v>150</v>
      </c>
      <c r="R43" s="16">
        <f t="shared" si="2"/>
        <v>0</v>
      </c>
      <c r="S43" s="16">
        <f t="shared" si="8"/>
        <v>0</v>
      </c>
      <c r="T43" s="16">
        <f t="shared" si="8"/>
        <v>0</v>
      </c>
      <c r="U43" s="16">
        <f t="shared" si="8"/>
        <v>0</v>
      </c>
      <c r="V43" s="17">
        <f t="shared" si="8"/>
        <v>233.795569141459</v>
      </c>
    </row>
    <row r="44" spans="1:22" ht="18.75" customHeight="1" x14ac:dyDescent="0.35">
      <c r="A44" s="2" t="s">
        <v>2</v>
      </c>
      <c r="B44" s="2" t="s">
        <v>7</v>
      </c>
      <c r="C44" s="2" t="s">
        <v>52</v>
      </c>
      <c r="D44" s="6"/>
      <c r="E44" s="6"/>
      <c r="F44" s="6"/>
      <c r="G44" s="6"/>
      <c r="H44" s="5">
        <v>7.4441354910111501</v>
      </c>
      <c r="I44" s="5">
        <v>7.4441354910111501</v>
      </c>
      <c r="J44" s="5">
        <v>7.4441354910111501</v>
      </c>
      <c r="K44" s="5">
        <v>7.4441354910111501</v>
      </c>
      <c r="L44" s="6"/>
      <c r="M44" s="6"/>
      <c r="N44" s="5">
        <v>3.6544648008556302</v>
      </c>
      <c r="O44" s="8" t="str">
        <f>MID(C44,4,3)</f>
        <v>MWH</v>
      </c>
      <c r="P44" t="str">
        <v>IND</v>
      </c>
      <c r="Q44" s="18" t="s">
        <v>157</v>
      </c>
      <c r="R44">
        <f>SUM(R3:R43)</f>
        <v>77.308540513098848</v>
      </c>
      <c r="S44">
        <f t="shared" ref="S44:V44" si="9">SUM(S3:S43)</f>
        <v>1022.6879114398248</v>
      </c>
      <c r="T44">
        <f t="shared" si="9"/>
        <v>3136.6885632724648</v>
      </c>
      <c r="U44">
        <f t="shared" si="9"/>
        <v>1774.6736264833219</v>
      </c>
      <c r="V44">
        <f t="shared" si="9"/>
        <v>1535.2249237432557</v>
      </c>
    </row>
    <row r="45" spans="1:22" ht="18.75" customHeight="1" x14ac:dyDescent="0.35">
      <c r="A45" s="2" t="s">
        <v>2</v>
      </c>
      <c r="B45" s="2" t="s">
        <v>7</v>
      </c>
      <c r="C45" s="2" t="s">
        <v>53</v>
      </c>
      <c r="D45" s="5">
        <v>971.20539448611203</v>
      </c>
      <c r="E45" s="5">
        <v>1121.9068163924001</v>
      </c>
      <c r="F45" s="5">
        <v>1088.56018931786</v>
      </c>
      <c r="G45" s="5">
        <v>1068.7091176569099</v>
      </c>
      <c r="H45" s="5">
        <v>810.82341420751698</v>
      </c>
      <c r="I45" s="5">
        <v>827.64368921109599</v>
      </c>
      <c r="J45" s="5">
        <v>245.50746534061</v>
      </c>
      <c r="K45" s="5">
        <v>93.016034073568505</v>
      </c>
      <c r="L45" s="5">
        <v>751.86857226274799</v>
      </c>
      <c r="M45" s="6"/>
      <c r="N45" s="6"/>
      <c r="O45" s="8" t="str">
        <f>MID(C45,4,3)</f>
        <v>NGA</v>
      </c>
      <c r="P45" t="str">
        <v>IND</v>
      </c>
      <c r="R45">
        <f t="shared" si="2"/>
        <v>0</v>
      </c>
      <c r="S45">
        <f t="shared" si="8"/>
        <v>0</v>
      </c>
      <c r="T45">
        <f t="shared" si="8"/>
        <v>0</v>
      </c>
      <c r="U45">
        <f t="shared" si="8"/>
        <v>0</v>
      </c>
      <c r="V45">
        <f t="shared" si="8"/>
        <v>0</v>
      </c>
    </row>
    <row r="46" spans="1:22" ht="18.75" customHeight="1" x14ac:dyDescent="0.35">
      <c r="A46" s="2" t="s">
        <v>2</v>
      </c>
      <c r="B46" s="2" t="s">
        <v>7</v>
      </c>
      <c r="C46" s="2" t="s">
        <v>54</v>
      </c>
      <c r="D46" s="6"/>
      <c r="E46" s="6"/>
      <c r="F46" s="6"/>
      <c r="G46" s="6"/>
      <c r="H46" s="5">
        <v>0.31915686521077602</v>
      </c>
      <c r="I46" s="5">
        <v>0.31915686521077602</v>
      </c>
      <c r="J46" s="5">
        <v>0.31915686521077602</v>
      </c>
      <c r="K46" s="5">
        <v>0.31915686521077602</v>
      </c>
      <c r="L46" s="6"/>
      <c r="M46" s="6"/>
      <c r="N46" s="5">
        <v>6.8164212656749906E-2</v>
      </c>
      <c r="O46" s="8" t="str">
        <f>MID(C46,4,3)</f>
        <v>NWH</v>
      </c>
      <c r="P46" t="str">
        <v>IND</v>
      </c>
      <c r="R46">
        <f t="shared" si="2"/>
        <v>0</v>
      </c>
      <c r="S46">
        <f t="shared" si="8"/>
        <v>0</v>
      </c>
      <c r="T46">
        <f t="shared" si="8"/>
        <v>0</v>
      </c>
      <c r="U46">
        <f t="shared" si="8"/>
        <v>0</v>
      </c>
      <c r="V46">
        <f t="shared" si="8"/>
        <v>0</v>
      </c>
    </row>
    <row r="47" spans="1:22" ht="18.75" customHeight="1" x14ac:dyDescent="0.35">
      <c r="A47" s="2" t="s">
        <v>2</v>
      </c>
      <c r="B47" s="2" t="s">
        <v>7</v>
      </c>
      <c r="C47" s="2" t="s">
        <v>55</v>
      </c>
      <c r="D47" s="6"/>
      <c r="E47" s="6"/>
      <c r="F47" s="6"/>
      <c r="G47" s="6"/>
      <c r="H47" s="5">
        <v>1.9720907069618401</v>
      </c>
      <c r="I47" s="5">
        <v>1.9720907069618401</v>
      </c>
      <c r="J47" s="5">
        <v>1.9720907069618401</v>
      </c>
      <c r="K47" s="5">
        <v>1.9720907069618401</v>
      </c>
      <c r="L47" s="6"/>
      <c r="M47" s="6"/>
      <c r="N47" s="5">
        <v>1.7716688384047401</v>
      </c>
      <c r="O47" s="8" t="str">
        <f>MID(C47,4,3)</f>
        <v>OWH</v>
      </c>
      <c r="P47" t="str">
        <v>IND</v>
      </c>
      <c r="R47">
        <f t="shared" si="2"/>
        <v>0</v>
      </c>
      <c r="S47">
        <f t="shared" si="8"/>
        <v>0</v>
      </c>
      <c r="T47">
        <f t="shared" si="8"/>
        <v>0</v>
      </c>
      <c r="U47">
        <f t="shared" si="8"/>
        <v>0</v>
      </c>
      <c r="V47">
        <f t="shared" si="8"/>
        <v>0</v>
      </c>
    </row>
    <row r="48" spans="1:22" ht="18.75" customHeight="1" x14ac:dyDescent="0.35">
      <c r="A48" s="2" t="s">
        <v>2</v>
      </c>
      <c r="B48" s="2" t="s">
        <v>7</v>
      </c>
      <c r="C48" s="2" t="s">
        <v>56</v>
      </c>
      <c r="D48" s="6"/>
      <c r="E48" s="6"/>
      <c r="F48" s="6"/>
      <c r="G48" s="6"/>
      <c r="H48" s="5">
        <v>4.7594296946041199</v>
      </c>
      <c r="I48" s="5">
        <v>4.7594296946041199</v>
      </c>
      <c r="J48" s="5">
        <v>4.7594296946041199</v>
      </c>
      <c r="K48" s="5">
        <v>4.7594296946041199</v>
      </c>
      <c r="L48" s="6"/>
      <c r="M48" s="6"/>
      <c r="N48" s="5">
        <v>6.5313637653649597</v>
      </c>
      <c r="O48" s="8" t="str">
        <f>MID(C48,4,3)</f>
        <v>RWH</v>
      </c>
      <c r="P48" t="str">
        <v>IND</v>
      </c>
      <c r="R48">
        <f t="shared" si="2"/>
        <v>0</v>
      </c>
      <c r="S48">
        <f t="shared" si="8"/>
        <v>0</v>
      </c>
      <c r="T48">
        <f t="shared" si="8"/>
        <v>0</v>
      </c>
      <c r="U48">
        <f t="shared" si="8"/>
        <v>0</v>
      </c>
      <c r="V48">
        <f t="shared" si="8"/>
        <v>0</v>
      </c>
    </row>
    <row r="49" spans="1:22" ht="18.75" customHeight="1" x14ac:dyDescent="0.35">
      <c r="A49" s="2" t="s">
        <v>2</v>
      </c>
      <c r="B49" s="2" t="s">
        <v>7</v>
      </c>
      <c r="C49" s="2" t="s">
        <v>57</v>
      </c>
      <c r="D49" s="6"/>
      <c r="E49" s="6"/>
      <c r="F49" s="6"/>
      <c r="G49" s="6"/>
      <c r="H49" s="6"/>
      <c r="I49" s="6"/>
      <c r="J49" s="5">
        <v>5.0269275810316698E-2</v>
      </c>
      <c r="K49" s="5">
        <v>5.0269275810316698E-2</v>
      </c>
      <c r="L49" s="5">
        <v>5.0269275810316802E-2</v>
      </c>
      <c r="M49" s="6"/>
      <c r="N49" s="6"/>
      <c r="O49" s="8" t="str">
        <f>MID(C49,4,3)</f>
        <v>SNG</v>
      </c>
      <c r="P49" t="str">
        <v>IND</v>
      </c>
      <c r="R49">
        <f t="shared" si="2"/>
        <v>0</v>
      </c>
      <c r="S49">
        <f t="shared" si="8"/>
        <v>0</v>
      </c>
      <c r="T49">
        <f t="shared" si="8"/>
        <v>0</v>
      </c>
      <c r="U49">
        <f t="shared" si="8"/>
        <v>0</v>
      </c>
      <c r="V49">
        <f t="shared" si="8"/>
        <v>0</v>
      </c>
    </row>
    <row r="50" spans="1:22" ht="18.75" customHeight="1" x14ac:dyDescent="0.35">
      <c r="A50" s="2" t="s">
        <v>2</v>
      </c>
      <c r="B50" s="2" t="s">
        <v>7</v>
      </c>
      <c r="C50" s="2" t="s">
        <v>58</v>
      </c>
      <c r="D50" s="6"/>
      <c r="E50" s="6"/>
      <c r="F50" s="6"/>
      <c r="G50" s="6"/>
      <c r="H50" s="6"/>
      <c r="I50" s="6"/>
      <c r="J50" s="5">
        <v>7.4172618061210898</v>
      </c>
      <c r="K50" s="5">
        <v>51.168965102202399</v>
      </c>
      <c r="L50" s="5">
        <v>51.168965102202399</v>
      </c>
      <c r="M50" s="6"/>
      <c r="N50" s="6"/>
      <c r="O50" s="8" t="str">
        <f>MID(C50,4,3)</f>
        <v>SNG</v>
      </c>
      <c r="P50" t="str">
        <v>IND</v>
      </c>
      <c r="R50">
        <f t="shared" si="2"/>
        <v>0</v>
      </c>
      <c r="S50">
        <f t="shared" si="8"/>
        <v>0</v>
      </c>
      <c r="T50">
        <f t="shared" si="8"/>
        <v>0</v>
      </c>
      <c r="U50">
        <f t="shared" si="8"/>
        <v>0</v>
      </c>
      <c r="V50">
        <f t="shared" si="8"/>
        <v>0</v>
      </c>
    </row>
    <row r="51" spans="1:22" ht="18.75" customHeight="1" x14ac:dyDescent="0.35">
      <c r="A51" s="2" t="s">
        <v>2</v>
      </c>
      <c r="B51" s="2" t="s">
        <v>7</v>
      </c>
      <c r="C51" s="2" t="s">
        <v>59</v>
      </c>
      <c r="D51" s="6"/>
      <c r="E51" s="6"/>
      <c r="F51" s="6"/>
      <c r="G51" s="6"/>
      <c r="H51" s="6"/>
      <c r="I51" s="6"/>
      <c r="J51" s="5">
        <v>46.3003980152587</v>
      </c>
      <c r="K51" s="5">
        <v>249.39809773617</v>
      </c>
      <c r="L51" s="5">
        <v>507.01647912233602</v>
      </c>
      <c r="M51" s="5">
        <v>562.36190387874001</v>
      </c>
      <c r="N51" s="5">
        <v>562.36190387874001</v>
      </c>
      <c r="O51" s="8" t="str">
        <f>MID(C51,4,3)</f>
        <v>SOL</v>
      </c>
      <c r="P51" t="str">
        <v>IND</v>
      </c>
      <c r="R51">
        <f t="shared" si="2"/>
        <v>0</v>
      </c>
      <c r="S51">
        <f t="shared" si="8"/>
        <v>0</v>
      </c>
      <c r="T51">
        <f t="shared" si="8"/>
        <v>0</v>
      </c>
      <c r="U51">
        <f t="shared" si="8"/>
        <v>0</v>
      </c>
      <c r="V51">
        <f t="shared" si="8"/>
        <v>0</v>
      </c>
    </row>
    <row r="52" spans="1:22" ht="18.75" customHeight="1" x14ac:dyDescent="0.35">
      <c r="A52" s="2" t="s">
        <v>2</v>
      </c>
      <c r="B52" s="2" t="s">
        <v>7</v>
      </c>
      <c r="C52" s="2" t="s">
        <v>60</v>
      </c>
      <c r="D52" s="6"/>
      <c r="E52" s="6"/>
      <c r="F52" s="6"/>
      <c r="G52" s="6"/>
      <c r="H52" s="5">
        <v>1.4391786810221201</v>
      </c>
      <c r="I52" s="5">
        <v>1.4391786810221201</v>
      </c>
      <c r="J52" s="5">
        <v>1.4391786810221201</v>
      </c>
      <c r="K52" s="5">
        <v>1.4391786810221201</v>
      </c>
      <c r="L52" s="6"/>
      <c r="M52" s="6"/>
      <c r="N52" s="5">
        <v>0.59123723967806296</v>
      </c>
      <c r="O52" s="8" t="str">
        <f>MID(C52,4,3)</f>
        <v>SWH</v>
      </c>
      <c r="P52" t="str">
        <v>IND</v>
      </c>
      <c r="R52">
        <f t="shared" si="2"/>
        <v>0</v>
      </c>
      <c r="S52">
        <f t="shared" si="8"/>
        <v>0</v>
      </c>
      <c r="T52">
        <f t="shared" si="8"/>
        <v>0</v>
      </c>
      <c r="U52">
        <f t="shared" si="8"/>
        <v>0</v>
      </c>
      <c r="V52">
        <f t="shared" si="8"/>
        <v>0</v>
      </c>
    </row>
    <row r="53" spans="1:22" ht="18.75" customHeight="1" x14ac:dyDescent="0.35">
      <c r="A53" s="2" t="s">
        <v>2</v>
      </c>
      <c r="B53" s="2" t="s">
        <v>7</v>
      </c>
      <c r="C53" s="2" t="s">
        <v>61</v>
      </c>
      <c r="D53" s="6"/>
      <c r="E53" s="6"/>
      <c r="F53" s="6"/>
      <c r="G53" s="6"/>
      <c r="H53" s="5">
        <v>2.0610367396170899</v>
      </c>
      <c r="I53" s="5">
        <v>2.0610367396170899</v>
      </c>
      <c r="J53" s="5">
        <v>2.0610367396170899</v>
      </c>
      <c r="K53" s="5">
        <v>2.0610367396170899</v>
      </c>
      <c r="L53" s="6"/>
      <c r="M53" s="6"/>
      <c r="N53" s="5">
        <v>0.47245542060393098</v>
      </c>
      <c r="O53" s="8" t="str">
        <f>MID(C53,4,3)</f>
        <v>TWH</v>
      </c>
      <c r="P53" t="str">
        <v>IND</v>
      </c>
      <c r="R53">
        <f t="shared" si="2"/>
        <v>0</v>
      </c>
      <c r="S53">
        <f t="shared" si="8"/>
        <v>0</v>
      </c>
      <c r="T53">
        <f t="shared" si="8"/>
        <v>0</v>
      </c>
      <c r="U53">
        <f t="shared" si="8"/>
        <v>0</v>
      </c>
      <c r="V53">
        <f t="shared" si="8"/>
        <v>0</v>
      </c>
    </row>
    <row r="54" spans="1:22" ht="18.75" customHeight="1" x14ac:dyDescent="0.35">
      <c r="A54" s="2" t="s">
        <v>2</v>
      </c>
      <c r="B54" s="2" t="s">
        <v>7</v>
      </c>
      <c r="C54" s="2" t="s">
        <v>62</v>
      </c>
      <c r="D54" s="5">
        <v>50.651292749099603</v>
      </c>
      <c r="E54" s="6"/>
      <c r="F54" s="6"/>
      <c r="G54" s="6"/>
      <c r="H54" s="6"/>
      <c r="I54" s="6"/>
      <c r="J54" s="6"/>
      <c r="K54" s="5">
        <v>49.168048004040003</v>
      </c>
      <c r="L54" s="5">
        <v>49.168048004040003</v>
      </c>
      <c r="M54" s="5">
        <v>49.168048004040003</v>
      </c>
      <c r="N54" s="6"/>
      <c r="O54" s="8" t="str">
        <f>MID(C54,4,3)</f>
        <v>WCH</v>
      </c>
      <c r="P54" t="str">
        <v>IND</v>
      </c>
      <c r="R54">
        <f t="shared" si="2"/>
        <v>0</v>
      </c>
      <c r="S54">
        <f t="shared" si="8"/>
        <v>0</v>
      </c>
      <c r="T54">
        <f t="shared" si="8"/>
        <v>0</v>
      </c>
      <c r="U54">
        <f t="shared" si="8"/>
        <v>0</v>
      </c>
      <c r="V54">
        <f t="shared" si="8"/>
        <v>0</v>
      </c>
    </row>
    <row r="55" spans="1:22" ht="18.75" customHeight="1" x14ac:dyDescent="0.35">
      <c r="A55" s="2" t="s">
        <v>2</v>
      </c>
      <c r="B55" s="2" t="s">
        <v>7</v>
      </c>
      <c r="C55" s="2" t="s">
        <v>63</v>
      </c>
      <c r="D55" s="5">
        <v>50.651292749099603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8" t="str">
        <f>MID(C55,4,3)</f>
        <v>WPE</v>
      </c>
      <c r="P55" t="str">
        <v>IND</v>
      </c>
      <c r="R55">
        <f t="shared" si="2"/>
        <v>0</v>
      </c>
      <c r="S55">
        <f t="shared" si="8"/>
        <v>0</v>
      </c>
      <c r="T55">
        <f t="shared" si="8"/>
        <v>0</v>
      </c>
      <c r="U55">
        <f t="shared" si="8"/>
        <v>0</v>
      </c>
      <c r="V55">
        <f t="shared" si="8"/>
        <v>0</v>
      </c>
    </row>
    <row r="56" spans="1:22" ht="18.75" customHeight="1" x14ac:dyDescent="0.35">
      <c r="A56" s="2" t="s">
        <v>2</v>
      </c>
      <c r="B56" s="2" t="s">
        <v>7</v>
      </c>
      <c r="C56" s="2" t="s">
        <v>64</v>
      </c>
      <c r="D56" s="5">
        <v>43.015425795918397</v>
      </c>
      <c r="E56" s="5">
        <v>49.594377367991399</v>
      </c>
      <c r="F56" s="5">
        <v>59.462804726100998</v>
      </c>
      <c r="G56" s="5">
        <v>76.817614272824898</v>
      </c>
      <c r="H56" s="5">
        <v>88.190008553145205</v>
      </c>
      <c r="I56" s="5">
        <v>63.0716897278215</v>
      </c>
      <c r="J56" s="5">
        <v>43.427684643371002</v>
      </c>
      <c r="K56" s="5">
        <v>45.719048238614</v>
      </c>
      <c r="L56" s="6"/>
      <c r="M56" s="5">
        <v>4.5952483030281801</v>
      </c>
      <c r="N56" s="5">
        <v>54.860283249402698</v>
      </c>
      <c r="O56" s="8" t="str">
        <f>MID(C56,4,3)</f>
        <v>WST</v>
      </c>
      <c r="P56" t="str">
        <v>IND</v>
      </c>
      <c r="R56">
        <f t="shared" si="2"/>
        <v>0</v>
      </c>
      <c r="S56">
        <f t="shared" si="8"/>
        <v>0</v>
      </c>
      <c r="T56">
        <f t="shared" si="8"/>
        <v>0</v>
      </c>
      <c r="U56">
        <f t="shared" si="8"/>
        <v>0</v>
      </c>
      <c r="V56">
        <f t="shared" si="8"/>
        <v>0</v>
      </c>
    </row>
    <row r="57" spans="1:22" ht="18.75" customHeight="1" x14ac:dyDescent="0.35">
      <c r="A57" s="2" t="s">
        <v>2</v>
      </c>
      <c r="B57" s="2" t="s">
        <v>7</v>
      </c>
      <c r="C57" s="2" t="s">
        <v>65</v>
      </c>
      <c r="D57" s="6"/>
      <c r="E57" s="6"/>
      <c r="F57" s="6"/>
      <c r="G57" s="6"/>
      <c r="H57" s="5">
        <v>0.41156681151150698</v>
      </c>
      <c r="I57" s="5">
        <v>0.41156681151150698</v>
      </c>
      <c r="J57" s="5">
        <v>0.41156681151150698</v>
      </c>
      <c r="K57" s="5">
        <v>0.41156681151150698</v>
      </c>
      <c r="L57" s="6"/>
      <c r="M57" s="6"/>
      <c r="N57" s="5">
        <v>0.54606772270250203</v>
      </c>
      <c r="O57" s="8" t="str">
        <f>MID(C57,4,3)</f>
        <v>WWH</v>
      </c>
      <c r="P57" t="str">
        <v>IND</v>
      </c>
      <c r="R57">
        <f t="shared" si="2"/>
        <v>0</v>
      </c>
      <c r="S57">
        <f t="shared" si="8"/>
        <v>0</v>
      </c>
      <c r="T57">
        <f t="shared" si="8"/>
        <v>0</v>
      </c>
      <c r="U57">
        <f t="shared" si="8"/>
        <v>0</v>
      </c>
      <c r="V57">
        <f t="shared" si="8"/>
        <v>0</v>
      </c>
    </row>
    <row r="58" spans="1:22" ht="18.75" customHeight="1" x14ac:dyDescent="0.35">
      <c r="A58" s="2" t="s">
        <v>2</v>
      </c>
      <c r="B58" s="2" t="s">
        <v>8</v>
      </c>
      <c r="C58" s="2" t="s">
        <v>66</v>
      </c>
      <c r="D58" s="5">
        <v>62.308878857142901</v>
      </c>
      <c r="E58" s="5">
        <v>51.6305690057143</v>
      </c>
      <c r="F58" s="5">
        <v>35.613104228571402</v>
      </c>
      <c r="G58" s="5">
        <v>20.542052463157901</v>
      </c>
      <c r="H58" s="6"/>
      <c r="I58" s="6"/>
      <c r="J58" s="6"/>
      <c r="K58" s="6"/>
      <c r="L58" s="6"/>
      <c r="M58" s="6"/>
      <c r="N58" s="6"/>
      <c r="O58" s="8" t="str">
        <f>MID(C58,4,3)</f>
        <v>COA</v>
      </c>
      <c r="P58" t="str">
        <v>RES</v>
      </c>
      <c r="R58">
        <f t="shared" si="2"/>
        <v>0</v>
      </c>
      <c r="S58">
        <f t="shared" ref="S58:W67" si="10">SUMIFS($M$3:$M$95,$P$3:$P$95,S$2,$O$3:$O$95,$Q58)</f>
        <v>0</v>
      </c>
      <c r="T58">
        <f t="shared" si="10"/>
        <v>0</v>
      </c>
      <c r="U58">
        <f t="shared" si="10"/>
        <v>0</v>
      </c>
      <c r="V58">
        <f t="shared" si="10"/>
        <v>0</v>
      </c>
    </row>
    <row r="59" spans="1:22" ht="18.75" customHeight="1" x14ac:dyDescent="0.35">
      <c r="A59" s="2" t="s">
        <v>2</v>
      </c>
      <c r="B59" s="2" t="s">
        <v>8</v>
      </c>
      <c r="C59" s="2" t="s">
        <v>67</v>
      </c>
      <c r="D59" s="5">
        <v>83.791249530059901</v>
      </c>
      <c r="E59" s="5">
        <v>199.992615428715</v>
      </c>
      <c r="F59" s="5">
        <v>187.783135802819</v>
      </c>
      <c r="G59" s="6"/>
      <c r="H59" s="6"/>
      <c r="I59" s="6"/>
      <c r="J59" s="6"/>
      <c r="K59" s="6"/>
      <c r="L59" s="6"/>
      <c r="M59" s="6"/>
      <c r="N59" s="6"/>
      <c r="O59" s="8" t="str">
        <f>MID(C59,4,3)</f>
        <v>DSL</v>
      </c>
      <c r="P59" t="str">
        <v>RES</v>
      </c>
      <c r="R59">
        <f t="shared" si="2"/>
        <v>0</v>
      </c>
      <c r="S59">
        <f t="shared" si="10"/>
        <v>0</v>
      </c>
      <c r="T59">
        <f t="shared" si="10"/>
        <v>0</v>
      </c>
      <c r="U59">
        <f t="shared" si="10"/>
        <v>0</v>
      </c>
      <c r="V59">
        <f t="shared" si="10"/>
        <v>0</v>
      </c>
    </row>
    <row r="60" spans="1:22" ht="18.75" customHeight="1" x14ac:dyDescent="0.35">
      <c r="A60" s="2" t="s">
        <v>2</v>
      </c>
      <c r="B60" s="2" t="s">
        <v>8</v>
      </c>
      <c r="C60" s="2" t="s">
        <v>68</v>
      </c>
      <c r="D60" s="5">
        <v>254.33360134991401</v>
      </c>
      <c r="E60" s="5">
        <v>248.26737292999999</v>
      </c>
      <c r="F60" s="5">
        <v>239.1680303</v>
      </c>
      <c r="G60" s="5">
        <v>244.269515419474</v>
      </c>
      <c r="H60" s="5">
        <v>268.86628021999098</v>
      </c>
      <c r="I60" s="5">
        <v>291.05347387283501</v>
      </c>
      <c r="J60" s="5">
        <v>312.69657923056201</v>
      </c>
      <c r="K60" s="5">
        <v>333.86313909785002</v>
      </c>
      <c r="L60" s="5">
        <v>354.54303695367003</v>
      </c>
      <c r="M60" s="5">
        <v>365.13953913249799</v>
      </c>
      <c r="N60" s="5">
        <v>356.51801010196698</v>
      </c>
      <c r="O60" s="8" t="str">
        <f>MID(C60,4,3)</f>
        <v>ELC</v>
      </c>
      <c r="P60" t="str">
        <v>RES</v>
      </c>
      <c r="R60">
        <f t="shared" si="2"/>
        <v>0</v>
      </c>
      <c r="S60">
        <f t="shared" si="10"/>
        <v>0</v>
      </c>
      <c r="T60">
        <f t="shared" si="10"/>
        <v>0</v>
      </c>
      <c r="U60">
        <f t="shared" si="10"/>
        <v>0</v>
      </c>
      <c r="V60">
        <f t="shared" si="10"/>
        <v>0</v>
      </c>
    </row>
    <row r="61" spans="1:22" ht="18.75" customHeight="1" x14ac:dyDescent="0.35">
      <c r="A61" s="2" t="s">
        <v>2</v>
      </c>
      <c r="B61" s="2" t="s">
        <v>8</v>
      </c>
      <c r="C61" s="2" t="s">
        <v>69</v>
      </c>
      <c r="D61" s="5">
        <v>4.4705639121496503</v>
      </c>
      <c r="E61" s="5">
        <v>4.3145662323796099</v>
      </c>
      <c r="F61" s="5">
        <v>4.1236564696061899</v>
      </c>
      <c r="G61" s="5">
        <v>4.6709695510207503</v>
      </c>
      <c r="H61" s="5">
        <v>4.7116548512971796</v>
      </c>
      <c r="I61" s="5">
        <v>4.7004151176866902</v>
      </c>
      <c r="J61" s="5">
        <v>4.7290400395133796</v>
      </c>
      <c r="K61" s="5">
        <v>4.7995320078191099</v>
      </c>
      <c r="L61" s="5">
        <v>4.8748246615478399</v>
      </c>
      <c r="M61" s="5">
        <v>4.9446118928138496</v>
      </c>
      <c r="N61" s="5">
        <v>5.1018477458324396</v>
      </c>
      <c r="O61" s="8" t="str">
        <f>MID(C61,4,3)</f>
        <v>ELC</v>
      </c>
      <c r="P61" t="str">
        <v>RES</v>
      </c>
      <c r="R61">
        <f t="shared" si="2"/>
        <v>0</v>
      </c>
      <c r="S61">
        <f t="shared" si="10"/>
        <v>0</v>
      </c>
      <c r="T61">
        <f t="shared" si="10"/>
        <v>0</v>
      </c>
      <c r="U61">
        <f t="shared" si="10"/>
        <v>0</v>
      </c>
      <c r="V61">
        <f t="shared" si="10"/>
        <v>0</v>
      </c>
    </row>
    <row r="62" spans="1:22" ht="18.75" customHeight="1" x14ac:dyDescent="0.35">
      <c r="A62" s="2" t="s">
        <v>2</v>
      </c>
      <c r="B62" s="2" t="s">
        <v>8</v>
      </c>
      <c r="C62" s="2" t="s">
        <v>70</v>
      </c>
      <c r="D62" s="5">
        <v>49.9799017638192</v>
      </c>
      <c r="E62" s="5">
        <v>94.431256113382304</v>
      </c>
      <c r="F62" s="5">
        <v>99.861906677726907</v>
      </c>
      <c r="G62" s="5">
        <v>68.821750328177501</v>
      </c>
      <c r="H62" s="5">
        <v>15.5110021604876</v>
      </c>
      <c r="I62" s="5">
        <v>3.3439574940347798</v>
      </c>
      <c r="J62" s="5">
        <v>1.19116798297189</v>
      </c>
      <c r="K62" s="5">
        <v>0.42592841862050901</v>
      </c>
      <c r="L62" s="5">
        <v>0.56986342061457296</v>
      </c>
      <c r="M62" s="6"/>
      <c r="N62" s="6"/>
      <c r="O62" s="8" t="str">
        <f>MID(C62,4,3)</f>
        <v>ELC</v>
      </c>
      <c r="P62" t="str">
        <v>RES</v>
      </c>
      <c r="R62">
        <f t="shared" si="2"/>
        <v>0</v>
      </c>
      <c r="S62">
        <f t="shared" si="10"/>
        <v>0</v>
      </c>
      <c r="T62">
        <f t="shared" si="10"/>
        <v>0</v>
      </c>
      <c r="U62">
        <f t="shared" si="10"/>
        <v>0</v>
      </c>
      <c r="V62">
        <f t="shared" si="10"/>
        <v>0</v>
      </c>
    </row>
    <row r="63" spans="1:22" ht="18.75" customHeight="1" x14ac:dyDescent="0.35">
      <c r="A63" s="2" t="s">
        <v>2</v>
      </c>
      <c r="B63" s="2" t="s">
        <v>8</v>
      </c>
      <c r="C63" s="2" t="s">
        <v>71</v>
      </c>
      <c r="D63" s="5">
        <v>140.218368778947</v>
      </c>
      <c r="E63" s="5">
        <v>139.58594113229501</v>
      </c>
      <c r="F63" s="5">
        <v>135.80499506947399</v>
      </c>
      <c r="G63" s="5">
        <v>132.69627344842101</v>
      </c>
      <c r="H63" s="5">
        <v>109.000510332632</v>
      </c>
      <c r="I63" s="5">
        <v>85.304747216842102</v>
      </c>
      <c r="J63" s="5">
        <v>61.608984101052599</v>
      </c>
      <c r="K63" s="5">
        <v>37.913220985263202</v>
      </c>
      <c r="L63" s="5">
        <v>14.2174578694737</v>
      </c>
      <c r="M63" s="6"/>
      <c r="N63" s="6"/>
      <c r="O63" s="8" t="str">
        <f>MID(C63,4,3)</f>
        <v>ELC</v>
      </c>
      <c r="P63" t="str">
        <v>RES</v>
      </c>
      <c r="R63">
        <f t="shared" si="2"/>
        <v>0</v>
      </c>
      <c r="S63">
        <f t="shared" si="10"/>
        <v>0</v>
      </c>
      <c r="T63">
        <f t="shared" si="10"/>
        <v>0</v>
      </c>
      <c r="U63">
        <f t="shared" si="10"/>
        <v>0</v>
      </c>
      <c r="V63">
        <f t="shared" si="10"/>
        <v>0</v>
      </c>
    </row>
    <row r="64" spans="1:22" ht="18.75" customHeight="1" x14ac:dyDescent="0.35">
      <c r="A64" s="2" t="s">
        <v>2</v>
      </c>
      <c r="B64" s="2" t="s">
        <v>8</v>
      </c>
      <c r="C64" s="2" t="s">
        <v>72</v>
      </c>
      <c r="D64" s="5">
        <v>84.430834863157898</v>
      </c>
      <c r="E64" s="5">
        <v>78.763251334736793</v>
      </c>
      <c r="F64" s="5">
        <v>70.2618760421053</v>
      </c>
      <c r="G64" s="5">
        <v>1.72406834526316</v>
      </c>
      <c r="H64" s="6"/>
      <c r="I64" s="5">
        <v>0.51754600421052699</v>
      </c>
      <c r="J64" s="6"/>
      <c r="K64" s="5">
        <v>0.13237025684210599</v>
      </c>
      <c r="L64" s="5">
        <v>6.9982635789473599E-2</v>
      </c>
      <c r="M64" s="6"/>
      <c r="N64" s="6"/>
      <c r="O64" s="8" t="str">
        <f>MID(C64,4,3)</f>
        <v>ELC</v>
      </c>
      <c r="P64" t="str">
        <v>RES</v>
      </c>
      <c r="R64">
        <f t="shared" si="2"/>
        <v>0</v>
      </c>
      <c r="S64">
        <f t="shared" si="10"/>
        <v>0</v>
      </c>
      <c r="T64">
        <f t="shared" si="10"/>
        <v>0</v>
      </c>
      <c r="U64">
        <f t="shared" si="10"/>
        <v>0</v>
      </c>
      <c r="V64">
        <f t="shared" si="10"/>
        <v>0</v>
      </c>
    </row>
    <row r="65" spans="1:22" ht="18.75" customHeight="1" x14ac:dyDescent="0.35">
      <c r="A65" s="2" t="s">
        <v>2</v>
      </c>
      <c r="B65" s="2" t="s">
        <v>8</v>
      </c>
      <c r="C65" s="2" t="s">
        <v>73</v>
      </c>
      <c r="D65" s="5">
        <v>418.95196310043798</v>
      </c>
      <c r="E65" s="5">
        <v>32.655193575339602</v>
      </c>
      <c r="F65" s="5">
        <v>36.990328522186999</v>
      </c>
      <c r="G65" s="5">
        <v>14.2249824078595</v>
      </c>
      <c r="H65" s="6"/>
      <c r="I65" s="6"/>
      <c r="J65" s="6"/>
      <c r="K65" s="6"/>
      <c r="L65" s="6"/>
      <c r="M65" s="6"/>
      <c r="N65" s="6"/>
      <c r="O65" s="8" t="str">
        <f>MID(C65,4,3)</f>
        <v>FIW</v>
      </c>
      <c r="P65" t="str">
        <v>RES</v>
      </c>
      <c r="R65">
        <f t="shared" si="2"/>
        <v>0</v>
      </c>
      <c r="S65">
        <f t="shared" si="10"/>
        <v>0</v>
      </c>
      <c r="T65">
        <f t="shared" si="10"/>
        <v>0</v>
      </c>
      <c r="U65">
        <f t="shared" si="10"/>
        <v>0</v>
      </c>
      <c r="V65">
        <f t="shared" si="10"/>
        <v>0</v>
      </c>
    </row>
    <row r="66" spans="1:22" ht="18.75" customHeight="1" x14ac:dyDescent="0.35">
      <c r="A66" s="2" t="s">
        <v>2</v>
      </c>
      <c r="B66" s="2" t="s">
        <v>8</v>
      </c>
      <c r="C66" s="2" t="s">
        <v>74</v>
      </c>
      <c r="D66" s="5">
        <v>177.104848168421</v>
      </c>
      <c r="E66" s="5">
        <v>168.74269601684199</v>
      </c>
      <c r="F66" s="5">
        <v>156.199467789474</v>
      </c>
      <c r="G66" s="5">
        <v>583.576510579819</v>
      </c>
      <c r="H66" s="5">
        <v>914.15043584135901</v>
      </c>
      <c r="I66" s="5">
        <v>902.79913164847198</v>
      </c>
      <c r="J66" s="5">
        <v>879.02250596165504</v>
      </c>
      <c r="K66" s="5">
        <v>882.42361315047299</v>
      </c>
      <c r="L66" s="5">
        <v>838.21203196222905</v>
      </c>
      <c r="M66" s="5">
        <v>836.95532307304802</v>
      </c>
      <c r="N66" s="5">
        <v>806.67391844981296</v>
      </c>
      <c r="O66" s="8" t="str">
        <f>MID(C66,4,3)</f>
        <v>HCE</v>
      </c>
      <c r="P66" t="str">
        <v>RES</v>
      </c>
      <c r="R66">
        <f t="shared" si="2"/>
        <v>0</v>
      </c>
      <c r="S66">
        <f t="shared" si="10"/>
        <v>0</v>
      </c>
      <c r="T66">
        <f t="shared" si="10"/>
        <v>0</v>
      </c>
      <c r="U66">
        <f t="shared" si="10"/>
        <v>0</v>
      </c>
      <c r="V66">
        <f t="shared" si="10"/>
        <v>0</v>
      </c>
    </row>
    <row r="67" spans="1:22" ht="18.75" customHeight="1" x14ac:dyDescent="0.35">
      <c r="A67" s="2" t="s">
        <v>2</v>
      </c>
      <c r="B67" s="2" t="s">
        <v>8</v>
      </c>
      <c r="C67" s="2" t="s">
        <v>75</v>
      </c>
      <c r="D67" s="6"/>
      <c r="E67" s="6"/>
      <c r="F67" s="6"/>
      <c r="G67" s="5">
        <v>226.94009296304401</v>
      </c>
      <c r="H67" s="5">
        <v>599.30893504063204</v>
      </c>
      <c r="I67" s="5">
        <v>611.87308711860396</v>
      </c>
      <c r="J67" s="5">
        <v>614.16192559505203</v>
      </c>
      <c r="K67" s="5">
        <v>599.91756857239</v>
      </c>
      <c r="L67" s="5">
        <v>598.12750559901394</v>
      </c>
      <c r="M67" s="5">
        <v>567.63415238496202</v>
      </c>
      <c r="N67" s="5">
        <v>538.983786484201</v>
      </c>
      <c r="O67" s="8" t="str">
        <f>MID(C67,4,3)</f>
        <v>HDE</v>
      </c>
      <c r="P67" t="str">
        <v>RES</v>
      </c>
      <c r="R67">
        <f t="shared" si="2"/>
        <v>0</v>
      </c>
      <c r="S67">
        <f t="shared" si="10"/>
        <v>0</v>
      </c>
      <c r="T67">
        <f t="shared" si="10"/>
        <v>0</v>
      </c>
      <c r="U67">
        <f t="shared" si="10"/>
        <v>0</v>
      </c>
      <c r="V67">
        <f t="shared" si="10"/>
        <v>0</v>
      </c>
    </row>
    <row r="68" spans="1:22" ht="18.75" customHeight="1" x14ac:dyDescent="0.35">
      <c r="A68" s="2" t="s">
        <v>2</v>
      </c>
      <c r="B68" s="2" t="s">
        <v>8</v>
      </c>
      <c r="C68" s="2" t="s">
        <v>76</v>
      </c>
      <c r="D68" s="5">
        <v>1361.0654174876599</v>
      </c>
      <c r="E68" s="5">
        <v>1376.9460673772501</v>
      </c>
      <c r="F68" s="5">
        <v>1217.3341925249599</v>
      </c>
      <c r="G68" s="5">
        <v>744.32188933288603</v>
      </c>
      <c r="H68" s="6"/>
      <c r="I68" s="6"/>
      <c r="J68" s="6"/>
      <c r="K68" s="6"/>
      <c r="L68" s="6"/>
      <c r="M68" s="6"/>
      <c r="N68" s="6"/>
      <c r="O68" s="8" t="str">
        <f>MID(C68,4,3)</f>
        <v>NGA</v>
      </c>
      <c r="P68" t="str">
        <v>RES</v>
      </c>
      <c r="R68">
        <f t="shared" ref="R68:W95" si="11">SUMIFS($M$3:$M$95,$P$3:$P$95,R$2,$O$3:$O$95,$Q68)</f>
        <v>0</v>
      </c>
      <c r="S68">
        <f t="shared" si="11"/>
        <v>0</v>
      </c>
      <c r="T68">
        <f t="shared" si="11"/>
        <v>0</v>
      </c>
      <c r="U68">
        <f t="shared" si="11"/>
        <v>0</v>
      </c>
      <c r="V68">
        <f t="shared" si="11"/>
        <v>0</v>
      </c>
    </row>
    <row r="69" spans="1:22" ht="18.75" customHeight="1" x14ac:dyDescent="0.35">
      <c r="A69" s="2" t="s">
        <v>2</v>
      </c>
      <c r="B69" s="2" t="s">
        <v>8</v>
      </c>
      <c r="C69" s="2" t="s">
        <v>77</v>
      </c>
      <c r="D69" s="5">
        <v>20.646552808421099</v>
      </c>
      <c r="E69" s="5">
        <v>23.8591749221053</v>
      </c>
      <c r="F69" s="5">
        <v>28.6781080926316</v>
      </c>
      <c r="G69" s="5">
        <v>30.716528741052699</v>
      </c>
      <c r="H69" s="5">
        <v>24.691824909473699</v>
      </c>
      <c r="I69" s="5">
        <v>18.667121077894802</v>
      </c>
      <c r="J69" s="5">
        <v>12.6424172463158</v>
      </c>
      <c r="K69" s="5">
        <v>7.2220759578947398</v>
      </c>
      <c r="L69" s="5">
        <v>2.7082784842105299</v>
      </c>
      <c r="M69" s="6"/>
      <c r="N69" s="6"/>
      <c r="O69" s="8" t="str">
        <f>MID(C69,4,3)</f>
        <v>SOL</v>
      </c>
      <c r="P69" t="str">
        <v>RES</v>
      </c>
      <c r="R69">
        <f t="shared" si="11"/>
        <v>0</v>
      </c>
      <c r="S69">
        <f t="shared" si="11"/>
        <v>0</v>
      </c>
      <c r="T69">
        <f t="shared" si="11"/>
        <v>0</v>
      </c>
      <c r="U69">
        <f t="shared" si="11"/>
        <v>0</v>
      </c>
      <c r="V69">
        <f t="shared" si="11"/>
        <v>0</v>
      </c>
    </row>
    <row r="70" spans="1:22" ht="18.75" customHeight="1" x14ac:dyDescent="0.35">
      <c r="A70" s="2" t="s">
        <v>2</v>
      </c>
      <c r="B70" s="2" t="s">
        <v>8</v>
      </c>
      <c r="C70" s="2" t="s">
        <v>78</v>
      </c>
      <c r="D70" s="6"/>
      <c r="E70" s="6"/>
      <c r="F70" s="6"/>
      <c r="G70" s="5">
        <v>128.55794023489199</v>
      </c>
      <c r="H70" s="5">
        <v>288.63628789207002</v>
      </c>
      <c r="I70" s="5">
        <v>289.21019719404399</v>
      </c>
      <c r="J70" s="5">
        <v>294.41419720526102</v>
      </c>
      <c r="K70" s="5">
        <v>296.62365437013801</v>
      </c>
      <c r="L70" s="5">
        <v>298.52697890014298</v>
      </c>
      <c r="M70" s="5">
        <v>298.22044148972401</v>
      </c>
      <c r="N70" s="5">
        <v>291.17897947794103</v>
      </c>
      <c r="O70" s="8" t="str">
        <f>MID(C70,4,3)</f>
        <v>DEM</v>
      </c>
      <c r="P70" t="str">
        <v>RWF</v>
      </c>
      <c r="R70">
        <f t="shared" si="11"/>
        <v>0</v>
      </c>
      <c r="S70">
        <f t="shared" si="11"/>
        <v>0</v>
      </c>
      <c r="T70">
        <f t="shared" si="11"/>
        <v>0</v>
      </c>
      <c r="U70">
        <f t="shared" si="11"/>
        <v>0</v>
      </c>
      <c r="V70">
        <f t="shared" si="11"/>
        <v>0</v>
      </c>
    </row>
    <row r="71" spans="1:22" ht="18.75" customHeight="1" x14ac:dyDescent="0.35">
      <c r="A71" s="2" t="s">
        <v>2</v>
      </c>
      <c r="B71" s="2" t="s">
        <v>9</v>
      </c>
      <c r="C71" s="2" t="s">
        <v>79</v>
      </c>
      <c r="D71" s="5">
        <v>918.61404998153205</v>
      </c>
      <c r="E71" s="5">
        <v>911.94955639487898</v>
      </c>
      <c r="F71" s="5">
        <v>977.08306474437404</v>
      </c>
      <c r="G71" s="5">
        <v>927.42768960571402</v>
      </c>
      <c r="H71" s="5">
        <v>767.525756467169</v>
      </c>
      <c r="I71" s="5">
        <v>607.62637762375198</v>
      </c>
      <c r="J71" s="5">
        <v>447.72514955953397</v>
      </c>
      <c r="K71" s="5">
        <v>281.38972901267499</v>
      </c>
      <c r="L71" s="5">
        <v>73.143560508531294</v>
      </c>
      <c r="M71" s="6"/>
      <c r="N71" s="6"/>
      <c r="O71" s="8" t="str">
        <f>MID(C71,4,3)</f>
        <v>DSB</v>
      </c>
      <c r="P71" t="str">
        <v>TRA</v>
      </c>
      <c r="R71">
        <f t="shared" si="11"/>
        <v>0</v>
      </c>
      <c r="S71">
        <f t="shared" si="11"/>
        <v>0</v>
      </c>
      <c r="T71">
        <f t="shared" si="11"/>
        <v>0</v>
      </c>
      <c r="U71">
        <f t="shared" si="11"/>
        <v>0</v>
      </c>
      <c r="V71">
        <f t="shared" si="11"/>
        <v>0</v>
      </c>
    </row>
    <row r="72" spans="1:22" ht="18.75" customHeight="1" x14ac:dyDescent="0.35">
      <c r="A72" s="2" t="s">
        <v>2</v>
      </c>
      <c r="B72" s="2" t="s">
        <v>9</v>
      </c>
      <c r="C72" s="2" t="s">
        <v>80</v>
      </c>
      <c r="D72" s="6"/>
      <c r="E72" s="5">
        <v>62.043982397270703</v>
      </c>
      <c r="F72" s="5">
        <v>64.6719095401278</v>
      </c>
      <c r="G72" s="5">
        <v>26.359115602929801</v>
      </c>
      <c r="H72" s="5">
        <v>125.065660794492</v>
      </c>
      <c r="I72" s="5">
        <v>229.139461259397</v>
      </c>
      <c r="J72" s="5">
        <v>335.37311535686302</v>
      </c>
      <c r="K72" s="5">
        <v>212.469492039648</v>
      </c>
      <c r="L72" s="5">
        <v>12.728507552788001</v>
      </c>
      <c r="M72" s="5">
        <v>12.728507552788001</v>
      </c>
      <c r="N72" s="6"/>
      <c r="O72" s="8" t="str">
        <f>MID(C72,4,3)</f>
        <v>DSB</v>
      </c>
      <c r="P72" t="str">
        <v>TRA</v>
      </c>
      <c r="R72">
        <f t="shared" si="11"/>
        <v>0</v>
      </c>
      <c r="S72">
        <f t="shared" si="11"/>
        <v>0</v>
      </c>
      <c r="T72">
        <f t="shared" si="11"/>
        <v>0</v>
      </c>
      <c r="U72">
        <f t="shared" si="11"/>
        <v>0</v>
      </c>
      <c r="V72">
        <f t="shared" si="11"/>
        <v>0</v>
      </c>
    </row>
    <row r="73" spans="1:22" ht="18.75" customHeight="1" x14ac:dyDescent="0.35">
      <c r="A73" s="2" t="s">
        <v>2</v>
      </c>
      <c r="B73" s="2" t="s">
        <v>9</v>
      </c>
      <c r="C73" s="2" t="s">
        <v>81</v>
      </c>
      <c r="D73" s="6"/>
      <c r="E73" s="6"/>
      <c r="F73" s="6"/>
      <c r="G73" s="5">
        <v>56.963303524692101</v>
      </c>
      <c r="H73" s="5">
        <v>58.362795489124302</v>
      </c>
      <c r="I73" s="5">
        <v>53.7927320694928</v>
      </c>
      <c r="J73" s="5">
        <v>13.512739792489601</v>
      </c>
      <c r="K73" s="5">
        <v>1.06846635201665</v>
      </c>
      <c r="L73" s="6"/>
      <c r="M73" s="6"/>
      <c r="N73" s="6"/>
      <c r="O73" s="8" t="str">
        <f>MID(C73,4,3)</f>
        <v>DSB</v>
      </c>
      <c r="P73" t="str">
        <v>TRA</v>
      </c>
      <c r="R73">
        <f t="shared" si="11"/>
        <v>0</v>
      </c>
      <c r="S73">
        <f t="shared" si="11"/>
        <v>0</v>
      </c>
      <c r="T73">
        <f t="shared" si="11"/>
        <v>0</v>
      </c>
      <c r="U73">
        <f t="shared" si="11"/>
        <v>0</v>
      </c>
      <c r="V73">
        <f t="shared" si="11"/>
        <v>0</v>
      </c>
    </row>
    <row r="74" spans="1:22" ht="18.75" customHeight="1" x14ac:dyDescent="0.35">
      <c r="A74" s="2" t="s">
        <v>2</v>
      </c>
      <c r="B74" s="2" t="s">
        <v>9</v>
      </c>
      <c r="C74" s="2" t="s">
        <v>82</v>
      </c>
      <c r="D74" s="6"/>
      <c r="E74" s="6"/>
      <c r="F74" s="6"/>
      <c r="G74" s="6"/>
      <c r="H74" s="6"/>
      <c r="I74" s="6"/>
      <c r="J74" s="5">
        <v>35.814820539908901</v>
      </c>
      <c r="K74" s="5">
        <v>45.6464255476236</v>
      </c>
      <c r="L74" s="5">
        <v>40.685836114047497</v>
      </c>
      <c r="M74" s="5">
        <v>32.076587464217702</v>
      </c>
      <c r="N74" s="5">
        <v>11.8583402755131</v>
      </c>
      <c r="O74" s="8" t="str">
        <f>MID(C74,4,3)</f>
        <v>DSB</v>
      </c>
      <c r="P74" t="str">
        <v>TRA</v>
      </c>
      <c r="R74">
        <f t="shared" si="11"/>
        <v>0</v>
      </c>
      <c r="S74">
        <f t="shared" si="11"/>
        <v>0</v>
      </c>
      <c r="T74">
        <f t="shared" si="11"/>
        <v>0</v>
      </c>
      <c r="U74">
        <f t="shared" si="11"/>
        <v>0</v>
      </c>
      <c r="V74">
        <f t="shared" si="11"/>
        <v>0</v>
      </c>
    </row>
    <row r="75" spans="1:22" ht="18.75" customHeight="1" x14ac:dyDescent="0.35">
      <c r="A75" s="2" t="s">
        <v>2</v>
      </c>
      <c r="B75" s="2" t="s">
        <v>9</v>
      </c>
      <c r="C75" s="2" t="s">
        <v>83</v>
      </c>
      <c r="D75" s="5">
        <v>30.8927656902476</v>
      </c>
      <c r="E75" s="5">
        <v>17.8827328129695</v>
      </c>
      <c r="F75" s="5">
        <v>18.515690824737799</v>
      </c>
      <c r="G75" s="5">
        <v>82.036488348535798</v>
      </c>
      <c r="H75" s="5">
        <v>111.628167630809</v>
      </c>
      <c r="I75" s="5">
        <v>158.29228784451701</v>
      </c>
      <c r="J75" s="5">
        <v>214.449502118054</v>
      </c>
      <c r="K75" s="5">
        <v>270.801796757239</v>
      </c>
      <c r="L75" s="5">
        <v>329.96957251573298</v>
      </c>
      <c r="M75" s="5">
        <v>468.140371335824</v>
      </c>
      <c r="N75" s="5">
        <v>658.66123808624798</v>
      </c>
      <c r="O75" s="8" t="str">
        <f>MID(C75,4,3)</f>
        <v>ELC</v>
      </c>
      <c r="P75" t="str">
        <v>TRA</v>
      </c>
      <c r="R75">
        <f t="shared" si="11"/>
        <v>0</v>
      </c>
      <c r="S75">
        <f t="shared" si="11"/>
        <v>0</v>
      </c>
      <c r="T75">
        <f t="shared" si="11"/>
        <v>0</v>
      </c>
      <c r="U75">
        <f t="shared" si="11"/>
        <v>0</v>
      </c>
      <c r="V75">
        <f t="shared" si="11"/>
        <v>0</v>
      </c>
    </row>
    <row r="76" spans="1:22" ht="18.75" customHeight="1" x14ac:dyDescent="0.35">
      <c r="A76" s="2" t="s">
        <v>2</v>
      </c>
      <c r="B76" s="2" t="s">
        <v>9</v>
      </c>
      <c r="C76" s="2" t="s">
        <v>84</v>
      </c>
      <c r="D76" s="6"/>
      <c r="E76" s="6"/>
      <c r="F76" s="6"/>
      <c r="G76" s="6"/>
      <c r="H76" s="5">
        <v>5.8115565685504</v>
      </c>
      <c r="I76" s="5">
        <v>9.0710901842392104</v>
      </c>
      <c r="J76" s="5">
        <v>12.6019697014711</v>
      </c>
      <c r="K76" s="5">
        <v>16.559214109278699</v>
      </c>
      <c r="L76" s="5">
        <v>20.9727884378417</v>
      </c>
      <c r="M76" s="5">
        <v>25.782570350552401</v>
      </c>
      <c r="N76" s="5">
        <v>36.958994716208302</v>
      </c>
      <c r="O76" s="8" t="str">
        <f>MID(C76,4,3)</f>
        <v>ELC</v>
      </c>
      <c r="P76" t="str">
        <v>TRA</v>
      </c>
      <c r="R76">
        <f t="shared" si="11"/>
        <v>0</v>
      </c>
      <c r="S76">
        <f t="shared" si="11"/>
        <v>0</v>
      </c>
      <c r="T76">
        <f t="shared" si="11"/>
        <v>0</v>
      </c>
      <c r="U76">
        <f t="shared" si="11"/>
        <v>0</v>
      </c>
      <c r="V76">
        <f t="shared" si="11"/>
        <v>0</v>
      </c>
    </row>
    <row r="77" spans="1:22" ht="18.75" customHeight="1" x14ac:dyDescent="0.35">
      <c r="A77" s="2" t="s">
        <v>2</v>
      </c>
      <c r="B77" s="2" t="s">
        <v>9</v>
      </c>
      <c r="C77" s="2" t="s">
        <v>85</v>
      </c>
      <c r="D77" s="5">
        <v>1279.7198714674801</v>
      </c>
      <c r="E77" s="5">
        <v>1261.9993358557001</v>
      </c>
      <c r="F77" s="5">
        <v>1250.6744366781199</v>
      </c>
      <c r="G77" s="5">
        <v>1261.5114938757299</v>
      </c>
      <c r="H77" s="5">
        <v>1034.5854986085401</v>
      </c>
      <c r="I77" s="5">
        <v>826.91320396716003</v>
      </c>
      <c r="J77" s="5">
        <v>600.45893225406098</v>
      </c>
      <c r="K77" s="5">
        <v>386.009311008287</v>
      </c>
      <c r="L77" s="5">
        <v>33.030362077069</v>
      </c>
      <c r="M77" s="6"/>
      <c r="N77" s="6"/>
      <c r="O77" s="8" t="str">
        <f>MID(C77,4,3)</f>
        <v>GSB</v>
      </c>
      <c r="P77" t="str">
        <v>TRA</v>
      </c>
      <c r="R77">
        <f t="shared" si="11"/>
        <v>0</v>
      </c>
      <c r="S77">
        <f t="shared" si="11"/>
        <v>0</v>
      </c>
      <c r="T77">
        <f t="shared" si="11"/>
        <v>0</v>
      </c>
      <c r="U77">
        <f t="shared" si="11"/>
        <v>0</v>
      </c>
      <c r="V77">
        <f t="shared" si="11"/>
        <v>0</v>
      </c>
    </row>
    <row r="78" spans="1:22" ht="18.75" customHeight="1" x14ac:dyDescent="0.35">
      <c r="A78" s="2" t="s">
        <v>2</v>
      </c>
      <c r="B78" s="2" t="s">
        <v>9</v>
      </c>
      <c r="C78" s="2" t="s">
        <v>86</v>
      </c>
      <c r="D78" s="6"/>
      <c r="E78" s="6"/>
      <c r="F78" s="6"/>
      <c r="G78" s="6"/>
      <c r="H78" s="5">
        <v>207.091896257781</v>
      </c>
      <c r="I78" s="5">
        <v>207.091896257781</v>
      </c>
      <c r="J78" s="5">
        <v>207.091896257781</v>
      </c>
      <c r="K78" s="5">
        <v>229.142334143493</v>
      </c>
      <c r="L78" s="5">
        <v>535.11434932359202</v>
      </c>
      <c r="M78" s="5">
        <v>155.05125080381401</v>
      </c>
      <c r="N78" s="6"/>
      <c r="O78" s="8" t="str">
        <f>MID(C78,4,3)</f>
        <v>GSB</v>
      </c>
      <c r="P78" t="str">
        <v>TRA</v>
      </c>
      <c r="R78">
        <f t="shared" si="11"/>
        <v>0</v>
      </c>
      <c r="S78">
        <f t="shared" si="11"/>
        <v>0</v>
      </c>
      <c r="T78">
        <f t="shared" si="11"/>
        <v>0</v>
      </c>
      <c r="U78">
        <f t="shared" si="11"/>
        <v>0</v>
      </c>
      <c r="V78">
        <f t="shared" si="11"/>
        <v>0</v>
      </c>
    </row>
    <row r="79" spans="1:22" ht="18.75" customHeight="1" x14ac:dyDescent="0.35">
      <c r="A79" s="2" t="s">
        <v>2</v>
      </c>
      <c r="B79" s="2" t="s">
        <v>9</v>
      </c>
      <c r="C79" s="2" t="s">
        <v>87</v>
      </c>
      <c r="D79" s="6"/>
      <c r="E79" s="6"/>
      <c r="F79" s="6"/>
      <c r="G79" s="6"/>
      <c r="H79" s="6"/>
      <c r="I79" s="5">
        <v>103.40931448513101</v>
      </c>
      <c r="J79" s="5">
        <v>194.34128189220101</v>
      </c>
      <c r="K79" s="5">
        <v>452.80930437989201</v>
      </c>
      <c r="L79" s="5">
        <v>345.433574744353</v>
      </c>
      <c r="M79" s="5">
        <v>256.68410575555299</v>
      </c>
      <c r="N79" s="6"/>
      <c r="O79" s="8" t="str">
        <f>MID(C79,4,3)</f>
        <v>GSB</v>
      </c>
      <c r="P79" t="str">
        <v>TRA</v>
      </c>
      <c r="R79">
        <f t="shared" si="11"/>
        <v>0</v>
      </c>
      <c r="S79">
        <f t="shared" si="11"/>
        <v>0</v>
      </c>
      <c r="T79">
        <f t="shared" si="11"/>
        <v>0</v>
      </c>
      <c r="U79">
        <f t="shared" si="11"/>
        <v>0</v>
      </c>
      <c r="V79">
        <f t="shared" si="11"/>
        <v>0</v>
      </c>
    </row>
    <row r="80" spans="1:22" ht="18.75" customHeight="1" x14ac:dyDescent="0.35">
      <c r="A80" s="2" t="s">
        <v>2</v>
      </c>
      <c r="B80" s="2" t="s">
        <v>9</v>
      </c>
      <c r="C80" s="2" t="s">
        <v>88</v>
      </c>
      <c r="D80" s="6"/>
      <c r="E80" s="6"/>
      <c r="F80" s="6"/>
      <c r="G80" s="6"/>
      <c r="H80" s="6"/>
      <c r="I80" s="6"/>
      <c r="J80" s="6"/>
      <c r="K80" s="6"/>
      <c r="L80" s="5">
        <v>128.98328653008301</v>
      </c>
      <c r="M80" s="5">
        <v>140.709039851</v>
      </c>
      <c r="N80" s="5">
        <v>140.709039851</v>
      </c>
      <c r="O80" s="8" t="str">
        <f>MID(C80,4,3)</f>
        <v>H2G</v>
      </c>
      <c r="P80" t="str">
        <v>TRA</v>
      </c>
      <c r="R80">
        <f t="shared" si="11"/>
        <v>0</v>
      </c>
      <c r="S80">
        <f t="shared" si="11"/>
        <v>0</v>
      </c>
      <c r="T80">
        <f t="shared" si="11"/>
        <v>0</v>
      </c>
      <c r="U80">
        <f t="shared" si="11"/>
        <v>0</v>
      </c>
      <c r="V80">
        <f t="shared" si="11"/>
        <v>0</v>
      </c>
    </row>
    <row r="81" spans="1:22" ht="18.75" customHeight="1" x14ac:dyDescent="0.35">
      <c r="A81" s="2" t="s">
        <v>2</v>
      </c>
      <c r="B81" s="2" t="s">
        <v>9</v>
      </c>
      <c r="C81" s="2" t="s">
        <v>89</v>
      </c>
      <c r="D81" s="6"/>
      <c r="E81" s="6"/>
      <c r="F81" s="5">
        <v>2.65428313423525</v>
      </c>
      <c r="G81" s="6"/>
      <c r="H81" s="6"/>
      <c r="I81" s="6"/>
      <c r="J81" s="6"/>
      <c r="K81" s="6"/>
      <c r="L81" s="6"/>
      <c r="M81" s="5">
        <v>4.9715588272594102</v>
      </c>
      <c r="N81" s="5">
        <v>5.5429639201475203</v>
      </c>
      <c r="O81" s="8" t="str">
        <f>MID(C81,4,3)</f>
        <v>HFO</v>
      </c>
      <c r="P81" t="str">
        <v>TRA</v>
      </c>
      <c r="R81">
        <f t="shared" si="11"/>
        <v>0</v>
      </c>
      <c r="S81">
        <f t="shared" si="11"/>
        <v>0</v>
      </c>
      <c r="T81">
        <f t="shared" si="11"/>
        <v>0</v>
      </c>
      <c r="U81">
        <f t="shared" si="11"/>
        <v>0</v>
      </c>
      <c r="V81">
        <f t="shared" si="11"/>
        <v>0</v>
      </c>
    </row>
    <row r="82" spans="1:22" ht="18.75" customHeight="1" x14ac:dyDescent="0.35">
      <c r="A82" s="2" t="s">
        <v>2</v>
      </c>
      <c r="B82" s="2" t="s">
        <v>9</v>
      </c>
      <c r="C82" s="2" t="s">
        <v>90</v>
      </c>
      <c r="D82" s="5">
        <v>178.595435246238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8" t="str">
        <f>MID(C82,4,3)</f>
        <v>KEI</v>
      </c>
      <c r="P82" t="str">
        <v>TRA</v>
      </c>
      <c r="R82">
        <f t="shared" si="11"/>
        <v>0</v>
      </c>
      <c r="S82">
        <f t="shared" si="11"/>
        <v>0</v>
      </c>
      <c r="T82">
        <f t="shared" si="11"/>
        <v>0</v>
      </c>
      <c r="U82">
        <f t="shared" si="11"/>
        <v>0</v>
      </c>
      <c r="V82">
        <f t="shared" si="11"/>
        <v>0</v>
      </c>
    </row>
    <row r="83" spans="1:22" ht="18.75" customHeight="1" x14ac:dyDescent="0.35">
      <c r="A83" s="2" t="s">
        <v>2</v>
      </c>
      <c r="B83" s="2" t="s">
        <v>9</v>
      </c>
      <c r="C83" s="2" t="s">
        <v>91</v>
      </c>
      <c r="D83" s="6"/>
      <c r="E83" s="5">
        <v>120.689750885715</v>
      </c>
      <c r="F83" s="5">
        <v>124.231932441135</v>
      </c>
      <c r="G83" s="5">
        <v>124.231932441135</v>
      </c>
      <c r="H83" s="5">
        <v>124.231932441135</v>
      </c>
      <c r="I83" s="5">
        <v>124.231932441135</v>
      </c>
      <c r="J83" s="5">
        <v>88.195734145145195</v>
      </c>
      <c r="K83" s="5">
        <v>49.716364650476699</v>
      </c>
      <c r="L83" s="5">
        <v>0.74865963576651295</v>
      </c>
      <c r="M83" s="6"/>
      <c r="N83" s="6"/>
      <c r="O83" s="8" t="str">
        <f>MID(C83,4,3)</f>
        <v>KEI</v>
      </c>
      <c r="P83" t="str">
        <v>TRA</v>
      </c>
      <c r="R83">
        <f t="shared" si="11"/>
        <v>0</v>
      </c>
      <c r="S83">
        <f t="shared" si="11"/>
        <v>0</v>
      </c>
      <c r="T83">
        <f t="shared" si="11"/>
        <v>0</v>
      </c>
      <c r="U83">
        <f t="shared" si="11"/>
        <v>0</v>
      </c>
      <c r="V83">
        <f t="shared" si="11"/>
        <v>0</v>
      </c>
    </row>
    <row r="84" spans="1:22" ht="18.75" customHeight="1" x14ac:dyDescent="0.35">
      <c r="A84" s="2" t="s">
        <v>2</v>
      </c>
      <c r="B84" s="2" t="s">
        <v>9</v>
      </c>
      <c r="C84" s="2" t="s">
        <v>92</v>
      </c>
      <c r="D84" s="6"/>
      <c r="E84" s="6"/>
      <c r="F84" s="6"/>
      <c r="G84" s="5">
        <v>26.452739966359498</v>
      </c>
      <c r="H84" s="5">
        <v>33.954829019612703</v>
      </c>
      <c r="I84" s="5">
        <v>40.863561508290502</v>
      </c>
      <c r="J84" s="5">
        <v>40.863561508290502</v>
      </c>
      <c r="K84" s="5">
        <v>40.863561508290502</v>
      </c>
      <c r="L84" s="5">
        <v>40.863561508290502</v>
      </c>
      <c r="M84" s="6"/>
      <c r="N84" s="6"/>
      <c r="O84" s="8" t="str">
        <f>MID(C84,4,3)</f>
        <v>KEI</v>
      </c>
      <c r="P84" t="str">
        <v>TRA</v>
      </c>
      <c r="R84">
        <f t="shared" si="11"/>
        <v>0</v>
      </c>
      <c r="S84">
        <f t="shared" si="11"/>
        <v>0</v>
      </c>
      <c r="T84">
        <f t="shared" si="11"/>
        <v>0</v>
      </c>
      <c r="U84">
        <f t="shared" si="11"/>
        <v>0</v>
      </c>
      <c r="V84">
        <f t="shared" si="11"/>
        <v>0</v>
      </c>
    </row>
    <row r="85" spans="1:22" ht="18.75" customHeight="1" x14ac:dyDescent="0.35">
      <c r="A85" s="2" t="s">
        <v>2</v>
      </c>
      <c r="B85" s="2" t="s">
        <v>9</v>
      </c>
      <c r="C85" s="2" t="s">
        <v>93</v>
      </c>
      <c r="D85" s="6"/>
      <c r="E85" s="6"/>
      <c r="F85" s="6"/>
      <c r="G85" s="6"/>
      <c r="H85" s="6"/>
      <c r="I85" s="6"/>
      <c r="J85" s="5">
        <v>30.644066873046899</v>
      </c>
      <c r="K85" s="5">
        <v>70.706892734999599</v>
      </c>
      <c r="L85" s="5">
        <v>119.879398528994</v>
      </c>
      <c r="M85" s="5">
        <v>163.26014009302699</v>
      </c>
      <c r="N85" s="5">
        <v>171.326203048689</v>
      </c>
      <c r="O85" s="8" t="str">
        <f>MID(C85,4,3)</f>
        <v>KEI</v>
      </c>
      <c r="P85" t="str">
        <v>TRA</v>
      </c>
      <c r="R85">
        <f t="shared" si="11"/>
        <v>0</v>
      </c>
      <c r="S85">
        <f t="shared" si="11"/>
        <v>0</v>
      </c>
      <c r="T85">
        <f t="shared" si="11"/>
        <v>0</v>
      </c>
      <c r="U85">
        <f t="shared" si="11"/>
        <v>0</v>
      </c>
      <c r="V85">
        <f t="shared" si="11"/>
        <v>0</v>
      </c>
    </row>
    <row r="86" spans="1:22" ht="18.75" customHeight="1" x14ac:dyDescent="0.35">
      <c r="A86" s="2" t="s">
        <v>2</v>
      </c>
      <c r="B86" s="2" t="s">
        <v>9</v>
      </c>
      <c r="C86" s="2" t="s">
        <v>94</v>
      </c>
      <c r="D86" s="5">
        <v>133.18256313545399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8" t="str">
        <f>MID(C86,4,3)</f>
        <v>KEN</v>
      </c>
      <c r="P86" t="str">
        <v>TRA</v>
      </c>
      <c r="R86">
        <f t="shared" si="11"/>
        <v>0</v>
      </c>
      <c r="S86">
        <f t="shared" si="11"/>
        <v>0</v>
      </c>
      <c r="T86">
        <f t="shared" si="11"/>
        <v>0</v>
      </c>
      <c r="U86">
        <f t="shared" si="11"/>
        <v>0</v>
      </c>
      <c r="V86">
        <f t="shared" si="11"/>
        <v>0</v>
      </c>
    </row>
    <row r="87" spans="1:22" ht="18.75" customHeight="1" x14ac:dyDescent="0.35">
      <c r="A87" s="2" t="s">
        <v>2</v>
      </c>
      <c r="B87" s="2" t="s">
        <v>9</v>
      </c>
      <c r="C87" s="2" t="s">
        <v>95</v>
      </c>
      <c r="D87" s="6"/>
      <c r="E87" s="5">
        <v>43.604999999999997</v>
      </c>
      <c r="F87" s="5">
        <v>44.887500000000003</v>
      </c>
      <c r="G87" s="5">
        <v>44.887500000000003</v>
      </c>
      <c r="H87" s="5">
        <v>44.887500000000003</v>
      </c>
      <c r="I87" s="5">
        <v>44.887500000000003</v>
      </c>
      <c r="J87" s="5">
        <v>36.124145726803597</v>
      </c>
      <c r="K87" s="5">
        <v>28.174468949610301</v>
      </c>
      <c r="L87" s="6"/>
      <c r="M87" s="6"/>
      <c r="N87" s="6"/>
      <c r="O87" s="8" t="str">
        <f>MID(C87,4,3)</f>
        <v>KEN</v>
      </c>
      <c r="P87" t="str">
        <v>TRA</v>
      </c>
      <c r="R87">
        <f t="shared" si="11"/>
        <v>0</v>
      </c>
      <c r="S87">
        <f t="shared" si="11"/>
        <v>0</v>
      </c>
      <c r="T87">
        <f t="shared" si="11"/>
        <v>0</v>
      </c>
      <c r="U87">
        <f t="shared" si="11"/>
        <v>0</v>
      </c>
      <c r="V87">
        <f t="shared" si="11"/>
        <v>0</v>
      </c>
    </row>
    <row r="88" spans="1:22" ht="18.75" customHeight="1" x14ac:dyDescent="0.35">
      <c r="A88" s="2" t="s">
        <v>2</v>
      </c>
      <c r="B88" s="2" t="s">
        <v>9</v>
      </c>
      <c r="C88" s="2" t="s">
        <v>96</v>
      </c>
      <c r="D88" s="6"/>
      <c r="E88" s="6"/>
      <c r="F88" s="6"/>
      <c r="G88" s="5">
        <v>9.6160607223450594</v>
      </c>
      <c r="H88" s="5">
        <v>12.325510189983399</v>
      </c>
      <c r="I88" s="5">
        <v>14.8189953197798</v>
      </c>
      <c r="J88" s="5">
        <v>14.8189953197798</v>
      </c>
      <c r="K88" s="5">
        <v>14.8189953197798</v>
      </c>
      <c r="L88" s="6"/>
      <c r="M88" s="5">
        <v>5.2029345974347301</v>
      </c>
      <c r="N88" s="6"/>
      <c r="O88" s="8" t="str">
        <f>MID(C88,4,3)</f>
        <v>KEN</v>
      </c>
      <c r="P88" t="str">
        <v>TRA</v>
      </c>
      <c r="R88">
        <f t="shared" si="11"/>
        <v>0</v>
      </c>
      <c r="S88">
        <f t="shared" si="11"/>
        <v>0</v>
      </c>
      <c r="T88">
        <f t="shared" si="11"/>
        <v>0</v>
      </c>
      <c r="U88">
        <f t="shared" si="11"/>
        <v>0</v>
      </c>
      <c r="V88">
        <f t="shared" si="11"/>
        <v>0</v>
      </c>
    </row>
    <row r="89" spans="1:22" ht="18.75" customHeight="1" x14ac:dyDescent="0.35">
      <c r="A89" s="2" t="s">
        <v>2</v>
      </c>
      <c r="B89" s="2" t="s">
        <v>9</v>
      </c>
      <c r="C89" s="2" t="s">
        <v>97</v>
      </c>
      <c r="D89" s="6"/>
      <c r="E89" s="6"/>
      <c r="F89" s="6"/>
      <c r="G89" s="6"/>
      <c r="H89" s="6"/>
      <c r="I89" s="6"/>
      <c r="J89" s="6"/>
      <c r="K89" s="5">
        <v>6.1873773650459496</v>
      </c>
      <c r="L89" s="5">
        <v>36.722406740578599</v>
      </c>
      <c r="M89" s="5">
        <v>36.722406740578599</v>
      </c>
      <c r="N89" s="6"/>
      <c r="O89" s="8" t="str">
        <f>MID(C89,4,3)</f>
        <v>KEN</v>
      </c>
      <c r="P89" t="str">
        <v>TRA</v>
      </c>
      <c r="R89">
        <f t="shared" si="11"/>
        <v>0</v>
      </c>
      <c r="S89">
        <f t="shared" si="11"/>
        <v>0</v>
      </c>
      <c r="T89">
        <f t="shared" si="11"/>
        <v>0</v>
      </c>
      <c r="U89">
        <f t="shared" si="11"/>
        <v>0</v>
      </c>
      <c r="V89">
        <f t="shared" si="11"/>
        <v>0</v>
      </c>
    </row>
    <row r="90" spans="1:22" ht="18.75" customHeight="1" x14ac:dyDescent="0.35">
      <c r="A90" s="2" t="s">
        <v>2</v>
      </c>
      <c r="B90" s="2" t="s">
        <v>9</v>
      </c>
      <c r="C90" s="2" t="s">
        <v>98</v>
      </c>
      <c r="D90" s="5">
        <v>3.91541104644064</v>
      </c>
      <c r="E90" s="5">
        <v>2.8725882000351599</v>
      </c>
      <c r="F90" s="5">
        <v>3.0036666401376699</v>
      </c>
      <c r="G90" s="5">
        <v>2.7897924374826499</v>
      </c>
      <c r="H90" s="5">
        <v>2.3087941497886799</v>
      </c>
      <c r="I90" s="5">
        <v>1.8277958620947301</v>
      </c>
      <c r="J90" s="5">
        <v>1.3467975744007701</v>
      </c>
      <c r="K90" s="5">
        <v>0.86583421039242603</v>
      </c>
      <c r="L90" s="5">
        <v>0.17013110344406601</v>
      </c>
      <c r="M90" s="6"/>
      <c r="N90" s="6"/>
      <c r="O90" s="8" t="str">
        <f>MID(C90,4,3)</f>
        <v>LPG</v>
      </c>
      <c r="P90" t="str">
        <v>TRA</v>
      </c>
      <c r="R90">
        <f t="shared" si="11"/>
        <v>0</v>
      </c>
      <c r="S90">
        <f t="shared" si="11"/>
        <v>0</v>
      </c>
      <c r="T90">
        <f t="shared" si="11"/>
        <v>0</v>
      </c>
      <c r="U90">
        <f t="shared" si="11"/>
        <v>0</v>
      </c>
      <c r="V90">
        <f t="shared" si="11"/>
        <v>0</v>
      </c>
    </row>
    <row r="91" spans="1:22" ht="18.75" customHeight="1" x14ac:dyDescent="0.35">
      <c r="A91" s="2" t="s">
        <v>2</v>
      </c>
      <c r="B91" s="2" t="s">
        <v>9</v>
      </c>
      <c r="C91" s="2" t="s">
        <v>99</v>
      </c>
      <c r="D91" s="5">
        <v>81.477072616783701</v>
      </c>
      <c r="E91" s="5">
        <v>86.186784044376097</v>
      </c>
      <c r="F91" s="5">
        <v>96.482873030059906</v>
      </c>
      <c r="G91" s="5">
        <v>48.572357960836797</v>
      </c>
      <c r="H91" s="5">
        <v>57.985341309718599</v>
      </c>
      <c r="I91" s="5">
        <v>31.8800959158492</v>
      </c>
      <c r="J91" s="5">
        <v>23.530066568082901</v>
      </c>
      <c r="K91" s="5">
        <v>15.1870700062592</v>
      </c>
      <c r="L91" s="5">
        <v>7.6771725037702199</v>
      </c>
      <c r="M91" s="6"/>
      <c r="N91" s="6"/>
      <c r="O91" s="8" t="str">
        <f>MID(C91,4,3)</f>
        <v>MFO</v>
      </c>
      <c r="P91" t="str">
        <v>TRA</v>
      </c>
      <c r="R91">
        <f t="shared" si="11"/>
        <v>0</v>
      </c>
      <c r="S91">
        <f t="shared" si="11"/>
        <v>0</v>
      </c>
      <c r="T91">
        <f t="shared" si="11"/>
        <v>0</v>
      </c>
      <c r="U91">
        <f t="shared" si="11"/>
        <v>0</v>
      </c>
      <c r="V91">
        <f t="shared" si="11"/>
        <v>0</v>
      </c>
    </row>
    <row r="92" spans="1:22" ht="18.75" customHeight="1" x14ac:dyDescent="0.35">
      <c r="A92" s="2" t="s">
        <v>2</v>
      </c>
      <c r="B92" s="2" t="s">
        <v>9</v>
      </c>
      <c r="C92" s="2" t="s">
        <v>100</v>
      </c>
      <c r="D92" s="6"/>
      <c r="E92" s="6"/>
      <c r="F92" s="6"/>
      <c r="G92" s="5">
        <v>52.531254464949903</v>
      </c>
      <c r="H92" s="5">
        <v>201.02845186381501</v>
      </c>
      <c r="I92" s="6"/>
      <c r="J92" s="6"/>
      <c r="K92" s="6"/>
      <c r="L92" s="6"/>
      <c r="M92" s="6"/>
      <c r="N92" s="6"/>
      <c r="O92" s="8" t="str">
        <f>MID(C92,4,3)</f>
        <v>NGB</v>
      </c>
      <c r="P92" t="str">
        <v>TRA</v>
      </c>
      <c r="R92">
        <f t="shared" si="11"/>
        <v>0</v>
      </c>
      <c r="S92">
        <f t="shared" si="11"/>
        <v>0</v>
      </c>
      <c r="T92">
        <f t="shared" si="11"/>
        <v>0</v>
      </c>
      <c r="U92">
        <f t="shared" si="11"/>
        <v>0</v>
      </c>
      <c r="V92">
        <f t="shared" si="11"/>
        <v>0</v>
      </c>
    </row>
    <row r="93" spans="1:22" ht="18.75" customHeight="1" x14ac:dyDescent="0.35">
      <c r="A93" s="2" t="s">
        <v>2</v>
      </c>
      <c r="B93" s="2" t="s">
        <v>9</v>
      </c>
      <c r="C93" s="2" t="s">
        <v>101</v>
      </c>
      <c r="D93" s="6"/>
      <c r="E93" s="6"/>
      <c r="F93" s="6"/>
      <c r="G93" s="6"/>
      <c r="H93" s="6"/>
      <c r="I93" s="6"/>
      <c r="J93" s="6"/>
      <c r="K93" s="6"/>
      <c r="L93" s="6"/>
      <c r="M93" s="5">
        <v>9.9881229747492903E-2</v>
      </c>
      <c r="N93" s="5">
        <v>9.9881229747491904E-2</v>
      </c>
      <c r="O93" s="8" t="str">
        <f>MID(C93,4,3)</f>
        <v>NGB</v>
      </c>
      <c r="P93" t="str">
        <v>TRA</v>
      </c>
      <c r="R93">
        <f t="shared" si="11"/>
        <v>0</v>
      </c>
      <c r="S93">
        <f t="shared" si="11"/>
        <v>0</v>
      </c>
      <c r="T93">
        <f t="shared" si="11"/>
        <v>0</v>
      </c>
      <c r="U93">
        <f t="shared" si="11"/>
        <v>0</v>
      </c>
      <c r="V93">
        <f t="shared" si="11"/>
        <v>0</v>
      </c>
    </row>
    <row r="94" spans="1:22" ht="18.75" customHeight="1" x14ac:dyDescent="0.35">
      <c r="A94" s="2" t="s">
        <v>2</v>
      </c>
      <c r="B94" s="2" t="s">
        <v>9</v>
      </c>
      <c r="C94" s="2" t="s">
        <v>102</v>
      </c>
      <c r="D94" s="6"/>
      <c r="E94" s="6"/>
      <c r="F94" s="6"/>
      <c r="G94" s="6"/>
      <c r="H94" s="6"/>
      <c r="I94" s="5">
        <v>87.865307156502993</v>
      </c>
      <c r="J94" s="5">
        <v>87.865307156502993</v>
      </c>
      <c r="K94" s="5">
        <v>87.865307156502993</v>
      </c>
      <c r="L94" s="5">
        <v>13.8357172316052</v>
      </c>
      <c r="M94" s="6"/>
      <c r="N94" s="5">
        <v>8.0984669946379899</v>
      </c>
      <c r="O94" s="8" t="str">
        <f>MID(C94,4,3)</f>
        <v>OIL</v>
      </c>
      <c r="P94" t="str">
        <v>TRA</v>
      </c>
      <c r="R94">
        <f t="shared" si="11"/>
        <v>0</v>
      </c>
      <c r="S94">
        <f t="shared" si="11"/>
        <v>0</v>
      </c>
      <c r="T94">
        <f t="shared" si="11"/>
        <v>0</v>
      </c>
      <c r="U94">
        <f t="shared" si="11"/>
        <v>0</v>
      </c>
      <c r="V94">
        <f t="shared" si="11"/>
        <v>0</v>
      </c>
    </row>
    <row r="95" spans="1:22" ht="18.75" customHeight="1" x14ac:dyDescent="0.35">
      <c r="A95" s="2" t="s">
        <v>2</v>
      </c>
      <c r="B95" s="2" t="s">
        <v>9</v>
      </c>
      <c r="C95" s="2" t="s">
        <v>103</v>
      </c>
      <c r="D95" s="6"/>
      <c r="E95" s="6"/>
      <c r="F95" s="6"/>
      <c r="G95" s="6"/>
      <c r="H95" s="6"/>
      <c r="I95" s="6"/>
      <c r="J95" s="5">
        <v>37.843155143782496</v>
      </c>
      <c r="K95" s="5">
        <v>75.670671326098798</v>
      </c>
      <c r="L95" s="5">
        <v>184.83005658042501</v>
      </c>
      <c r="M95" s="5">
        <v>233.795569141459</v>
      </c>
      <c r="N95" s="5">
        <v>252.56834787554601</v>
      </c>
      <c r="O95" s="8" t="str">
        <f>MID(C95,4,3)</f>
        <v>AMM</v>
      </c>
      <c r="P95" t="str">
        <v>TRA</v>
      </c>
      <c r="R95">
        <f t="shared" si="11"/>
        <v>0</v>
      </c>
      <c r="S95">
        <f t="shared" si="11"/>
        <v>0</v>
      </c>
      <c r="T95">
        <f t="shared" si="11"/>
        <v>0</v>
      </c>
      <c r="U95">
        <f t="shared" si="11"/>
        <v>0</v>
      </c>
      <c r="V95">
        <f t="shared" si="11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POWER_USER_EXCEL_CHART_4A4DF2E3_F6D1_41DB_9784_00476DBBB079</vt:lpstr>
      <vt:lpstr>POWER_USER_EXCEL_CHART_EC2B84F3_BE1F_47DE_9416_DD44F152DFF9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Mikkel Bosack Simonsen</cp:lastModifiedBy>
  <dcterms:created xsi:type="dcterms:W3CDTF">2022-11-18T13:58:48Z</dcterms:created>
  <dcterms:modified xsi:type="dcterms:W3CDTF">2022-11-22T08:17:35Z</dcterms:modified>
</cp:coreProperties>
</file>