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17016" windowHeight="12816" firstSheet="3" activeTab="7"/>
  </bookViews>
  <sheets>
    <sheet name="Intro" sheetId="6" r:id="rId1"/>
    <sheet name="ELC_CommoditiesR" sheetId="7" r:id="rId2"/>
    <sheet name="ELC_ProcessesR" sheetId="8" r:id="rId3"/>
    <sheet name="ELC_TechsR_ELC" sheetId="9" r:id="rId4"/>
    <sheet name="ELC_TechsR_DHC" sheetId="10" r:id="rId5"/>
    <sheet name="ELC_TechsR_DHD" sheetId="11" r:id="rId6"/>
    <sheet name="IND_ELC" sheetId="12" r:id="rId7"/>
    <sheet name="HOU_ELC" sheetId="1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 localSheetId="7">HOU_ELC!$E$2</definedName>
    <definedName name="Euro" localSheetId="6">IND_ELC!$E$2</definedName>
    <definedName name="Euro">[2]ELC_CEN!$E$2</definedName>
    <definedName name="Fastprisår">[3]Forside!$B$5</definedName>
    <definedName name="FID_1">[4]AGR_Fuels!$A$2</definedName>
    <definedName name="FIXWINOFF">'[5]O&amp;M waste and WIN '!$K$13</definedName>
    <definedName name="FIXWINON">'[5]O&amp;M waste and WIN '!$K$14</definedName>
    <definedName name="FIXWSTBO">'[6]O&amp;M waste and WIN '!$E$5</definedName>
    <definedName name="FIXWSTBP" localSheetId="7">'[7]O&amp;M waste '!$C$4</definedName>
    <definedName name="FIXWSTBP" localSheetId="6">'[7]O&amp;M waste '!$C$4</definedName>
    <definedName name="FIXWSTBP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Real_interest_rate">[8]TechnologyData!$B$37</definedName>
    <definedName name="RefurbishedCoalBioCHP">[1]TechnologyData!$A$43:$M$70</definedName>
    <definedName name="RenovCKV">[1]Plants!$J$4</definedName>
    <definedName name="VARWINOFF">'[5]O&amp;M waste and WIN '!$L$13</definedName>
    <definedName name="VARWINON">'[5]O&amp;M waste and WIN '!$L$14</definedName>
    <definedName name="VARWSTBO" localSheetId="7">'[7]O&amp;M waste '!$D$5</definedName>
    <definedName name="VARWSTBO" localSheetId="6">'[7]O&amp;M waste '!$D$5</definedName>
    <definedName name="VARWSTBO">#REF!</definedName>
    <definedName name="VARWSTBP" localSheetId="7">'[7]O&amp;M waste '!$D$4</definedName>
    <definedName name="VARWSTBP" localSheetId="6">'[7]O&amp;M waste '!$D$4</definedName>
    <definedName name="VARWSTBP">#REF!</definedName>
    <definedName name="WasteCHP">[1]TechnologyData!$A$101:$M$129</definedName>
    <definedName name="Wood_SmallBP">[1]TechnologyData!$A$131:$M$158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0" l="1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O89" i="10"/>
  <c r="AO90" i="10"/>
  <c r="AO91" i="10"/>
  <c r="AO92" i="10"/>
  <c r="AO93" i="10"/>
  <c r="AO94" i="10"/>
  <c r="AO95" i="10"/>
  <c r="AO96" i="10"/>
  <c r="AO97" i="10"/>
  <c r="AO98" i="10"/>
  <c r="AO99" i="10"/>
  <c r="AO100" i="10"/>
  <c r="AO101" i="10"/>
  <c r="AO102" i="10"/>
  <c r="AO103" i="10"/>
  <c r="AO104" i="10"/>
  <c r="AO105" i="10"/>
  <c r="AO106" i="10"/>
  <c r="AO107" i="10"/>
  <c r="AO108" i="10"/>
  <c r="AO109" i="10"/>
  <c r="AO110" i="10"/>
  <c r="AO111" i="10"/>
  <c r="AO112" i="10"/>
  <c r="AO113" i="10"/>
  <c r="AO114" i="10"/>
  <c r="AO115" i="10"/>
  <c r="AO116" i="10"/>
  <c r="AO117" i="10"/>
  <c r="AO118" i="10"/>
  <c r="AO119" i="10"/>
  <c r="AO120" i="10"/>
  <c r="AO121" i="10"/>
  <c r="AO122" i="10"/>
  <c r="AO123" i="10"/>
  <c r="AO124" i="10"/>
  <c r="AO125" i="10"/>
  <c r="AO126" i="10"/>
  <c r="AO127" i="10"/>
  <c r="AO128" i="10"/>
  <c r="AO129" i="10"/>
  <c r="AO130" i="10"/>
  <c r="AO131" i="10"/>
  <c r="AO132" i="10"/>
  <c r="AO133" i="10"/>
  <c r="AO134" i="10"/>
  <c r="AO135" i="10"/>
  <c r="AO136" i="10"/>
  <c r="AO137" i="10"/>
  <c r="AO138" i="10"/>
  <c r="C48" i="8"/>
  <c r="C47" i="8"/>
  <c r="C46" i="8"/>
  <c r="C45" i="8"/>
  <c r="AH12" i="13"/>
  <c r="W12" i="13"/>
  <c r="U12" i="13"/>
  <c r="T12" i="13"/>
  <c r="AH11" i="13"/>
  <c r="W11" i="13"/>
  <c r="U11" i="13"/>
  <c r="T11" i="13"/>
  <c r="AH10" i="13"/>
  <c r="W10" i="13"/>
  <c r="U10" i="13"/>
  <c r="T10" i="13"/>
  <c r="AH7" i="13"/>
  <c r="W7" i="13"/>
  <c r="U7" i="13"/>
  <c r="T7" i="13"/>
  <c r="A7" i="13"/>
  <c r="AH11" i="12"/>
  <c r="W11" i="12"/>
  <c r="U11" i="12"/>
  <c r="T11" i="12"/>
  <c r="AH10" i="12"/>
  <c r="W10" i="12"/>
  <c r="U10" i="12"/>
  <c r="T10" i="12"/>
  <c r="AH9" i="12"/>
  <c r="W9" i="12"/>
  <c r="U9" i="12"/>
  <c r="T9" i="12"/>
  <c r="AH7" i="12"/>
  <c r="W7" i="12"/>
  <c r="U7" i="12"/>
  <c r="T7" i="12"/>
  <c r="A7" i="12"/>
</calcChain>
</file>

<file path=xl/comments1.xml><?xml version="1.0" encoding="utf-8"?>
<comments xmlns="http://schemas.openxmlformats.org/spreadsheetml/2006/main">
  <authors>
    <author>Iben Moll Rasmussen</author>
    <author>Rikke Næraa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comments2.xml><?xml version="1.0" encoding="utf-8"?>
<comments xmlns="http://schemas.openxmlformats.org/spreadsheetml/2006/main">
  <authors>
    <author>Iben Moll Rasmussen</author>
    <author>Rikke Næraa</author>
  </authors>
  <commentList>
    <comment ref="P5" author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6" authorId="1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</commentList>
</comments>
</file>

<file path=xl/sharedStrings.xml><?xml version="1.0" encoding="utf-8"?>
<sst xmlns="http://schemas.openxmlformats.org/spreadsheetml/2006/main" count="4594" uniqueCount="398">
  <si>
    <t>~FI_Comm</t>
  </si>
  <si>
    <t>Csets</t>
  </si>
  <si>
    <t>Region</t>
  </si>
  <si>
    <t>CommName</t>
  </si>
  <si>
    <t>CommDesc</t>
  </si>
  <si>
    <t>Unit</t>
  </si>
  <si>
    <t>LimType</t>
  </si>
  <si>
    <t>CTSLvl</t>
  </si>
  <si>
    <t>PeakTS</t>
  </si>
  <si>
    <t>Ctype</t>
  </si>
  <si>
    <t>ENV</t>
  </si>
  <si>
    <t>ELCCH4</t>
  </si>
  <si>
    <t>kt</t>
  </si>
  <si>
    <t>ANNUAL</t>
  </si>
  <si>
    <t>ELCN2O</t>
  </si>
  <si>
    <t>ELCNOX</t>
  </si>
  <si>
    <t>ELCPM</t>
  </si>
  <si>
    <t>ELCSO2</t>
  </si>
  <si>
    <t>NRG</t>
  </si>
  <si>
    <t>ELCAMB</t>
  </si>
  <si>
    <t>PJ</t>
  </si>
  <si>
    <t>ELCBGA</t>
  </si>
  <si>
    <t>ELCC</t>
  </si>
  <si>
    <t>ELCCOA</t>
  </si>
  <si>
    <t>ELCDSL</t>
  </si>
  <si>
    <t>ELCGEO</t>
  </si>
  <si>
    <t>ELCH2G</t>
  </si>
  <si>
    <t>ELCSOL</t>
  </si>
  <si>
    <t>ELCSTM</t>
  </si>
  <si>
    <t>ELCSTR</t>
  </si>
  <si>
    <t>ELCWAV</t>
  </si>
  <si>
    <t>ELCWCH</t>
  </si>
  <si>
    <t>ELCWIN</t>
  </si>
  <si>
    <t>ELCWPE</t>
  </si>
  <si>
    <t>ELCWST</t>
  </si>
  <si>
    <t>HETC</t>
  </si>
  <si>
    <t>DAYNITE</t>
  </si>
  <si>
    <t>HETD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</si>
  <si>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</si>
  <si>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</si>
  <si>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</si>
  <si>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</si>
  <si>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</si>
  <si>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</si>
  <si>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</si>
  <si>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</si>
  <si>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</si>
  <si>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ELE</t>
  </si>
  <si>
    <t>ETCDWCHELCN1</t>
  </si>
  <si>
    <t>10 Stirling - Turbine - Wood Chips</t>
  </si>
  <si>
    <t>MW</t>
  </si>
  <si>
    <t>YES</t>
  </si>
  <si>
    <t>20 Domestic turbines - Wind - Wind</t>
  </si>
  <si>
    <t>20 Onshore turbines - Wind - Wind</t>
  </si>
  <si>
    <t>21 Near shore turbines - Wind - Wind</t>
  </si>
  <si>
    <t>21 Offshore turbines - Wind - Wind</t>
  </si>
  <si>
    <t>ERPVSOLELCN1</t>
  </si>
  <si>
    <t>22 Photovoltaics  LARGE new - Solar - Solar</t>
  </si>
  <si>
    <t>ERPVSOLELCN2</t>
  </si>
  <si>
    <t>22 Photovoltaics Medium - Solar - Solar</t>
  </si>
  <si>
    <t>ERPVSOLELCN3</t>
  </si>
  <si>
    <t>22 Photovoltaics Small - Solar - Solar</t>
  </si>
  <si>
    <t>ERWAWAVELCN1</t>
  </si>
  <si>
    <t>23 Wave Energy - Wave - Wave</t>
  </si>
  <si>
    <t>ETCDDSLELCN1</t>
  </si>
  <si>
    <t>50 Diesel engine farm - Turbine - Diesel</t>
  </si>
  <si>
    <t>ETCDNGAELCN1</t>
  </si>
  <si>
    <t>51 Natural gas engine plant - Turbine - Natural gas</t>
  </si>
  <si>
    <t>ETCDDSLELCN2</t>
  </si>
  <si>
    <t>52 OCGT - Light fuel oil - Turbine - Diesel</t>
  </si>
  <si>
    <t>ETCDNGAELCN2</t>
  </si>
  <si>
    <t>52 OCGT - Natural gas - Turbine - Natural gas</t>
  </si>
  <si>
    <t>CHP</t>
  </si>
  <si>
    <t>ECEXCOADHCN1</t>
  </si>
  <si>
    <t>01 Coal CHP - CHP - Coal</t>
  </si>
  <si>
    <t>ECBPNGADHCN1</t>
  </si>
  <si>
    <t>04 Gas turb. simple cycle Micro - CHP - Natural gas</t>
  </si>
  <si>
    <t>ECBPNGADHCN2</t>
  </si>
  <si>
    <t>04 Gas turb. simple cycle Sm-Me - CHP - Natural gas</t>
  </si>
  <si>
    <t>ECBPNGADHCN3</t>
  </si>
  <si>
    <t>04 Gas turb. simple cycle, L - CHP - Natural gas</t>
  </si>
  <si>
    <t>ECBPNGADHCN4</t>
  </si>
  <si>
    <t>05 Gas turb. CC, Back-pressure - CHP - Natural gas</t>
  </si>
  <si>
    <t>ECEXNGADHCN1</t>
  </si>
  <si>
    <t>05 Gas turb. CC, steam extract. - CHP - Natural gas</t>
  </si>
  <si>
    <t>ECBPBGADHCN1</t>
  </si>
  <si>
    <t>06 Gas engines, biogas - CHP - Biogas</t>
  </si>
  <si>
    <t>ECBPNGADHCN5</t>
  </si>
  <si>
    <t>06 Gas engines, natural gas - CHP - Natural gas</t>
  </si>
  <si>
    <t>ECEXWSTDHCN1</t>
  </si>
  <si>
    <t>08 WtE CHP, Large - CHP - Waste</t>
  </si>
  <si>
    <t>ECEXWSTDHCN2</t>
  </si>
  <si>
    <t>08 WtE CHP, Medium - CHP - Waste</t>
  </si>
  <si>
    <t>ECEXWSTDHCN3</t>
  </si>
  <si>
    <t>08 WtE CHP, Small - CHP - Waste</t>
  </si>
  <si>
    <t>HPL</t>
  </si>
  <si>
    <t>EHBHWSTDHCN1</t>
  </si>
  <si>
    <t>08 WtE HOP - Boiler - Waste</t>
  </si>
  <si>
    <t>EHBHSTRDHCN1</t>
  </si>
  <si>
    <t>09 Straw HOP - Boiler - Straw</t>
  </si>
  <si>
    <t>ECEXSTRDHCN1</t>
  </si>
  <si>
    <t>09 Straw, Large - CHP - Straw</t>
  </si>
  <si>
    <t>ECEXSTRDHCN2</t>
  </si>
  <si>
    <t>09 Straw, Medium - CHP - Straw</t>
  </si>
  <si>
    <t>ECEXSTRDHCN3</t>
  </si>
  <si>
    <t>09 Straw, Small - CHP - Straw</t>
  </si>
  <si>
    <t>EHBHWCHDHCN1</t>
  </si>
  <si>
    <t>09 Wood Chips HOP - Boiler - Wood Chips</t>
  </si>
  <si>
    <t>ECEXWCHDHCN1</t>
  </si>
  <si>
    <t>09 Wood Chips, Large - CHP - Wood Chips</t>
  </si>
  <si>
    <t>ECEXWCHDHCN2</t>
  </si>
  <si>
    <t>09 Wood Chips, Medium - CHP - Wood Chips</t>
  </si>
  <si>
    <t>ECEXWCHDHCN3</t>
  </si>
  <si>
    <t>09 Wood Chips, Small - CHP - Wood Chips</t>
  </si>
  <si>
    <t>EHBHWPEDHCN1</t>
  </si>
  <si>
    <t>09 Wood Pellets HOP - Boiler - Wood Pellets</t>
  </si>
  <si>
    <t>ECEXWPEDHCN1</t>
  </si>
  <si>
    <t>09 Wood Pellets, Large - CHP - Wood Pellets</t>
  </si>
  <si>
    <t>ECEXWPEDHCN2</t>
  </si>
  <si>
    <t>09 Wood Pellets, Medium - CHP - Wood Pellets</t>
  </si>
  <si>
    <t>ECEXWPEDHCN3</t>
  </si>
  <si>
    <t>09 Wood Pellets, Small - CHP - Wood Pellets</t>
  </si>
  <si>
    <t>ECBPNGADHCN6</t>
  </si>
  <si>
    <t>11 SOFC-CHP - CHP - Natural gas</t>
  </si>
  <si>
    <t>ECBPH2GDHCN1</t>
  </si>
  <si>
    <t>12 LT-PEMFC CHP - CHP - Hydrogen</t>
  </si>
  <si>
    <t>EHEHAMBDHCN1</t>
  </si>
  <si>
    <t>40 Absorption heat pump, DH - Heat pump - Excess heat</t>
  </si>
  <si>
    <t>EHEHAMBDHCN2</t>
  </si>
  <si>
    <t>40 Comp. heat pump, DH - Heat pump - Electricity</t>
  </si>
  <si>
    <t>EHBHELCDHCN1</t>
  </si>
  <si>
    <t>41 Electric Boilers - Boiler - Electricity</t>
  </si>
  <si>
    <t>EHBHNGADHCN1</t>
  </si>
  <si>
    <t>44 Natural Gas DH Only - Boiler - Natural gas</t>
  </si>
  <si>
    <t>EHEHGEODHCN1</t>
  </si>
  <si>
    <t>45 Geothermal - Abs.HP 50 dgs - Geothermal - Excess heat</t>
  </si>
  <si>
    <t>EHEHGEODHCN2</t>
  </si>
  <si>
    <t>45 Geothermal - Abs.HP 70 dgs - Geothermal - Excess heat</t>
  </si>
  <si>
    <t>EHEHGEODHCN3</t>
  </si>
  <si>
    <t>45 Geothermal - Electric HP - Geothermal - Electricity</t>
  </si>
  <si>
    <t>EHSHSOLDHCN1</t>
  </si>
  <si>
    <t>46 Solar District Heating - Solar - Solar</t>
  </si>
  <si>
    <t>ECBPNGADHDN1</t>
  </si>
  <si>
    <t>ECBPNGADHDN2</t>
  </si>
  <si>
    <t>ECBPNGADHDN3</t>
  </si>
  <si>
    <t>ECEXNGADHDN1</t>
  </si>
  <si>
    <t>ECBPBGADHDN1</t>
  </si>
  <si>
    <t>ECBPNGADHDN4</t>
  </si>
  <si>
    <t>ECEXWSTDHDN1</t>
  </si>
  <si>
    <t>ECEXWSTDHDN2</t>
  </si>
  <si>
    <t>EHBHWSTDHDN1</t>
  </si>
  <si>
    <t>EHBHSTRDHDN1</t>
  </si>
  <si>
    <t>ECEXSTRDHDN1</t>
  </si>
  <si>
    <t>ECEXSTRDHDN2</t>
  </si>
  <si>
    <t>EHBHWCHDHDN1</t>
  </si>
  <si>
    <t>ECEXWCHDHDN1</t>
  </si>
  <si>
    <t>ECEXWCHDHDN2</t>
  </si>
  <si>
    <t>EHBHWPEDHDN1</t>
  </si>
  <si>
    <t>ECEXWPEDHDN1</t>
  </si>
  <si>
    <t>ECEXWPEDHDN2</t>
  </si>
  <si>
    <t>ECBPNGADHDN5</t>
  </si>
  <si>
    <t>ECBPH2GDHDN1</t>
  </si>
  <si>
    <t>EHEHAMBDHDN1</t>
  </si>
  <si>
    <t>EHEHAMBDHDN2</t>
  </si>
  <si>
    <t>EHBHELCDHDN1</t>
  </si>
  <si>
    <t>EHBHNGADHDN1</t>
  </si>
  <si>
    <t>EHEHGEODHDN1</t>
  </si>
  <si>
    <t>EHEHGEODHDN2</t>
  </si>
  <si>
    <t>EHEHGEODHDN3</t>
  </si>
  <si>
    <t>EHSHSOLDHDN1</t>
  </si>
  <si>
    <t>~FI_T</t>
  </si>
  <si>
    <t>*TechDesc</t>
  </si>
  <si>
    <t>Comm-IN</t>
  </si>
  <si>
    <t>Comm-OUT</t>
  </si>
  <si>
    <t>CURR</t>
  </si>
  <si>
    <t>YEAR</t>
  </si>
  <si>
    <t>START</t>
  </si>
  <si>
    <t>EFF</t>
  </si>
  <si>
    <t>Share-I~FX~ELCC</t>
  </si>
  <si>
    <t>Share-I~FX~ELCSTM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</si>
  <si>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</si>
  <si>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</si>
  <si>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</si>
  <si>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</si>
  <si>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</si>
  <si>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</si>
  <si>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</si>
  <si>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</si>
  <si>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LIFE</t>
  </si>
  <si>
    <t>ILED</t>
  </si>
  <si>
    <t>EMISSIONS~ELCNOX</t>
  </si>
  <si>
    <t>EMISSIONS~ELCCH4</t>
  </si>
  <si>
    <t>EMISSIONS~ELCN2O</t>
  </si>
  <si>
    <t>EMISSIONS~ELCSO2</t>
  </si>
  <si>
    <t>EMISSIONS~ELCPM</t>
  </si>
  <si>
    <t>*sheetNumber</t>
  </si>
  <si>
    <t>*sheetName</t>
  </si>
  <si>
    <t>*planttype</t>
  </si>
  <si>
    <t>*plantCategory</t>
  </si>
  <si>
    <t>*fuel_name</t>
  </si>
  <si>
    <t>*fuel_TIMES</t>
  </si>
  <si>
    <t>*dh_area</t>
  </si>
  <si>
    <t>*output</t>
  </si>
  <si>
    <t>*planttype_short</t>
  </si>
  <si>
    <t>*availability.pct</t>
  </si>
  <si>
    <t>*category</t>
  </si>
  <si>
    <t>*techNumber</t>
  </si>
  <si>
    <t>2015</t>
  </si>
  <si>
    <t>10 Stirling</t>
  </si>
  <si>
    <t>Turbine</t>
  </si>
  <si>
    <t>ET</t>
  </si>
  <si>
    <t>Wood Chips</t>
  </si>
  <si>
    <t>WCH</t>
  </si>
  <si>
    <t>None</t>
  </si>
  <si>
    <t>Electricity only</t>
  </si>
  <si>
    <t>CD</t>
  </si>
  <si>
    <t>Electricity Only</t>
  </si>
  <si>
    <t>2020</t>
  </si>
  <si>
    <t>2030</t>
  </si>
  <si>
    <t>2050</t>
  </si>
  <si>
    <t>20 Domestic turbines</t>
  </si>
  <si>
    <t>Wind</t>
  </si>
  <si>
    <t>ER</t>
  </si>
  <si>
    <t>WIN</t>
  </si>
  <si>
    <t>WL</t>
  </si>
  <si>
    <t>20 Onshore turbines</t>
  </si>
  <si>
    <t>2040</t>
  </si>
  <si>
    <t>21 Near shore turbines</t>
  </si>
  <si>
    <t>WS</t>
  </si>
  <si>
    <t>21 Offshore turbines</t>
  </si>
  <si>
    <t>22 Photovoltaics  LARGE new</t>
  </si>
  <si>
    <t>Solar</t>
  </si>
  <si>
    <t>SOL</t>
  </si>
  <si>
    <t>PV</t>
  </si>
  <si>
    <t>22 Photovoltaics Medium</t>
  </si>
  <si>
    <t>22 Photovoltaics Small</t>
  </si>
  <si>
    <t>23 Wave Energy</t>
  </si>
  <si>
    <t>Wave</t>
  </si>
  <si>
    <t>WAV</t>
  </si>
  <si>
    <t>WA</t>
  </si>
  <si>
    <t>50 Diesel engine farm</t>
  </si>
  <si>
    <t>Diesel</t>
  </si>
  <si>
    <t>DSL</t>
  </si>
  <si>
    <t>ELCNGA,ELCSNG</t>
  </si>
  <si>
    <t>51 Natural gas engine plant</t>
  </si>
  <si>
    <t>Natural gas</t>
  </si>
  <si>
    <t>NGA</t>
  </si>
  <si>
    <t>52 OCGT - Light fuel oil</t>
  </si>
  <si>
    <t>52 OCGT - Natural gas</t>
  </si>
  <si>
    <t>01 Coal CHP</t>
  </si>
  <si>
    <t>EC</t>
  </si>
  <si>
    <t>Coal</t>
  </si>
  <si>
    <t>COA</t>
  </si>
  <si>
    <t>Central</t>
  </si>
  <si>
    <t>Electricity and heat</t>
  </si>
  <si>
    <t>EX</t>
  </si>
  <si>
    <t>Central heat</t>
  </si>
  <si>
    <t>04 Gas turb. simple cycle Micro</t>
  </si>
  <si>
    <t>Decentral</t>
  </si>
  <si>
    <t>BP</t>
  </si>
  <si>
    <t>04 Gas turb. simple cycle Sm-Me</t>
  </si>
  <si>
    <t>04 Gas turb. simple cycle, L</t>
  </si>
  <si>
    <t>05 Gas turb. CC, Back-pressure</t>
  </si>
  <si>
    <t>05 Gas turb. CC, steam extract.</t>
  </si>
  <si>
    <t>06 Gas engines, biogas</t>
  </si>
  <si>
    <t>Biogas</t>
  </si>
  <si>
    <t>BGA</t>
  </si>
  <si>
    <t>06 Gas engines, natural gas</t>
  </si>
  <si>
    <t>08 WtE CHP, Large</t>
  </si>
  <si>
    <t>Waste</t>
  </si>
  <si>
    <t>WST</t>
  </si>
  <si>
    <t>08 WtE CHP, Medium</t>
  </si>
  <si>
    <t>08 WtE CHP, Small</t>
  </si>
  <si>
    <t>08 WtE HOP</t>
  </si>
  <si>
    <t>Boiler</t>
  </si>
  <si>
    <t>EH</t>
  </si>
  <si>
    <t>Heat only</t>
  </si>
  <si>
    <t>BH</t>
  </si>
  <si>
    <t>09 Straw HOP</t>
  </si>
  <si>
    <t>Straw</t>
  </si>
  <si>
    <t>STR</t>
  </si>
  <si>
    <t>09 Straw, Large</t>
  </si>
  <si>
    <t>09 Straw, Medium</t>
  </si>
  <si>
    <t>09 Straw, Small</t>
  </si>
  <si>
    <t>09 Wood Chips HOP</t>
  </si>
  <si>
    <t>09 Wood Chips, Large</t>
  </si>
  <si>
    <t>09 Wood Chips, Medium</t>
  </si>
  <si>
    <t>09 Wood Chips, Small</t>
  </si>
  <si>
    <t>09 Wood Pellets HOP</t>
  </si>
  <si>
    <t>Wood Pellets</t>
  </si>
  <si>
    <t>WPE</t>
  </si>
  <si>
    <t>09 Wood Pellets, Large</t>
  </si>
  <si>
    <t>09 Wood Pellets, Medium</t>
  </si>
  <si>
    <t>09 Wood Pellets, Small</t>
  </si>
  <si>
    <t>11 SOFC-CHP</t>
  </si>
  <si>
    <t>12 LT-PEMFC CHP</t>
  </si>
  <si>
    <t>Hydrogen</t>
  </si>
  <si>
    <t>H2G</t>
  </si>
  <si>
    <t>40 Absorption heat pump, DH</t>
  </si>
  <si>
    <t>Heat pump</t>
  </si>
  <si>
    <t>Excess heat</t>
  </si>
  <si>
    <t>AMB</t>
  </si>
  <si>
    <t>40 Comp. heat pump, DH</t>
  </si>
  <si>
    <t>Electricity</t>
  </si>
  <si>
    <t>41 Electric Boilers</t>
  </si>
  <si>
    <t>44 Natural Gas DH Only</t>
  </si>
  <si>
    <t>45 Geothermal - Abs.HP 50 dgs</t>
  </si>
  <si>
    <t>Geothermal</t>
  </si>
  <si>
    <t>GEO</t>
  </si>
  <si>
    <t>45 Geothermal - Abs.HP 70 dgs</t>
  </si>
  <si>
    <t>45 Geothermal - Electric HP</t>
  </si>
  <si>
    <t>46 Solar District Heating</t>
  </si>
  <si>
    <t>SH</t>
  </si>
  <si>
    <t>Decentral heat</t>
  </si>
  <si>
    <t>*AFAforTrans</t>
  </si>
  <si>
    <t>SEASON</t>
  </si>
  <si>
    <t>FT-HETCNEW</t>
  </si>
  <si>
    <t>FT-HETDNEW</t>
  </si>
  <si>
    <t>PRE</t>
  </si>
  <si>
    <t>New central district heat</t>
  </si>
  <si>
    <t>MKr15</t>
  </si>
  <si>
    <t>Year</t>
  </si>
  <si>
    <t>*Minimum capacity</t>
  </si>
  <si>
    <t>*ELCC Input</t>
  </si>
  <si>
    <t>*Other Inputs</t>
  </si>
  <si>
    <t>*</t>
  </si>
  <si>
    <t>*Total EFF</t>
  </si>
  <si>
    <t>*Cb-value</t>
  </si>
  <si>
    <t>CHPR~FX</t>
  </si>
  <si>
    <t>Share-I~FX~0</t>
  </si>
  <si>
    <t>*PlantName</t>
  </si>
  <si>
    <t>Input name</t>
  </si>
  <si>
    <t>Output name</t>
  </si>
  <si>
    <t>The first year when a technology is available for Investment</t>
  </si>
  <si>
    <t xml:space="preserve">Minimum capacity for technology </t>
  </si>
  <si>
    <t>Fixed ELCC Input Share</t>
  </si>
  <si>
    <t>Fixed ELCSTM Input Share</t>
  </si>
  <si>
    <t>Electrical EFF/ heat efficiency for HOP</t>
  </si>
  <si>
    <t>Electricity consumption</t>
  </si>
  <si>
    <t>Other consumptions (e.g. ambient heat and geothermal heat)</t>
  </si>
  <si>
    <t>*Third inputs not Ambient air or geothermal heat</t>
  </si>
  <si>
    <t>Total Efficiency</t>
  </si>
  <si>
    <t xml:space="preserve">Backpres-sure coef-ficient </t>
  </si>
  <si>
    <t>1/Cb: 
Ratio of heat produced to electricity produced</t>
  </si>
  <si>
    <t>Cv: 
Ratio of electricity lost to heat gained</t>
  </si>
  <si>
    <t>Total cost of investment in new capacity</t>
  </si>
  <si>
    <t>Annual fixed O&amp;M cost</t>
  </si>
  <si>
    <t>Annual variable O&amp;M cost</t>
  </si>
  <si>
    <t>Units of activity/unit of capacity</t>
  </si>
  <si>
    <t>Annual availability/utilization factor</t>
  </si>
  <si>
    <t>Fraction of capacity in peak equations</t>
  </si>
  <si>
    <t>Technical life</t>
  </si>
  <si>
    <t>Emissions coefficient - Activity based</t>
  </si>
  <si>
    <t>Lead Time between investment decision and actual availability of capacity (equal to construction time)</t>
  </si>
  <si>
    <t xml:space="preserve">Capacity factor </t>
  </si>
  <si>
    <t>*Unit</t>
  </si>
  <si>
    <t>Currency unit</t>
  </si>
  <si>
    <t>Mkr/MW</t>
  </si>
  <si>
    <t>Mkr/PJ</t>
  </si>
  <si>
    <t>Factor</t>
  </si>
  <si>
    <t>Years</t>
  </si>
  <si>
    <t>tons/PJ</t>
  </si>
  <si>
    <t>Construction time</t>
  </si>
  <si>
    <t>Reference</t>
  </si>
  <si>
    <t>Date</t>
  </si>
  <si>
    <t>Person</t>
  </si>
  <si>
    <t>Comment</t>
  </si>
  <si>
    <t>Specific investment(2011-M€/MW)</t>
  </si>
  <si>
    <t>Fixed O&amp;M (€/MW/y)</t>
  </si>
  <si>
    <t>Variable O&amp;M (€/MWh/y)</t>
  </si>
  <si>
    <t>Full load hours (kWh/kW)</t>
  </si>
  <si>
    <t>22 MEDIUM sized commercial and industry</t>
  </si>
  <si>
    <t>INDSOL</t>
  </si>
  <si>
    <t>Tekkat2015</t>
  </si>
  <si>
    <t>12-03--2015</t>
  </si>
  <si>
    <t>RIN</t>
  </si>
  <si>
    <t>INDELC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</si>
  <si>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</si>
  <si>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</si>
  <si>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</si>
  <si>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</si>
  <si>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</si>
  <si>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</si>
  <si>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</si>
  <si>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</si>
  <si>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INDSOLPV5N</t>
  </si>
  <si>
    <t>22 SMALL residential</t>
  </si>
  <si>
    <t>RESSOL</t>
  </si>
  <si>
    <t>RESELCA</t>
  </si>
  <si>
    <t>RESELCH</t>
  </si>
  <si>
    <t>RESSOLPV5N</t>
  </si>
  <si>
    <t>ERWINWON1N</t>
  </si>
  <si>
    <t>ERWINWON2N</t>
  </si>
  <si>
    <t>ERWINWOF1N</t>
  </si>
  <si>
    <t>ERWINNOF1N</t>
  </si>
  <si>
    <t>*ERWAWAVELCN1</t>
  </si>
  <si>
    <t>*ELE</t>
  </si>
  <si>
    <t>*EMISSIONS~ELCCH4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</si>
</sst>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\Te\x\t"/>
    <numFmt numFmtId="166" formatCode="0.0"/>
    <numFmt numFmtId="167" formatCode="_ * #,##0_ ;_ * \-#,##0_ ;_ * &quot;-&quot;??_ ;_ @_ "/>
    <numFmt numFmtId="168" formatCode="_(* #,##0.00_);_(* \(#,##0.00\);_(* &quot;-&quot;??_);_(@_)"/>
  </numFmts>
  <fonts count="1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Arial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8" fontId="5" fillId="0" borderId="0" applyFont="0" applyFill="0" applyBorder="0" applyAlignment="0" applyProtection="0"/>
  </cellStyleXfs>
  <cellXfs count="58">
    <xf numFmtId="0" fontId="0" fillId="0" borderId="0" xfId="0"/>
    <xf numFmtId="165" fontId="0" fillId="0" borderId="0" xfId="0" applyNumberFormat="1"/>
    <xf numFmtId="165" fontId="3" fillId="0" borderId="0" xfId="2" applyNumberFormat="1"/>
    <xf numFmtId="0" fontId="1" fillId="0" borderId="0" xfId="4"/>
    <xf numFmtId="0" fontId="6" fillId="3" borderId="0" xfId="5" applyFont="1" applyFill="1"/>
    <xf numFmtId="0" fontId="6" fillId="4" borderId="1" xfId="4" applyFont="1" applyFill="1" applyBorder="1" applyAlignment="1">
      <alignment horizontal="left" vertical="center" wrapText="1"/>
    </xf>
    <xf numFmtId="0" fontId="6" fillId="4" borderId="2" xfId="4" applyFont="1" applyFill="1" applyBorder="1" applyAlignment="1">
      <alignment horizontal="left" vertical="center" wrapText="1"/>
    </xf>
    <xf numFmtId="0" fontId="6" fillId="5" borderId="1" xfId="4" applyFont="1" applyFill="1" applyBorder="1" applyAlignment="1">
      <alignment horizontal="left" vertical="center" wrapText="1"/>
    </xf>
    <xf numFmtId="0" fontId="4" fillId="6" borderId="1" xfId="3" applyFill="1" applyBorder="1" applyAlignment="1">
      <alignment horizontal="left" vertical="center" wrapText="1"/>
    </xf>
    <xf numFmtId="0" fontId="6" fillId="4" borderId="3" xfId="4" applyFont="1" applyFill="1" applyBorder="1" applyAlignment="1">
      <alignment horizontal="left" vertical="center" wrapText="1"/>
    </xf>
    <xf numFmtId="0" fontId="1" fillId="0" borderId="0" xfId="4" applyAlignment="1">
      <alignment horizontal="right"/>
    </xf>
    <xf numFmtId="0" fontId="6" fillId="7" borderId="1" xfId="4" applyFont="1" applyFill="1" applyBorder="1" applyAlignment="1">
      <alignment vertical="top" wrapText="1"/>
    </xf>
    <xf numFmtId="0" fontId="6" fillId="7" borderId="2" xfId="4" applyFont="1" applyFill="1" applyBorder="1" applyAlignment="1">
      <alignment vertical="top" wrapText="1"/>
    </xf>
    <xf numFmtId="0" fontId="6" fillId="7" borderId="0" xfId="4" applyFont="1" applyFill="1" applyAlignment="1">
      <alignment vertical="top" wrapText="1"/>
    </xf>
    <xf numFmtId="0" fontId="1" fillId="0" borderId="0" xfId="4" applyAlignment="1">
      <alignment vertical="top"/>
    </xf>
    <xf numFmtId="0" fontId="1" fillId="0" borderId="0" xfId="4" applyAlignment="1">
      <alignment horizontal="right" vertical="top"/>
    </xf>
    <xf numFmtId="0" fontId="6" fillId="8" borderId="4" xfId="4" applyFont="1" applyFill="1" applyBorder="1" applyAlignment="1">
      <alignment horizontal="left"/>
    </xf>
    <xf numFmtId="0" fontId="6" fillId="8" borderId="4" xfId="4" applyFont="1" applyFill="1" applyBorder="1" applyAlignment="1">
      <alignment horizontal="right"/>
    </xf>
    <xf numFmtId="0" fontId="6" fillId="8" borderId="5" xfId="4" applyFont="1" applyFill="1" applyBorder="1" applyAlignment="1">
      <alignment horizontal="right"/>
    </xf>
    <xf numFmtId="0" fontId="6" fillId="8" borderId="4" xfId="4" applyFont="1" applyFill="1" applyBorder="1" applyAlignment="1">
      <alignment horizontal="left" wrapText="1"/>
    </xf>
    <xf numFmtId="0" fontId="6" fillId="8" borderId="6" xfId="4" applyFont="1" applyFill="1" applyBorder="1" applyAlignment="1">
      <alignment horizontal="right"/>
    </xf>
    <xf numFmtId="0" fontId="6" fillId="0" borderId="0" xfId="4" applyFont="1" applyAlignment="1">
      <alignment horizontal="right"/>
    </xf>
    <xf numFmtId="0" fontId="7" fillId="0" borderId="0" xfId="4" applyFont="1" applyAlignment="1">
      <alignment vertical="center" wrapText="1"/>
    </xf>
    <xf numFmtId="0" fontId="6" fillId="9" borderId="0" xfId="6" applyFont="1" applyFill="1"/>
    <xf numFmtId="0" fontId="6" fillId="9" borderId="7" xfId="6" applyFont="1" applyFill="1" applyBorder="1"/>
    <xf numFmtId="0" fontId="5" fillId="10" borderId="0" xfId="7" applyFill="1"/>
    <xf numFmtId="2" fontId="8" fillId="9" borderId="0" xfId="6" applyNumberFormat="1" applyFont="1" applyFill="1"/>
    <xf numFmtId="0" fontId="1" fillId="9" borderId="0" xfId="4" applyFill="1"/>
    <xf numFmtId="166" fontId="8" fillId="9" borderId="0" xfId="6" applyNumberFormat="1" applyFont="1" applyFill="1"/>
    <xf numFmtId="2" fontId="6" fillId="0" borderId="0" xfId="6" applyNumberFormat="1" applyFont="1"/>
    <xf numFmtId="2" fontId="6" fillId="10" borderId="0" xfId="3" applyNumberFormat="1" applyFont="1" applyFill="1"/>
    <xf numFmtId="0" fontId="8" fillId="0" borderId="0" xfId="6" applyFont="1"/>
    <xf numFmtId="166" fontId="8" fillId="9" borderId="0" xfId="4" applyNumberFormat="1" applyFont="1" applyFill="1"/>
    <xf numFmtId="0" fontId="8" fillId="9" borderId="0" xfId="6" applyFont="1" applyFill="1"/>
    <xf numFmtId="2" fontId="1" fillId="11" borderId="0" xfId="4" applyNumberFormat="1" applyFill="1"/>
    <xf numFmtId="0" fontId="9" fillId="0" borderId="0" xfId="4" applyFont="1" applyAlignment="1">
      <alignment horizontal="right"/>
    </xf>
    <xf numFmtId="14" fontId="1" fillId="0" borderId="0" xfId="4" applyNumberFormat="1" applyAlignment="1">
      <alignment horizontal="right"/>
    </xf>
    <xf numFmtId="2" fontId="1" fillId="9" borderId="0" xfId="4" applyNumberFormat="1" applyFill="1"/>
    <xf numFmtId="167" fontId="0" fillId="9" borderId="0" xfId="8" applyNumberFormat="1" applyFont="1" applyFill="1"/>
    <xf numFmtId="0" fontId="5" fillId="0" borderId="0" xfId="7"/>
    <xf numFmtId="0" fontId="6" fillId="0" borderId="0" xfId="6" applyFont="1"/>
    <xf numFmtId="2" fontId="8" fillId="0" borderId="0" xfId="6" applyNumberFormat="1" applyFont="1"/>
    <xf numFmtId="166" fontId="8" fillId="12" borderId="0" xfId="6" applyNumberFormat="1" applyFont="1" applyFill="1"/>
    <xf numFmtId="166" fontId="8" fillId="0" borderId="0" xfId="6" applyNumberFormat="1" applyFont="1"/>
    <xf numFmtId="166" fontId="8" fillId="0" borderId="0" xfId="4" applyNumberFormat="1" applyFont="1"/>
    <xf numFmtId="2" fontId="1" fillId="0" borderId="0" xfId="4" applyNumberFormat="1"/>
    <xf numFmtId="167" fontId="0" fillId="0" borderId="0" xfId="8" applyNumberFormat="1" applyFont="1" applyFill="1"/>
    <xf numFmtId="165" fontId="0" fillId="3" borderId="0" xfId="9" applyNumberFormat="1" applyFont="1" applyFill="1"/>
    <xf numFmtId="165" fontId="0" fillId="0" borderId="0" xfId="9" applyNumberFormat="1" applyFont="1"/>
    <xf numFmtId="165" fontId="10" fillId="4" borderId="3" xfId="9" applyNumberFormat="1" applyFont="1" applyFill="1" applyBorder="1"/>
    <xf numFmtId="165" fontId="6" fillId="13" borderId="0" xfId="9" quotePrefix="1" applyNumberFormat="1" applyFont="1" applyFill="1" applyAlignment="1">
      <alignment horizontal="left" vertical="top" wrapText="1"/>
    </xf>
    <xf numFmtId="165" fontId="1" fillId="0" borderId="0" xfId="4" applyNumberFormat="1"/>
    <xf numFmtId="165" fontId="6" fillId="0" borderId="0" xfId="6" applyNumberFormat="1" applyFont="1"/>
    <xf numFmtId="165" fontId="4" fillId="0" borderId="0" xfId="3" applyNumberFormat="1" applyFill="1"/>
    <xf numFmtId="167" fontId="0" fillId="9" borderId="0" xfId="10" applyNumberFormat="1" applyFont="1" applyFill="1"/>
    <xf numFmtId="167" fontId="0" fillId="0" borderId="0" xfId="10" applyNumberFormat="1" applyFont="1" applyFill="1"/>
    <xf numFmtId="0" fontId="5" fillId="0" borderId="0" xfId="5"/>
    <xf numFmtId="0" fontId="6" fillId="0" borderId="0" xfId="0" applyFont="1"/>
  </cellXfs>
  <cellStyles count="11">
    <cellStyle name="Comma 3 7" xfId="10"/>
    <cellStyle name="Comma 3 8" xfId="8"/>
    <cellStyle name="Normal" xfId="0" builtinId="0"/>
    <cellStyle name="Normal 13 2" xfId="7"/>
    <cellStyle name="Normal 2" xfId="1"/>
    <cellStyle name="Normal 2 2" xfId="5"/>
    <cellStyle name="Normal 3" xfId="2"/>
    <cellStyle name="Normal 3 10" xfId="6"/>
    <cellStyle name="Normal 4" xfId="4"/>
    <cellStyle name="Normal 5" xfId="9"/>
    <cellStyle name="Ugyldig" xfId="3" builtinId="27"/>
  </cellStyles>
  <dxfs count="22">
    <dxf>
      <numFmt numFmtId="0" formatCode="General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  <dxf>
      <numFmt numFmtId="165" formatCode="\Te\x\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IMES%20models/TIMES-Nordic/SubRES_TMPL/SubRes_ELC_Tech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Denmark/TIMES-DK-DEA_ws2016/VT_DK_ELC_v1p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Comm"/>
      <sheetName val="ELC_Processes_CEN"/>
      <sheetName val="ELC_Processes_DEC"/>
      <sheetName val="IND_ELC"/>
      <sheetName val="HOU_ELC"/>
      <sheetName val="ELC_CEN"/>
      <sheetName val="ELC_DEC"/>
      <sheetName val="ELC_CEN-Peak"/>
      <sheetName val="ELC_DEC-Peak"/>
      <sheetName val="Naming convention"/>
      <sheetName val="Deleted Technologies"/>
      <sheetName val="FuelPriceRAM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>
        <row r="2">
          <cell r="E2">
            <v>7.45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8" name="Table8" displayName="Table8" ref="B2:J25" totalsRowShown="0" headerRowDxfId="21" dataDxfId="20">
  <autoFilter ref="B2:J25"/>
  <tableColumns count="9">
    <tableColumn id="1" name="Csets" dataDxfId="19"/>
    <tableColumn id="2" name="Region" dataDxfId="18"/>
    <tableColumn id="3" name="CommName" dataDxfId="17"/>
    <tableColumn id="4" name="CommDesc" dataDxfId="16"/>
    <tableColumn id="5" name="Unit" dataDxfId="15"/>
    <tableColumn id="6" name="LimType" dataDxfId="14"/>
    <tableColumn id="7" name="CTSLvl" dataDxfId="13"/>
    <tableColumn id="8" name="PeakTS" dataDxfId="12"/>
    <tableColumn id="9" name="Ctype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9" name="Table9" displayName="Table9" ref="B2:I79" totalsRowShown="0" headerRowDxfId="10" dataDxfId="9">
  <autoFilter ref="B2:I79"/>
  <tableColumns count="8">
    <tableColumn id="1" name="Sets" dataDxfId="8"/>
    <tableColumn id="2" name="TechName" dataDxfId="7"/>
    <tableColumn id="3" name="TechDesc" dataDxfId="6"/>
    <tableColumn id="4" name="Tact" dataDxfId="5"/>
    <tableColumn id="5" name="Tcap" dataDxfId="4"/>
    <tableColumn id="6" name="Tslvl" dataDxfId="3"/>
    <tableColumn id="7" name="PrimaryCG" dataDxfId="2"/>
    <tableColumn id="8" name="Vintage" dataDxfId="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0" name="Table10" displayName="Table10" ref="B2:AM57" totalsRowShown="0">
  <autoFilter ref="B2:AM57"/>
  <tableColumns count="38">
    <tableColumn id="1" name="TechName"/>
    <tableColumn id="2" name="*TechDesc"/>
    <tableColumn id="3" name="Comm-IN"/>
    <tableColumn id="4" name="Comm-OUT"/>
    <tableColumn id="5" name="CURR"/>
    <tableColumn id="6" name="YEAR"/>
    <tableColumn id="7" name="START"/>
    <tableColumn id="8" name="EFF"/>
    <tableColumn id="9" name="Share-I~FX~ELCC"/>
    <tableColumn id="10" name="Share-I~FX~ELCSTM"/>
    <tableColumn id="11" name="CHPR~UP"/>
    <tableColumn id="12" name="CEH"/>
    <tableColumn id="13" name="INVCOST"/>
    <tableColumn id="14" name="FIXOM"/>
    <tableColumn id="15" name="VAROM"/>
    <tableColumn id="16" name="CAP2ACT"/>
    <tableColumn id="17" name="AFA"/>
    <tableColumn id="18" name="Peak"/>
    <tableColumn id="19" name="LIFE"/>
    <tableColumn id="20" name="ILED"/>
    <tableColumn id="21" name="EMISSIONS~ELCNOX"/>
    <tableColumn id="22" name="EMISSIONS~ELCCH4"/>
    <tableColumn id="23" name="EMISSIONS~ELCN2O"/>
    <tableColumn id="24" name="EMISSIONS~ELCSO2"/>
    <tableColumn id="25" name="EMISSIONS~ELCPM"/>
    <tableColumn id="26" name="*sheetNumber"/>
    <tableColumn id="27" name="*sheetName"/>
    <tableColumn id="28" name="*planttype"/>
    <tableColumn id="29" name="*plantCategory"/>
    <tableColumn id="30" name="*fuel_name"/>
    <tableColumn id="31" name="*fuel_TIMES"/>
    <tableColumn id="32" name="*dh_area"/>
    <tableColumn id="33" name="*output"/>
    <tableColumn id="34" name="*AFAforTrans"/>
    <tableColumn id="35" name="*planttype_short"/>
    <tableColumn id="36" name="*availability.pct"/>
    <tableColumn id="37" name="*category"/>
    <tableColumn id="38" name="*techNumber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11" displayName="Table11" ref="B2:AO138" totalsRowShown="0">
  <tableColumns count="40">
    <tableColumn id="1" name="TechName"/>
    <tableColumn id="2" name="*TechDesc"/>
    <tableColumn id="3" name="Comm-IN"/>
    <tableColumn id="4" name="Comm-OUT"/>
    <tableColumn id="5" name="CURR"/>
    <tableColumn id="6" name="YEAR"/>
    <tableColumn id="7" name="START"/>
    <tableColumn id="8" name="EFF"/>
    <tableColumn id="9" name="Share-I~FX~ELCC"/>
    <tableColumn id="10" name="Share-I~FX~ELCSTM"/>
    <tableColumn id="39" name="CHPR~FX"/>
    <tableColumn id="11" name="CHPR~UP"/>
    <tableColumn id="12" name="CEH"/>
    <tableColumn id="13" name="INVCOST"/>
    <tableColumn id="14" name="FIXOM"/>
    <tableColumn id="15" name="VAROM"/>
    <tableColumn id="16" name="CAP2ACT"/>
    <tableColumn id="17" name="AFA"/>
    <tableColumn id="18" name="Peak"/>
    <tableColumn id="19" name="LIFE"/>
    <tableColumn id="20" name="ILED"/>
    <tableColumn id="21" name="EMISSIONS~ELCNOX"/>
    <tableColumn id="22" name="*EMISSIONS~ELCCH4"/>
    <tableColumn id="23" name="EMISSIONS~ELCN2O"/>
    <tableColumn id="24" name="EMISSIONS~ELCSO2"/>
    <tableColumn id="25" name="EMISSIONS~ELCPM"/>
    <tableColumn id="26" name="*sheetNumber"/>
    <tableColumn id="27" name="*sheetName"/>
    <tableColumn id="28" name="*planttype"/>
    <tableColumn id="29" name="*plantCategory"/>
    <tableColumn id="30" name="*fuel_name"/>
    <tableColumn id="31" name="*fuel_TIMES"/>
    <tableColumn id="32" name="*dh_area"/>
    <tableColumn id="33" name="*output"/>
    <tableColumn id="34" name="*AFAforTrans"/>
    <tableColumn id="35" name="*planttype_short"/>
    <tableColumn id="36" name="*availability.pct"/>
    <tableColumn id="37" name="*category"/>
    <tableColumn id="38" name="*techNumber"/>
    <tableColumn id="40" name="EMISSIONS~ELCCH4" dataDxfId="0">
      <calculatedColumnFormula>Table11[[#This Row],[*EMISSIONS~ELCCH4]]/25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2" name="Table12" displayName="Table12" ref="B2:AN114" totalsRowShown="0">
  <autoFilter ref="B2:AN114"/>
  <tableColumns count="39">
    <tableColumn id="1" name="TechName"/>
    <tableColumn id="2" name="*TechDesc"/>
    <tableColumn id="3" name="Comm-IN"/>
    <tableColumn id="4" name="Comm-OUT"/>
    <tableColumn id="5" name="CURR"/>
    <tableColumn id="6" name="YEAR"/>
    <tableColumn id="7" name="START"/>
    <tableColumn id="8" name="EFF"/>
    <tableColumn id="9" name="Share-I~FX~ELCC"/>
    <tableColumn id="10" name="Share-I~FX~ELCSTM"/>
    <tableColumn id="39" name="CHPR~FX"/>
    <tableColumn id="11" name="CHPR~UP"/>
    <tableColumn id="12" name="CEH"/>
    <tableColumn id="13" name="INVCOST"/>
    <tableColumn id="14" name="FIXOM"/>
    <tableColumn id="15" name="VAROM"/>
    <tableColumn id="16" name="CAP2ACT"/>
    <tableColumn id="17" name="AFA"/>
    <tableColumn id="18" name="Peak"/>
    <tableColumn id="19" name="LIFE"/>
    <tableColumn id="20" name="ILED"/>
    <tableColumn id="21" name="EMISSIONS~ELCNOX"/>
    <tableColumn id="22" name="EMISSIONS~ELCCH4"/>
    <tableColumn id="23" name="EMISSIONS~ELCN2O"/>
    <tableColumn id="24" name="EMISSIONS~ELCSO2"/>
    <tableColumn id="25" name="EMISSIONS~ELCPM"/>
    <tableColumn id="26" name="*sheetNumber"/>
    <tableColumn id="27" name="*sheetName"/>
    <tableColumn id="28" name="*planttype"/>
    <tableColumn id="29" name="*plantCategory"/>
    <tableColumn id="30" name="*fuel_name"/>
    <tableColumn id="31" name="*fuel_TIMES"/>
    <tableColumn id="32" name="*dh_area"/>
    <tableColumn id="33" name="*output"/>
    <tableColumn id="34" name="*AFAforTrans"/>
    <tableColumn id="35" name="*planttype_short"/>
    <tableColumn id="36" name="*availability.pct"/>
    <tableColumn id="37" name="*category"/>
    <tableColumn id="38" name="*techNumbe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4" sqref="K14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H17" sqref="H17"/>
    </sheetView>
  </sheetViews>
  <sheetFormatPr defaultRowHeight="14.4" x14ac:dyDescent="0.3"/>
  <cols>
    <col min="4" max="4" width="14.33203125" bestFit="1" customWidth="1"/>
  </cols>
  <sheetData>
    <row r="1" spans="2:10" x14ac:dyDescent="0.3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x14ac:dyDescent="0.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2:10" x14ac:dyDescent="0.3">
      <c r="B3" s="1" t="s">
        <v>10</v>
      </c>
      <c r="C3" s="1"/>
      <c r="D3" s="1" t="s">
        <v>11</v>
      </c>
      <c r="E3" s="1"/>
      <c r="F3" s="1" t="s">
        <v>12</v>
      </c>
      <c r="G3" s="1"/>
      <c r="H3" s="1" t="s">
        <v>13</v>
      </c>
      <c r="I3" s="1"/>
      <c r="J3" s="1"/>
    </row>
    <row r="4" spans="2:10" x14ac:dyDescent="0.3">
      <c r="B4" s="1" t="s">
        <v>10</v>
      </c>
      <c r="C4" s="1"/>
      <c r="D4" s="1" t="s">
        <v>14</v>
      </c>
      <c r="E4" s="1"/>
      <c r="F4" s="1" t="s">
        <v>12</v>
      </c>
      <c r="G4" s="1"/>
      <c r="H4" s="1" t="s">
        <v>13</v>
      </c>
      <c r="I4" s="1"/>
      <c r="J4" s="1"/>
    </row>
    <row r="5" spans="2:10" x14ac:dyDescent="0.3">
      <c r="B5" s="1" t="s">
        <v>10</v>
      </c>
      <c r="C5" s="1"/>
      <c r="D5" s="1" t="s">
        <v>15</v>
      </c>
      <c r="E5" s="1"/>
      <c r="F5" s="1" t="s">
        <v>12</v>
      </c>
      <c r="G5" s="1"/>
      <c r="H5" s="1" t="s">
        <v>13</v>
      </c>
      <c r="I5" s="1"/>
      <c r="J5" s="1"/>
    </row>
    <row r="6" spans="2:10" x14ac:dyDescent="0.3">
      <c r="B6" s="1" t="s">
        <v>10</v>
      </c>
      <c r="C6" s="1"/>
      <c r="D6" s="1" t="s">
        <v>16</v>
      </c>
      <c r="E6" s="1"/>
      <c r="F6" s="1" t="s">
        <v>12</v>
      </c>
      <c r="G6" s="1"/>
      <c r="H6" s="1" t="s">
        <v>13</v>
      </c>
      <c r="I6" s="1"/>
      <c r="J6" s="1"/>
    </row>
    <row r="7" spans="2:10" x14ac:dyDescent="0.3">
      <c r="B7" s="1" t="s">
        <v>10</v>
      </c>
      <c r="C7" s="1"/>
      <c r="D7" s="1" t="s">
        <v>17</v>
      </c>
      <c r="E7" s="1"/>
      <c r="F7" s="1" t="s">
        <v>12</v>
      </c>
      <c r="G7" s="1"/>
      <c r="H7" s="1" t="s">
        <v>13</v>
      </c>
      <c r="I7" s="1"/>
      <c r="J7" s="1"/>
    </row>
    <row r="8" spans="2:10" x14ac:dyDescent="0.3">
      <c r="B8" s="1" t="s">
        <v>18</v>
      </c>
      <c r="C8" s="1"/>
      <c r="D8" s="1" t="s">
        <v>19</v>
      </c>
      <c r="E8" s="1"/>
      <c r="F8" s="1" t="s">
        <v>20</v>
      </c>
      <c r="G8" s="1"/>
      <c r="H8" s="1"/>
      <c r="I8" s="1"/>
      <c r="J8" s="1"/>
    </row>
    <row r="9" spans="2:10" x14ac:dyDescent="0.3">
      <c r="B9" s="1" t="s">
        <v>18</v>
      </c>
      <c r="C9" s="1"/>
      <c r="D9" s="1" t="s">
        <v>28</v>
      </c>
      <c r="E9" s="1"/>
      <c r="F9" s="1" t="s">
        <v>20</v>
      </c>
      <c r="G9" s="1"/>
      <c r="H9" s="1"/>
      <c r="I9" s="1"/>
      <c r="J9" s="1"/>
    </row>
    <row r="10" spans="2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"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workbookViewId="0">
      <selection activeCell="D26" sqref="D26"/>
    </sheetView>
  </sheetViews>
  <sheetFormatPr defaultRowHeight="14.4" x14ac:dyDescent="0.3"/>
  <cols>
    <col min="3" max="3" width="16.44140625" bestFit="1" customWidth="1"/>
    <col min="4" max="4" width="53" bestFit="1" customWidth="1"/>
  </cols>
  <sheetData>
    <row r="1" spans="2:9" x14ac:dyDescent="0.3">
      <c r="B1" s="1" t="s">
        <v>38</v>
      </c>
      <c r="C1" s="1"/>
      <c r="D1" s="1"/>
      <c r="E1" s="1"/>
      <c r="F1" s="1"/>
      <c r="G1" s="1"/>
      <c r="H1" s="1"/>
      <c r="I1" s="1"/>
    </row>
    <row r="2" spans="2:9" x14ac:dyDescent="0.3">
      <c r="B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</row>
    <row r="3" spans="2:9" x14ac:dyDescent="0.3">
      <c r="B3" s="1" t="s">
        <v>72</v>
      </c>
      <c r="C3" s="1" t="s">
        <v>85</v>
      </c>
      <c r="D3" s="1" t="s">
        <v>86</v>
      </c>
      <c r="E3" s="1" t="s">
        <v>20</v>
      </c>
      <c r="F3" s="1" t="s">
        <v>50</v>
      </c>
      <c r="G3" s="1"/>
      <c r="H3" s="1"/>
      <c r="I3" s="1" t="s">
        <v>51</v>
      </c>
    </row>
    <row r="4" spans="2:9" x14ac:dyDescent="0.3">
      <c r="B4" s="1" t="s">
        <v>72</v>
      </c>
      <c r="C4" s="1" t="s">
        <v>146</v>
      </c>
      <c r="D4" s="1" t="s">
        <v>86</v>
      </c>
      <c r="E4" s="1" t="s">
        <v>20</v>
      </c>
      <c r="F4" s="1" t="s">
        <v>50</v>
      </c>
      <c r="G4" s="1"/>
      <c r="H4" s="1"/>
      <c r="I4" s="1" t="s">
        <v>51</v>
      </c>
    </row>
    <row r="5" spans="2:9" x14ac:dyDescent="0.3">
      <c r="B5" s="1" t="s">
        <v>72</v>
      </c>
      <c r="C5" s="1" t="s">
        <v>124</v>
      </c>
      <c r="D5" s="1" t="s">
        <v>125</v>
      </c>
      <c r="E5" s="1" t="s">
        <v>20</v>
      </c>
      <c r="F5" s="1" t="s">
        <v>50</v>
      </c>
      <c r="G5" s="1"/>
      <c r="H5" s="1"/>
      <c r="I5" s="1" t="s">
        <v>51</v>
      </c>
    </row>
    <row r="6" spans="2:9" x14ac:dyDescent="0.3">
      <c r="B6" s="1" t="s">
        <v>72</v>
      </c>
      <c r="C6" s="1" t="s">
        <v>161</v>
      </c>
      <c r="D6" s="1" t="s">
        <v>125</v>
      </c>
      <c r="E6" s="1" t="s">
        <v>20</v>
      </c>
      <c r="F6" s="1" t="s">
        <v>50</v>
      </c>
      <c r="G6" s="1"/>
      <c r="H6" s="1"/>
      <c r="I6" s="1" t="s">
        <v>51</v>
      </c>
    </row>
    <row r="7" spans="2:9" x14ac:dyDescent="0.3">
      <c r="B7" s="1" t="s">
        <v>72</v>
      </c>
      <c r="C7" s="1" t="s">
        <v>75</v>
      </c>
      <c r="D7" s="1" t="s">
        <v>76</v>
      </c>
      <c r="E7" s="1" t="s">
        <v>20</v>
      </c>
      <c r="F7" s="1" t="s">
        <v>50</v>
      </c>
      <c r="G7" s="1"/>
      <c r="H7" s="1"/>
      <c r="I7" s="1" t="s">
        <v>51</v>
      </c>
    </row>
    <row r="8" spans="2:9" x14ac:dyDescent="0.3">
      <c r="B8" s="1" t="s">
        <v>72</v>
      </c>
      <c r="C8" s="1" t="s">
        <v>77</v>
      </c>
      <c r="D8" s="1" t="s">
        <v>78</v>
      </c>
      <c r="E8" s="1" t="s">
        <v>20</v>
      </c>
      <c r="F8" s="1" t="s">
        <v>50</v>
      </c>
      <c r="G8" s="1"/>
      <c r="H8" s="1"/>
      <c r="I8" s="1" t="s">
        <v>51</v>
      </c>
    </row>
    <row r="9" spans="2:9" x14ac:dyDescent="0.3">
      <c r="B9" s="1" t="s">
        <v>72</v>
      </c>
      <c r="C9" s="1" t="s">
        <v>79</v>
      </c>
      <c r="D9" s="1" t="s">
        <v>80</v>
      </c>
      <c r="E9" s="1" t="s">
        <v>20</v>
      </c>
      <c r="F9" s="1" t="s">
        <v>50</v>
      </c>
      <c r="G9" s="1"/>
      <c r="H9" s="1"/>
      <c r="I9" s="1" t="s">
        <v>51</v>
      </c>
    </row>
    <row r="10" spans="2:9" x14ac:dyDescent="0.3">
      <c r="B10" s="1" t="s">
        <v>72</v>
      </c>
      <c r="C10" s="1" t="s">
        <v>81</v>
      </c>
      <c r="D10" s="1" t="s">
        <v>82</v>
      </c>
      <c r="E10" s="1" t="s">
        <v>20</v>
      </c>
      <c r="F10" s="1" t="s">
        <v>50</v>
      </c>
      <c r="G10" s="1"/>
      <c r="H10" s="1"/>
      <c r="I10" s="1" t="s">
        <v>51</v>
      </c>
    </row>
    <row r="11" spans="2:9" x14ac:dyDescent="0.3">
      <c r="B11" s="1" t="s">
        <v>72</v>
      </c>
      <c r="C11" s="1" t="s">
        <v>87</v>
      </c>
      <c r="D11" s="1" t="s">
        <v>88</v>
      </c>
      <c r="E11" s="1" t="s">
        <v>20</v>
      </c>
      <c r="F11" s="1" t="s">
        <v>50</v>
      </c>
      <c r="G11" s="1"/>
      <c r="H11" s="1"/>
      <c r="I11" s="1" t="s">
        <v>51</v>
      </c>
    </row>
    <row r="12" spans="2:9" x14ac:dyDescent="0.3">
      <c r="B12" s="1" t="s">
        <v>72</v>
      </c>
      <c r="C12" s="1" t="s">
        <v>122</v>
      </c>
      <c r="D12" s="1" t="s">
        <v>123</v>
      </c>
      <c r="E12" s="1" t="s">
        <v>20</v>
      </c>
      <c r="F12" s="1" t="s">
        <v>50</v>
      </c>
      <c r="G12" s="1"/>
      <c r="H12" s="1"/>
      <c r="I12" s="1" t="s">
        <v>51</v>
      </c>
    </row>
    <row r="13" spans="2:9" x14ac:dyDescent="0.3">
      <c r="B13" s="1" t="s">
        <v>72</v>
      </c>
      <c r="C13" s="1" t="s">
        <v>142</v>
      </c>
      <c r="D13" s="1" t="s">
        <v>76</v>
      </c>
      <c r="E13" s="1" t="s">
        <v>20</v>
      </c>
      <c r="F13" s="1" t="s">
        <v>50</v>
      </c>
      <c r="G13" s="1"/>
      <c r="H13" s="1"/>
      <c r="I13" s="1" t="s">
        <v>51</v>
      </c>
    </row>
    <row r="14" spans="2:9" x14ac:dyDescent="0.3">
      <c r="B14" s="1" t="s">
        <v>72</v>
      </c>
      <c r="C14" s="1" t="s">
        <v>143</v>
      </c>
      <c r="D14" s="1" t="s">
        <v>78</v>
      </c>
      <c r="E14" s="1" t="s">
        <v>20</v>
      </c>
      <c r="F14" s="1" t="s">
        <v>50</v>
      </c>
      <c r="G14" s="1"/>
      <c r="H14" s="1"/>
      <c r="I14" s="1" t="s">
        <v>51</v>
      </c>
    </row>
    <row r="15" spans="2:9" x14ac:dyDescent="0.3">
      <c r="B15" s="1" t="s">
        <v>72</v>
      </c>
      <c r="C15" s="1" t="s">
        <v>144</v>
      </c>
      <c r="D15" s="1" t="s">
        <v>82</v>
      </c>
      <c r="E15" s="1" t="s">
        <v>20</v>
      </c>
      <c r="F15" s="1" t="s">
        <v>50</v>
      </c>
      <c r="G15" s="1"/>
      <c r="H15" s="1"/>
      <c r="I15" s="1" t="s">
        <v>51</v>
      </c>
    </row>
    <row r="16" spans="2:9" x14ac:dyDescent="0.3">
      <c r="B16" s="1" t="s">
        <v>72</v>
      </c>
      <c r="C16" s="1" t="s">
        <v>147</v>
      </c>
      <c r="D16" s="1" t="s">
        <v>88</v>
      </c>
      <c r="E16" s="1" t="s">
        <v>20</v>
      </c>
      <c r="F16" s="1" t="s">
        <v>50</v>
      </c>
      <c r="G16" s="1"/>
      <c r="H16" s="1"/>
      <c r="I16" s="1" t="s">
        <v>51</v>
      </c>
    </row>
    <row r="17" spans="2:9" x14ac:dyDescent="0.3">
      <c r="B17" s="1" t="s">
        <v>72</v>
      </c>
      <c r="C17" s="1" t="s">
        <v>160</v>
      </c>
      <c r="D17" s="1" t="s">
        <v>123</v>
      </c>
      <c r="E17" s="1" t="s">
        <v>20</v>
      </c>
      <c r="F17" s="1" t="s">
        <v>50</v>
      </c>
      <c r="G17" s="1"/>
      <c r="H17" s="1"/>
      <c r="I17" s="1" t="s">
        <v>51</v>
      </c>
    </row>
    <row r="18" spans="2:9" x14ac:dyDescent="0.3">
      <c r="B18" s="1" t="s">
        <v>72</v>
      </c>
      <c r="C18" s="1" t="s">
        <v>73</v>
      </c>
      <c r="D18" s="1" t="s">
        <v>74</v>
      </c>
      <c r="E18" s="1" t="s">
        <v>20</v>
      </c>
      <c r="F18" s="1" t="s">
        <v>50</v>
      </c>
      <c r="G18" s="1"/>
      <c r="H18" s="1"/>
      <c r="I18" s="1" t="s">
        <v>51</v>
      </c>
    </row>
    <row r="19" spans="2:9" x14ac:dyDescent="0.3">
      <c r="B19" s="1" t="s">
        <v>72</v>
      </c>
      <c r="C19" s="1" t="s">
        <v>83</v>
      </c>
      <c r="D19" s="1" t="s">
        <v>84</v>
      </c>
      <c r="E19" s="1" t="s">
        <v>20</v>
      </c>
      <c r="F19" s="1" t="s">
        <v>50</v>
      </c>
      <c r="G19" s="1"/>
      <c r="H19" s="1"/>
      <c r="I19" s="1" t="s">
        <v>51</v>
      </c>
    </row>
    <row r="20" spans="2:9" x14ac:dyDescent="0.3">
      <c r="B20" s="1" t="s">
        <v>72</v>
      </c>
      <c r="C20" s="1" t="s">
        <v>145</v>
      </c>
      <c r="D20" s="1" t="s">
        <v>84</v>
      </c>
      <c r="E20" s="1" t="s">
        <v>20</v>
      </c>
      <c r="F20" s="1" t="s">
        <v>50</v>
      </c>
      <c r="G20" s="1"/>
      <c r="H20" s="1"/>
      <c r="I20" s="1" t="s">
        <v>51</v>
      </c>
    </row>
    <row r="21" spans="2:9" x14ac:dyDescent="0.3">
      <c r="B21" s="1" t="s">
        <v>72</v>
      </c>
      <c r="C21" s="1" t="s">
        <v>100</v>
      </c>
      <c r="D21" s="1" t="s">
        <v>101</v>
      </c>
      <c r="E21" s="1" t="s">
        <v>20</v>
      </c>
      <c r="F21" s="1" t="s">
        <v>50</v>
      </c>
      <c r="G21" s="1"/>
      <c r="H21" s="1"/>
      <c r="I21" s="1" t="s">
        <v>51</v>
      </c>
    </row>
    <row r="22" spans="2:9" x14ac:dyDescent="0.3">
      <c r="B22" s="1" t="s">
        <v>72</v>
      </c>
      <c r="C22" s="1" t="s">
        <v>102</v>
      </c>
      <c r="D22" s="1" t="s">
        <v>103</v>
      </c>
      <c r="E22" s="1" t="s">
        <v>20</v>
      </c>
      <c r="F22" s="1" t="s">
        <v>50</v>
      </c>
      <c r="G22" s="1"/>
      <c r="H22" s="1"/>
      <c r="I22" s="1" t="s">
        <v>51</v>
      </c>
    </row>
    <row r="23" spans="2:9" x14ac:dyDescent="0.3">
      <c r="B23" s="1" t="s">
        <v>72</v>
      </c>
      <c r="C23" s="1" t="s">
        <v>104</v>
      </c>
      <c r="D23" s="1" t="s">
        <v>105</v>
      </c>
      <c r="E23" s="1" t="s">
        <v>20</v>
      </c>
      <c r="F23" s="1" t="s">
        <v>50</v>
      </c>
      <c r="G23" s="1"/>
      <c r="H23" s="1"/>
      <c r="I23" s="1" t="s">
        <v>51</v>
      </c>
    </row>
    <row r="24" spans="2:9" x14ac:dyDescent="0.3">
      <c r="B24" s="1" t="s">
        <v>72</v>
      </c>
      <c r="C24" s="1" t="s">
        <v>152</v>
      </c>
      <c r="D24" s="1" t="s">
        <v>103</v>
      </c>
      <c r="E24" s="1" t="s">
        <v>20</v>
      </c>
      <c r="F24" s="1" t="s">
        <v>50</v>
      </c>
      <c r="G24" s="1"/>
      <c r="H24" s="1"/>
      <c r="I24" s="1" t="s">
        <v>51</v>
      </c>
    </row>
    <row r="25" spans="2:9" x14ac:dyDescent="0.3">
      <c r="B25" s="1" t="s">
        <v>72</v>
      </c>
      <c r="C25" s="1" t="s">
        <v>153</v>
      </c>
      <c r="D25" s="1" t="s">
        <v>105</v>
      </c>
      <c r="E25" s="1" t="s">
        <v>20</v>
      </c>
      <c r="F25" s="1" t="s">
        <v>50</v>
      </c>
      <c r="G25" s="1"/>
      <c r="H25" s="1"/>
      <c r="I25" s="1" t="s">
        <v>51</v>
      </c>
    </row>
    <row r="26" spans="2:9" x14ac:dyDescent="0.3">
      <c r="B26" s="1" t="s">
        <v>72</v>
      </c>
      <c r="C26" s="1" t="s">
        <v>108</v>
      </c>
      <c r="D26" s="1" t="s">
        <v>109</v>
      </c>
      <c r="E26" s="1" t="s">
        <v>20</v>
      </c>
      <c r="F26" s="1" t="s">
        <v>50</v>
      </c>
      <c r="G26" s="1"/>
      <c r="H26" s="1"/>
      <c r="I26" s="1" t="s">
        <v>51</v>
      </c>
    </row>
    <row r="27" spans="2:9" x14ac:dyDescent="0.3">
      <c r="B27" s="1" t="s">
        <v>72</v>
      </c>
      <c r="C27" s="1" t="s">
        <v>110</v>
      </c>
      <c r="D27" s="1" t="s">
        <v>111</v>
      </c>
      <c r="E27" s="1" t="s">
        <v>20</v>
      </c>
      <c r="F27" s="1" t="s">
        <v>50</v>
      </c>
      <c r="G27" s="1"/>
      <c r="H27" s="1"/>
      <c r="I27" s="1" t="s">
        <v>51</v>
      </c>
    </row>
    <row r="28" spans="2:9" x14ac:dyDescent="0.3">
      <c r="B28" s="1" t="s">
        <v>72</v>
      </c>
      <c r="C28" s="1" t="s">
        <v>112</v>
      </c>
      <c r="D28" s="1" t="s">
        <v>113</v>
      </c>
      <c r="E28" s="1" t="s">
        <v>20</v>
      </c>
      <c r="F28" s="1" t="s">
        <v>50</v>
      </c>
      <c r="G28" s="1"/>
      <c r="H28" s="1"/>
      <c r="I28" s="1" t="s">
        <v>51</v>
      </c>
    </row>
    <row r="29" spans="2:9" x14ac:dyDescent="0.3">
      <c r="B29" s="1" t="s">
        <v>72</v>
      </c>
      <c r="C29" s="1" t="s">
        <v>155</v>
      </c>
      <c r="D29" s="1" t="s">
        <v>111</v>
      </c>
      <c r="E29" s="1" t="s">
        <v>20</v>
      </c>
      <c r="F29" s="1" t="s">
        <v>50</v>
      </c>
      <c r="G29" s="1"/>
      <c r="H29" s="1"/>
      <c r="I29" s="1" t="s">
        <v>51</v>
      </c>
    </row>
    <row r="30" spans="2:9" x14ac:dyDescent="0.3">
      <c r="B30" s="1" t="s">
        <v>72</v>
      </c>
      <c r="C30" s="1" t="s">
        <v>156</v>
      </c>
      <c r="D30" s="1" t="s">
        <v>113</v>
      </c>
      <c r="E30" s="1" t="s">
        <v>20</v>
      </c>
      <c r="F30" s="1" t="s">
        <v>50</v>
      </c>
      <c r="G30" s="1"/>
      <c r="H30" s="1"/>
      <c r="I30" s="1" t="s">
        <v>51</v>
      </c>
    </row>
    <row r="31" spans="2:9" x14ac:dyDescent="0.3">
      <c r="B31" s="1" t="s">
        <v>72</v>
      </c>
      <c r="C31" s="1" t="s">
        <v>116</v>
      </c>
      <c r="D31" s="1" t="s">
        <v>117</v>
      </c>
      <c r="E31" s="1" t="s">
        <v>20</v>
      </c>
      <c r="F31" s="1" t="s">
        <v>50</v>
      </c>
      <c r="G31" s="1"/>
      <c r="H31" s="1"/>
      <c r="I31" s="1" t="s">
        <v>51</v>
      </c>
    </row>
    <row r="32" spans="2:9" x14ac:dyDescent="0.3">
      <c r="B32" s="1" t="s">
        <v>72</v>
      </c>
      <c r="C32" s="1" t="s">
        <v>118</v>
      </c>
      <c r="D32" s="1" t="s">
        <v>119</v>
      </c>
      <c r="E32" s="1" t="s">
        <v>20</v>
      </c>
      <c r="F32" s="1" t="s">
        <v>50</v>
      </c>
      <c r="G32" s="1"/>
      <c r="H32" s="1"/>
      <c r="I32" s="1" t="s">
        <v>51</v>
      </c>
    </row>
    <row r="33" spans="2:9" x14ac:dyDescent="0.3">
      <c r="B33" s="1" t="s">
        <v>72</v>
      </c>
      <c r="C33" s="1" t="s">
        <v>120</v>
      </c>
      <c r="D33" s="1" t="s">
        <v>121</v>
      </c>
      <c r="E33" s="1" t="s">
        <v>20</v>
      </c>
      <c r="F33" s="1" t="s">
        <v>50</v>
      </c>
      <c r="G33" s="1"/>
      <c r="H33" s="1"/>
      <c r="I33" s="1" t="s">
        <v>51</v>
      </c>
    </row>
    <row r="34" spans="2:9" x14ac:dyDescent="0.3">
      <c r="B34" s="1" t="s">
        <v>72</v>
      </c>
      <c r="C34" s="1" t="s">
        <v>158</v>
      </c>
      <c r="D34" s="1" t="s">
        <v>119</v>
      </c>
      <c r="E34" s="1" t="s">
        <v>20</v>
      </c>
      <c r="F34" s="1" t="s">
        <v>50</v>
      </c>
      <c r="G34" s="1"/>
      <c r="H34" s="1"/>
      <c r="I34" s="1" t="s">
        <v>51</v>
      </c>
    </row>
    <row r="35" spans="2:9" x14ac:dyDescent="0.3">
      <c r="B35" s="1" t="s">
        <v>72</v>
      </c>
      <c r="C35" s="1" t="s">
        <v>159</v>
      </c>
      <c r="D35" s="1" t="s">
        <v>121</v>
      </c>
      <c r="E35" s="1" t="s">
        <v>20</v>
      </c>
      <c r="F35" s="1" t="s">
        <v>50</v>
      </c>
      <c r="G35" s="1"/>
      <c r="H35" s="1"/>
      <c r="I35" s="1" t="s">
        <v>51</v>
      </c>
    </row>
    <row r="36" spans="2:9" x14ac:dyDescent="0.3">
      <c r="B36" s="1" t="s">
        <v>72</v>
      </c>
      <c r="C36" s="1" t="s">
        <v>89</v>
      </c>
      <c r="D36" s="1" t="s">
        <v>90</v>
      </c>
      <c r="E36" s="1" t="s">
        <v>20</v>
      </c>
      <c r="F36" s="1" t="s">
        <v>50</v>
      </c>
      <c r="G36" s="1"/>
      <c r="H36" s="1"/>
      <c r="I36" s="1" t="s">
        <v>51</v>
      </c>
    </row>
    <row r="37" spans="2:9" x14ac:dyDescent="0.3">
      <c r="B37" s="1" t="s">
        <v>72</v>
      </c>
      <c r="C37" s="1" t="s">
        <v>91</v>
      </c>
      <c r="D37" s="1" t="s">
        <v>92</v>
      </c>
      <c r="E37" s="1" t="s">
        <v>20</v>
      </c>
      <c r="F37" s="1" t="s">
        <v>50</v>
      </c>
      <c r="G37" s="1"/>
      <c r="H37" s="1"/>
      <c r="I37" s="1" t="s">
        <v>51</v>
      </c>
    </row>
    <row r="38" spans="2:9" x14ac:dyDescent="0.3">
      <c r="B38" s="1" t="s">
        <v>72</v>
      </c>
      <c r="C38" s="1" t="s">
        <v>93</v>
      </c>
      <c r="D38" s="1" t="s">
        <v>94</v>
      </c>
      <c r="E38" s="1" t="s">
        <v>20</v>
      </c>
      <c r="F38" s="1" t="s">
        <v>50</v>
      </c>
      <c r="G38" s="1"/>
      <c r="H38" s="1"/>
      <c r="I38" s="1" t="s">
        <v>51</v>
      </c>
    </row>
    <row r="39" spans="2:9" x14ac:dyDescent="0.3">
      <c r="B39" s="1" t="s">
        <v>72</v>
      </c>
      <c r="C39" s="1" t="s">
        <v>148</v>
      </c>
      <c r="D39" s="1" t="s">
        <v>92</v>
      </c>
      <c r="E39" s="1" t="s">
        <v>20</v>
      </c>
      <c r="F39" s="1" t="s">
        <v>50</v>
      </c>
      <c r="G39" s="1"/>
      <c r="H39" s="1"/>
      <c r="I39" s="1" t="s">
        <v>51</v>
      </c>
    </row>
    <row r="40" spans="2:9" x14ac:dyDescent="0.3">
      <c r="B40" s="1" t="s">
        <v>72</v>
      </c>
      <c r="C40" s="1" t="s">
        <v>149</v>
      </c>
      <c r="D40" s="1" t="s">
        <v>94</v>
      </c>
      <c r="E40" s="1" t="s">
        <v>20</v>
      </c>
      <c r="F40" s="1" t="s">
        <v>50</v>
      </c>
      <c r="G40" s="1"/>
      <c r="H40" s="1"/>
      <c r="I40" s="1" t="s">
        <v>51</v>
      </c>
    </row>
    <row r="41" spans="2:9" x14ac:dyDescent="0.3">
      <c r="B41" s="1" t="s">
        <v>47</v>
      </c>
      <c r="C41" s="1" t="s">
        <v>56</v>
      </c>
      <c r="D41" s="1" t="s">
        <v>57</v>
      </c>
      <c r="E41" s="1" t="s">
        <v>20</v>
      </c>
      <c r="F41" s="1" t="s">
        <v>50</v>
      </c>
      <c r="G41" s="1"/>
      <c r="H41" s="1"/>
      <c r="I41" s="1" t="s">
        <v>51</v>
      </c>
    </row>
    <row r="42" spans="2:9" x14ac:dyDescent="0.3">
      <c r="B42" s="1" t="s">
        <v>47</v>
      </c>
      <c r="C42" s="1" t="s">
        <v>58</v>
      </c>
      <c r="D42" s="1" t="s">
        <v>59</v>
      </c>
      <c r="E42" s="1" t="s">
        <v>20</v>
      </c>
      <c r="F42" s="1" t="s">
        <v>50</v>
      </c>
      <c r="G42" s="1"/>
      <c r="H42" s="1"/>
      <c r="I42" s="1" t="s">
        <v>51</v>
      </c>
    </row>
    <row r="43" spans="2:9" x14ac:dyDescent="0.3">
      <c r="B43" s="1" t="s">
        <v>47</v>
      </c>
      <c r="C43" s="1" t="s">
        <v>60</v>
      </c>
      <c r="D43" s="1" t="s">
        <v>61</v>
      </c>
      <c r="E43" s="1" t="s">
        <v>20</v>
      </c>
      <c r="F43" s="1" t="s">
        <v>50</v>
      </c>
      <c r="G43" s="1"/>
      <c r="H43" s="1"/>
      <c r="I43" s="1" t="s">
        <v>51</v>
      </c>
    </row>
    <row r="44" spans="2:9" x14ac:dyDescent="0.3">
      <c r="B44" s="1" t="s">
        <v>396</v>
      </c>
      <c r="C44" s="1" t="s">
        <v>62</v>
      </c>
      <c r="D44" s="1" t="s">
        <v>63</v>
      </c>
      <c r="E44" s="1" t="s">
        <v>20</v>
      </c>
      <c r="F44" s="1" t="s">
        <v>50</v>
      </c>
      <c r="G44" s="1"/>
      <c r="H44" s="1"/>
      <c r="I44" s="1" t="s">
        <v>51</v>
      </c>
    </row>
    <row r="45" spans="2:9" x14ac:dyDescent="0.3">
      <c r="B45" s="1" t="s">
        <v>47</v>
      </c>
      <c r="C45" s="1" t="str">
        <f>ELC_TechsR_ELC!B7</f>
        <v>ERWINWON1N</v>
      </c>
      <c r="D45" s="1" t="s">
        <v>52</v>
      </c>
      <c r="E45" s="1" t="s">
        <v>20</v>
      </c>
      <c r="F45" s="1" t="s">
        <v>50</v>
      </c>
      <c r="G45" s="1"/>
      <c r="H45" s="1"/>
      <c r="I45" s="1" t="s">
        <v>51</v>
      </c>
    </row>
    <row r="46" spans="2:9" x14ac:dyDescent="0.3">
      <c r="B46" s="1" t="s">
        <v>47</v>
      </c>
      <c r="C46" s="1" t="str">
        <f>ELC_TechsR_ELC!B11</f>
        <v>ERWINWON2N</v>
      </c>
      <c r="D46" s="1" t="s">
        <v>53</v>
      </c>
      <c r="E46" s="1" t="s">
        <v>20</v>
      </c>
      <c r="F46" s="1" t="s">
        <v>50</v>
      </c>
      <c r="G46" s="1"/>
      <c r="H46" s="1"/>
      <c r="I46" s="1" t="s">
        <v>51</v>
      </c>
    </row>
    <row r="47" spans="2:9" x14ac:dyDescent="0.3">
      <c r="B47" s="1" t="s">
        <v>47</v>
      </c>
      <c r="C47" s="1" t="str">
        <f>ELC_TechsR_ELC!B16</f>
        <v>ERWINNOF1N</v>
      </c>
      <c r="D47" s="1" t="s">
        <v>54</v>
      </c>
      <c r="E47" s="1" t="s">
        <v>20</v>
      </c>
      <c r="F47" s="1" t="s">
        <v>50</v>
      </c>
      <c r="G47" s="1"/>
      <c r="H47" s="1"/>
      <c r="I47" s="1" t="s">
        <v>51</v>
      </c>
    </row>
    <row r="48" spans="2:9" x14ac:dyDescent="0.3">
      <c r="B48" s="1" t="s">
        <v>47</v>
      </c>
      <c r="C48" s="1" t="str">
        <f>ELC_TechsR_ELC!B21</f>
        <v>ERWINWOF1N</v>
      </c>
      <c r="D48" s="1" t="s">
        <v>55</v>
      </c>
      <c r="E48" s="1" t="s">
        <v>20</v>
      </c>
      <c r="F48" s="1" t="s">
        <v>50</v>
      </c>
      <c r="G48" s="1"/>
      <c r="H48" s="1"/>
      <c r="I48" s="1" t="s">
        <v>51</v>
      </c>
    </row>
    <row r="49" spans="2:9" x14ac:dyDescent="0.3">
      <c r="B49" s="1" t="s">
        <v>47</v>
      </c>
      <c r="C49" s="1" t="s">
        <v>64</v>
      </c>
      <c r="D49" s="1" t="s">
        <v>65</v>
      </c>
      <c r="E49" s="1" t="s">
        <v>20</v>
      </c>
      <c r="F49" s="1" t="s">
        <v>50</v>
      </c>
      <c r="G49" s="1"/>
      <c r="H49" s="1"/>
      <c r="I49" s="1" t="s">
        <v>51</v>
      </c>
    </row>
    <row r="50" spans="2:9" x14ac:dyDescent="0.3">
      <c r="B50" s="1" t="s">
        <v>47</v>
      </c>
      <c r="C50" s="1" t="s">
        <v>68</v>
      </c>
      <c r="D50" s="1" t="s">
        <v>69</v>
      </c>
      <c r="E50" s="1" t="s">
        <v>20</v>
      </c>
      <c r="F50" s="1" t="s">
        <v>50</v>
      </c>
      <c r="G50" s="1"/>
      <c r="H50" s="1"/>
      <c r="I50" s="1" t="s">
        <v>51</v>
      </c>
    </row>
    <row r="51" spans="2:9" x14ac:dyDescent="0.3">
      <c r="B51" s="1" t="s">
        <v>47</v>
      </c>
      <c r="C51" s="1" t="s">
        <v>66</v>
      </c>
      <c r="D51" s="1" t="s">
        <v>67</v>
      </c>
      <c r="E51" s="1" t="s">
        <v>20</v>
      </c>
      <c r="F51" s="1" t="s">
        <v>50</v>
      </c>
      <c r="G51" s="1"/>
      <c r="H51" s="1"/>
      <c r="I51" s="1" t="s">
        <v>51</v>
      </c>
    </row>
    <row r="52" spans="2:9" x14ac:dyDescent="0.3">
      <c r="B52" s="1" t="s">
        <v>47</v>
      </c>
      <c r="C52" s="1" t="s">
        <v>70</v>
      </c>
      <c r="D52" s="1" t="s">
        <v>71</v>
      </c>
      <c r="E52" s="1" t="s">
        <v>20</v>
      </c>
      <c r="F52" s="1" t="s">
        <v>50</v>
      </c>
      <c r="G52" s="1"/>
      <c r="H52" s="1"/>
      <c r="I52" s="1" t="s">
        <v>51</v>
      </c>
    </row>
    <row r="53" spans="2:9" x14ac:dyDescent="0.3">
      <c r="B53" s="1" t="s">
        <v>47</v>
      </c>
      <c r="C53" s="1" t="s">
        <v>48</v>
      </c>
      <c r="D53" s="1" t="s">
        <v>49</v>
      </c>
      <c r="E53" s="1" t="s">
        <v>20</v>
      </c>
      <c r="F53" s="1" t="s">
        <v>50</v>
      </c>
      <c r="G53" s="1"/>
      <c r="H53" s="1"/>
      <c r="I53" s="1" t="s">
        <v>51</v>
      </c>
    </row>
    <row r="54" spans="2:9" x14ac:dyDescent="0.3">
      <c r="B54" s="1" t="s">
        <v>95</v>
      </c>
      <c r="C54" s="1" t="s">
        <v>130</v>
      </c>
      <c r="D54" s="1" t="s">
        <v>131</v>
      </c>
      <c r="E54" s="1" t="s">
        <v>20</v>
      </c>
      <c r="F54" s="1" t="s">
        <v>50</v>
      </c>
      <c r="G54" s="1" t="s">
        <v>36</v>
      </c>
      <c r="H54" s="1"/>
      <c r="I54" s="1" t="s">
        <v>51</v>
      </c>
    </row>
    <row r="55" spans="2:9" x14ac:dyDescent="0.3">
      <c r="B55" s="1" t="s">
        <v>95</v>
      </c>
      <c r="C55" s="1" t="s">
        <v>164</v>
      </c>
      <c r="D55" s="1" t="s">
        <v>131</v>
      </c>
      <c r="E55" s="1" t="s">
        <v>20</v>
      </c>
      <c r="F55" s="1" t="s">
        <v>50</v>
      </c>
      <c r="G55" s="1" t="s">
        <v>36</v>
      </c>
      <c r="H55" s="1"/>
      <c r="I55" s="1" t="s">
        <v>51</v>
      </c>
    </row>
    <row r="56" spans="2:9" x14ac:dyDescent="0.3">
      <c r="B56" s="1" t="s">
        <v>95</v>
      </c>
      <c r="C56" s="1" t="s">
        <v>132</v>
      </c>
      <c r="D56" s="1" t="s">
        <v>133</v>
      </c>
      <c r="E56" s="1" t="s">
        <v>20</v>
      </c>
      <c r="F56" s="1" t="s">
        <v>50</v>
      </c>
      <c r="G56" s="1" t="s">
        <v>36</v>
      </c>
      <c r="H56" s="1"/>
      <c r="I56" s="1" t="s">
        <v>51</v>
      </c>
    </row>
    <row r="57" spans="2:9" x14ac:dyDescent="0.3">
      <c r="B57" s="1" t="s">
        <v>95</v>
      </c>
      <c r="C57" s="1" t="s">
        <v>165</v>
      </c>
      <c r="D57" s="1" t="s">
        <v>133</v>
      </c>
      <c r="E57" s="1" t="s">
        <v>20</v>
      </c>
      <c r="F57" s="1" t="s">
        <v>50</v>
      </c>
      <c r="G57" s="1" t="s">
        <v>36</v>
      </c>
      <c r="H57" s="1"/>
      <c r="I57" s="1" t="s">
        <v>51</v>
      </c>
    </row>
    <row r="58" spans="2:9" x14ac:dyDescent="0.3">
      <c r="B58" s="1" t="s">
        <v>95</v>
      </c>
      <c r="C58" s="1" t="s">
        <v>98</v>
      </c>
      <c r="D58" s="1" t="s">
        <v>99</v>
      </c>
      <c r="E58" s="1" t="s">
        <v>20</v>
      </c>
      <c r="F58" s="1" t="s">
        <v>50</v>
      </c>
      <c r="G58" s="1" t="s">
        <v>36</v>
      </c>
      <c r="H58" s="1"/>
      <c r="I58" s="1" t="s">
        <v>51</v>
      </c>
    </row>
    <row r="59" spans="2:9" x14ac:dyDescent="0.3">
      <c r="B59" s="1" t="s">
        <v>95</v>
      </c>
      <c r="C59" s="1" t="s">
        <v>151</v>
      </c>
      <c r="D59" s="1" t="s">
        <v>99</v>
      </c>
      <c r="E59" s="1" t="s">
        <v>20</v>
      </c>
      <c r="F59" s="1" t="s">
        <v>50</v>
      </c>
      <c r="G59" s="1" t="s">
        <v>36</v>
      </c>
      <c r="H59" s="1"/>
      <c r="I59" s="1" t="s">
        <v>51</v>
      </c>
    </row>
    <row r="60" spans="2:9" x14ac:dyDescent="0.3">
      <c r="B60" s="1" t="s">
        <v>95</v>
      </c>
      <c r="C60" s="1" t="s">
        <v>106</v>
      </c>
      <c r="D60" s="1" t="s">
        <v>107</v>
      </c>
      <c r="E60" s="1" t="s">
        <v>20</v>
      </c>
      <c r="F60" s="1" t="s">
        <v>50</v>
      </c>
      <c r="G60" s="1" t="s">
        <v>36</v>
      </c>
      <c r="H60" s="1"/>
      <c r="I60" s="1" t="s">
        <v>51</v>
      </c>
    </row>
    <row r="61" spans="2:9" x14ac:dyDescent="0.3">
      <c r="B61" s="1" t="s">
        <v>95</v>
      </c>
      <c r="C61" s="1" t="s">
        <v>154</v>
      </c>
      <c r="D61" s="1" t="s">
        <v>107</v>
      </c>
      <c r="E61" s="1" t="s">
        <v>20</v>
      </c>
      <c r="F61" s="1" t="s">
        <v>50</v>
      </c>
      <c r="G61" s="1" t="s">
        <v>36</v>
      </c>
      <c r="H61" s="1"/>
      <c r="I61" s="1" t="s">
        <v>51</v>
      </c>
    </row>
    <row r="62" spans="2:9" x14ac:dyDescent="0.3">
      <c r="B62" s="1" t="s">
        <v>95</v>
      </c>
      <c r="C62" s="1" t="s">
        <v>114</v>
      </c>
      <c r="D62" s="1" t="s">
        <v>115</v>
      </c>
      <c r="E62" s="1" t="s">
        <v>20</v>
      </c>
      <c r="F62" s="1" t="s">
        <v>50</v>
      </c>
      <c r="G62" s="1" t="s">
        <v>36</v>
      </c>
      <c r="H62" s="1"/>
      <c r="I62" s="1" t="s">
        <v>51</v>
      </c>
    </row>
    <row r="63" spans="2:9" x14ac:dyDescent="0.3">
      <c r="B63" s="1" t="s">
        <v>95</v>
      </c>
      <c r="C63" s="1" t="s">
        <v>157</v>
      </c>
      <c r="D63" s="1" t="s">
        <v>115</v>
      </c>
      <c r="E63" s="1" t="s">
        <v>20</v>
      </c>
      <c r="F63" s="1" t="s">
        <v>50</v>
      </c>
      <c r="G63" s="1" t="s">
        <v>36</v>
      </c>
      <c r="H63" s="1"/>
      <c r="I63" s="1" t="s">
        <v>51</v>
      </c>
    </row>
    <row r="64" spans="2:9" x14ac:dyDescent="0.3">
      <c r="B64" s="1" t="s">
        <v>95</v>
      </c>
      <c r="C64" s="1" t="s">
        <v>96</v>
      </c>
      <c r="D64" s="1" t="s">
        <v>97</v>
      </c>
      <c r="E64" s="1" t="s">
        <v>20</v>
      </c>
      <c r="F64" s="1" t="s">
        <v>50</v>
      </c>
      <c r="G64" s="1" t="s">
        <v>36</v>
      </c>
      <c r="H64" s="1"/>
      <c r="I64" s="1" t="s">
        <v>51</v>
      </c>
    </row>
    <row r="65" spans="2:9" x14ac:dyDescent="0.3">
      <c r="B65" s="1" t="s">
        <v>95</v>
      </c>
      <c r="C65" s="1" t="s">
        <v>150</v>
      </c>
      <c r="D65" s="1" t="s">
        <v>97</v>
      </c>
      <c r="E65" s="1" t="s">
        <v>20</v>
      </c>
      <c r="F65" s="1" t="s">
        <v>50</v>
      </c>
      <c r="G65" s="1" t="s">
        <v>36</v>
      </c>
      <c r="H65" s="1"/>
      <c r="I65" s="1" t="s">
        <v>51</v>
      </c>
    </row>
    <row r="66" spans="2:9" x14ac:dyDescent="0.3">
      <c r="B66" s="1" t="s">
        <v>95</v>
      </c>
      <c r="C66" s="1" t="s">
        <v>126</v>
      </c>
      <c r="D66" s="1" t="s">
        <v>127</v>
      </c>
      <c r="E66" s="1" t="s">
        <v>20</v>
      </c>
      <c r="F66" s="1" t="s">
        <v>50</v>
      </c>
      <c r="G66" s="1" t="s">
        <v>36</v>
      </c>
      <c r="H66" s="1"/>
      <c r="I66" s="1" t="s">
        <v>51</v>
      </c>
    </row>
    <row r="67" spans="2:9" x14ac:dyDescent="0.3">
      <c r="B67" s="1" t="s">
        <v>95</v>
      </c>
      <c r="C67" s="1" t="s">
        <v>128</v>
      </c>
      <c r="D67" s="1" t="s">
        <v>129</v>
      </c>
      <c r="E67" s="1" t="s">
        <v>20</v>
      </c>
      <c r="F67" s="1" t="s">
        <v>50</v>
      </c>
      <c r="G67" s="1" t="s">
        <v>36</v>
      </c>
      <c r="H67" s="1"/>
      <c r="I67" s="1" t="s">
        <v>51</v>
      </c>
    </row>
    <row r="68" spans="2:9" x14ac:dyDescent="0.3">
      <c r="B68" s="1" t="s">
        <v>95</v>
      </c>
      <c r="C68" s="1" t="s">
        <v>162</v>
      </c>
      <c r="D68" s="1" t="s">
        <v>127</v>
      </c>
      <c r="E68" s="1" t="s">
        <v>20</v>
      </c>
      <c r="F68" s="1" t="s">
        <v>50</v>
      </c>
      <c r="G68" s="1" t="s">
        <v>36</v>
      </c>
      <c r="H68" s="1"/>
      <c r="I68" s="1" t="s">
        <v>51</v>
      </c>
    </row>
    <row r="69" spans="2:9" x14ac:dyDescent="0.3">
      <c r="B69" s="1" t="s">
        <v>95</v>
      </c>
      <c r="C69" s="1" t="s">
        <v>163</v>
      </c>
      <c r="D69" s="1" t="s">
        <v>129</v>
      </c>
      <c r="E69" s="1" t="s">
        <v>20</v>
      </c>
      <c r="F69" s="1" t="s">
        <v>50</v>
      </c>
      <c r="G69" s="1" t="s">
        <v>36</v>
      </c>
      <c r="H69" s="1"/>
      <c r="I69" s="1" t="s">
        <v>51</v>
      </c>
    </row>
    <row r="70" spans="2:9" x14ac:dyDescent="0.3">
      <c r="B70" s="1" t="s">
        <v>95</v>
      </c>
      <c r="C70" s="1" t="s">
        <v>134</v>
      </c>
      <c r="D70" s="1" t="s">
        <v>135</v>
      </c>
      <c r="E70" s="1" t="s">
        <v>20</v>
      </c>
      <c r="F70" s="1" t="s">
        <v>50</v>
      </c>
      <c r="G70" s="1" t="s">
        <v>36</v>
      </c>
      <c r="H70" s="1"/>
      <c r="I70" s="1" t="s">
        <v>51</v>
      </c>
    </row>
    <row r="71" spans="2:9" x14ac:dyDescent="0.3">
      <c r="B71" s="1" t="s">
        <v>95</v>
      </c>
      <c r="C71" s="1" t="s">
        <v>136</v>
      </c>
      <c r="D71" s="1" t="s">
        <v>137</v>
      </c>
      <c r="E71" s="1" t="s">
        <v>20</v>
      </c>
      <c r="F71" s="1" t="s">
        <v>50</v>
      </c>
      <c r="G71" s="1" t="s">
        <v>36</v>
      </c>
      <c r="H71" s="1"/>
      <c r="I71" s="1" t="s">
        <v>51</v>
      </c>
    </row>
    <row r="72" spans="2:9" x14ac:dyDescent="0.3">
      <c r="B72" s="1" t="s">
        <v>95</v>
      </c>
      <c r="C72" s="1" t="s">
        <v>138</v>
      </c>
      <c r="D72" s="1" t="s">
        <v>139</v>
      </c>
      <c r="E72" s="1" t="s">
        <v>20</v>
      </c>
      <c r="F72" s="1" t="s">
        <v>50</v>
      </c>
      <c r="G72" s="1" t="s">
        <v>36</v>
      </c>
      <c r="H72" s="1"/>
      <c r="I72" s="1" t="s">
        <v>51</v>
      </c>
    </row>
    <row r="73" spans="2:9" x14ac:dyDescent="0.3">
      <c r="B73" s="1" t="s">
        <v>95</v>
      </c>
      <c r="C73" s="1" t="s">
        <v>166</v>
      </c>
      <c r="D73" s="1" t="s">
        <v>135</v>
      </c>
      <c r="E73" s="1" t="s">
        <v>20</v>
      </c>
      <c r="F73" s="1" t="s">
        <v>50</v>
      </c>
      <c r="G73" s="1" t="s">
        <v>36</v>
      </c>
      <c r="H73" s="1"/>
      <c r="I73" s="1" t="s">
        <v>51</v>
      </c>
    </row>
    <row r="74" spans="2:9" x14ac:dyDescent="0.3">
      <c r="B74" s="1" t="s">
        <v>95</v>
      </c>
      <c r="C74" s="1" t="s">
        <v>167</v>
      </c>
      <c r="D74" s="1" t="s">
        <v>137</v>
      </c>
      <c r="E74" s="1" t="s">
        <v>20</v>
      </c>
      <c r="F74" s="1" t="s">
        <v>50</v>
      </c>
      <c r="G74" s="1" t="s">
        <v>36</v>
      </c>
      <c r="H74" s="1"/>
      <c r="I74" s="1" t="s">
        <v>51</v>
      </c>
    </row>
    <row r="75" spans="2:9" x14ac:dyDescent="0.3">
      <c r="B75" s="1" t="s">
        <v>95</v>
      </c>
      <c r="C75" s="1" t="s">
        <v>168</v>
      </c>
      <c r="D75" s="1" t="s">
        <v>139</v>
      </c>
      <c r="E75" s="1" t="s">
        <v>20</v>
      </c>
      <c r="F75" s="1" t="s">
        <v>50</v>
      </c>
      <c r="G75" s="1" t="s">
        <v>36</v>
      </c>
      <c r="H75" s="1"/>
      <c r="I75" s="1" t="s">
        <v>51</v>
      </c>
    </row>
    <row r="76" spans="2:9" x14ac:dyDescent="0.3">
      <c r="B76" s="1" t="s">
        <v>95</v>
      </c>
      <c r="C76" s="1" t="s">
        <v>140</v>
      </c>
      <c r="D76" s="1" t="s">
        <v>141</v>
      </c>
      <c r="E76" s="1" t="s">
        <v>20</v>
      </c>
      <c r="F76" s="1" t="s">
        <v>50</v>
      </c>
      <c r="G76" s="1" t="s">
        <v>315</v>
      </c>
      <c r="H76" s="1"/>
      <c r="I76" s="1" t="s">
        <v>51</v>
      </c>
    </row>
    <row r="77" spans="2:9" x14ac:dyDescent="0.3">
      <c r="B77" s="1" t="s">
        <v>95</v>
      </c>
      <c r="C77" s="1" t="s">
        <v>169</v>
      </c>
      <c r="D77" s="1" t="s">
        <v>141</v>
      </c>
      <c r="E77" s="1" t="s">
        <v>20</v>
      </c>
      <c r="F77" s="1" t="s">
        <v>50</v>
      </c>
      <c r="G77" s="1" t="s">
        <v>315</v>
      </c>
      <c r="H77" s="1"/>
      <c r="I77" s="1" t="s">
        <v>51</v>
      </c>
    </row>
    <row r="78" spans="2:9" x14ac:dyDescent="0.3">
      <c r="B78" s="1" t="s">
        <v>318</v>
      </c>
      <c r="C78" s="1" t="s">
        <v>316</v>
      </c>
      <c r="D78" s="1" t="s">
        <v>319</v>
      </c>
      <c r="E78" s="1" t="s">
        <v>20</v>
      </c>
      <c r="F78" s="1" t="s">
        <v>50</v>
      </c>
      <c r="G78" s="1" t="s">
        <v>36</v>
      </c>
      <c r="H78" s="2"/>
      <c r="I78" s="1"/>
    </row>
    <row r="79" spans="2:9" x14ac:dyDescent="0.3">
      <c r="B79" s="1" t="s">
        <v>318</v>
      </c>
      <c r="C79" s="1" t="s">
        <v>317</v>
      </c>
      <c r="D79" s="1" t="s">
        <v>319</v>
      </c>
      <c r="E79" s="1" t="s">
        <v>20</v>
      </c>
      <c r="F79" s="1" t="s">
        <v>50</v>
      </c>
      <c r="G79" s="1" t="s">
        <v>36</v>
      </c>
      <c r="H79" s="1"/>
      <c r="I79" s="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7"/>
  <sheetViews>
    <sheetView topLeftCell="J1" zoomScale="115" zoomScaleNormal="115" workbookViewId="0">
      <selection activeCell="W11" sqref="W11"/>
    </sheetView>
  </sheetViews>
  <sheetFormatPr defaultRowHeight="14.4" x14ac:dyDescent="0.3"/>
  <cols>
    <col min="2" max="2" width="15.44140625" bestFit="1" customWidth="1"/>
    <col min="3" max="3" width="28.77734375" customWidth="1"/>
  </cols>
  <sheetData>
    <row r="1" spans="2:39" x14ac:dyDescent="0.3">
      <c r="G1" t="s">
        <v>170</v>
      </c>
    </row>
    <row r="2" spans="2:39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  <c r="M2" t="s">
        <v>181</v>
      </c>
      <c r="N2" t="s">
        <v>182</v>
      </c>
      <c r="O2" t="s">
        <v>183</v>
      </c>
      <c r="P2" t="s">
        <v>184</v>
      </c>
      <c r="Q2" t="s">
        <v>185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 t="s">
        <v>193</v>
      </c>
      <c r="Z2" t="s">
        <v>194</v>
      </c>
      <c r="AA2" t="s">
        <v>195</v>
      </c>
      <c r="AB2" t="s">
        <v>196</v>
      </c>
      <c r="AC2" t="s">
        <v>197</v>
      </c>
      <c r="AD2" t="s">
        <v>198</v>
      </c>
      <c r="AE2" t="s">
        <v>199</v>
      </c>
      <c r="AF2" t="s">
        <v>200</v>
      </c>
      <c r="AG2" t="s">
        <v>201</v>
      </c>
      <c r="AH2" t="s">
        <v>202</v>
      </c>
      <c r="AI2" t="s">
        <v>314</v>
      </c>
      <c r="AJ2" t="s">
        <v>203</v>
      </c>
      <c r="AK2" t="s">
        <v>204</v>
      </c>
      <c r="AL2" t="s">
        <v>205</v>
      </c>
      <c r="AM2" t="s">
        <v>206</v>
      </c>
    </row>
    <row r="3" spans="2:39" x14ac:dyDescent="0.3">
      <c r="B3" t="s">
        <v>48</v>
      </c>
      <c r="C3" t="s">
        <v>49</v>
      </c>
      <c r="D3" t="s">
        <v>31</v>
      </c>
      <c r="E3" t="s">
        <v>22</v>
      </c>
      <c r="F3" t="s">
        <v>320</v>
      </c>
      <c r="G3" t="s">
        <v>207</v>
      </c>
      <c r="H3">
        <v>2020</v>
      </c>
      <c r="I3">
        <v>0.2</v>
      </c>
      <c r="N3">
        <v>37.25</v>
      </c>
      <c r="O3">
        <v>0.2384</v>
      </c>
      <c r="P3">
        <v>53.8055555555556</v>
      </c>
      <c r="Q3">
        <v>3.1536000000000002E-2</v>
      </c>
      <c r="R3">
        <v>0.96</v>
      </c>
      <c r="S3">
        <v>1</v>
      </c>
      <c r="T3">
        <v>15</v>
      </c>
      <c r="U3">
        <v>0.4</v>
      </c>
      <c r="Y3">
        <v>270</v>
      </c>
      <c r="AA3">
        <v>31</v>
      </c>
      <c r="AB3" t="s">
        <v>208</v>
      </c>
      <c r="AC3" t="s">
        <v>209</v>
      </c>
      <c r="AD3" t="s">
        <v>210</v>
      </c>
      <c r="AE3" t="s">
        <v>211</v>
      </c>
      <c r="AF3" t="s">
        <v>212</v>
      </c>
      <c r="AG3" t="s">
        <v>213</v>
      </c>
      <c r="AH3" t="s">
        <v>214</v>
      </c>
      <c r="AJ3" t="s">
        <v>215</v>
      </c>
      <c r="AK3">
        <v>0.96</v>
      </c>
      <c r="AL3" t="s">
        <v>216</v>
      </c>
      <c r="AM3">
        <v>1</v>
      </c>
    </row>
    <row r="4" spans="2:39" x14ac:dyDescent="0.3">
      <c r="F4" t="s">
        <v>320</v>
      </c>
      <c r="G4" t="s">
        <v>217</v>
      </c>
      <c r="I4">
        <v>0.22</v>
      </c>
      <c r="N4">
        <v>28.31</v>
      </c>
      <c r="O4">
        <v>0.2384</v>
      </c>
      <c r="P4">
        <v>43.4583333333333</v>
      </c>
      <c r="R4">
        <v>0.97</v>
      </c>
      <c r="T4">
        <v>15</v>
      </c>
      <c r="U4">
        <v>0.3</v>
      </c>
      <c r="Y4">
        <v>270</v>
      </c>
      <c r="AA4">
        <v>31</v>
      </c>
      <c r="AB4" t="s">
        <v>208</v>
      </c>
      <c r="AC4" t="s">
        <v>209</v>
      </c>
      <c r="AD4" t="s">
        <v>210</v>
      </c>
      <c r="AE4" t="s">
        <v>211</v>
      </c>
      <c r="AF4" t="s">
        <v>212</v>
      </c>
      <c r="AG4" t="s">
        <v>213</v>
      </c>
      <c r="AH4" t="s">
        <v>214</v>
      </c>
      <c r="AJ4" t="s">
        <v>215</v>
      </c>
      <c r="AK4">
        <v>0.97</v>
      </c>
      <c r="AL4" t="s">
        <v>216</v>
      </c>
      <c r="AM4">
        <v>1</v>
      </c>
    </row>
    <row r="5" spans="2:39" x14ac:dyDescent="0.3">
      <c r="F5" t="s">
        <v>320</v>
      </c>
      <c r="G5" t="s">
        <v>218</v>
      </c>
      <c r="I5">
        <v>0.22</v>
      </c>
      <c r="N5">
        <v>28.31</v>
      </c>
      <c r="O5">
        <v>0.2384</v>
      </c>
      <c r="P5">
        <v>43.4583333333333</v>
      </c>
      <c r="R5">
        <v>0.97</v>
      </c>
      <c r="T5">
        <v>15</v>
      </c>
      <c r="U5">
        <v>0.3</v>
      </c>
      <c r="Y5">
        <v>270</v>
      </c>
      <c r="AA5">
        <v>31</v>
      </c>
      <c r="AB5" t="s">
        <v>208</v>
      </c>
      <c r="AC5" t="s">
        <v>209</v>
      </c>
      <c r="AD5" t="s">
        <v>210</v>
      </c>
      <c r="AE5" t="s">
        <v>211</v>
      </c>
      <c r="AF5" t="s">
        <v>212</v>
      </c>
      <c r="AG5" t="s">
        <v>213</v>
      </c>
      <c r="AH5" t="s">
        <v>214</v>
      </c>
      <c r="AJ5" t="s">
        <v>215</v>
      </c>
      <c r="AK5">
        <v>0.97</v>
      </c>
      <c r="AL5" t="s">
        <v>216</v>
      </c>
      <c r="AM5">
        <v>1</v>
      </c>
    </row>
    <row r="6" spans="2:39" x14ac:dyDescent="0.3">
      <c r="F6" t="s">
        <v>320</v>
      </c>
      <c r="G6" t="s">
        <v>219</v>
      </c>
      <c r="I6">
        <v>0.22</v>
      </c>
      <c r="N6">
        <v>28.31</v>
      </c>
      <c r="O6">
        <v>0.2384</v>
      </c>
      <c r="P6">
        <v>43.4583333333333</v>
      </c>
      <c r="R6">
        <v>0.97</v>
      </c>
      <c r="T6">
        <v>15</v>
      </c>
      <c r="U6">
        <v>0.3</v>
      </c>
      <c r="Y6">
        <v>270</v>
      </c>
      <c r="AA6">
        <v>31</v>
      </c>
      <c r="AB6" t="s">
        <v>208</v>
      </c>
      <c r="AC6" t="s">
        <v>209</v>
      </c>
      <c r="AD6" t="s">
        <v>210</v>
      </c>
      <c r="AE6" t="s">
        <v>211</v>
      </c>
      <c r="AF6" t="s">
        <v>212</v>
      </c>
      <c r="AG6" t="s">
        <v>213</v>
      </c>
      <c r="AH6" t="s">
        <v>214</v>
      </c>
      <c r="AJ6" t="s">
        <v>215</v>
      </c>
      <c r="AK6">
        <v>0.97</v>
      </c>
      <c r="AL6" t="s">
        <v>216</v>
      </c>
      <c r="AM6">
        <v>1</v>
      </c>
    </row>
    <row r="7" spans="2:39" x14ac:dyDescent="0.3">
      <c r="B7" s="56" t="s">
        <v>391</v>
      </c>
      <c r="C7" t="s">
        <v>52</v>
      </c>
      <c r="D7" t="s">
        <v>32</v>
      </c>
      <c r="E7" t="s">
        <v>22</v>
      </c>
      <c r="F7" t="s">
        <v>320</v>
      </c>
      <c r="G7" t="s">
        <v>207</v>
      </c>
      <c r="H7">
        <v>2020</v>
      </c>
      <c r="I7">
        <v>1</v>
      </c>
      <c r="N7">
        <v>29.8</v>
      </c>
      <c r="O7">
        <v>0.745</v>
      </c>
      <c r="Q7">
        <v>3.1536000000000002E-2</v>
      </c>
      <c r="S7">
        <v>0.3</v>
      </c>
      <c r="T7">
        <v>20</v>
      </c>
      <c r="U7">
        <v>1</v>
      </c>
      <c r="AA7">
        <v>35</v>
      </c>
      <c r="AB7" t="s">
        <v>220</v>
      </c>
      <c r="AC7" t="s">
        <v>221</v>
      </c>
      <c r="AD7" t="s">
        <v>222</v>
      </c>
      <c r="AE7" t="s">
        <v>221</v>
      </c>
      <c r="AF7" t="s">
        <v>223</v>
      </c>
      <c r="AG7" t="s">
        <v>213</v>
      </c>
      <c r="AH7" t="s">
        <v>214</v>
      </c>
      <c r="AI7">
        <v>0.18264840182648401</v>
      </c>
      <c r="AJ7" t="s">
        <v>224</v>
      </c>
      <c r="AK7">
        <v>0.18264840182648401</v>
      </c>
      <c r="AL7" t="s">
        <v>216</v>
      </c>
      <c r="AM7">
        <v>1</v>
      </c>
    </row>
    <row r="8" spans="2:39" x14ac:dyDescent="0.3">
      <c r="F8" t="s">
        <v>320</v>
      </c>
      <c r="G8" t="s">
        <v>217</v>
      </c>
      <c r="I8">
        <v>1</v>
      </c>
      <c r="N8">
        <v>28.31</v>
      </c>
      <c r="O8">
        <v>0.70774999999999999</v>
      </c>
      <c r="T8">
        <v>20</v>
      </c>
      <c r="U8">
        <v>1</v>
      </c>
      <c r="AA8">
        <v>35</v>
      </c>
      <c r="AB8" t="s">
        <v>220</v>
      </c>
      <c r="AC8" t="s">
        <v>221</v>
      </c>
      <c r="AD8" t="s">
        <v>222</v>
      </c>
      <c r="AE8" t="s">
        <v>221</v>
      </c>
      <c r="AF8" t="s">
        <v>223</v>
      </c>
      <c r="AG8" t="s">
        <v>213</v>
      </c>
      <c r="AH8" t="s">
        <v>214</v>
      </c>
      <c r="AI8">
        <v>0.18264840182648401</v>
      </c>
      <c r="AJ8" t="s">
        <v>224</v>
      </c>
      <c r="AK8">
        <v>0.18264840182648401</v>
      </c>
      <c r="AL8" t="s">
        <v>216</v>
      </c>
      <c r="AM8">
        <v>1</v>
      </c>
    </row>
    <row r="9" spans="2:39" x14ac:dyDescent="0.3">
      <c r="F9" t="s">
        <v>320</v>
      </c>
      <c r="G9" t="s">
        <v>218</v>
      </c>
      <c r="I9">
        <v>1</v>
      </c>
      <c r="N9">
        <v>26.894500000000001</v>
      </c>
      <c r="O9">
        <v>0.67049999999999998</v>
      </c>
      <c r="T9">
        <v>20</v>
      </c>
      <c r="U9">
        <v>1</v>
      </c>
      <c r="AA9">
        <v>35</v>
      </c>
      <c r="AB9" t="s">
        <v>220</v>
      </c>
      <c r="AC9" t="s">
        <v>221</v>
      </c>
      <c r="AD9" t="s">
        <v>222</v>
      </c>
      <c r="AE9" t="s">
        <v>221</v>
      </c>
      <c r="AF9" t="s">
        <v>223</v>
      </c>
      <c r="AG9" t="s">
        <v>213</v>
      </c>
      <c r="AH9" t="s">
        <v>214</v>
      </c>
      <c r="AI9">
        <v>0.18264840182648401</v>
      </c>
      <c r="AJ9" t="s">
        <v>224</v>
      </c>
      <c r="AK9">
        <v>0.18264840182648401</v>
      </c>
      <c r="AL9" t="s">
        <v>216</v>
      </c>
      <c r="AM9">
        <v>1</v>
      </c>
    </row>
    <row r="10" spans="2:39" x14ac:dyDescent="0.3">
      <c r="F10" t="s">
        <v>320</v>
      </c>
      <c r="G10" t="s">
        <v>219</v>
      </c>
      <c r="I10">
        <v>1</v>
      </c>
      <c r="N10">
        <v>25.549775</v>
      </c>
      <c r="O10">
        <v>0.63324999999999998</v>
      </c>
      <c r="T10">
        <v>20</v>
      </c>
      <c r="U10">
        <v>1</v>
      </c>
      <c r="AA10">
        <v>35</v>
      </c>
      <c r="AB10" t="s">
        <v>220</v>
      </c>
      <c r="AC10" t="s">
        <v>221</v>
      </c>
      <c r="AD10" t="s">
        <v>222</v>
      </c>
      <c r="AE10" t="s">
        <v>221</v>
      </c>
      <c r="AF10" t="s">
        <v>223</v>
      </c>
      <c r="AG10" t="s">
        <v>213</v>
      </c>
      <c r="AH10" t="s">
        <v>214</v>
      </c>
      <c r="AI10">
        <v>0.18264840182648401</v>
      </c>
      <c r="AJ10" t="s">
        <v>224</v>
      </c>
      <c r="AK10">
        <v>0.18264840182648401</v>
      </c>
      <c r="AL10" t="s">
        <v>216</v>
      </c>
      <c r="AM10">
        <v>1</v>
      </c>
    </row>
    <row r="11" spans="2:39" x14ac:dyDescent="0.3">
      <c r="B11" s="56" t="s">
        <v>392</v>
      </c>
      <c r="C11" t="s">
        <v>53</v>
      </c>
      <c r="D11" t="s">
        <v>32</v>
      </c>
      <c r="E11" t="s">
        <v>22</v>
      </c>
      <c r="F11" t="s">
        <v>320</v>
      </c>
      <c r="G11" t="s">
        <v>207</v>
      </c>
      <c r="H11">
        <v>2020</v>
      </c>
      <c r="I11">
        <v>1</v>
      </c>
      <c r="N11">
        <v>9.8790352499999994</v>
      </c>
      <c r="O11">
        <v>0.19072</v>
      </c>
      <c r="P11">
        <v>5.7944444444444398</v>
      </c>
      <c r="Q11">
        <v>3.1536000000000002E-2</v>
      </c>
      <c r="S11">
        <v>0.3</v>
      </c>
      <c r="T11">
        <v>25</v>
      </c>
      <c r="U11">
        <v>1.5</v>
      </c>
      <c r="AA11">
        <v>34</v>
      </c>
      <c r="AB11" t="s">
        <v>225</v>
      </c>
      <c r="AC11" t="s">
        <v>221</v>
      </c>
      <c r="AD11" t="s">
        <v>222</v>
      </c>
      <c r="AE11" t="s">
        <v>221</v>
      </c>
      <c r="AF11" t="s">
        <v>223</v>
      </c>
      <c r="AG11" t="s">
        <v>213</v>
      </c>
      <c r="AH11" t="s">
        <v>214</v>
      </c>
      <c r="AI11">
        <v>0.35388127853881302</v>
      </c>
      <c r="AJ11" t="s">
        <v>224</v>
      </c>
      <c r="AK11">
        <v>0.35388127853881302</v>
      </c>
      <c r="AL11" t="s">
        <v>216</v>
      </c>
      <c r="AM11">
        <v>2</v>
      </c>
    </row>
    <row r="12" spans="2:39" x14ac:dyDescent="0.3">
      <c r="F12" t="s">
        <v>320</v>
      </c>
      <c r="G12" t="s">
        <v>217</v>
      </c>
      <c r="I12">
        <v>1</v>
      </c>
      <c r="N12">
        <v>8.3348737499999999</v>
      </c>
      <c r="O12">
        <v>0.1043</v>
      </c>
      <c r="P12">
        <v>3.1041666666666701</v>
      </c>
      <c r="T12">
        <v>27</v>
      </c>
      <c r="U12">
        <v>1.5</v>
      </c>
      <c r="AA12">
        <v>34</v>
      </c>
      <c r="AB12" t="s">
        <v>225</v>
      </c>
      <c r="AC12" t="s">
        <v>221</v>
      </c>
      <c r="AD12" t="s">
        <v>222</v>
      </c>
      <c r="AE12" t="s">
        <v>221</v>
      </c>
      <c r="AF12" t="s">
        <v>223</v>
      </c>
      <c r="AG12" t="s">
        <v>213</v>
      </c>
      <c r="AH12" t="s">
        <v>214</v>
      </c>
      <c r="AI12">
        <v>0.38812785388127902</v>
      </c>
      <c r="AJ12" t="s">
        <v>224</v>
      </c>
      <c r="AK12">
        <v>0.38812785388127902</v>
      </c>
      <c r="AL12" t="s">
        <v>216</v>
      </c>
      <c r="AM12">
        <v>2</v>
      </c>
    </row>
    <row r="13" spans="2:39" x14ac:dyDescent="0.3">
      <c r="F13" t="s">
        <v>320</v>
      </c>
      <c r="G13" t="s">
        <v>218</v>
      </c>
      <c r="I13">
        <v>1</v>
      </c>
      <c r="N13">
        <v>7.7149313125000001</v>
      </c>
      <c r="O13">
        <v>9.3869999999999995E-2</v>
      </c>
      <c r="P13">
        <v>2.7937500000000002</v>
      </c>
      <c r="T13">
        <v>30</v>
      </c>
      <c r="U13">
        <v>1.5</v>
      </c>
      <c r="AA13">
        <v>34</v>
      </c>
      <c r="AB13" t="s">
        <v>225</v>
      </c>
      <c r="AC13" t="s">
        <v>221</v>
      </c>
      <c r="AD13" t="s">
        <v>222</v>
      </c>
      <c r="AE13" t="s">
        <v>221</v>
      </c>
      <c r="AF13" t="s">
        <v>223</v>
      </c>
      <c r="AG13" t="s">
        <v>213</v>
      </c>
      <c r="AH13" t="s">
        <v>214</v>
      </c>
      <c r="AI13">
        <v>0.41095890410958902</v>
      </c>
      <c r="AJ13" t="s">
        <v>224</v>
      </c>
      <c r="AK13">
        <v>0.41095890410958902</v>
      </c>
      <c r="AL13" t="s">
        <v>216</v>
      </c>
      <c r="AM13">
        <v>2</v>
      </c>
    </row>
    <row r="14" spans="2:39" x14ac:dyDescent="0.3">
      <c r="F14" t="s">
        <v>320</v>
      </c>
      <c r="G14" t="s">
        <v>226</v>
      </c>
      <c r="I14">
        <v>1</v>
      </c>
      <c r="N14">
        <v>7.2828611125</v>
      </c>
      <c r="O14">
        <v>8.6360400000000004E-2</v>
      </c>
      <c r="P14">
        <v>2.5702500000000001</v>
      </c>
      <c r="T14">
        <v>30</v>
      </c>
      <c r="U14">
        <v>1.5</v>
      </c>
      <c r="AA14">
        <v>34</v>
      </c>
      <c r="AB14" t="s">
        <v>225</v>
      </c>
      <c r="AC14" t="s">
        <v>221</v>
      </c>
      <c r="AD14" t="s">
        <v>222</v>
      </c>
      <c r="AE14" t="s">
        <v>221</v>
      </c>
      <c r="AF14" t="s">
        <v>223</v>
      </c>
      <c r="AG14" t="s">
        <v>213</v>
      </c>
      <c r="AH14" t="s">
        <v>214</v>
      </c>
      <c r="AI14">
        <v>0.42237442922374402</v>
      </c>
      <c r="AJ14" t="s">
        <v>224</v>
      </c>
      <c r="AK14">
        <v>0.42237442922374402</v>
      </c>
      <c r="AL14" t="s">
        <v>216</v>
      </c>
      <c r="AM14">
        <v>2</v>
      </c>
    </row>
    <row r="15" spans="2:39" x14ac:dyDescent="0.3">
      <c r="F15" t="s">
        <v>320</v>
      </c>
      <c r="G15" t="s">
        <v>219</v>
      </c>
      <c r="I15">
        <v>1</v>
      </c>
      <c r="N15">
        <v>7.1748435625000004</v>
      </c>
      <c r="O15">
        <v>8.4483000000000003E-2</v>
      </c>
      <c r="P15">
        <v>2.5143749999999998</v>
      </c>
      <c r="T15">
        <v>30</v>
      </c>
      <c r="U15">
        <v>1.5</v>
      </c>
      <c r="AA15">
        <v>34</v>
      </c>
      <c r="AB15" t="s">
        <v>225</v>
      </c>
      <c r="AC15" t="s">
        <v>221</v>
      </c>
      <c r="AD15" t="s">
        <v>222</v>
      </c>
      <c r="AE15" t="s">
        <v>221</v>
      </c>
      <c r="AF15" t="s">
        <v>223</v>
      </c>
      <c r="AG15" t="s">
        <v>213</v>
      </c>
      <c r="AH15" t="s">
        <v>214</v>
      </c>
      <c r="AI15">
        <v>0.43378995433790002</v>
      </c>
      <c r="AJ15" t="s">
        <v>224</v>
      </c>
      <c r="AK15">
        <v>0.43378995433790002</v>
      </c>
      <c r="AL15" t="s">
        <v>216</v>
      </c>
      <c r="AM15">
        <v>2</v>
      </c>
    </row>
    <row r="16" spans="2:39" x14ac:dyDescent="0.3">
      <c r="B16" t="s">
        <v>394</v>
      </c>
      <c r="C16" t="s">
        <v>54</v>
      </c>
      <c r="D16" t="s">
        <v>32</v>
      </c>
      <c r="E16" t="s">
        <v>22</v>
      </c>
      <c r="F16" t="s">
        <v>320</v>
      </c>
      <c r="G16" t="s">
        <v>207</v>
      </c>
      <c r="H16">
        <v>2020</v>
      </c>
      <c r="I16">
        <v>1</v>
      </c>
      <c r="N16">
        <v>18.5943</v>
      </c>
      <c r="O16">
        <v>0.3841965</v>
      </c>
      <c r="P16">
        <v>8.0087499999999991</v>
      </c>
      <c r="Q16">
        <v>3.1536000000000002E-2</v>
      </c>
      <c r="S16">
        <v>0.3</v>
      </c>
      <c r="T16">
        <v>25</v>
      </c>
      <c r="U16">
        <v>2</v>
      </c>
      <c r="AA16">
        <v>37</v>
      </c>
      <c r="AB16" t="s">
        <v>227</v>
      </c>
      <c r="AC16" t="s">
        <v>221</v>
      </c>
      <c r="AD16" t="s">
        <v>222</v>
      </c>
      <c r="AE16" t="s">
        <v>221</v>
      </c>
      <c r="AF16" t="s">
        <v>223</v>
      </c>
      <c r="AG16" t="s">
        <v>213</v>
      </c>
      <c r="AH16" t="s">
        <v>214</v>
      </c>
      <c r="AI16">
        <v>0.50228310502283102</v>
      </c>
      <c r="AJ16" t="s">
        <v>228</v>
      </c>
      <c r="AK16">
        <v>0.50228310502283102</v>
      </c>
      <c r="AL16" t="s">
        <v>216</v>
      </c>
      <c r="AM16">
        <v>1</v>
      </c>
    </row>
    <row r="17" spans="2:39" x14ac:dyDescent="0.3">
      <c r="F17" t="s">
        <v>320</v>
      </c>
      <c r="G17" t="s">
        <v>217</v>
      </c>
      <c r="I17">
        <v>1</v>
      </c>
      <c r="N17">
        <v>13.0227014311841</v>
      </c>
      <c r="O17">
        <v>0.26859321701817301</v>
      </c>
      <c r="P17">
        <v>5.52660940366611</v>
      </c>
      <c r="T17">
        <v>27</v>
      </c>
      <c r="U17">
        <v>2</v>
      </c>
      <c r="AA17">
        <v>37</v>
      </c>
      <c r="AB17" t="s">
        <v>227</v>
      </c>
      <c r="AC17" t="s">
        <v>221</v>
      </c>
      <c r="AD17" t="s">
        <v>222</v>
      </c>
      <c r="AE17" t="s">
        <v>221</v>
      </c>
      <c r="AF17" t="s">
        <v>223</v>
      </c>
      <c r="AG17" t="s">
        <v>213</v>
      </c>
      <c r="AH17" t="s">
        <v>214</v>
      </c>
      <c r="AI17">
        <v>0.51369863013698602</v>
      </c>
      <c r="AJ17" t="s">
        <v>228</v>
      </c>
      <c r="AK17">
        <v>0.51369863013698602</v>
      </c>
      <c r="AL17" t="s">
        <v>216</v>
      </c>
      <c r="AM17">
        <v>1</v>
      </c>
    </row>
    <row r="18" spans="2:39" x14ac:dyDescent="0.3">
      <c r="F18" t="s">
        <v>320</v>
      </c>
      <c r="G18" t="s">
        <v>218</v>
      </c>
      <c r="I18">
        <v>1</v>
      </c>
      <c r="N18">
        <v>12.3715663596249</v>
      </c>
      <c r="O18">
        <v>0.25516355616726399</v>
      </c>
      <c r="P18">
        <v>5.2502789334828002</v>
      </c>
      <c r="T18">
        <v>30</v>
      </c>
      <c r="U18">
        <v>2</v>
      </c>
      <c r="AA18">
        <v>37</v>
      </c>
      <c r="AB18" t="s">
        <v>227</v>
      </c>
      <c r="AC18" t="s">
        <v>221</v>
      </c>
      <c r="AD18" t="s">
        <v>222</v>
      </c>
      <c r="AE18" t="s">
        <v>221</v>
      </c>
      <c r="AF18" t="s">
        <v>223</v>
      </c>
      <c r="AG18" t="s">
        <v>213</v>
      </c>
      <c r="AH18" t="s">
        <v>214</v>
      </c>
      <c r="AI18">
        <v>0.53082191780821897</v>
      </c>
      <c r="AJ18" t="s">
        <v>228</v>
      </c>
      <c r="AK18">
        <v>0.53082191780821897</v>
      </c>
      <c r="AL18" t="s">
        <v>216</v>
      </c>
      <c r="AM18">
        <v>1</v>
      </c>
    </row>
    <row r="19" spans="2:39" x14ac:dyDescent="0.3">
      <c r="F19" t="s">
        <v>320</v>
      </c>
      <c r="G19" t="s">
        <v>226</v>
      </c>
      <c r="I19">
        <v>1</v>
      </c>
      <c r="N19">
        <v>11.9525927112219</v>
      </c>
      <c r="O19">
        <v>0.24495701392057401</v>
      </c>
      <c r="P19">
        <v>5.04026777614349</v>
      </c>
      <c r="T19">
        <v>30</v>
      </c>
      <c r="U19">
        <v>2</v>
      </c>
      <c r="AA19">
        <v>37</v>
      </c>
      <c r="AB19" t="s">
        <v>227</v>
      </c>
      <c r="AC19" t="s">
        <v>221</v>
      </c>
      <c r="AD19" t="s">
        <v>222</v>
      </c>
      <c r="AE19" t="s">
        <v>221</v>
      </c>
      <c r="AF19" t="s">
        <v>223</v>
      </c>
      <c r="AG19" t="s">
        <v>213</v>
      </c>
      <c r="AH19" t="s">
        <v>214</v>
      </c>
      <c r="AI19">
        <v>0.53652968036529702</v>
      </c>
      <c r="AJ19" t="s">
        <v>228</v>
      </c>
      <c r="AK19">
        <v>0.53652968036529702</v>
      </c>
      <c r="AL19" t="s">
        <v>216</v>
      </c>
      <c r="AM19">
        <v>1</v>
      </c>
    </row>
    <row r="20" spans="2:39" x14ac:dyDescent="0.3">
      <c r="F20" t="s">
        <v>320</v>
      </c>
      <c r="G20" t="s">
        <v>219</v>
      </c>
      <c r="I20">
        <v>1</v>
      </c>
      <c r="N20">
        <v>11.7529880416437</v>
      </c>
      <c r="O20">
        <v>0.242405378358901</v>
      </c>
      <c r="P20">
        <v>4.9877649868086502</v>
      </c>
      <c r="T20">
        <v>30</v>
      </c>
      <c r="U20">
        <v>2</v>
      </c>
      <c r="AA20">
        <v>37</v>
      </c>
      <c r="AB20" t="s">
        <v>227</v>
      </c>
      <c r="AC20" t="s">
        <v>221</v>
      </c>
      <c r="AD20" t="s">
        <v>222</v>
      </c>
      <c r="AE20" t="s">
        <v>221</v>
      </c>
      <c r="AF20" t="s">
        <v>223</v>
      </c>
      <c r="AG20" t="s">
        <v>213</v>
      </c>
      <c r="AH20" t="s">
        <v>214</v>
      </c>
      <c r="AI20">
        <v>0.55936073059360703</v>
      </c>
      <c r="AJ20" t="s">
        <v>228</v>
      </c>
      <c r="AK20">
        <v>0.55936073059360703</v>
      </c>
      <c r="AL20" t="s">
        <v>216</v>
      </c>
      <c r="AM20">
        <v>1</v>
      </c>
    </row>
    <row r="21" spans="2:39" x14ac:dyDescent="0.3">
      <c r="B21" t="s">
        <v>393</v>
      </c>
      <c r="C21" t="s">
        <v>55</v>
      </c>
      <c r="D21" t="s">
        <v>32</v>
      </c>
      <c r="E21" t="s">
        <v>22</v>
      </c>
      <c r="F21" t="s">
        <v>320</v>
      </c>
      <c r="G21" t="s">
        <v>207</v>
      </c>
      <c r="H21">
        <v>2020</v>
      </c>
      <c r="I21">
        <v>1</v>
      </c>
      <c r="N21">
        <v>21.306999999999999</v>
      </c>
      <c r="O21">
        <v>0.42688500000000001</v>
      </c>
      <c r="P21">
        <v>8.8986111111111104</v>
      </c>
      <c r="Q21">
        <v>3.1536000000000002E-2</v>
      </c>
      <c r="S21">
        <v>0.3</v>
      </c>
      <c r="T21">
        <v>25</v>
      </c>
      <c r="U21">
        <v>3</v>
      </c>
      <c r="AA21">
        <v>36</v>
      </c>
      <c r="AB21" t="s">
        <v>229</v>
      </c>
      <c r="AC21" t="s">
        <v>221</v>
      </c>
      <c r="AD21" t="s">
        <v>222</v>
      </c>
      <c r="AE21" t="s">
        <v>221</v>
      </c>
      <c r="AF21" t="s">
        <v>223</v>
      </c>
      <c r="AG21" t="s">
        <v>213</v>
      </c>
      <c r="AH21" t="s">
        <v>214</v>
      </c>
      <c r="AI21">
        <v>0.50228310502283102</v>
      </c>
      <c r="AJ21" t="s">
        <v>228</v>
      </c>
      <c r="AK21">
        <v>0.50228310502283102</v>
      </c>
      <c r="AL21" t="s">
        <v>216</v>
      </c>
      <c r="AM21">
        <v>2</v>
      </c>
    </row>
    <row r="22" spans="2:39" x14ac:dyDescent="0.3">
      <c r="F22" t="s">
        <v>320</v>
      </c>
      <c r="G22" t="s">
        <v>217</v>
      </c>
      <c r="I22">
        <v>1</v>
      </c>
      <c r="N22">
        <v>15.8566517798861</v>
      </c>
      <c r="O22">
        <v>0.298436907797969</v>
      </c>
      <c r="P22">
        <v>6.1406771151845501</v>
      </c>
      <c r="T22">
        <v>27</v>
      </c>
      <c r="U22">
        <v>2.5</v>
      </c>
      <c r="AA22">
        <v>36</v>
      </c>
      <c r="AB22" t="s">
        <v>229</v>
      </c>
      <c r="AC22" t="s">
        <v>221</v>
      </c>
      <c r="AD22" t="s">
        <v>222</v>
      </c>
      <c r="AE22" t="s">
        <v>221</v>
      </c>
      <c r="AF22" t="s">
        <v>223</v>
      </c>
      <c r="AG22" t="s">
        <v>213</v>
      </c>
      <c r="AH22" t="s">
        <v>214</v>
      </c>
      <c r="AI22">
        <v>0.51369863013698602</v>
      </c>
      <c r="AJ22" t="s">
        <v>228</v>
      </c>
      <c r="AK22">
        <v>0.51369863013698602</v>
      </c>
      <c r="AL22" t="s">
        <v>216</v>
      </c>
      <c r="AM22">
        <v>2</v>
      </c>
    </row>
    <row r="23" spans="2:39" x14ac:dyDescent="0.3">
      <c r="F23" t="s">
        <v>320</v>
      </c>
      <c r="G23" t="s">
        <v>218</v>
      </c>
      <c r="I23">
        <v>1</v>
      </c>
      <c r="N23">
        <v>14.412684119332599</v>
      </c>
      <c r="O23">
        <v>0.26859321701817301</v>
      </c>
      <c r="P23">
        <v>5.52660940366611</v>
      </c>
      <c r="T23">
        <v>30</v>
      </c>
      <c r="U23">
        <v>2.5</v>
      </c>
      <c r="AA23">
        <v>36</v>
      </c>
      <c r="AB23" t="s">
        <v>229</v>
      </c>
      <c r="AC23" t="s">
        <v>221</v>
      </c>
      <c r="AD23" t="s">
        <v>222</v>
      </c>
      <c r="AE23" t="s">
        <v>221</v>
      </c>
      <c r="AF23" t="s">
        <v>223</v>
      </c>
      <c r="AG23" t="s">
        <v>213</v>
      </c>
      <c r="AH23" t="s">
        <v>214</v>
      </c>
      <c r="AI23">
        <v>0.53082191780821897</v>
      </c>
      <c r="AJ23" t="s">
        <v>228</v>
      </c>
      <c r="AK23">
        <v>0.53082191780821897</v>
      </c>
      <c r="AL23" t="s">
        <v>216</v>
      </c>
      <c r="AM23">
        <v>2</v>
      </c>
    </row>
    <row r="24" spans="2:39" x14ac:dyDescent="0.3">
      <c r="F24" t="s">
        <v>320</v>
      </c>
      <c r="G24" t="s">
        <v>226</v>
      </c>
      <c r="I24">
        <v>1</v>
      </c>
      <c r="N24">
        <v>13.4750496162874</v>
      </c>
      <c r="O24">
        <v>0.24710575965671899</v>
      </c>
      <c r="P24">
        <v>5.0844806513728198</v>
      </c>
      <c r="T24">
        <v>30</v>
      </c>
      <c r="U24">
        <v>2.5</v>
      </c>
      <c r="AA24">
        <v>36</v>
      </c>
      <c r="AB24" t="s">
        <v>229</v>
      </c>
      <c r="AC24" t="s">
        <v>221</v>
      </c>
      <c r="AD24" t="s">
        <v>222</v>
      </c>
      <c r="AE24" t="s">
        <v>221</v>
      </c>
      <c r="AF24" t="s">
        <v>223</v>
      </c>
      <c r="AG24" t="s">
        <v>213</v>
      </c>
      <c r="AH24" t="s">
        <v>214</v>
      </c>
      <c r="AI24">
        <v>0.53652968036529702</v>
      </c>
      <c r="AJ24" t="s">
        <v>228</v>
      </c>
      <c r="AK24">
        <v>0.53652968036529702</v>
      </c>
      <c r="AL24" t="s">
        <v>216</v>
      </c>
      <c r="AM24">
        <v>2</v>
      </c>
    </row>
    <row r="25" spans="2:39" x14ac:dyDescent="0.3">
      <c r="F25" t="s">
        <v>320</v>
      </c>
      <c r="G25" t="s">
        <v>219</v>
      </c>
      <c r="I25">
        <v>1</v>
      </c>
      <c r="N25">
        <v>13.240640990526</v>
      </c>
      <c r="O25">
        <v>0.241733895316356</v>
      </c>
      <c r="P25">
        <v>4.9739484632994904</v>
      </c>
      <c r="T25">
        <v>30</v>
      </c>
      <c r="U25">
        <v>2</v>
      </c>
      <c r="AA25">
        <v>36</v>
      </c>
      <c r="AB25" t="s">
        <v>229</v>
      </c>
      <c r="AC25" t="s">
        <v>221</v>
      </c>
      <c r="AD25" t="s">
        <v>222</v>
      </c>
      <c r="AE25" t="s">
        <v>221</v>
      </c>
      <c r="AF25" t="s">
        <v>223</v>
      </c>
      <c r="AG25" t="s">
        <v>213</v>
      </c>
      <c r="AH25" t="s">
        <v>214</v>
      </c>
      <c r="AI25">
        <v>0.55936073059360703</v>
      </c>
      <c r="AJ25" t="s">
        <v>228</v>
      </c>
      <c r="AK25">
        <v>0.55936073059360703</v>
      </c>
      <c r="AL25" t="s">
        <v>216</v>
      </c>
      <c r="AM25">
        <v>2</v>
      </c>
    </row>
    <row r="26" spans="2:39" x14ac:dyDescent="0.3">
      <c r="B26" t="s">
        <v>56</v>
      </c>
      <c r="C26" t="s">
        <v>57</v>
      </c>
      <c r="D26" t="s">
        <v>27</v>
      </c>
      <c r="E26" t="s">
        <v>22</v>
      </c>
      <c r="F26" t="s">
        <v>320</v>
      </c>
      <c r="G26" t="s">
        <v>207</v>
      </c>
      <c r="H26">
        <v>2020</v>
      </c>
      <c r="I26">
        <v>1</v>
      </c>
      <c r="N26">
        <v>10.8774768</v>
      </c>
      <c r="O26">
        <v>9.536E-2</v>
      </c>
      <c r="Q26">
        <v>3.1536000000000002E-2</v>
      </c>
      <c r="S26">
        <v>0.3</v>
      </c>
      <c r="T26">
        <v>30</v>
      </c>
      <c r="AA26">
        <v>40</v>
      </c>
      <c r="AB26" t="s">
        <v>230</v>
      </c>
      <c r="AC26" t="s">
        <v>231</v>
      </c>
      <c r="AD26" t="s">
        <v>222</v>
      </c>
      <c r="AE26" t="s">
        <v>231</v>
      </c>
      <c r="AF26" t="s">
        <v>232</v>
      </c>
      <c r="AG26" t="s">
        <v>213</v>
      </c>
      <c r="AH26" t="s">
        <v>214</v>
      </c>
      <c r="AI26">
        <v>0.15296803652968</v>
      </c>
      <c r="AJ26" t="s">
        <v>233</v>
      </c>
      <c r="AK26">
        <v>0.15296803652968</v>
      </c>
      <c r="AL26" t="s">
        <v>216</v>
      </c>
      <c r="AM26">
        <v>1</v>
      </c>
    </row>
    <row r="27" spans="2:39" x14ac:dyDescent="0.3">
      <c r="F27" t="s">
        <v>320</v>
      </c>
      <c r="G27" t="s">
        <v>217</v>
      </c>
      <c r="I27">
        <v>1</v>
      </c>
      <c r="N27">
        <v>6.2009191479800299</v>
      </c>
      <c r="O27">
        <v>8.1204999999999999E-2</v>
      </c>
      <c r="T27">
        <v>35</v>
      </c>
      <c r="AA27">
        <v>40</v>
      </c>
      <c r="AB27" t="s">
        <v>230</v>
      </c>
      <c r="AC27" t="s">
        <v>231</v>
      </c>
      <c r="AD27" t="s">
        <v>222</v>
      </c>
      <c r="AE27" t="s">
        <v>231</v>
      </c>
      <c r="AF27" t="s">
        <v>232</v>
      </c>
      <c r="AG27" t="s">
        <v>213</v>
      </c>
      <c r="AH27" t="s">
        <v>214</v>
      </c>
      <c r="AI27">
        <v>0.162100456621005</v>
      </c>
      <c r="AJ27" t="s">
        <v>233</v>
      </c>
      <c r="AK27">
        <v>0.162100456621005</v>
      </c>
      <c r="AL27" t="s">
        <v>216</v>
      </c>
      <c r="AM27">
        <v>1</v>
      </c>
    </row>
    <row r="28" spans="2:39" x14ac:dyDescent="0.3">
      <c r="F28" t="s">
        <v>320</v>
      </c>
      <c r="G28" t="s">
        <v>218</v>
      </c>
      <c r="I28">
        <v>1</v>
      </c>
      <c r="N28">
        <v>5.1322847257911004</v>
      </c>
      <c r="O28">
        <v>6.5559999999999993E-2</v>
      </c>
      <c r="T28">
        <v>40</v>
      </c>
      <c r="AA28">
        <v>40</v>
      </c>
      <c r="AB28" t="s">
        <v>230</v>
      </c>
      <c r="AC28" t="s">
        <v>231</v>
      </c>
      <c r="AD28" t="s">
        <v>222</v>
      </c>
      <c r="AE28" t="s">
        <v>231</v>
      </c>
      <c r="AF28" t="s">
        <v>232</v>
      </c>
      <c r="AG28" t="s">
        <v>213</v>
      </c>
      <c r="AH28" t="s">
        <v>214</v>
      </c>
      <c r="AI28">
        <v>0.16666666666666699</v>
      </c>
      <c r="AJ28" t="s">
        <v>233</v>
      </c>
      <c r="AK28">
        <v>0.16666666666666699</v>
      </c>
      <c r="AL28" t="s">
        <v>216</v>
      </c>
      <c r="AM28">
        <v>1</v>
      </c>
    </row>
    <row r="29" spans="2:39" x14ac:dyDescent="0.3">
      <c r="F29" t="s">
        <v>320</v>
      </c>
      <c r="G29" t="s">
        <v>219</v>
      </c>
      <c r="I29">
        <v>1</v>
      </c>
      <c r="N29">
        <v>4.1527827082407196</v>
      </c>
      <c r="O29">
        <v>5.5129999999999998E-2</v>
      </c>
      <c r="T29">
        <v>40</v>
      </c>
      <c r="AA29">
        <v>40</v>
      </c>
      <c r="AB29" t="s">
        <v>230</v>
      </c>
      <c r="AC29" t="s">
        <v>231</v>
      </c>
      <c r="AD29" t="s">
        <v>222</v>
      </c>
      <c r="AE29" t="s">
        <v>231</v>
      </c>
      <c r="AF29" t="s">
        <v>232</v>
      </c>
      <c r="AG29" t="s">
        <v>213</v>
      </c>
      <c r="AH29" t="s">
        <v>214</v>
      </c>
      <c r="AI29">
        <v>0.17237442922374399</v>
      </c>
      <c r="AJ29" t="s">
        <v>233</v>
      </c>
      <c r="AK29">
        <v>0.17237442922374399</v>
      </c>
      <c r="AL29" t="s">
        <v>216</v>
      </c>
      <c r="AM29">
        <v>1</v>
      </c>
    </row>
    <row r="30" spans="2:39" x14ac:dyDescent="0.3">
      <c r="B30" t="s">
        <v>58</v>
      </c>
      <c r="C30" t="s">
        <v>59</v>
      </c>
      <c r="D30" t="s">
        <v>27</v>
      </c>
      <c r="E30" t="s">
        <v>22</v>
      </c>
      <c r="F30" t="s">
        <v>320</v>
      </c>
      <c r="G30" t="s">
        <v>207</v>
      </c>
      <c r="H30">
        <v>2020</v>
      </c>
      <c r="I30">
        <v>1</v>
      </c>
      <c r="N30">
        <v>10.014945600000001</v>
      </c>
      <c r="O30">
        <v>9.9978999999999998E-2</v>
      </c>
      <c r="Q30">
        <v>3.1536000000000002E-2</v>
      </c>
      <c r="S30">
        <v>0.3</v>
      </c>
      <c r="T30">
        <v>30</v>
      </c>
      <c r="AA30">
        <v>39</v>
      </c>
      <c r="AB30" t="s">
        <v>234</v>
      </c>
      <c r="AC30" t="s">
        <v>231</v>
      </c>
      <c r="AD30" t="s">
        <v>222</v>
      </c>
      <c r="AE30" t="s">
        <v>231</v>
      </c>
      <c r="AF30" t="s">
        <v>232</v>
      </c>
      <c r="AG30" t="s">
        <v>213</v>
      </c>
      <c r="AH30" t="s">
        <v>214</v>
      </c>
      <c r="AI30">
        <v>0.11936662017123301</v>
      </c>
      <c r="AJ30" t="s">
        <v>233</v>
      </c>
      <c r="AK30">
        <v>0.11936662017123301</v>
      </c>
      <c r="AL30" t="s">
        <v>216</v>
      </c>
      <c r="AM30">
        <v>2</v>
      </c>
    </row>
    <row r="31" spans="2:39" x14ac:dyDescent="0.3">
      <c r="F31" t="s">
        <v>320</v>
      </c>
      <c r="G31" t="s">
        <v>217</v>
      </c>
      <c r="I31">
        <v>1</v>
      </c>
      <c r="N31">
        <v>5.9876163263341899</v>
      </c>
      <c r="O31">
        <v>8.5227999999999998E-2</v>
      </c>
      <c r="T31">
        <v>35</v>
      </c>
      <c r="AA31">
        <v>39</v>
      </c>
      <c r="AB31" t="s">
        <v>234</v>
      </c>
      <c r="AC31" t="s">
        <v>231</v>
      </c>
      <c r="AD31" t="s">
        <v>222</v>
      </c>
      <c r="AE31" t="s">
        <v>231</v>
      </c>
      <c r="AF31" t="s">
        <v>232</v>
      </c>
      <c r="AG31" t="s">
        <v>213</v>
      </c>
      <c r="AH31" t="s">
        <v>214</v>
      </c>
      <c r="AI31">
        <v>0.128924292071918</v>
      </c>
      <c r="AJ31" t="s">
        <v>233</v>
      </c>
      <c r="AK31">
        <v>0.128924292071918</v>
      </c>
      <c r="AL31" t="s">
        <v>216</v>
      </c>
      <c r="AM31">
        <v>2</v>
      </c>
    </row>
    <row r="32" spans="2:39" x14ac:dyDescent="0.3">
      <c r="F32" t="s">
        <v>320</v>
      </c>
      <c r="G32" t="s">
        <v>218</v>
      </c>
      <c r="I32">
        <v>1</v>
      </c>
      <c r="N32">
        <v>4.7061221381957399</v>
      </c>
      <c r="O32">
        <v>6.8837999999999996E-2</v>
      </c>
      <c r="T32">
        <v>40</v>
      </c>
      <c r="AA32">
        <v>39</v>
      </c>
      <c r="AB32" t="s">
        <v>234</v>
      </c>
      <c r="AC32" t="s">
        <v>231</v>
      </c>
      <c r="AD32" t="s">
        <v>222</v>
      </c>
      <c r="AE32" t="s">
        <v>231</v>
      </c>
      <c r="AF32" t="s">
        <v>232</v>
      </c>
      <c r="AG32" t="s">
        <v>213</v>
      </c>
      <c r="AH32" t="s">
        <v>214</v>
      </c>
      <c r="AI32">
        <v>0.13310915497602699</v>
      </c>
      <c r="AJ32" t="s">
        <v>233</v>
      </c>
      <c r="AK32">
        <v>0.13310915497602699</v>
      </c>
      <c r="AL32" t="s">
        <v>216</v>
      </c>
      <c r="AM32">
        <v>2</v>
      </c>
    </row>
    <row r="33" spans="2:39" x14ac:dyDescent="0.3">
      <c r="F33" t="s">
        <v>320</v>
      </c>
      <c r="G33" t="s">
        <v>219</v>
      </c>
      <c r="I33">
        <v>1</v>
      </c>
      <c r="N33">
        <v>3.6806998715803201</v>
      </c>
      <c r="O33">
        <v>5.81845E-2</v>
      </c>
      <c r="T33">
        <v>40</v>
      </c>
      <c r="AA33">
        <v>39</v>
      </c>
      <c r="AB33" t="s">
        <v>234</v>
      </c>
      <c r="AC33" t="s">
        <v>231</v>
      </c>
      <c r="AD33" t="s">
        <v>222</v>
      </c>
      <c r="AE33" t="s">
        <v>231</v>
      </c>
      <c r="AF33" t="s">
        <v>232</v>
      </c>
      <c r="AG33" t="s">
        <v>213</v>
      </c>
      <c r="AH33" t="s">
        <v>214</v>
      </c>
      <c r="AI33">
        <v>0.13735564458904101</v>
      </c>
      <c r="AJ33" t="s">
        <v>233</v>
      </c>
      <c r="AK33">
        <v>0.13735564458904101</v>
      </c>
      <c r="AL33" t="s">
        <v>216</v>
      </c>
      <c r="AM33">
        <v>2</v>
      </c>
    </row>
    <row r="34" spans="2:39" x14ac:dyDescent="0.3">
      <c r="B34" t="s">
        <v>60</v>
      </c>
      <c r="C34" t="s">
        <v>61</v>
      </c>
      <c r="D34" t="s">
        <v>27</v>
      </c>
      <c r="E34" t="s">
        <v>22</v>
      </c>
      <c r="F34" t="s">
        <v>320</v>
      </c>
      <c r="G34" t="s">
        <v>207</v>
      </c>
      <c r="H34">
        <v>2020</v>
      </c>
      <c r="I34">
        <v>1</v>
      </c>
      <c r="N34">
        <v>11.771000000000001</v>
      </c>
      <c r="O34">
        <v>0.1173375</v>
      </c>
      <c r="Q34">
        <v>3.1536000000000002E-2</v>
      </c>
      <c r="S34">
        <v>0.3</v>
      </c>
      <c r="T34">
        <v>30</v>
      </c>
      <c r="AA34">
        <v>38</v>
      </c>
      <c r="AB34" t="s">
        <v>235</v>
      </c>
      <c r="AC34" t="s">
        <v>231</v>
      </c>
      <c r="AD34" t="s">
        <v>222</v>
      </c>
      <c r="AE34" t="s">
        <v>231</v>
      </c>
      <c r="AF34" t="s">
        <v>232</v>
      </c>
      <c r="AG34" t="s">
        <v>213</v>
      </c>
      <c r="AH34" t="s">
        <v>214</v>
      </c>
      <c r="AI34">
        <v>0.112038453133562</v>
      </c>
      <c r="AJ34" t="s">
        <v>233</v>
      </c>
      <c r="AK34">
        <v>0.112038453133562</v>
      </c>
      <c r="AL34" t="s">
        <v>216</v>
      </c>
      <c r="AM34">
        <v>3</v>
      </c>
    </row>
    <row r="35" spans="2:39" x14ac:dyDescent="0.3">
      <c r="F35" t="s">
        <v>320</v>
      </c>
      <c r="G35" t="s">
        <v>217</v>
      </c>
      <c r="I35">
        <v>1</v>
      </c>
      <c r="N35">
        <v>8.4068172743686205</v>
      </c>
      <c r="O35">
        <v>0.10012799999999999</v>
      </c>
      <c r="T35">
        <v>35</v>
      </c>
      <c r="AA35">
        <v>38</v>
      </c>
      <c r="AB35" t="s">
        <v>235</v>
      </c>
      <c r="AC35" t="s">
        <v>231</v>
      </c>
      <c r="AD35" t="s">
        <v>222</v>
      </c>
      <c r="AE35" t="s">
        <v>231</v>
      </c>
      <c r="AF35" t="s">
        <v>232</v>
      </c>
      <c r="AG35" t="s">
        <v>213</v>
      </c>
      <c r="AH35" t="s">
        <v>214</v>
      </c>
      <c r="AI35">
        <v>0.119007038835616</v>
      </c>
      <c r="AJ35" t="s">
        <v>233</v>
      </c>
      <c r="AK35">
        <v>0.119007038835616</v>
      </c>
      <c r="AL35" t="s">
        <v>216</v>
      </c>
      <c r="AM35">
        <v>3</v>
      </c>
    </row>
    <row r="36" spans="2:39" x14ac:dyDescent="0.3">
      <c r="F36" t="s">
        <v>320</v>
      </c>
      <c r="G36" t="s">
        <v>218</v>
      </c>
      <c r="I36">
        <v>1</v>
      </c>
      <c r="N36">
        <v>6.4774593743010804</v>
      </c>
      <c r="O36">
        <v>8.0571749999999998E-2</v>
      </c>
      <c r="T36">
        <v>40</v>
      </c>
      <c r="AA36">
        <v>38</v>
      </c>
      <c r="AB36" t="s">
        <v>235</v>
      </c>
      <c r="AC36" t="s">
        <v>231</v>
      </c>
      <c r="AD36" t="s">
        <v>222</v>
      </c>
      <c r="AE36" t="s">
        <v>231</v>
      </c>
      <c r="AF36" t="s">
        <v>232</v>
      </c>
      <c r="AG36" t="s">
        <v>213</v>
      </c>
      <c r="AH36" t="s">
        <v>214</v>
      </c>
      <c r="AI36">
        <v>0.12296006984589</v>
      </c>
      <c r="AJ36" t="s">
        <v>233</v>
      </c>
      <c r="AK36">
        <v>0.12296006984589</v>
      </c>
      <c r="AL36" t="s">
        <v>216</v>
      </c>
      <c r="AM36">
        <v>3</v>
      </c>
    </row>
    <row r="37" spans="2:39" x14ac:dyDescent="0.3">
      <c r="F37" t="s">
        <v>320</v>
      </c>
      <c r="G37" t="s">
        <v>219</v>
      </c>
      <c r="I37">
        <v>1</v>
      </c>
      <c r="N37">
        <v>4.3768426652281596</v>
      </c>
      <c r="O37">
        <v>6.8055749999999998E-2</v>
      </c>
      <c r="T37">
        <v>40</v>
      </c>
      <c r="AA37">
        <v>38</v>
      </c>
      <c r="AB37" t="s">
        <v>235</v>
      </c>
      <c r="AC37" t="s">
        <v>231</v>
      </c>
      <c r="AD37" t="s">
        <v>222</v>
      </c>
      <c r="AE37" t="s">
        <v>231</v>
      </c>
      <c r="AF37" t="s">
        <v>232</v>
      </c>
      <c r="AG37" t="s">
        <v>213</v>
      </c>
      <c r="AH37" t="s">
        <v>214</v>
      </c>
      <c r="AI37">
        <v>0.128351949226027</v>
      </c>
      <c r="AJ37" t="s">
        <v>233</v>
      </c>
      <c r="AK37">
        <v>0.128351949226027</v>
      </c>
      <c r="AL37" t="s">
        <v>216</v>
      </c>
      <c r="AM37">
        <v>3</v>
      </c>
    </row>
    <row r="38" spans="2:39" x14ac:dyDescent="0.3">
      <c r="B38" t="s">
        <v>395</v>
      </c>
      <c r="C38" t="s">
        <v>63</v>
      </c>
      <c r="D38" t="s">
        <v>30</v>
      </c>
      <c r="E38" t="s">
        <v>22</v>
      </c>
      <c r="F38" t="s">
        <v>320</v>
      </c>
      <c r="G38" t="s">
        <v>207</v>
      </c>
      <c r="H38">
        <v>2020</v>
      </c>
      <c r="I38">
        <v>1</v>
      </c>
      <c r="N38">
        <v>34.270000000000003</v>
      </c>
      <c r="P38">
        <v>41.3888888888889</v>
      </c>
      <c r="Q38">
        <v>3.1536000000000002E-2</v>
      </c>
      <c r="S38">
        <v>1</v>
      </c>
      <c r="T38">
        <v>10</v>
      </c>
      <c r="U38">
        <v>3</v>
      </c>
      <c r="AA38">
        <v>41</v>
      </c>
      <c r="AB38" t="s">
        <v>236</v>
      </c>
      <c r="AC38" t="s">
        <v>237</v>
      </c>
      <c r="AD38" t="s">
        <v>222</v>
      </c>
      <c r="AE38" t="s">
        <v>237</v>
      </c>
      <c r="AF38" t="s">
        <v>238</v>
      </c>
      <c r="AG38" t="s">
        <v>213</v>
      </c>
      <c r="AH38" t="s">
        <v>214</v>
      </c>
      <c r="AI38">
        <v>0.17123287671232901</v>
      </c>
      <c r="AJ38" t="s">
        <v>239</v>
      </c>
      <c r="AK38">
        <v>0.9</v>
      </c>
      <c r="AL38" t="s">
        <v>216</v>
      </c>
      <c r="AM38">
        <v>1</v>
      </c>
    </row>
    <row r="39" spans="2:39" x14ac:dyDescent="0.3">
      <c r="B39" t="s">
        <v>325</v>
      </c>
      <c r="F39" t="s">
        <v>320</v>
      </c>
      <c r="G39" t="s">
        <v>217</v>
      </c>
      <c r="I39">
        <v>1</v>
      </c>
      <c r="N39">
        <v>28.31</v>
      </c>
      <c r="P39">
        <v>31.0416666666667</v>
      </c>
      <c r="T39">
        <v>20</v>
      </c>
      <c r="U39">
        <v>3</v>
      </c>
      <c r="AA39">
        <v>41</v>
      </c>
      <c r="AB39" t="s">
        <v>236</v>
      </c>
      <c r="AC39" t="s">
        <v>237</v>
      </c>
      <c r="AD39" t="s">
        <v>222</v>
      </c>
      <c r="AE39" t="s">
        <v>237</v>
      </c>
      <c r="AF39" t="s">
        <v>238</v>
      </c>
      <c r="AG39" t="s">
        <v>213</v>
      </c>
      <c r="AH39" t="s">
        <v>214</v>
      </c>
      <c r="AI39">
        <v>0.28538812785388101</v>
      </c>
      <c r="AJ39" t="s">
        <v>239</v>
      </c>
      <c r="AK39">
        <v>0.95</v>
      </c>
      <c r="AL39" t="s">
        <v>216</v>
      </c>
      <c r="AM39">
        <v>1</v>
      </c>
    </row>
    <row r="40" spans="2:39" x14ac:dyDescent="0.3">
      <c r="B40" t="s">
        <v>325</v>
      </c>
      <c r="F40" t="s">
        <v>320</v>
      </c>
      <c r="G40" t="s">
        <v>218</v>
      </c>
      <c r="I40">
        <v>1</v>
      </c>
      <c r="N40">
        <v>16.39</v>
      </c>
      <c r="P40">
        <v>20.6944444444444</v>
      </c>
      <c r="T40">
        <v>25</v>
      </c>
      <c r="U40">
        <v>3</v>
      </c>
      <c r="AA40">
        <v>41</v>
      </c>
      <c r="AB40" t="s">
        <v>236</v>
      </c>
      <c r="AC40" t="s">
        <v>237</v>
      </c>
      <c r="AD40" t="s">
        <v>222</v>
      </c>
      <c r="AE40" t="s">
        <v>237</v>
      </c>
      <c r="AF40" t="s">
        <v>238</v>
      </c>
      <c r="AG40" t="s">
        <v>213</v>
      </c>
      <c r="AH40" t="s">
        <v>214</v>
      </c>
      <c r="AI40">
        <v>0.39954337899543402</v>
      </c>
      <c r="AJ40" t="s">
        <v>239</v>
      </c>
      <c r="AK40">
        <v>0.97</v>
      </c>
      <c r="AL40" t="s">
        <v>216</v>
      </c>
      <c r="AM40">
        <v>1</v>
      </c>
    </row>
    <row r="41" spans="2:39" x14ac:dyDescent="0.3">
      <c r="B41" t="s">
        <v>325</v>
      </c>
      <c r="F41" t="s">
        <v>320</v>
      </c>
      <c r="G41" t="s">
        <v>219</v>
      </c>
      <c r="I41">
        <v>1</v>
      </c>
      <c r="N41">
        <v>11.92</v>
      </c>
      <c r="P41">
        <v>14.4861111111111</v>
      </c>
      <c r="T41">
        <v>30</v>
      </c>
      <c r="U41">
        <v>3</v>
      </c>
      <c r="AA41">
        <v>41</v>
      </c>
      <c r="AB41" t="s">
        <v>236</v>
      </c>
      <c r="AC41" t="s">
        <v>237</v>
      </c>
      <c r="AD41" t="s">
        <v>222</v>
      </c>
      <c r="AE41" t="s">
        <v>237</v>
      </c>
      <c r="AF41" t="s">
        <v>238</v>
      </c>
      <c r="AG41" t="s">
        <v>213</v>
      </c>
      <c r="AH41" t="s">
        <v>214</v>
      </c>
      <c r="AI41">
        <v>0.51369863013698602</v>
      </c>
      <c r="AJ41" t="s">
        <v>239</v>
      </c>
      <c r="AK41">
        <v>0.98</v>
      </c>
      <c r="AL41" t="s">
        <v>216</v>
      </c>
      <c r="AM41">
        <v>1</v>
      </c>
    </row>
    <row r="42" spans="2:39" x14ac:dyDescent="0.3">
      <c r="B42" t="s">
        <v>64</v>
      </c>
      <c r="C42" t="s">
        <v>65</v>
      </c>
      <c r="D42" t="s">
        <v>24</v>
      </c>
      <c r="E42" t="s">
        <v>22</v>
      </c>
      <c r="F42" t="s">
        <v>320</v>
      </c>
      <c r="G42" t="s">
        <v>207</v>
      </c>
      <c r="H42">
        <v>2020</v>
      </c>
      <c r="I42">
        <v>0.35</v>
      </c>
      <c r="N42">
        <v>2.6074999999999999</v>
      </c>
      <c r="O42">
        <v>6.5559999999999993E-2</v>
      </c>
      <c r="P42">
        <v>12.4166666666667</v>
      </c>
      <c r="Q42">
        <v>3.1536000000000002E-2</v>
      </c>
      <c r="R42">
        <v>0.9</v>
      </c>
      <c r="S42">
        <v>1</v>
      </c>
      <c r="T42">
        <v>25</v>
      </c>
      <c r="U42">
        <v>1</v>
      </c>
      <c r="V42">
        <v>942</v>
      </c>
      <c r="W42">
        <v>24</v>
      </c>
      <c r="X42">
        <v>2.1</v>
      </c>
      <c r="Y42">
        <v>23</v>
      </c>
      <c r="Z42">
        <v>5</v>
      </c>
      <c r="AA42">
        <v>50</v>
      </c>
      <c r="AB42" t="s">
        <v>240</v>
      </c>
      <c r="AC42" t="s">
        <v>209</v>
      </c>
      <c r="AD42" t="s">
        <v>210</v>
      </c>
      <c r="AE42" t="s">
        <v>241</v>
      </c>
      <c r="AF42" t="s">
        <v>242</v>
      </c>
      <c r="AG42" t="s">
        <v>213</v>
      </c>
      <c r="AH42" t="s">
        <v>214</v>
      </c>
      <c r="AJ42" t="s">
        <v>215</v>
      </c>
      <c r="AK42">
        <v>0.9</v>
      </c>
      <c r="AL42" t="s">
        <v>216</v>
      </c>
      <c r="AM42">
        <v>1</v>
      </c>
    </row>
    <row r="43" spans="2:39" x14ac:dyDescent="0.3">
      <c r="F43" t="s">
        <v>320</v>
      </c>
      <c r="G43" t="s">
        <v>217</v>
      </c>
      <c r="I43">
        <v>0.35</v>
      </c>
      <c r="N43">
        <v>2.5553499999999998</v>
      </c>
      <c r="O43">
        <v>6.5559999999999993E-2</v>
      </c>
      <c r="P43">
        <v>12.4166666666667</v>
      </c>
      <c r="R43">
        <v>0.9</v>
      </c>
      <c r="T43">
        <v>25</v>
      </c>
      <c r="U43">
        <v>1</v>
      </c>
      <c r="V43">
        <v>942</v>
      </c>
      <c r="W43">
        <v>24</v>
      </c>
      <c r="X43">
        <v>2.1</v>
      </c>
      <c r="Y43">
        <v>23</v>
      </c>
      <c r="Z43">
        <v>5</v>
      </c>
      <c r="AA43">
        <v>50</v>
      </c>
      <c r="AB43" t="s">
        <v>240</v>
      </c>
      <c r="AC43" t="s">
        <v>209</v>
      </c>
      <c r="AD43" t="s">
        <v>210</v>
      </c>
      <c r="AE43" t="s">
        <v>241</v>
      </c>
      <c r="AF43" t="s">
        <v>242</v>
      </c>
      <c r="AG43" t="s">
        <v>213</v>
      </c>
      <c r="AH43" t="s">
        <v>214</v>
      </c>
      <c r="AJ43" t="s">
        <v>215</v>
      </c>
      <c r="AK43">
        <v>0.9</v>
      </c>
      <c r="AL43" t="s">
        <v>216</v>
      </c>
      <c r="AM43">
        <v>1</v>
      </c>
    </row>
    <row r="44" spans="2:39" x14ac:dyDescent="0.3">
      <c r="F44" t="s">
        <v>320</v>
      </c>
      <c r="G44" t="s">
        <v>218</v>
      </c>
      <c r="I44">
        <v>0.35</v>
      </c>
      <c r="N44">
        <v>2.5553499999999998</v>
      </c>
      <c r="O44">
        <v>6.2937599999999996E-2</v>
      </c>
      <c r="P44">
        <v>12.4166666666667</v>
      </c>
      <c r="R44">
        <v>0.9</v>
      </c>
      <c r="T44">
        <v>25</v>
      </c>
      <c r="U44">
        <v>1</v>
      </c>
      <c r="V44">
        <v>942</v>
      </c>
      <c r="W44">
        <v>24</v>
      </c>
      <c r="X44">
        <v>2.1</v>
      </c>
      <c r="Y44">
        <v>23</v>
      </c>
      <c r="Z44">
        <v>5</v>
      </c>
      <c r="AA44">
        <v>50</v>
      </c>
      <c r="AB44" t="s">
        <v>240</v>
      </c>
      <c r="AC44" t="s">
        <v>209</v>
      </c>
      <c r="AD44" t="s">
        <v>210</v>
      </c>
      <c r="AE44" t="s">
        <v>241</v>
      </c>
      <c r="AF44" t="s">
        <v>242</v>
      </c>
      <c r="AG44" t="s">
        <v>213</v>
      </c>
      <c r="AH44" t="s">
        <v>214</v>
      </c>
      <c r="AJ44" t="s">
        <v>215</v>
      </c>
      <c r="AK44">
        <v>0.9</v>
      </c>
      <c r="AL44" t="s">
        <v>216</v>
      </c>
      <c r="AM44">
        <v>1</v>
      </c>
    </row>
    <row r="45" spans="2:39" x14ac:dyDescent="0.3">
      <c r="F45" t="s">
        <v>320</v>
      </c>
      <c r="G45" t="s">
        <v>219</v>
      </c>
      <c r="I45">
        <v>0.35</v>
      </c>
      <c r="N45">
        <v>2.5032000000000001</v>
      </c>
      <c r="O45">
        <v>6.0315199999999999E-2</v>
      </c>
      <c r="P45">
        <v>12.4166666666667</v>
      </c>
      <c r="R45">
        <v>0.9</v>
      </c>
      <c r="T45">
        <v>25</v>
      </c>
      <c r="U45">
        <v>1</v>
      </c>
      <c r="V45">
        <v>942</v>
      </c>
      <c r="W45">
        <v>24</v>
      </c>
      <c r="X45">
        <v>2.1</v>
      </c>
      <c r="Y45">
        <v>23</v>
      </c>
      <c r="Z45">
        <v>5</v>
      </c>
      <c r="AA45">
        <v>50</v>
      </c>
      <c r="AB45" t="s">
        <v>240</v>
      </c>
      <c r="AC45" t="s">
        <v>209</v>
      </c>
      <c r="AD45" t="s">
        <v>210</v>
      </c>
      <c r="AE45" t="s">
        <v>241</v>
      </c>
      <c r="AF45" t="s">
        <v>242</v>
      </c>
      <c r="AG45" t="s">
        <v>213</v>
      </c>
      <c r="AH45" t="s">
        <v>214</v>
      </c>
      <c r="AJ45" t="s">
        <v>215</v>
      </c>
      <c r="AK45">
        <v>0.9</v>
      </c>
      <c r="AL45" t="s">
        <v>216</v>
      </c>
      <c r="AM45">
        <v>1</v>
      </c>
    </row>
    <row r="46" spans="2:39" x14ac:dyDescent="0.3">
      <c r="B46" t="s">
        <v>66</v>
      </c>
      <c r="C46" t="s">
        <v>67</v>
      </c>
      <c r="D46" t="s">
        <v>243</v>
      </c>
      <c r="E46" t="s">
        <v>22</v>
      </c>
      <c r="F46" t="s">
        <v>320</v>
      </c>
      <c r="G46" t="s">
        <v>207</v>
      </c>
      <c r="H46">
        <v>2020</v>
      </c>
      <c r="I46">
        <v>0.46</v>
      </c>
      <c r="N46">
        <v>3.7995000000000001</v>
      </c>
      <c r="O46">
        <v>4.8425000000000003E-2</v>
      </c>
      <c r="P46">
        <v>12.4166666666667</v>
      </c>
      <c r="Q46">
        <v>3.1536000000000002E-2</v>
      </c>
      <c r="R46">
        <v>0.9</v>
      </c>
      <c r="S46">
        <v>1</v>
      </c>
      <c r="T46">
        <v>25</v>
      </c>
      <c r="U46">
        <v>1</v>
      </c>
      <c r="V46">
        <v>75</v>
      </c>
      <c r="W46">
        <v>315</v>
      </c>
      <c r="X46">
        <v>0.6</v>
      </c>
      <c r="Z46">
        <v>0.76</v>
      </c>
      <c r="AA46">
        <v>51</v>
      </c>
      <c r="AB46" t="s">
        <v>244</v>
      </c>
      <c r="AC46" t="s">
        <v>209</v>
      </c>
      <c r="AD46" t="s">
        <v>210</v>
      </c>
      <c r="AE46" t="s">
        <v>245</v>
      </c>
      <c r="AF46" t="s">
        <v>246</v>
      </c>
      <c r="AG46" t="s">
        <v>213</v>
      </c>
      <c r="AH46" t="s">
        <v>214</v>
      </c>
      <c r="AJ46" t="s">
        <v>215</v>
      </c>
      <c r="AK46">
        <v>0.9</v>
      </c>
      <c r="AL46" t="s">
        <v>216</v>
      </c>
      <c r="AM46">
        <v>1</v>
      </c>
    </row>
    <row r="47" spans="2:39" x14ac:dyDescent="0.3">
      <c r="F47" t="s">
        <v>320</v>
      </c>
      <c r="G47" t="s">
        <v>217</v>
      </c>
      <c r="I47">
        <v>0.46</v>
      </c>
      <c r="N47">
        <v>3.6855150000000001</v>
      </c>
      <c r="O47">
        <v>4.8425000000000003E-2</v>
      </c>
      <c r="P47">
        <v>12.4166666666667</v>
      </c>
      <c r="R47">
        <v>0.9</v>
      </c>
      <c r="T47">
        <v>25</v>
      </c>
      <c r="U47">
        <v>1</v>
      </c>
      <c r="V47">
        <v>75</v>
      </c>
      <c r="W47">
        <v>315</v>
      </c>
      <c r="X47">
        <v>0.6</v>
      </c>
      <c r="Z47">
        <v>0.76</v>
      </c>
      <c r="AA47">
        <v>51</v>
      </c>
      <c r="AB47" t="s">
        <v>244</v>
      </c>
      <c r="AC47" t="s">
        <v>209</v>
      </c>
      <c r="AD47" t="s">
        <v>210</v>
      </c>
      <c r="AE47" t="s">
        <v>245</v>
      </c>
      <c r="AF47" t="s">
        <v>246</v>
      </c>
      <c r="AG47" t="s">
        <v>213</v>
      </c>
      <c r="AH47" t="s">
        <v>214</v>
      </c>
      <c r="AJ47" t="s">
        <v>215</v>
      </c>
      <c r="AK47">
        <v>0.9</v>
      </c>
      <c r="AL47" t="s">
        <v>216</v>
      </c>
      <c r="AM47">
        <v>1</v>
      </c>
    </row>
    <row r="48" spans="2:39" x14ac:dyDescent="0.3">
      <c r="F48" t="s">
        <v>320</v>
      </c>
      <c r="G48" t="s">
        <v>218</v>
      </c>
      <c r="I48">
        <v>0.48</v>
      </c>
      <c r="N48">
        <v>3.5335350000000001</v>
      </c>
      <c r="O48">
        <v>4.65625E-2</v>
      </c>
      <c r="P48">
        <v>12.4166666666667</v>
      </c>
      <c r="R48">
        <v>0.9</v>
      </c>
      <c r="T48">
        <v>25</v>
      </c>
      <c r="U48">
        <v>1</v>
      </c>
      <c r="V48">
        <v>75</v>
      </c>
      <c r="W48">
        <v>315</v>
      </c>
      <c r="X48">
        <v>0.6</v>
      </c>
      <c r="Z48">
        <v>0.76</v>
      </c>
      <c r="AA48">
        <v>51</v>
      </c>
      <c r="AB48" t="s">
        <v>244</v>
      </c>
      <c r="AC48" t="s">
        <v>209</v>
      </c>
      <c r="AD48" t="s">
        <v>210</v>
      </c>
      <c r="AE48" t="s">
        <v>245</v>
      </c>
      <c r="AF48" t="s">
        <v>246</v>
      </c>
      <c r="AG48" t="s">
        <v>213</v>
      </c>
      <c r="AH48" t="s">
        <v>214</v>
      </c>
      <c r="AJ48" t="s">
        <v>215</v>
      </c>
      <c r="AK48">
        <v>0.9</v>
      </c>
      <c r="AL48" t="s">
        <v>216</v>
      </c>
      <c r="AM48">
        <v>1</v>
      </c>
    </row>
    <row r="49" spans="2:39" x14ac:dyDescent="0.3">
      <c r="F49" t="s">
        <v>320</v>
      </c>
      <c r="G49" t="s">
        <v>219</v>
      </c>
      <c r="I49">
        <v>0.48</v>
      </c>
      <c r="N49">
        <v>3.3435600000000001</v>
      </c>
      <c r="O49">
        <v>4.4699999999999997E-2</v>
      </c>
      <c r="P49">
        <v>12.4166666666667</v>
      </c>
      <c r="R49">
        <v>0.9</v>
      </c>
      <c r="T49">
        <v>25</v>
      </c>
      <c r="U49">
        <v>1</v>
      </c>
      <c r="V49">
        <v>75</v>
      </c>
      <c r="W49">
        <v>315</v>
      </c>
      <c r="X49">
        <v>0.6</v>
      </c>
      <c r="Z49">
        <v>0.76</v>
      </c>
      <c r="AA49">
        <v>51</v>
      </c>
      <c r="AB49" t="s">
        <v>244</v>
      </c>
      <c r="AC49" t="s">
        <v>209</v>
      </c>
      <c r="AD49" t="s">
        <v>210</v>
      </c>
      <c r="AE49" t="s">
        <v>245</v>
      </c>
      <c r="AF49" t="s">
        <v>246</v>
      </c>
      <c r="AG49" t="s">
        <v>213</v>
      </c>
      <c r="AH49" t="s">
        <v>214</v>
      </c>
      <c r="AJ49" t="s">
        <v>215</v>
      </c>
      <c r="AK49">
        <v>0.9</v>
      </c>
      <c r="AL49" t="s">
        <v>216</v>
      </c>
      <c r="AM49">
        <v>1</v>
      </c>
    </row>
    <row r="50" spans="2:39" x14ac:dyDescent="0.3">
      <c r="B50" t="s">
        <v>68</v>
      </c>
      <c r="C50" t="s">
        <v>69</v>
      </c>
      <c r="D50" t="s">
        <v>24</v>
      </c>
      <c r="E50" t="s">
        <v>22</v>
      </c>
      <c r="F50" t="s">
        <v>320</v>
      </c>
      <c r="G50" t="s">
        <v>207</v>
      </c>
      <c r="H50">
        <v>2020</v>
      </c>
      <c r="I50">
        <v>0.38</v>
      </c>
      <c r="N50">
        <v>2.9055</v>
      </c>
      <c r="O50">
        <v>6.0106600000000003E-2</v>
      </c>
      <c r="P50">
        <v>9.3125</v>
      </c>
      <c r="Q50">
        <v>3.1536000000000002E-2</v>
      </c>
      <c r="R50">
        <v>0.98629999999999995</v>
      </c>
      <c r="S50">
        <v>1</v>
      </c>
      <c r="T50">
        <v>25</v>
      </c>
      <c r="U50">
        <v>0.2</v>
      </c>
      <c r="V50">
        <v>230</v>
      </c>
      <c r="W50">
        <v>3</v>
      </c>
      <c r="X50">
        <v>0.6</v>
      </c>
      <c r="Y50">
        <v>23</v>
      </c>
      <c r="Z50">
        <v>5</v>
      </c>
      <c r="AA50">
        <v>53</v>
      </c>
      <c r="AB50" t="s">
        <v>247</v>
      </c>
      <c r="AC50" t="s">
        <v>209</v>
      </c>
      <c r="AD50" t="s">
        <v>210</v>
      </c>
      <c r="AE50" t="s">
        <v>241</v>
      </c>
      <c r="AF50" t="s">
        <v>242</v>
      </c>
      <c r="AG50" t="s">
        <v>213</v>
      </c>
      <c r="AH50" t="s">
        <v>214</v>
      </c>
      <c r="AJ50" t="s">
        <v>215</v>
      </c>
      <c r="AL50" t="s">
        <v>216</v>
      </c>
      <c r="AM50">
        <v>2</v>
      </c>
    </row>
    <row r="51" spans="2:39" x14ac:dyDescent="0.3">
      <c r="F51" t="s">
        <v>320</v>
      </c>
      <c r="G51" t="s">
        <v>217</v>
      </c>
      <c r="I51">
        <v>0.39</v>
      </c>
      <c r="N51">
        <v>2.8183349999999998</v>
      </c>
      <c r="O51">
        <v>6.0106600000000003E-2</v>
      </c>
      <c r="P51">
        <v>9.3125</v>
      </c>
      <c r="R51">
        <v>0.98629999999999995</v>
      </c>
      <c r="T51">
        <v>25</v>
      </c>
      <c r="U51">
        <v>0.2</v>
      </c>
      <c r="V51">
        <v>230</v>
      </c>
      <c r="W51">
        <v>3</v>
      </c>
      <c r="X51">
        <v>0.6</v>
      </c>
      <c r="Y51">
        <v>23</v>
      </c>
      <c r="Z51">
        <v>5</v>
      </c>
      <c r="AA51">
        <v>53</v>
      </c>
      <c r="AB51" t="s">
        <v>247</v>
      </c>
      <c r="AC51" t="s">
        <v>209</v>
      </c>
      <c r="AD51" t="s">
        <v>210</v>
      </c>
      <c r="AE51" t="s">
        <v>241</v>
      </c>
      <c r="AF51" t="s">
        <v>242</v>
      </c>
      <c r="AG51" t="s">
        <v>213</v>
      </c>
      <c r="AH51" t="s">
        <v>214</v>
      </c>
      <c r="AJ51" t="s">
        <v>215</v>
      </c>
      <c r="AL51" t="s">
        <v>216</v>
      </c>
      <c r="AM51">
        <v>2</v>
      </c>
    </row>
    <row r="52" spans="2:39" x14ac:dyDescent="0.3">
      <c r="F52" t="s">
        <v>320</v>
      </c>
      <c r="G52" t="s">
        <v>218</v>
      </c>
      <c r="I52">
        <v>0.4</v>
      </c>
      <c r="N52">
        <v>2.702115</v>
      </c>
      <c r="O52">
        <v>5.7702336E-2</v>
      </c>
      <c r="P52">
        <v>9.3125</v>
      </c>
      <c r="R52">
        <v>0.98629999999999995</v>
      </c>
      <c r="T52">
        <v>25</v>
      </c>
      <c r="U52">
        <v>0.2</v>
      </c>
      <c r="V52">
        <v>230</v>
      </c>
      <c r="W52">
        <v>3</v>
      </c>
      <c r="X52">
        <v>0.6</v>
      </c>
      <c r="Y52">
        <v>23</v>
      </c>
      <c r="Z52">
        <v>5</v>
      </c>
      <c r="AA52">
        <v>53</v>
      </c>
      <c r="AB52" t="s">
        <v>247</v>
      </c>
      <c r="AC52" t="s">
        <v>209</v>
      </c>
      <c r="AD52" t="s">
        <v>210</v>
      </c>
      <c r="AE52" t="s">
        <v>241</v>
      </c>
      <c r="AF52" t="s">
        <v>242</v>
      </c>
      <c r="AG52" t="s">
        <v>213</v>
      </c>
      <c r="AH52" t="s">
        <v>214</v>
      </c>
      <c r="AJ52" t="s">
        <v>215</v>
      </c>
      <c r="AL52" t="s">
        <v>216</v>
      </c>
      <c r="AM52">
        <v>2</v>
      </c>
    </row>
    <row r="53" spans="2:39" x14ac:dyDescent="0.3">
      <c r="F53" t="s">
        <v>320</v>
      </c>
      <c r="G53" t="s">
        <v>219</v>
      </c>
      <c r="I53">
        <v>0.42</v>
      </c>
      <c r="N53">
        <v>2.5568399999999998</v>
      </c>
      <c r="O53">
        <v>5.5298071999999997E-2</v>
      </c>
      <c r="P53">
        <v>9.3125</v>
      </c>
      <c r="R53">
        <v>0.98629999999999995</v>
      </c>
      <c r="T53">
        <v>25</v>
      </c>
      <c r="U53">
        <v>0.2</v>
      </c>
      <c r="V53">
        <v>230</v>
      </c>
      <c r="W53">
        <v>3</v>
      </c>
      <c r="X53">
        <v>0.6</v>
      </c>
      <c r="Y53">
        <v>23</v>
      </c>
      <c r="Z53">
        <v>5</v>
      </c>
      <c r="AA53">
        <v>53</v>
      </c>
      <c r="AB53" t="s">
        <v>247</v>
      </c>
      <c r="AC53" t="s">
        <v>209</v>
      </c>
      <c r="AD53" t="s">
        <v>210</v>
      </c>
      <c r="AE53" t="s">
        <v>241</v>
      </c>
      <c r="AF53" t="s">
        <v>242</v>
      </c>
      <c r="AG53" t="s">
        <v>213</v>
      </c>
      <c r="AH53" t="s">
        <v>214</v>
      </c>
      <c r="AJ53" t="s">
        <v>215</v>
      </c>
      <c r="AL53" t="s">
        <v>216</v>
      </c>
      <c r="AM53">
        <v>2</v>
      </c>
    </row>
    <row r="54" spans="2:39" x14ac:dyDescent="0.3">
      <c r="B54" t="s">
        <v>70</v>
      </c>
      <c r="C54" t="s">
        <v>71</v>
      </c>
      <c r="D54" t="s">
        <v>243</v>
      </c>
      <c r="E54" t="s">
        <v>22</v>
      </c>
      <c r="F54" t="s">
        <v>320</v>
      </c>
      <c r="G54" t="s">
        <v>207</v>
      </c>
      <c r="H54">
        <v>2020</v>
      </c>
      <c r="I54">
        <v>0.39</v>
      </c>
      <c r="N54">
        <v>3.4866000000000001</v>
      </c>
      <c r="O54">
        <v>6.0106600000000003E-2</v>
      </c>
      <c r="P54">
        <v>9.3125</v>
      </c>
      <c r="Q54">
        <v>3.1536000000000002E-2</v>
      </c>
      <c r="R54">
        <v>0.98629999999999995</v>
      </c>
      <c r="S54">
        <v>1</v>
      </c>
      <c r="T54">
        <v>25</v>
      </c>
      <c r="U54">
        <v>0.2</v>
      </c>
      <c r="V54">
        <v>48</v>
      </c>
      <c r="W54">
        <v>1.7</v>
      </c>
      <c r="X54">
        <v>1</v>
      </c>
      <c r="Y54">
        <v>0.43</v>
      </c>
      <c r="Z54">
        <v>0.1</v>
      </c>
      <c r="AA54">
        <v>52</v>
      </c>
      <c r="AB54" t="s">
        <v>248</v>
      </c>
      <c r="AC54" t="s">
        <v>209</v>
      </c>
      <c r="AD54" t="s">
        <v>210</v>
      </c>
      <c r="AE54" t="s">
        <v>245</v>
      </c>
      <c r="AF54" t="s">
        <v>246</v>
      </c>
      <c r="AG54" t="s">
        <v>213</v>
      </c>
      <c r="AH54" t="s">
        <v>214</v>
      </c>
      <c r="AJ54" t="s">
        <v>215</v>
      </c>
      <c r="AK54">
        <v>0.98629999999999995</v>
      </c>
      <c r="AL54" t="s">
        <v>216</v>
      </c>
      <c r="AM54">
        <v>2</v>
      </c>
    </row>
    <row r="55" spans="2:39" x14ac:dyDescent="0.3">
      <c r="F55" t="s">
        <v>320</v>
      </c>
      <c r="G55" t="s">
        <v>217</v>
      </c>
      <c r="I55">
        <v>0.4</v>
      </c>
      <c r="N55">
        <v>3.382002</v>
      </c>
      <c r="O55">
        <v>6.0106600000000003E-2</v>
      </c>
      <c r="P55">
        <v>9.3125</v>
      </c>
      <c r="R55">
        <v>0.98629999999999995</v>
      </c>
      <c r="T55">
        <v>25</v>
      </c>
      <c r="U55">
        <v>0.2</v>
      </c>
      <c r="V55">
        <v>48</v>
      </c>
      <c r="W55">
        <v>1.7</v>
      </c>
      <c r="X55">
        <v>1</v>
      </c>
      <c r="Y55">
        <v>0.43</v>
      </c>
      <c r="Z55">
        <v>0.1</v>
      </c>
      <c r="AA55">
        <v>52</v>
      </c>
      <c r="AB55" t="s">
        <v>248</v>
      </c>
      <c r="AC55" t="s">
        <v>209</v>
      </c>
      <c r="AD55" t="s">
        <v>210</v>
      </c>
      <c r="AE55" t="s">
        <v>245</v>
      </c>
      <c r="AF55" t="s">
        <v>246</v>
      </c>
      <c r="AG55" t="s">
        <v>213</v>
      </c>
      <c r="AH55" t="s">
        <v>214</v>
      </c>
      <c r="AJ55" t="s">
        <v>215</v>
      </c>
      <c r="AK55">
        <v>0.98629999999999995</v>
      </c>
      <c r="AL55" t="s">
        <v>216</v>
      </c>
      <c r="AM55">
        <v>2</v>
      </c>
    </row>
    <row r="56" spans="2:39" x14ac:dyDescent="0.3">
      <c r="F56" t="s">
        <v>320</v>
      </c>
      <c r="G56" t="s">
        <v>218</v>
      </c>
      <c r="I56">
        <v>0.41</v>
      </c>
      <c r="N56">
        <v>3.2425380000000001</v>
      </c>
      <c r="O56">
        <v>5.7702336E-2</v>
      </c>
      <c r="P56">
        <v>9.3125</v>
      </c>
      <c r="R56">
        <v>0.98629999999999995</v>
      </c>
      <c r="T56">
        <v>25</v>
      </c>
      <c r="U56">
        <v>0.2</v>
      </c>
      <c r="V56">
        <v>48</v>
      </c>
      <c r="W56">
        <v>1.7</v>
      </c>
      <c r="X56">
        <v>1</v>
      </c>
      <c r="Y56">
        <v>0.43</v>
      </c>
      <c r="Z56">
        <v>0.1</v>
      </c>
      <c r="AA56">
        <v>52</v>
      </c>
      <c r="AB56" t="s">
        <v>248</v>
      </c>
      <c r="AC56" t="s">
        <v>209</v>
      </c>
      <c r="AD56" t="s">
        <v>210</v>
      </c>
      <c r="AE56" t="s">
        <v>245</v>
      </c>
      <c r="AF56" t="s">
        <v>246</v>
      </c>
      <c r="AG56" t="s">
        <v>213</v>
      </c>
      <c r="AH56" t="s">
        <v>214</v>
      </c>
      <c r="AJ56" t="s">
        <v>215</v>
      </c>
      <c r="AK56">
        <v>0.98629999999999995</v>
      </c>
      <c r="AL56" t="s">
        <v>216</v>
      </c>
      <c r="AM56">
        <v>2</v>
      </c>
    </row>
    <row r="57" spans="2:39" x14ac:dyDescent="0.3">
      <c r="F57" t="s">
        <v>320</v>
      </c>
      <c r="G57" t="s">
        <v>219</v>
      </c>
      <c r="I57">
        <v>0.43</v>
      </c>
      <c r="N57">
        <v>3.0682079999999998</v>
      </c>
      <c r="O57">
        <v>5.5298071999999997E-2</v>
      </c>
      <c r="P57">
        <v>9.3125</v>
      </c>
      <c r="R57">
        <v>0.98629999999999995</v>
      </c>
      <c r="T57">
        <v>25</v>
      </c>
      <c r="U57">
        <v>0.2</v>
      </c>
      <c r="V57">
        <v>48</v>
      </c>
      <c r="W57">
        <v>1.7</v>
      </c>
      <c r="X57">
        <v>1</v>
      </c>
      <c r="Y57">
        <v>0.43</v>
      </c>
      <c r="Z57">
        <v>0.1</v>
      </c>
      <c r="AA57">
        <v>52</v>
      </c>
      <c r="AB57" t="s">
        <v>248</v>
      </c>
      <c r="AC57" t="s">
        <v>209</v>
      </c>
      <c r="AD57" t="s">
        <v>210</v>
      </c>
      <c r="AE57" t="s">
        <v>245</v>
      </c>
      <c r="AF57" t="s">
        <v>246</v>
      </c>
      <c r="AG57" t="s">
        <v>213</v>
      </c>
      <c r="AH57" t="s">
        <v>214</v>
      </c>
      <c r="AJ57" t="s">
        <v>215</v>
      </c>
      <c r="AK57">
        <v>0.98629999999999995</v>
      </c>
      <c r="AL57" t="s">
        <v>216</v>
      </c>
      <c r="AM57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138"/>
  <sheetViews>
    <sheetView topLeftCell="O1" zoomScale="115" zoomScaleNormal="115" workbookViewId="0">
      <selection activeCell="AO3" sqref="AO3"/>
    </sheetView>
  </sheetViews>
  <sheetFormatPr defaultRowHeight="14.4" x14ac:dyDescent="0.3"/>
  <cols>
    <col min="2" max="2" width="15.6640625" bestFit="1" customWidth="1"/>
    <col min="4" max="4" width="14.6640625" bestFit="1" customWidth="1"/>
    <col min="5" max="5" width="10.88671875" bestFit="1" customWidth="1"/>
    <col min="10" max="10" width="15.21875" bestFit="1" customWidth="1"/>
    <col min="11" max="11" width="18" bestFit="1" customWidth="1"/>
    <col min="12" max="13" width="12" bestFit="1" customWidth="1"/>
  </cols>
  <sheetData>
    <row r="1" spans="2:41" x14ac:dyDescent="0.3">
      <c r="G1" t="s">
        <v>170</v>
      </c>
    </row>
    <row r="2" spans="2:41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397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  <c r="AO2" t="s">
        <v>191</v>
      </c>
    </row>
    <row r="3" spans="2:41" x14ac:dyDescent="0.3">
      <c r="B3" t="s">
        <v>73</v>
      </c>
      <c r="C3" t="s">
        <v>74</v>
      </c>
      <c r="D3" t="s">
        <v>23</v>
      </c>
      <c r="E3" t="s">
        <v>22</v>
      </c>
      <c r="F3" t="s">
        <v>320</v>
      </c>
      <c r="G3" t="s">
        <v>207</v>
      </c>
      <c r="H3">
        <v>2020</v>
      </c>
      <c r="I3">
        <v>0.44</v>
      </c>
      <c r="M3">
        <v>1.3333333333333299</v>
      </c>
      <c r="N3">
        <v>0.15</v>
      </c>
      <c r="O3">
        <v>14.378500000000001</v>
      </c>
      <c r="P3">
        <v>0.23467499999999999</v>
      </c>
      <c r="Q3">
        <v>6.1048611111111102</v>
      </c>
      <c r="R3">
        <v>3.1536000000000002E-2</v>
      </c>
      <c r="S3">
        <v>0.95</v>
      </c>
      <c r="T3">
        <v>1</v>
      </c>
      <c r="U3">
        <v>25</v>
      </c>
      <c r="V3">
        <v>4.5</v>
      </c>
      <c r="W3">
        <v>38</v>
      </c>
      <c r="X3">
        <v>1.5</v>
      </c>
      <c r="Y3">
        <v>0.8</v>
      </c>
      <c r="Z3">
        <v>8.1000000000000192</v>
      </c>
      <c r="AB3">
        <v>1</v>
      </c>
      <c r="AC3" t="s">
        <v>249</v>
      </c>
      <c r="AD3" t="s">
        <v>72</v>
      </c>
      <c r="AE3" t="s">
        <v>250</v>
      </c>
      <c r="AF3" t="s">
        <v>251</v>
      </c>
      <c r="AG3" t="s">
        <v>252</v>
      </c>
      <c r="AH3" t="s">
        <v>253</v>
      </c>
      <c r="AI3" t="s">
        <v>254</v>
      </c>
      <c r="AK3" t="s">
        <v>255</v>
      </c>
      <c r="AL3">
        <v>0.95</v>
      </c>
      <c r="AM3" t="s">
        <v>256</v>
      </c>
      <c r="AN3">
        <v>1</v>
      </c>
      <c r="AO3">
        <f>Table11[[#This Row],[*EMISSIONS~ELCCH4]]/25</f>
        <v>0.06</v>
      </c>
    </row>
    <row r="4" spans="2:41" x14ac:dyDescent="0.3">
      <c r="E4" t="s">
        <v>35</v>
      </c>
      <c r="F4" t="s">
        <v>320</v>
      </c>
      <c r="G4" t="s">
        <v>217</v>
      </c>
      <c r="I4">
        <v>0.46</v>
      </c>
      <c r="M4">
        <v>1.19047619047619</v>
      </c>
      <c r="N4">
        <v>0.15</v>
      </c>
      <c r="O4">
        <v>14.154999999999999</v>
      </c>
      <c r="P4">
        <v>0.23094999999999999</v>
      </c>
      <c r="Q4">
        <v>6.00138888888889</v>
      </c>
      <c r="S4">
        <v>0.95</v>
      </c>
      <c r="U4">
        <v>25</v>
      </c>
      <c r="V4">
        <v>4.5</v>
      </c>
      <c r="W4">
        <v>35</v>
      </c>
      <c r="X4">
        <v>1.5</v>
      </c>
      <c r="Y4">
        <v>0.8</v>
      </c>
      <c r="Z4">
        <v>8.1000000000000192</v>
      </c>
      <c r="AB4">
        <v>1</v>
      </c>
      <c r="AC4" t="s">
        <v>249</v>
      </c>
      <c r="AD4" t="s">
        <v>72</v>
      </c>
      <c r="AE4" t="s">
        <v>250</v>
      </c>
      <c r="AF4" t="s">
        <v>251</v>
      </c>
      <c r="AG4" t="s">
        <v>252</v>
      </c>
      <c r="AH4" t="s">
        <v>253</v>
      </c>
      <c r="AI4" t="s">
        <v>254</v>
      </c>
      <c r="AK4" t="s">
        <v>255</v>
      </c>
      <c r="AL4">
        <v>0.95</v>
      </c>
      <c r="AM4" t="s">
        <v>256</v>
      </c>
      <c r="AN4">
        <v>1</v>
      </c>
      <c r="AO4">
        <f>Table11[[#This Row],[*EMISSIONS~ELCCH4]]/25</f>
        <v>0.06</v>
      </c>
    </row>
    <row r="5" spans="2:41" x14ac:dyDescent="0.3">
      <c r="F5" t="s">
        <v>320</v>
      </c>
      <c r="G5" t="s">
        <v>218</v>
      </c>
      <c r="I5">
        <v>0.52</v>
      </c>
      <c r="M5">
        <v>0.99009900990098998</v>
      </c>
      <c r="N5">
        <v>0.15</v>
      </c>
      <c r="O5">
        <v>13.8605383866804</v>
      </c>
      <c r="P5">
        <v>0.22614562630899601</v>
      </c>
      <c r="Q5">
        <v>5.8765440528323403</v>
      </c>
      <c r="S5">
        <v>0.95</v>
      </c>
      <c r="U5">
        <v>25</v>
      </c>
      <c r="V5">
        <v>4.5</v>
      </c>
      <c r="W5">
        <v>35</v>
      </c>
      <c r="X5">
        <v>1.5</v>
      </c>
      <c r="Y5">
        <v>0.8</v>
      </c>
      <c r="Z5">
        <v>8.1000000000000192</v>
      </c>
      <c r="AB5">
        <v>1</v>
      </c>
      <c r="AC5" t="s">
        <v>249</v>
      </c>
      <c r="AD5" t="s">
        <v>72</v>
      </c>
      <c r="AE5" t="s">
        <v>250</v>
      </c>
      <c r="AF5" t="s">
        <v>251</v>
      </c>
      <c r="AG5" t="s">
        <v>252</v>
      </c>
      <c r="AH5" t="s">
        <v>253</v>
      </c>
      <c r="AI5" t="s">
        <v>254</v>
      </c>
      <c r="AK5" t="s">
        <v>255</v>
      </c>
      <c r="AL5">
        <v>0.95</v>
      </c>
      <c r="AM5" t="s">
        <v>256</v>
      </c>
      <c r="AN5">
        <v>1</v>
      </c>
      <c r="AO5">
        <f>Table11[[#This Row],[*EMISSIONS~ELCCH4]]/25</f>
        <v>0.06</v>
      </c>
    </row>
    <row r="6" spans="2:41" x14ac:dyDescent="0.3">
      <c r="F6" t="s">
        <v>320</v>
      </c>
      <c r="G6" t="s">
        <v>219</v>
      </c>
      <c r="I6">
        <v>0.52</v>
      </c>
      <c r="M6">
        <v>0.99009900990098998</v>
      </c>
      <c r="N6">
        <v>0.15</v>
      </c>
      <c r="O6">
        <v>13.2898644836587</v>
      </c>
      <c r="P6">
        <v>0.216834631049168</v>
      </c>
      <c r="Q6">
        <v>5.6345916670482801</v>
      </c>
      <c r="S6">
        <v>0.95</v>
      </c>
      <c r="U6">
        <v>25</v>
      </c>
      <c r="V6">
        <v>4.5</v>
      </c>
      <c r="W6">
        <v>35</v>
      </c>
      <c r="X6">
        <v>1.5</v>
      </c>
      <c r="Y6">
        <v>0.8</v>
      </c>
      <c r="Z6">
        <v>8.1000000000000192</v>
      </c>
      <c r="AB6">
        <v>1</v>
      </c>
      <c r="AC6" t="s">
        <v>249</v>
      </c>
      <c r="AD6" t="s">
        <v>72</v>
      </c>
      <c r="AE6" t="s">
        <v>250</v>
      </c>
      <c r="AF6" t="s">
        <v>251</v>
      </c>
      <c r="AG6" t="s">
        <v>252</v>
      </c>
      <c r="AH6" t="s">
        <v>253</v>
      </c>
      <c r="AI6" t="s">
        <v>254</v>
      </c>
      <c r="AK6" t="s">
        <v>255</v>
      </c>
      <c r="AL6">
        <v>0.95</v>
      </c>
      <c r="AM6" t="s">
        <v>256</v>
      </c>
      <c r="AN6">
        <v>1</v>
      </c>
      <c r="AO6">
        <f>Table11[[#This Row],[*EMISSIONS~ELCCH4]]/25</f>
        <v>0.06</v>
      </c>
    </row>
    <row r="7" spans="2:41" x14ac:dyDescent="0.3">
      <c r="B7" t="s">
        <v>75</v>
      </c>
      <c r="C7" t="s">
        <v>76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0.28000000000000003</v>
      </c>
      <c r="L7">
        <v>1.6666666666666701</v>
      </c>
      <c r="O7">
        <v>8.94</v>
      </c>
      <c r="Q7">
        <v>31.0416666666667</v>
      </c>
      <c r="R7">
        <v>3.1536000000000002E-2</v>
      </c>
      <c r="S7">
        <v>0.95</v>
      </c>
      <c r="T7">
        <v>1</v>
      </c>
      <c r="U7">
        <v>15</v>
      </c>
      <c r="V7">
        <v>0.5</v>
      </c>
      <c r="W7">
        <v>10</v>
      </c>
      <c r="X7">
        <v>6</v>
      </c>
      <c r="Z7">
        <v>270</v>
      </c>
      <c r="AB7">
        <v>9</v>
      </c>
      <c r="AC7" t="s">
        <v>257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0.95</v>
      </c>
      <c r="AM7" t="s">
        <v>256</v>
      </c>
      <c r="AN7">
        <v>1</v>
      </c>
      <c r="AO7">
        <f>Table11[[#This Row],[*EMISSIONS~ELCCH4]]/25</f>
        <v>0.24</v>
      </c>
    </row>
    <row r="8" spans="2:41" x14ac:dyDescent="0.3">
      <c r="E8" t="s">
        <v>35</v>
      </c>
      <c r="F8" t="s">
        <v>320</v>
      </c>
      <c r="G8" t="s">
        <v>217</v>
      </c>
      <c r="I8">
        <v>0.28000000000000003</v>
      </c>
      <c r="L8">
        <v>1.6666666666666701</v>
      </c>
      <c r="O8">
        <v>8.94</v>
      </c>
      <c r="Q8">
        <v>31.0416666666667</v>
      </c>
      <c r="S8">
        <v>0.95</v>
      </c>
      <c r="U8">
        <v>15</v>
      </c>
      <c r="V8">
        <v>0.5</v>
      </c>
      <c r="W8">
        <v>10</v>
      </c>
      <c r="X8">
        <v>6</v>
      </c>
      <c r="Z8">
        <v>270</v>
      </c>
      <c r="AB8">
        <v>9</v>
      </c>
      <c r="AC8" t="s">
        <v>257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0.95</v>
      </c>
      <c r="AM8" t="s">
        <v>256</v>
      </c>
      <c r="AN8">
        <v>1</v>
      </c>
      <c r="AO8">
        <f>Table11[[#This Row],[*EMISSIONS~ELCCH4]]/25</f>
        <v>0.24</v>
      </c>
    </row>
    <row r="9" spans="2:41" x14ac:dyDescent="0.3">
      <c r="F9" t="s">
        <v>320</v>
      </c>
      <c r="G9" t="s">
        <v>218</v>
      </c>
      <c r="I9">
        <v>0.28000000000000003</v>
      </c>
      <c r="L9">
        <v>1.6666666666666701</v>
      </c>
      <c r="O9">
        <v>8.1950000000000003</v>
      </c>
      <c r="Q9">
        <v>28.9722222222222</v>
      </c>
      <c r="S9">
        <v>0.95</v>
      </c>
      <c r="U9">
        <v>15</v>
      </c>
      <c r="V9">
        <v>0.5</v>
      </c>
      <c r="W9">
        <v>10</v>
      </c>
      <c r="X9">
        <v>6</v>
      </c>
      <c r="Z9">
        <v>270</v>
      </c>
      <c r="AB9">
        <v>9</v>
      </c>
      <c r="AC9" t="s">
        <v>257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0.95</v>
      </c>
      <c r="AM9" t="s">
        <v>256</v>
      </c>
      <c r="AN9">
        <v>1</v>
      </c>
      <c r="AO9">
        <f>Table11[[#This Row],[*EMISSIONS~ELCCH4]]/25</f>
        <v>0.24</v>
      </c>
    </row>
    <row r="10" spans="2:41" x14ac:dyDescent="0.3">
      <c r="F10" t="s">
        <v>320</v>
      </c>
      <c r="G10" t="s">
        <v>219</v>
      </c>
      <c r="I10">
        <v>0.28000000000000003</v>
      </c>
      <c r="L10">
        <v>1.6666666666666701</v>
      </c>
      <c r="O10">
        <v>7.45</v>
      </c>
      <c r="Q10">
        <v>26.9027777777778</v>
      </c>
      <c r="S10">
        <v>0.95</v>
      </c>
      <c r="U10">
        <v>15</v>
      </c>
      <c r="V10">
        <v>0.5</v>
      </c>
      <c r="W10">
        <v>10</v>
      </c>
      <c r="X10">
        <v>6</v>
      </c>
      <c r="Z10">
        <v>270</v>
      </c>
      <c r="AB10">
        <v>9</v>
      </c>
      <c r="AC10" t="s">
        <v>257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0.95</v>
      </c>
      <c r="AM10" t="s">
        <v>256</v>
      </c>
      <c r="AN10">
        <v>1</v>
      </c>
      <c r="AO10">
        <f>Table11[[#This Row],[*EMISSIONS~ELCCH4]]/25</f>
        <v>0.24</v>
      </c>
    </row>
    <row r="11" spans="2:41" x14ac:dyDescent="0.3">
      <c r="B11" t="s">
        <v>77</v>
      </c>
      <c r="C11" t="s">
        <v>78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0.34</v>
      </c>
      <c r="L11">
        <v>1.40845070422535</v>
      </c>
      <c r="O11">
        <v>5.5875000000000004</v>
      </c>
      <c r="P11">
        <v>0.14899999999999999</v>
      </c>
      <c r="Q11">
        <v>11.3819444444444</v>
      </c>
      <c r="R11">
        <v>3.1536000000000002E-2</v>
      </c>
      <c r="S11">
        <v>0.98</v>
      </c>
      <c r="T11">
        <v>1</v>
      </c>
      <c r="U11">
        <v>25</v>
      </c>
      <c r="V11">
        <v>1.5</v>
      </c>
      <c r="W11">
        <v>20</v>
      </c>
      <c r="X11">
        <v>1.5</v>
      </c>
      <c r="Y11">
        <v>1</v>
      </c>
      <c r="Z11">
        <v>270</v>
      </c>
      <c r="AB11">
        <v>8</v>
      </c>
      <c r="AC11" t="s">
        <v>260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0.98</v>
      </c>
      <c r="AM11" t="s">
        <v>256</v>
      </c>
      <c r="AN11">
        <v>2</v>
      </c>
      <c r="AO11">
        <f>Table11[[#This Row],[*EMISSIONS~ELCCH4]]/25</f>
        <v>0.06</v>
      </c>
    </row>
    <row r="12" spans="2:41" x14ac:dyDescent="0.3">
      <c r="E12" t="s">
        <v>35</v>
      </c>
      <c r="F12" t="s">
        <v>320</v>
      </c>
      <c r="G12" t="s">
        <v>217</v>
      </c>
      <c r="I12">
        <v>0.35</v>
      </c>
      <c r="L12">
        <v>1.3698630136986301</v>
      </c>
      <c r="O12">
        <v>5.4385000000000003</v>
      </c>
      <c r="P12">
        <v>0.14527499999999999</v>
      </c>
      <c r="Q12">
        <v>11.175000000000001</v>
      </c>
      <c r="S12">
        <v>0.98</v>
      </c>
      <c r="U12">
        <v>25</v>
      </c>
      <c r="V12">
        <v>1.5</v>
      </c>
      <c r="W12">
        <v>15</v>
      </c>
      <c r="X12">
        <v>1.5</v>
      </c>
      <c r="Y12">
        <v>1</v>
      </c>
      <c r="Z12">
        <v>270</v>
      </c>
      <c r="AB12">
        <v>8</v>
      </c>
      <c r="AC12" t="s">
        <v>260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0.98</v>
      </c>
      <c r="AM12" t="s">
        <v>256</v>
      </c>
      <c r="AN12">
        <v>2</v>
      </c>
      <c r="AO12">
        <f>Table11[[#This Row],[*EMISSIONS~ELCCH4]]/25</f>
        <v>0.06</v>
      </c>
    </row>
    <row r="13" spans="2:41" x14ac:dyDescent="0.3">
      <c r="F13" t="s">
        <v>320</v>
      </c>
      <c r="G13" t="s">
        <v>218</v>
      </c>
      <c r="I13">
        <v>0.37</v>
      </c>
      <c r="L13">
        <v>1.25</v>
      </c>
      <c r="O13">
        <v>5.2149999999999999</v>
      </c>
      <c r="P13">
        <v>0.13857</v>
      </c>
      <c r="Q13">
        <v>10.554166666666699</v>
      </c>
      <c r="S13">
        <v>0.98</v>
      </c>
      <c r="U13">
        <v>25</v>
      </c>
      <c r="V13">
        <v>1.5</v>
      </c>
      <c r="W13">
        <v>10</v>
      </c>
      <c r="X13">
        <v>1.5</v>
      </c>
      <c r="Y13">
        <v>1</v>
      </c>
      <c r="Z13">
        <v>270</v>
      </c>
      <c r="AB13">
        <v>8</v>
      </c>
      <c r="AC13" t="s">
        <v>260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0.98</v>
      </c>
      <c r="AM13" t="s">
        <v>256</v>
      </c>
      <c r="AN13">
        <v>2</v>
      </c>
      <c r="AO13">
        <f>Table11[[#This Row],[*EMISSIONS~ELCCH4]]/25</f>
        <v>0.06</v>
      </c>
    </row>
    <row r="14" spans="2:41" x14ac:dyDescent="0.3">
      <c r="F14" t="s">
        <v>320</v>
      </c>
      <c r="G14" t="s">
        <v>219</v>
      </c>
      <c r="I14">
        <v>0.38</v>
      </c>
      <c r="L14">
        <v>1.25</v>
      </c>
      <c r="O14">
        <v>5.0659999999999998</v>
      </c>
      <c r="P14">
        <v>0.1341</v>
      </c>
      <c r="Q14">
        <v>9.5194444444444404</v>
      </c>
      <c r="S14">
        <v>0.98</v>
      </c>
      <c r="U14">
        <v>25</v>
      </c>
      <c r="V14">
        <v>1.5</v>
      </c>
      <c r="W14">
        <v>10</v>
      </c>
      <c r="X14">
        <v>1.5</v>
      </c>
      <c r="Y14">
        <v>1</v>
      </c>
      <c r="Z14">
        <v>270</v>
      </c>
      <c r="AB14">
        <v>8</v>
      </c>
      <c r="AC14" t="s">
        <v>260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0.98</v>
      </c>
      <c r="AM14" t="s">
        <v>256</v>
      </c>
      <c r="AN14">
        <v>2</v>
      </c>
      <c r="AO14">
        <f>Table11[[#This Row],[*EMISSIONS~ELCCH4]]/25</f>
        <v>0.06</v>
      </c>
    </row>
    <row r="15" spans="2:41" x14ac:dyDescent="0.3">
      <c r="B15" t="s">
        <v>79</v>
      </c>
      <c r="C15" t="s">
        <v>80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0.39</v>
      </c>
      <c r="L15">
        <v>1.0526315789473699</v>
      </c>
      <c r="O15">
        <v>4.47</v>
      </c>
      <c r="P15">
        <v>0.14899999999999999</v>
      </c>
      <c r="Q15">
        <v>9.3125</v>
      </c>
      <c r="R15">
        <v>3.1536000000000002E-2</v>
      </c>
      <c r="S15">
        <v>0.98</v>
      </c>
      <c r="T15">
        <v>1</v>
      </c>
      <c r="U15">
        <v>25</v>
      </c>
      <c r="V15">
        <v>1.5</v>
      </c>
      <c r="W15">
        <v>20</v>
      </c>
      <c r="X15">
        <v>1.5</v>
      </c>
      <c r="Y15">
        <v>1</v>
      </c>
      <c r="Z15">
        <v>270</v>
      </c>
      <c r="AB15">
        <v>7</v>
      </c>
      <c r="AC15" t="s">
        <v>261</v>
      </c>
      <c r="AD15" t="s">
        <v>72</v>
      </c>
      <c r="AE15" t="s">
        <v>250</v>
      </c>
      <c r="AF15" t="s">
        <v>245</v>
      </c>
      <c r="AG15" t="s">
        <v>246</v>
      </c>
      <c r="AH15" t="s">
        <v>253</v>
      </c>
      <c r="AI15" t="s">
        <v>254</v>
      </c>
      <c r="AK15" t="s">
        <v>259</v>
      </c>
      <c r="AL15">
        <v>0.98</v>
      </c>
      <c r="AM15" t="s">
        <v>256</v>
      </c>
      <c r="AN15">
        <v>3</v>
      </c>
      <c r="AO15">
        <f>Table11[[#This Row],[*EMISSIONS~ELCCH4]]/25</f>
        <v>0.06</v>
      </c>
    </row>
    <row r="16" spans="2:41" x14ac:dyDescent="0.3">
      <c r="E16" t="s">
        <v>35</v>
      </c>
      <c r="F16" t="s">
        <v>320</v>
      </c>
      <c r="G16" t="s">
        <v>217</v>
      </c>
      <c r="I16">
        <v>0.4</v>
      </c>
      <c r="L16">
        <v>1.0416666666666701</v>
      </c>
      <c r="O16">
        <v>4.3955000000000002</v>
      </c>
      <c r="P16">
        <v>0.14527499999999999</v>
      </c>
      <c r="Q16">
        <v>9.1055555555555596</v>
      </c>
      <c r="S16">
        <v>0.98</v>
      </c>
      <c r="U16">
        <v>25</v>
      </c>
      <c r="V16">
        <v>1.5</v>
      </c>
      <c r="W16">
        <v>15</v>
      </c>
      <c r="X16">
        <v>1.5</v>
      </c>
      <c r="Y16">
        <v>1</v>
      </c>
      <c r="Z16">
        <v>270</v>
      </c>
      <c r="AB16">
        <v>7</v>
      </c>
      <c r="AC16" t="s">
        <v>261</v>
      </c>
      <c r="AD16" t="s">
        <v>72</v>
      </c>
      <c r="AE16" t="s">
        <v>250</v>
      </c>
      <c r="AF16" t="s">
        <v>245</v>
      </c>
      <c r="AG16" t="s">
        <v>246</v>
      </c>
      <c r="AH16" t="s">
        <v>253</v>
      </c>
      <c r="AI16" t="s">
        <v>254</v>
      </c>
      <c r="AK16" t="s">
        <v>259</v>
      </c>
      <c r="AL16">
        <v>0.98</v>
      </c>
      <c r="AM16" t="s">
        <v>256</v>
      </c>
      <c r="AN16">
        <v>3</v>
      </c>
      <c r="AO16">
        <f>Table11[[#This Row],[*EMISSIONS~ELCCH4]]/25</f>
        <v>0.06</v>
      </c>
    </row>
    <row r="17" spans="2:41" x14ac:dyDescent="0.3">
      <c r="F17" t="s">
        <v>320</v>
      </c>
      <c r="G17" t="s">
        <v>218</v>
      </c>
      <c r="I17">
        <v>0.41</v>
      </c>
      <c r="L17">
        <v>1</v>
      </c>
      <c r="O17">
        <v>4.1719999999999997</v>
      </c>
      <c r="P17">
        <v>0.13857</v>
      </c>
      <c r="Q17">
        <v>8.69166666666667</v>
      </c>
      <c r="S17">
        <v>0.98</v>
      </c>
      <c r="U17">
        <v>25</v>
      </c>
      <c r="V17">
        <v>1.5</v>
      </c>
      <c r="W17">
        <v>10</v>
      </c>
      <c r="X17">
        <v>1.5</v>
      </c>
      <c r="Y17">
        <v>1</v>
      </c>
      <c r="Z17">
        <v>270</v>
      </c>
      <c r="AB17">
        <v>7</v>
      </c>
      <c r="AC17" t="s">
        <v>261</v>
      </c>
      <c r="AD17" t="s">
        <v>72</v>
      </c>
      <c r="AE17" t="s">
        <v>250</v>
      </c>
      <c r="AF17" t="s">
        <v>245</v>
      </c>
      <c r="AG17" t="s">
        <v>246</v>
      </c>
      <c r="AH17" t="s">
        <v>253</v>
      </c>
      <c r="AI17" t="s">
        <v>254</v>
      </c>
      <c r="AK17" t="s">
        <v>259</v>
      </c>
      <c r="AL17">
        <v>0.98</v>
      </c>
      <c r="AM17" t="s">
        <v>256</v>
      </c>
      <c r="AN17">
        <v>3</v>
      </c>
      <c r="AO17">
        <f>Table11[[#This Row],[*EMISSIONS~ELCCH4]]/25</f>
        <v>0.06</v>
      </c>
    </row>
    <row r="18" spans="2:41" x14ac:dyDescent="0.3">
      <c r="F18" t="s">
        <v>320</v>
      </c>
      <c r="G18" t="s">
        <v>219</v>
      </c>
      <c r="I18">
        <v>0.43</v>
      </c>
      <c r="L18">
        <v>1</v>
      </c>
      <c r="O18">
        <v>3.8740000000000001</v>
      </c>
      <c r="P18">
        <v>0.1341</v>
      </c>
      <c r="Q18">
        <v>8.2777777777777803</v>
      </c>
      <c r="S18">
        <v>0.98</v>
      </c>
      <c r="U18">
        <v>25</v>
      </c>
      <c r="V18">
        <v>1.5</v>
      </c>
      <c r="W18">
        <v>10</v>
      </c>
      <c r="X18">
        <v>1.5</v>
      </c>
      <c r="Y18">
        <v>1</v>
      </c>
      <c r="Z18">
        <v>270</v>
      </c>
      <c r="AB18">
        <v>7</v>
      </c>
      <c r="AC18" t="s">
        <v>261</v>
      </c>
      <c r="AD18" t="s">
        <v>72</v>
      </c>
      <c r="AE18" t="s">
        <v>250</v>
      </c>
      <c r="AF18" t="s">
        <v>245</v>
      </c>
      <c r="AG18" t="s">
        <v>246</v>
      </c>
      <c r="AH18" t="s">
        <v>253</v>
      </c>
      <c r="AI18" t="s">
        <v>254</v>
      </c>
      <c r="AK18" t="s">
        <v>259</v>
      </c>
      <c r="AL18">
        <v>0.98</v>
      </c>
      <c r="AM18" t="s">
        <v>256</v>
      </c>
      <c r="AN18">
        <v>3</v>
      </c>
      <c r="AO18">
        <f>Table11[[#This Row],[*EMISSIONS~ELCCH4]]/25</f>
        <v>0.06</v>
      </c>
    </row>
    <row r="19" spans="2:41" x14ac:dyDescent="0.3">
      <c r="B19" t="s">
        <v>81</v>
      </c>
      <c r="C19" t="s">
        <v>82</v>
      </c>
      <c r="D19" t="s">
        <v>243</v>
      </c>
      <c r="E19" t="s">
        <v>22</v>
      </c>
      <c r="F19" t="s">
        <v>320</v>
      </c>
      <c r="G19" t="s">
        <v>207</v>
      </c>
      <c r="H19">
        <v>2020</v>
      </c>
      <c r="I19">
        <v>0.47</v>
      </c>
      <c r="L19">
        <v>0.83333333333333304</v>
      </c>
      <c r="O19">
        <v>9.6850000000000005</v>
      </c>
      <c r="P19">
        <v>0.2235</v>
      </c>
      <c r="Q19">
        <v>9.3125</v>
      </c>
      <c r="R19">
        <v>3.1536000000000002E-2</v>
      </c>
      <c r="S19">
        <v>0.97</v>
      </c>
      <c r="T19">
        <v>1</v>
      </c>
      <c r="U19">
        <v>25</v>
      </c>
      <c r="V19">
        <v>2.5</v>
      </c>
      <c r="W19">
        <v>20</v>
      </c>
      <c r="X19">
        <v>1.5</v>
      </c>
      <c r="Y19">
        <v>1</v>
      </c>
      <c r="Z19">
        <v>270</v>
      </c>
      <c r="AB19">
        <v>11</v>
      </c>
      <c r="AC19" t="s">
        <v>262</v>
      </c>
      <c r="AD19" t="s">
        <v>72</v>
      </c>
      <c r="AE19" t="s">
        <v>250</v>
      </c>
      <c r="AF19" t="s">
        <v>245</v>
      </c>
      <c r="AG19" t="s">
        <v>246</v>
      </c>
      <c r="AH19" t="s">
        <v>258</v>
      </c>
      <c r="AI19" t="s">
        <v>254</v>
      </c>
      <c r="AK19" t="s">
        <v>259</v>
      </c>
      <c r="AL19">
        <v>0.97</v>
      </c>
      <c r="AM19" t="s">
        <v>256</v>
      </c>
      <c r="AN19">
        <v>4</v>
      </c>
      <c r="AO19">
        <f>Table11[[#This Row],[*EMISSIONS~ELCCH4]]/25</f>
        <v>0.06</v>
      </c>
    </row>
    <row r="20" spans="2:41" x14ac:dyDescent="0.3">
      <c r="E20" t="s">
        <v>35</v>
      </c>
      <c r="F20" t="s">
        <v>320</v>
      </c>
      <c r="G20" t="s">
        <v>217</v>
      </c>
      <c r="I20">
        <v>0.48</v>
      </c>
      <c r="L20">
        <v>0.76923076923076905</v>
      </c>
      <c r="O20">
        <v>9.6850000000000005</v>
      </c>
      <c r="P20">
        <v>0.21828500000000001</v>
      </c>
      <c r="Q20">
        <v>9.1055555555555596</v>
      </c>
      <c r="S20">
        <v>0.97</v>
      </c>
      <c r="U20">
        <v>25</v>
      </c>
      <c r="V20">
        <v>2</v>
      </c>
      <c r="W20">
        <v>15</v>
      </c>
      <c r="X20">
        <v>1.5</v>
      </c>
      <c r="Y20">
        <v>1</v>
      </c>
      <c r="Z20">
        <v>270</v>
      </c>
      <c r="AB20">
        <v>11</v>
      </c>
      <c r="AC20" t="s">
        <v>262</v>
      </c>
      <c r="AD20" t="s">
        <v>72</v>
      </c>
      <c r="AE20" t="s">
        <v>250</v>
      </c>
      <c r="AF20" t="s">
        <v>245</v>
      </c>
      <c r="AG20" t="s">
        <v>246</v>
      </c>
      <c r="AH20" t="s">
        <v>258</v>
      </c>
      <c r="AI20" t="s">
        <v>254</v>
      </c>
      <c r="AK20" t="s">
        <v>259</v>
      </c>
      <c r="AL20">
        <v>0.97</v>
      </c>
      <c r="AM20" t="s">
        <v>256</v>
      </c>
      <c r="AN20">
        <v>4</v>
      </c>
      <c r="AO20">
        <f>Table11[[#This Row],[*EMISSIONS~ELCCH4]]/25</f>
        <v>0.06</v>
      </c>
    </row>
    <row r="21" spans="2:41" x14ac:dyDescent="0.3">
      <c r="F21" t="s">
        <v>320</v>
      </c>
      <c r="G21" t="s">
        <v>218</v>
      </c>
      <c r="I21">
        <v>0.5</v>
      </c>
      <c r="L21">
        <v>0.71428571428571397</v>
      </c>
      <c r="O21">
        <v>8.94</v>
      </c>
      <c r="P21">
        <v>0.20710999999999999</v>
      </c>
      <c r="Q21">
        <v>8.69166666666667</v>
      </c>
      <c r="S21">
        <v>0.97</v>
      </c>
      <c r="U21">
        <v>25</v>
      </c>
      <c r="V21">
        <v>2</v>
      </c>
      <c r="W21">
        <v>10</v>
      </c>
      <c r="X21">
        <v>1.5</v>
      </c>
      <c r="Y21">
        <v>1</v>
      </c>
      <c r="Z21">
        <v>270</v>
      </c>
      <c r="AB21">
        <v>11</v>
      </c>
      <c r="AC21" t="s">
        <v>262</v>
      </c>
      <c r="AD21" t="s">
        <v>72</v>
      </c>
      <c r="AE21" t="s">
        <v>250</v>
      </c>
      <c r="AF21" t="s">
        <v>245</v>
      </c>
      <c r="AG21" t="s">
        <v>246</v>
      </c>
      <c r="AH21" t="s">
        <v>258</v>
      </c>
      <c r="AI21" t="s">
        <v>254</v>
      </c>
      <c r="AK21" t="s">
        <v>259</v>
      </c>
      <c r="AL21">
        <v>0.97</v>
      </c>
      <c r="AM21" t="s">
        <v>256</v>
      </c>
      <c r="AN21">
        <v>4</v>
      </c>
      <c r="AO21">
        <f>Table11[[#This Row],[*EMISSIONS~ELCCH4]]/25</f>
        <v>0.06</v>
      </c>
    </row>
    <row r="22" spans="2:41" x14ac:dyDescent="0.3">
      <c r="F22" t="s">
        <v>320</v>
      </c>
      <c r="G22" t="s">
        <v>219</v>
      </c>
      <c r="I22">
        <v>0.52</v>
      </c>
      <c r="L22">
        <v>0.64516129032258096</v>
      </c>
      <c r="O22">
        <v>8.1950000000000003</v>
      </c>
      <c r="P22">
        <v>0.19370000000000001</v>
      </c>
      <c r="Q22">
        <v>8.2777777777777803</v>
      </c>
      <c r="S22">
        <v>0.97</v>
      </c>
      <c r="U22">
        <v>25</v>
      </c>
      <c r="V22">
        <v>2</v>
      </c>
      <c r="W22">
        <v>8</v>
      </c>
      <c r="X22">
        <v>1.5</v>
      </c>
      <c r="Y22">
        <v>1</v>
      </c>
      <c r="Z22">
        <v>270</v>
      </c>
      <c r="AB22">
        <v>11</v>
      </c>
      <c r="AC22" t="s">
        <v>262</v>
      </c>
      <c r="AD22" t="s">
        <v>72</v>
      </c>
      <c r="AE22" t="s">
        <v>250</v>
      </c>
      <c r="AF22" t="s">
        <v>245</v>
      </c>
      <c r="AG22" t="s">
        <v>246</v>
      </c>
      <c r="AH22" t="s">
        <v>258</v>
      </c>
      <c r="AI22" t="s">
        <v>254</v>
      </c>
      <c r="AK22" t="s">
        <v>259</v>
      </c>
      <c r="AL22">
        <v>0.97</v>
      </c>
      <c r="AM22" t="s">
        <v>256</v>
      </c>
      <c r="AN22">
        <v>4</v>
      </c>
      <c r="AO22">
        <f>Table11[[#This Row],[*EMISSIONS~ELCCH4]]/25</f>
        <v>0.06</v>
      </c>
    </row>
    <row r="23" spans="2:41" x14ac:dyDescent="0.3">
      <c r="B23" t="s">
        <v>83</v>
      </c>
      <c r="C23" t="s">
        <v>84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0.55000000000000004</v>
      </c>
      <c r="M23">
        <v>0.58823529411764697</v>
      </c>
      <c r="N23">
        <v>0.15</v>
      </c>
      <c r="O23">
        <v>6.7050000000000001</v>
      </c>
      <c r="P23">
        <v>0.2235</v>
      </c>
      <c r="Q23">
        <v>9.3125</v>
      </c>
      <c r="R23">
        <v>3.1536000000000002E-2</v>
      </c>
      <c r="S23">
        <v>0.97</v>
      </c>
      <c r="T23">
        <v>1</v>
      </c>
      <c r="U23">
        <v>25</v>
      </c>
      <c r="V23">
        <v>2.5</v>
      </c>
      <c r="W23">
        <v>20</v>
      </c>
      <c r="X23">
        <v>1.5</v>
      </c>
      <c r="Y23">
        <v>1</v>
      </c>
      <c r="Z23">
        <v>270</v>
      </c>
      <c r="AB23">
        <v>10</v>
      </c>
      <c r="AC23" t="s">
        <v>263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255</v>
      </c>
      <c r="AL23">
        <v>0.97</v>
      </c>
      <c r="AM23" t="s">
        <v>256</v>
      </c>
      <c r="AN23">
        <v>1</v>
      </c>
      <c r="AO23">
        <f>Table11[[#This Row],[*EMISSIONS~ELCCH4]]/25</f>
        <v>0.06</v>
      </c>
    </row>
    <row r="24" spans="2:41" x14ac:dyDescent="0.3">
      <c r="E24" t="s">
        <v>35</v>
      </c>
      <c r="F24" t="s">
        <v>320</v>
      </c>
      <c r="G24" t="s">
        <v>217</v>
      </c>
      <c r="I24">
        <v>0.56000000000000005</v>
      </c>
      <c r="M24">
        <v>0.55555555555555602</v>
      </c>
      <c r="N24">
        <v>0.15</v>
      </c>
      <c r="O24">
        <v>6.556</v>
      </c>
      <c r="P24">
        <v>0.21828500000000001</v>
      </c>
      <c r="Q24">
        <v>9.1055555555555596</v>
      </c>
      <c r="S24">
        <v>0.97</v>
      </c>
      <c r="U24">
        <v>25</v>
      </c>
      <c r="V24">
        <v>2.5</v>
      </c>
      <c r="W24">
        <v>15</v>
      </c>
      <c r="X24">
        <v>1.5</v>
      </c>
      <c r="Y24">
        <v>1</v>
      </c>
      <c r="Z24">
        <v>270</v>
      </c>
      <c r="AB24">
        <v>10</v>
      </c>
      <c r="AC24" t="s">
        <v>263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255</v>
      </c>
      <c r="AL24">
        <v>0.97</v>
      </c>
      <c r="AM24" t="s">
        <v>256</v>
      </c>
      <c r="AN24">
        <v>1</v>
      </c>
      <c r="AO24">
        <f>Table11[[#This Row],[*EMISSIONS~ELCCH4]]/25</f>
        <v>0.06</v>
      </c>
    </row>
    <row r="25" spans="2:41" x14ac:dyDescent="0.3">
      <c r="F25" t="s">
        <v>320</v>
      </c>
      <c r="G25" t="s">
        <v>218</v>
      </c>
      <c r="I25">
        <v>0.57999999999999996</v>
      </c>
      <c r="M25">
        <v>0.5</v>
      </c>
      <c r="N25">
        <v>0.15</v>
      </c>
      <c r="O25">
        <v>6.1835000000000004</v>
      </c>
      <c r="P25">
        <v>0.20710999999999999</v>
      </c>
      <c r="Q25">
        <v>8.69166666666667</v>
      </c>
      <c r="S25">
        <v>0.97</v>
      </c>
      <c r="U25">
        <v>25</v>
      </c>
      <c r="V25">
        <v>2.5</v>
      </c>
      <c r="W25">
        <v>10</v>
      </c>
      <c r="X25">
        <v>1.5</v>
      </c>
      <c r="Y25">
        <v>1</v>
      </c>
      <c r="Z25">
        <v>270</v>
      </c>
      <c r="AB25">
        <v>10</v>
      </c>
      <c r="AC25" t="s">
        <v>263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255</v>
      </c>
      <c r="AL25">
        <v>0.97</v>
      </c>
      <c r="AM25" t="s">
        <v>256</v>
      </c>
      <c r="AN25">
        <v>1</v>
      </c>
      <c r="AO25">
        <f>Table11[[#This Row],[*EMISSIONS~ELCCH4]]/25</f>
        <v>0.06</v>
      </c>
    </row>
    <row r="26" spans="2:41" x14ac:dyDescent="0.3">
      <c r="F26" t="s">
        <v>320</v>
      </c>
      <c r="G26" t="s">
        <v>219</v>
      </c>
      <c r="I26">
        <v>0.6</v>
      </c>
      <c r="M26">
        <v>0.45454545454545497</v>
      </c>
      <c r="N26">
        <v>0.15</v>
      </c>
      <c r="O26">
        <v>5.96</v>
      </c>
      <c r="P26">
        <v>0.19370000000000001</v>
      </c>
      <c r="Q26">
        <v>8.2777777777777803</v>
      </c>
      <c r="S26">
        <v>0.97</v>
      </c>
      <c r="U26">
        <v>25</v>
      </c>
      <c r="V26">
        <v>2.5</v>
      </c>
      <c r="W26">
        <v>8</v>
      </c>
      <c r="X26">
        <v>1.5</v>
      </c>
      <c r="Y26">
        <v>1</v>
      </c>
      <c r="Z26">
        <v>270</v>
      </c>
      <c r="AB26">
        <v>10</v>
      </c>
      <c r="AC26" t="s">
        <v>263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255</v>
      </c>
      <c r="AL26">
        <v>0.97</v>
      </c>
      <c r="AM26" t="s">
        <v>256</v>
      </c>
      <c r="AN26">
        <v>1</v>
      </c>
      <c r="AO26">
        <f>Table11[[#This Row],[*EMISSIONS~ELCCH4]]/25</f>
        <v>0.06</v>
      </c>
    </row>
    <row r="27" spans="2:41" x14ac:dyDescent="0.3">
      <c r="B27" t="s">
        <v>85</v>
      </c>
      <c r="C27" t="s">
        <v>86</v>
      </c>
      <c r="D27" t="s">
        <v>21</v>
      </c>
      <c r="E27" t="s">
        <v>22</v>
      </c>
      <c r="F27" t="s">
        <v>320</v>
      </c>
      <c r="G27" t="s">
        <v>207</v>
      </c>
      <c r="H27">
        <v>2020</v>
      </c>
      <c r="I27">
        <v>0.4</v>
      </c>
      <c r="L27">
        <v>1.2195121951219501</v>
      </c>
      <c r="O27">
        <v>7.45</v>
      </c>
      <c r="P27">
        <v>7.4499999999999997E-2</v>
      </c>
      <c r="Q27">
        <v>16.5555555555556</v>
      </c>
      <c r="R27">
        <v>3.1536000000000002E-2</v>
      </c>
      <c r="S27">
        <v>0.97</v>
      </c>
      <c r="T27">
        <v>1</v>
      </c>
      <c r="U27">
        <v>25</v>
      </c>
      <c r="V27">
        <v>1</v>
      </c>
      <c r="W27">
        <v>100</v>
      </c>
      <c r="X27">
        <v>300</v>
      </c>
      <c r="Y27">
        <v>1</v>
      </c>
      <c r="AB27">
        <v>13</v>
      </c>
      <c r="AC27" t="s">
        <v>264</v>
      </c>
      <c r="AD27" t="s">
        <v>72</v>
      </c>
      <c r="AE27" t="s">
        <v>250</v>
      </c>
      <c r="AF27" t="s">
        <v>265</v>
      </c>
      <c r="AG27" t="s">
        <v>266</v>
      </c>
      <c r="AH27" t="s">
        <v>258</v>
      </c>
      <c r="AI27" t="s">
        <v>254</v>
      </c>
      <c r="AK27" t="s">
        <v>259</v>
      </c>
      <c r="AL27">
        <v>0.97</v>
      </c>
      <c r="AM27" t="s">
        <v>256</v>
      </c>
      <c r="AN27">
        <v>1</v>
      </c>
      <c r="AO27">
        <f>Table11[[#This Row],[*EMISSIONS~ELCCH4]]/25</f>
        <v>12</v>
      </c>
    </row>
    <row r="28" spans="2:41" x14ac:dyDescent="0.3">
      <c r="E28" t="s">
        <v>35</v>
      </c>
      <c r="F28" t="s">
        <v>320</v>
      </c>
      <c r="G28" t="s">
        <v>217</v>
      </c>
      <c r="I28">
        <v>0.41</v>
      </c>
      <c r="L28">
        <v>1.16279069767442</v>
      </c>
      <c r="O28">
        <v>7.0774999999999997</v>
      </c>
      <c r="P28">
        <v>7.2637499999999994E-2</v>
      </c>
      <c r="Q28">
        <v>15.5208333333333</v>
      </c>
      <c r="S28">
        <v>0.97</v>
      </c>
      <c r="U28">
        <v>25</v>
      </c>
      <c r="V28">
        <v>1</v>
      </c>
      <c r="W28">
        <v>100</v>
      </c>
      <c r="X28">
        <v>300</v>
      </c>
      <c r="Y28">
        <v>1</v>
      </c>
      <c r="AB28">
        <v>13</v>
      </c>
      <c r="AC28" t="s">
        <v>264</v>
      </c>
      <c r="AD28" t="s">
        <v>72</v>
      </c>
      <c r="AE28" t="s">
        <v>250</v>
      </c>
      <c r="AF28" t="s">
        <v>265</v>
      </c>
      <c r="AG28" t="s">
        <v>266</v>
      </c>
      <c r="AH28" t="s">
        <v>258</v>
      </c>
      <c r="AI28" t="s">
        <v>254</v>
      </c>
      <c r="AK28" t="s">
        <v>259</v>
      </c>
      <c r="AL28">
        <v>0.97</v>
      </c>
      <c r="AM28" t="s">
        <v>256</v>
      </c>
      <c r="AN28">
        <v>1</v>
      </c>
      <c r="AO28">
        <f>Table11[[#This Row],[*EMISSIONS~ELCCH4]]/25</f>
        <v>12</v>
      </c>
    </row>
    <row r="29" spans="2:41" x14ac:dyDescent="0.3">
      <c r="F29" t="s">
        <v>320</v>
      </c>
      <c r="G29" t="s">
        <v>218</v>
      </c>
      <c r="I29">
        <v>0.43</v>
      </c>
      <c r="L29">
        <v>1.0869565217391299</v>
      </c>
      <c r="O29">
        <v>6.7050000000000001</v>
      </c>
      <c r="P29">
        <v>6.9284999999999999E-2</v>
      </c>
      <c r="Q29">
        <v>14.4861111111111</v>
      </c>
      <c r="S29">
        <v>0.97</v>
      </c>
      <c r="U29">
        <v>25</v>
      </c>
      <c r="V29">
        <v>1</v>
      </c>
      <c r="W29">
        <v>100</v>
      </c>
      <c r="X29">
        <v>300</v>
      </c>
      <c r="Y29">
        <v>1</v>
      </c>
      <c r="AB29">
        <v>13</v>
      </c>
      <c r="AC29" t="s">
        <v>264</v>
      </c>
      <c r="AD29" t="s">
        <v>72</v>
      </c>
      <c r="AE29" t="s">
        <v>250</v>
      </c>
      <c r="AF29" t="s">
        <v>265</v>
      </c>
      <c r="AG29" t="s">
        <v>266</v>
      </c>
      <c r="AH29" t="s">
        <v>258</v>
      </c>
      <c r="AI29" t="s">
        <v>254</v>
      </c>
      <c r="AK29" t="s">
        <v>259</v>
      </c>
      <c r="AL29">
        <v>0.97</v>
      </c>
      <c r="AM29" t="s">
        <v>256</v>
      </c>
      <c r="AN29">
        <v>1</v>
      </c>
      <c r="AO29">
        <f>Table11[[#This Row],[*EMISSIONS~ELCCH4]]/25</f>
        <v>12</v>
      </c>
    </row>
    <row r="30" spans="2:41" x14ac:dyDescent="0.3">
      <c r="F30" t="s">
        <v>320</v>
      </c>
      <c r="G30" t="s">
        <v>219</v>
      </c>
      <c r="I30">
        <v>0.45</v>
      </c>
      <c r="L30">
        <v>1</v>
      </c>
      <c r="O30">
        <v>6.3324999999999996</v>
      </c>
      <c r="P30">
        <v>6.3325000000000006E-2</v>
      </c>
      <c r="Q30">
        <v>12.4166666666667</v>
      </c>
      <c r="S30">
        <v>0.97</v>
      </c>
      <c r="U30">
        <v>25</v>
      </c>
      <c r="V30">
        <v>1</v>
      </c>
      <c r="W30">
        <v>100</v>
      </c>
      <c r="X30">
        <v>300</v>
      </c>
      <c r="Y30">
        <v>1</v>
      </c>
      <c r="AB30">
        <v>13</v>
      </c>
      <c r="AC30" t="s">
        <v>264</v>
      </c>
      <c r="AD30" t="s">
        <v>72</v>
      </c>
      <c r="AE30" t="s">
        <v>250</v>
      </c>
      <c r="AF30" t="s">
        <v>265</v>
      </c>
      <c r="AG30" t="s">
        <v>266</v>
      </c>
      <c r="AH30" t="s">
        <v>258</v>
      </c>
      <c r="AI30" t="s">
        <v>254</v>
      </c>
      <c r="AK30" t="s">
        <v>259</v>
      </c>
      <c r="AL30">
        <v>0.97</v>
      </c>
      <c r="AM30" t="s">
        <v>256</v>
      </c>
      <c r="AN30">
        <v>1</v>
      </c>
      <c r="AO30">
        <f>Table11[[#This Row],[*EMISSIONS~ELCCH4]]/25</f>
        <v>12</v>
      </c>
    </row>
    <row r="31" spans="2:41" x14ac:dyDescent="0.3">
      <c r="B31" t="s">
        <v>87</v>
      </c>
      <c r="C31" t="s">
        <v>88</v>
      </c>
      <c r="D31" t="s">
        <v>243</v>
      </c>
      <c r="E31" t="s">
        <v>22</v>
      </c>
      <c r="F31" t="s">
        <v>320</v>
      </c>
      <c r="G31" t="s">
        <v>207</v>
      </c>
      <c r="H31">
        <v>2020</v>
      </c>
      <c r="I31">
        <v>0.44</v>
      </c>
      <c r="L31">
        <v>1.1111111111111101</v>
      </c>
      <c r="O31">
        <v>7.45</v>
      </c>
      <c r="P31">
        <v>7.4499999999999997E-2</v>
      </c>
      <c r="Q31">
        <v>11.175000000000001</v>
      </c>
      <c r="R31">
        <v>3.1536000000000002E-2</v>
      </c>
      <c r="S31">
        <v>0.97</v>
      </c>
      <c r="T31">
        <v>1</v>
      </c>
      <c r="U31">
        <v>25</v>
      </c>
      <c r="V31">
        <v>1</v>
      </c>
      <c r="W31">
        <v>75</v>
      </c>
      <c r="X31">
        <v>315</v>
      </c>
      <c r="Y31">
        <v>0.6</v>
      </c>
      <c r="Z31">
        <v>270</v>
      </c>
      <c r="AB31">
        <v>12</v>
      </c>
      <c r="AC31" t="s">
        <v>267</v>
      </c>
      <c r="AD31" t="s">
        <v>72</v>
      </c>
      <c r="AE31" t="s">
        <v>250</v>
      </c>
      <c r="AF31" t="s">
        <v>245</v>
      </c>
      <c r="AG31" t="s">
        <v>246</v>
      </c>
      <c r="AH31" t="s">
        <v>258</v>
      </c>
      <c r="AI31" t="s">
        <v>254</v>
      </c>
      <c r="AK31" t="s">
        <v>259</v>
      </c>
      <c r="AL31">
        <v>0.97</v>
      </c>
      <c r="AM31" t="s">
        <v>256</v>
      </c>
      <c r="AN31">
        <v>5</v>
      </c>
      <c r="AO31">
        <f>Table11[[#This Row],[*EMISSIONS~ELCCH4]]/25</f>
        <v>12.6</v>
      </c>
    </row>
    <row r="32" spans="2:41" x14ac:dyDescent="0.3">
      <c r="E32" t="s">
        <v>35</v>
      </c>
      <c r="F32" t="s">
        <v>320</v>
      </c>
      <c r="G32" t="s">
        <v>217</v>
      </c>
      <c r="I32">
        <v>0.45</v>
      </c>
      <c r="L32">
        <v>1.0526315789473699</v>
      </c>
      <c r="O32">
        <v>7.0774999999999997</v>
      </c>
      <c r="P32">
        <v>7.2637499999999994E-2</v>
      </c>
      <c r="Q32">
        <v>11.175000000000001</v>
      </c>
      <c r="S32">
        <v>0.97</v>
      </c>
      <c r="U32">
        <v>25</v>
      </c>
      <c r="V32">
        <v>1</v>
      </c>
      <c r="W32">
        <v>60</v>
      </c>
      <c r="X32">
        <v>315</v>
      </c>
      <c r="Y32">
        <v>0.6</v>
      </c>
      <c r="Z32">
        <v>270</v>
      </c>
      <c r="AB32">
        <v>12</v>
      </c>
      <c r="AC32" t="s">
        <v>267</v>
      </c>
      <c r="AD32" t="s">
        <v>72</v>
      </c>
      <c r="AE32" t="s">
        <v>250</v>
      </c>
      <c r="AF32" t="s">
        <v>245</v>
      </c>
      <c r="AG32" t="s">
        <v>246</v>
      </c>
      <c r="AH32" t="s">
        <v>258</v>
      </c>
      <c r="AI32" t="s">
        <v>254</v>
      </c>
      <c r="AK32" t="s">
        <v>259</v>
      </c>
      <c r="AL32">
        <v>0.97</v>
      </c>
      <c r="AM32" t="s">
        <v>256</v>
      </c>
      <c r="AN32">
        <v>5</v>
      </c>
      <c r="AO32">
        <f>Table11[[#This Row],[*EMISSIONS~ELCCH4]]/25</f>
        <v>12.6</v>
      </c>
    </row>
    <row r="33" spans="2:41" x14ac:dyDescent="0.3">
      <c r="F33" t="s">
        <v>320</v>
      </c>
      <c r="G33" t="s">
        <v>218</v>
      </c>
      <c r="I33">
        <v>0.47</v>
      </c>
      <c r="L33">
        <v>1.0101010101010099</v>
      </c>
      <c r="O33">
        <v>6.7050000000000001</v>
      </c>
      <c r="P33">
        <v>6.9284999999999999E-2</v>
      </c>
      <c r="Q33">
        <v>10.554166666666699</v>
      </c>
      <c r="S33">
        <v>0.97</v>
      </c>
      <c r="U33">
        <v>25</v>
      </c>
      <c r="V33">
        <v>1</v>
      </c>
      <c r="W33">
        <v>60</v>
      </c>
      <c r="X33">
        <v>280</v>
      </c>
      <c r="Y33">
        <v>0.6</v>
      </c>
      <c r="Z33">
        <v>270</v>
      </c>
      <c r="AB33">
        <v>12</v>
      </c>
      <c r="AC33" t="s">
        <v>267</v>
      </c>
      <c r="AD33" t="s">
        <v>72</v>
      </c>
      <c r="AE33" t="s">
        <v>250</v>
      </c>
      <c r="AF33" t="s">
        <v>245</v>
      </c>
      <c r="AG33" t="s">
        <v>246</v>
      </c>
      <c r="AH33" t="s">
        <v>258</v>
      </c>
      <c r="AI33" t="s">
        <v>254</v>
      </c>
      <c r="AK33" t="s">
        <v>259</v>
      </c>
      <c r="AL33">
        <v>0.97</v>
      </c>
      <c r="AM33" t="s">
        <v>256</v>
      </c>
      <c r="AN33">
        <v>5</v>
      </c>
      <c r="AO33">
        <f>Table11[[#This Row],[*EMISSIONS~ELCCH4]]/25</f>
        <v>11.2</v>
      </c>
    </row>
    <row r="34" spans="2:41" x14ac:dyDescent="0.3">
      <c r="F34" t="s">
        <v>320</v>
      </c>
      <c r="G34" t="s">
        <v>219</v>
      </c>
      <c r="I34">
        <v>0.48</v>
      </c>
      <c r="L34">
        <v>0.96153846153846101</v>
      </c>
      <c r="O34">
        <v>6.3324999999999996</v>
      </c>
      <c r="P34">
        <v>6.3325000000000006E-2</v>
      </c>
      <c r="Q34">
        <v>10.140277777777801</v>
      </c>
      <c r="S34">
        <v>0.97</v>
      </c>
      <c r="U34">
        <v>25</v>
      </c>
      <c r="V34">
        <v>1</v>
      </c>
      <c r="W34">
        <v>60</v>
      </c>
      <c r="X34">
        <v>250</v>
      </c>
      <c r="Y34">
        <v>0.6</v>
      </c>
      <c r="Z34">
        <v>270</v>
      </c>
      <c r="AB34">
        <v>12</v>
      </c>
      <c r="AC34" t="s">
        <v>267</v>
      </c>
      <c r="AD34" t="s">
        <v>72</v>
      </c>
      <c r="AE34" t="s">
        <v>250</v>
      </c>
      <c r="AF34" t="s">
        <v>245</v>
      </c>
      <c r="AG34" t="s">
        <v>246</v>
      </c>
      <c r="AH34" t="s">
        <v>258</v>
      </c>
      <c r="AI34" t="s">
        <v>254</v>
      </c>
      <c r="AK34" t="s">
        <v>259</v>
      </c>
      <c r="AL34">
        <v>0.97</v>
      </c>
      <c r="AM34" t="s">
        <v>256</v>
      </c>
      <c r="AN34">
        <v>5</v>
      </c>
      <c r="AO34">
        <f>Table11[[#This Row],[*EMISSIONS~ELCCH4]]/25</f>
        <v>10</v>
      </c>
    </row>
    <row r="35" spans="2:41" x14ac:dyDescent="0.3">
      <c r="B35" t="s">
        <v>89</v>
      </c>
      <c r="C35" t="s">
        <v>90</v>
      </c>
      <c r="D35" t="s">
        <v>34</v>
      </c>
      <c r="E35" t="s">
        <v>22</v>
      </c>
      <c r="F35" t="s">
        <v>320</v>
      </c>
      <c r="G35" t="s">
        <v>207</v>
      </c>
      <c r="H35">
        <v>2020</v>
      </c>
      <c r="I35">
        <v>0.221</v>
      </c>
      <c r="M35">
        <v>3.3333333333333299</v>
      </c>
      <c r="N35">
        <v>1</v>
      </c>
      <c r="O35">
        <v>59.6</v>
      </c>
      <c r="P35">
        <v>1.7261649999999999</v>
      </c>
      <c r="Q35">
        <v>51.322222222222202</v>
      </c>
      <c r="R35">
        <v>3.1536000000000002E-2</v>
      </c>
      <c r="S35">
        <v>0.99</v>
      </c>
      <c r="T35">
        <v>1</v>
      </c>
      <c r="U35">
        <v>25</v>
      </c>
      <c r="V35">
        <v>3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15</v>
      </c>
      <c r="AC35" t="s">
        <v>268</v>
      </c>
      <c r="AD35" t="s">
        <v>72</v>
      </c>
      <c r="AE35" t="s">
        <v>250</v>
      </c>
      <c r="AF35" t="s">
        <v>269</v>
      </c>
      <c r="AG35" t="s">
        <v>270</v>
      </c>
      <c r="AH35" t="s">
        <v>253</v>
      </c>
      <c r="AI35" t="s">
        <v>254</v>
      </c>
      <c r="AK35" t="s">
        <v>255</v>
      </c>
      <c r="AL35">
        <v>0.99</v>
      </c>
      <c r="AM35" t="s">
        <v>256</v>
      </c>
      <c r="AN35">
        <v>1</v>
      </c>
      <c r="AO35">
        <f>Table11[[#This Row],[*EMISSIONS~ELCCH4]]/25</f>
        <v>1.2E-2</v>
      </c>
    </row>
    <row r="36" spans="2:41" x14ac:dyDescent="0.3">
      <c r="E36" t="s">
        <v>35</v>
      </c>
      <c r="F36" t="s">
        <v>320</v>
      </c>
      <c r="G36" t="s">
        <v>217</v>
      </c>
      <c r="I36">
        <v>0.221</v>
      </c>
      <c r="M36">
        <v>3.3333333333333299</v>
      </c>
      <c r="N36">
        <v>1</v>
      </c>
      <c r="O36">
        <v>58.11</v>
      </c>
      <c r="P36">
        <v>1.4028350000000001</v>
      </c>
      <c r="Q36">
        <v>51.322222222222202</v>
      </c>
      <c r="S36">
        <v>0.99</v>
      </c>
      <c r="U36">
        <v>25</v>
      </c>
      <c r="V36">
        <v>3</v>
      </c>
      <c r="W36">
        <v>56</v>
      </c>
      <c r="X36">
        <v>0.1</v>
      </c>
      <c r="Y36">
        <v>1</v>
      </c>
      <c r="Z36">
        <v>0.54000000000002002</v>
      </c>
      <c r="AA36">
        <v>0.3</v>
      </c>
      <c r="AB36">
        <v>15</v>
      </c>
      <c r="AC36" t="s">
        <v>268</v>
      </c>
      <c r="AD36" t="s">
        <v>72</v>
      </c>
      <c r="AE36" t="s">
        <v>250</v>
      </c>
      <c r="AF36" t="s">
        <v>269</v>
      </c>
      <c r="AG36" t="s">
        <v>270</v>
      </c>
      <c r="AH36" t="s">
        <v>253</v>
      </c>
      <c r="AI36" t="s">
        <v>254</v>
      </c>
      <c r="AK36" t="s">
        <v>255</v>
      </c>
      <c r="AL36">
        <v>0.99</v>
      </c>
      <c r="AM36" t="s">
        <v>256</v>
      </c>
      <c r="AN36">
        <v>1</v>
      </c>
      <c r="AO36">
        <f>Table11[[#This Row],[*EMISSIONS~ELCCH4]]/25</f>
        <v>4.0000000000000001E-3</v>
      </c>
    </row>
    <row r="37" spans="2:41" x14ac:dyDescent="0.3">
      <c r="F37" t="s">
        <v>320</v>
      </c>
      <c r="G37" t="s">
        <v>218</v>
      </c>
      <c r="I37">
        <v>0.22700000000000001</v>
      </c>
      <c r="M37">
        <v>3.2258064516128999</v>
      </c>
      <c r="N37">
        <v>1</v>
      </c>
      <c r="O37">
        <v>55.13</v>
      </c>
      <c r="P37">
        <v>1.3082199999999999</v>
      </c>
      <c r="Q37">
        <v>50.080555555555598</v>
      </c>
      <c r="S37">
        <v>0.99</v>
      </c>
      <c r="U37">
        <v>25</v>
      </c>
      <c r="V37">
        <v>3</v>
      </c>
      <c r="W37">
        <v>17</v>
      </c>
      <c r="X37">
        <v>0.1</v>
      </c>
      <c r="Y37">
        <v>1</v>
      </c>
      <c r="Z37">
        <v>0.54000000000002002</v>
      </c>
      <c r="AA37">
        <v>0.3</v>
      </c>
      <c r="AB37">
        <v>15</v>
      </c>
      <c r="AC37" t="s">
        <v>268</v>
      </c>
      <c r="AD37" t="s">
        <v>72</v>
      </c>
      <c r="AE37" t="s">
        <v>250</v>
      </c>
      <c r="AF37" t="s">
        <v>269</v>
      </c>
      <c r="AG37" t="s">
        <v>270</v>
      </c>
      <c r="AH37" t="s">
        <v>253</v>
      </c>
      <c r="AI37" t="s">
        <v>254</v>
      </c>
      <c r="AK37" t="s">
        <v>255</v>
      </c>
      <c r="AL37">
        <v>0.99</v>
      </c>
      <c r="AM37" t="s">
        <v>256</v>
      </c>
      <c r="AN37">
        <v>1</v>
      </c>
      <c r="AO37">
        <f>Table11[[#This Row],[*EMISSIONS~ELCCH4]]/25</f>
        <v>4.0000000000000001E-3</v>
      </c>
    </row>
    <row r="38" spans="2:41" x14ac:dyDescent="0.3">
      <c r="F38" t="s">
        <v>320</v>
      </c>
      <c r="G38" t="s">
        <v>219</v>
      </c>
      <c r="I38">
        <v>0.23499999999999999</v>
      </c>
      <c r="M38">
        <v>3.125</v>
      </c>
      <c r="N38">
        <v>1</v>
      </c>
      <c r="O38">
        <v>48.424999999999997</v>
      </c>
      <c r="P38">
        <v>1.11452</v>
      </c>
      <c r="Q38">
        <v>48.218055555555601</v>
      </c>
      <c r="S38">
        <v>0.99</v>
      </c>
      <c r="U38">
        <v>25</v>
      </c>
      <c r="V38">
        <v>3</v>
      </c>
      <c r="W38">
        <v>11</v>
      </c>
      <c r="X38">
        <v>0.1</v>
      </c>
      <c r="Y38">
        <v>1</v>
      </c>
      <c r="Z38">
        <v>0.54000000000002002</v>
      </c>
      <c r="AA38">
        <v>0.3</v>
      </c>
      <c r="AB38">
        <v>15</v>
      </c>
      <c r="AC38" t="s">
        <v>268</v>
      </c>
      <c r="AD38" t="s">
        <v>72</v>
      </c>
      <c r="AE38" t="s">
        <v>250</v>
      </c>
      <c r="AF38" t="s">
        <v>269</v>
      </c>
      <c r="AG38" t="s">
        <v>270</v>
      </c>
      <c r="AH38" t="s">
        <v>253</v>
      </c>
      <c r="AI38" t="s">
        <v>254</v>
      </c>
      <c r="AK38" t="s">
        <v>255</v>
      </c>
      <c r="AL38">
        <v>0.99</v>
      </c>
      <c r="AM38" t="s">
        <v>256</v>
      </c>
      <c r="AN38">
        <v>1</v>
      </c>
      <c r="AO38">
        <f>Table11[[#This Row],[*EMISSIONS~ELCCH4]]/25</f>
        <v>4.0000000000000001E-3</v>
      </c>
    </row>
    <row r="39" spans="2:41" x14ac:dyDescent="0.3">
      <c r="B39" t="s">
        <v>91</v>
      </c>
      <c r="C39" t="s">
        <v>92</v>
      </c>
      <c r="D39" t="s">
        <v>34</v>
      </c>
      <c r="E39" t="s">
        <v>22</v>
      </c>
      <c r="F39" t="s">
        <v>320</v>
      </c>
      <c r="G39" t="s">
        <v>207</v>
      </c>
      <c r="H39">
        <v>2020</v>
      </c>
      <c r="I39">
        <v>0.219</v>
      </c>
      <c r="M39">
        <v>3.3333333333333299</v>
      </c>
      <c r="N39">
        <v>1</v>
      </c>
      <c r="O39">
        <v>69.284999999999997</v>
      </c>
      <c r="P39">
        <v>2.2402150000000001</v>
      </c>
      <c r="Q39">
        <v>51.7361111111111</v>
      </c>
      <c r="R39">
        <v>3.1536000000000002E-2</v>
      </c>
      <c r="S39">
        <v>0.99</v>
      </c>
      <c r="T39">
        <v>1</v>
      </c>
      <c r="U39">
        <v>25</v>
      </c>
      <c r="V39">
        <v>2.5</v>
      </c>
      <c r="W39">
        <v>90</v>
      </c>
      <c r="X39">
        <v>0.3</v>
      </c>
      <c r="Y39">
        <v>1.2</v>
      </c>
      <c r="Z39">
        <v>0.54000000000002002</v>
      </c>
      <c r="AA39">
        <v>0.3</v>
      </c>
      <c r="AB39">
        <v>16</v>
      </c>
      <c r="AC39" t="s">
        <v>271</v>
      </c>
      <c r="AD39" t="s">
        <v>72</v>
      </c>
      <c r="AE39" t="s">
        <v>250</v>
      </c>
      <c r="AF39" t="s">
        <v>269</v>
      </c>
      <c r="AG39" t="s">
        <v>270</v>
      </c>
      <c r="AH39" t="s">
        <v>258</v>
      </c>
      <c r="AI39" t="s">
        <v>254</v>
      </c>
      <c r="AK39" t="s">
        <v>255</v>
      </c>
      <c r="AL39">
        <v>0.99</v>
      </c>
      <c r="AM39" t="s">
        <v>256</v>
      </c>
      <c r="AN39">
        <v>2</v>
      </c>
      <c r="AO39">
        <f>Table11[[#This Row],[*EMISSIONS~ELCCH4]]/25</f>
        <v>1.2E-2</v>
      </c>
    </row>
    <row r="40" spans="2:41" x14ac:dyDescent="0.3">
      <c r="E40" t="s">
        <v>35</v>
      </c>
      <c r="F40" t="s">
        <v>320</v>
      </c>
      <c r="G40" t="s">
        <v>217</v>
      </c>
      <c r="I40">
        <v>0.219</v>
      </c>
      <c r="M40">
        <v>3.3333333333333299</v>
      </c>
      <c r="N40">
        <v>1</v>
      </c>
      <c r="O40">
        <v>67.795000000000002</v>
      </c>
      <c r="P40">
        <v>1.9727600000000001</v>
      </c>
      <c r="Q40">
        <v>51.7361111111111</v>
      </c>
      <c r="S40">
        <v>0.99</v>
      </c>
      <c r="U40">
        <v>25</v>
      </c>
      <c r="V40">
        <v>2.5</v>
      </c>
      <c r="W40">
        <v>56</v>
      </c>
      <c r="X40">
        <v>0.1</v>
      </c>
      <c r="Y40">
        <v>1</v>
      </c>
      <c r="Z40">
        <v>0.54000000000002002</v>
      </c>
      <c r="AA40">
        <v>0.3</v>
      </c>
      <c r="AB40">
        <v>16</v>
      </c>
      <c r="AC40" t="s">
        <v>271</v>
      </c>
      <c r="AD40" t="s">
        <v>72</v>
      </c>
      <c r="AE40" t="s">
        <v>250</v>
      </c>
      <c r="AF40" t="s">
        <v>269</v>
      </c>
      <c r="AG40" t="s">
        <v>270</v>
      </c>
      <c r="AH40" t="s">
        <v>258</v>
      </c>
      <c r="AI40" t="s">
        <v>254</v>
      </c>
      <c r="AK40" t="s">
        <v>255</v>
      </c>
      <c r="AL40">
        <v>0.99</v>
      </c>
      <c r="AM40" t="s">
        <v>256</v>
      </c>
      <c r="AN40">
        <v>2</v>
      </c>
      <c r="AO40">
        <f>Table11[[#This Row],[*EMISSIONS~ELCCH4]]/25</f>
        <v>4.0000000000000001E-3</v>
      </c>
    </row>
    <row r="41" spans="2:41" x14ac:dyDescent="0.3">
      <c r="F41" t="s">
        <v>320</v>
      </c>
      <c r="G41" t="s">
        <v>218</v>
      </c>
      <c r="I41">
        <v>0.224</v>
      </c>
      <c r="M41">
        <v>3.3333333333333299</v>
      </c>
      <c r="N41">
        <v>1</v>
      </c>
      <c r="O41">
        <v>64.814999999999998</v>
      </c>
      <c r="P41">
        <v>1.837915</v>
      </c>
      <c r="Q41">
        <v>50.7013888888889</v>
      </c>
      <c r="S41">
        <v>0.99</v>
      </c>
      <c r="U41">
        <v>25</v>
      </c>
      <c r="V41">
        <v>2.5</v>
      </c>
      <c r="W41">
        <v>45</v>
      </c>
      <c r="X41">
        <v>0.1</v>
      </c>
      <c r="Y41">
        <v>1</v>
      </c>
      <c r="Z41">
        <v>0.54000000000002002</v>
      </c>
      <c r="AA41">
        <v>0.3</v>
      </c>
      <c r="AB41">
        <v>16</v>
      </c>
      <c r="AC41" t="s">
        <v>271</v>
      </c>
      <c r="AD41" t="s">
        <v>72</v>
      </c>
      <c r="AE41" t="s">
        <v>250</v>
      </c>
      <c r="AF41" t="s">
        <v>269</v>
      </c>
      <c r="AG41" t="s">
        <v>270</v>
      </c>
      <c r="AH41" t="s">
        <v>258</v>
      </c>
      <c r="AI41" t="s">
        <v>254</v>
      </c>
      <c r="AK41" t="s">
        <v>255</v>
      </c>
      <c r="AL41">
        <v>0.99</v>
      </c>
      <c r="AM41" t="s">
        <v>256</v>
      </c>
      <c r="AN41">
        <v>2</v>
      </c>
      <c r="AO41">
        <f>Table11[[#This Row],[*EMISSIONS~ELCCH4]]/25</f>
        <v>4.0000000000000001E-3</v>
      </c>
    </row>
    <row r="42" spans="2:41" x14ac:dyDescent="0.3">
      <c r="F42" t="s">
        <v>320</v>
      </c>
      <c r="G42" t="s">
        <v>219</v>
      </c>
      <c r="I42">
        <v>0.23200000000000001</v>
      </c>
      <c r="M42">
        <v>3.125</v>
      </c>
      <c r="N42">
        <v>1</v>
      </c>
      <c r="O42">
        <v>56.62</v>
      </c>
      <c r="P42">
        <v>1.56897</v>
      </c>
      <c r="Q42">
        <v>49.045833333333299</v>
      </c>
      <c r="S42">
        <v>0.99</v>
      </c>
      <c r="U42">
        <v>25</v>
      </c>
      <c r="V42">
        <v>2.5</v>
      </c>
      <c r="W42">
        <v>11</v>
      </c>
      <c r="X42">
        <v>0.1</v>
      </c>
      <c r="Y42">
        <v>1</v>
      </c>
      <c r="Z42">
        <v>0.54000000000002002</v>
      </c>
      <c r="AA42">
        <v>0.3</v>
      </c>
      <c r="AB42">
        <v>16</v>
      </c>
      <c r="AC42" t="s">
        <v>271</v>
      </c>
      <c r="AD42" t="s">
        <v>72</v>
      </c>
      <c r="AE42" t="s">
        <v>250</v>
      </c>
      <c r="AF42" t="s">
        <v>269</v>
      </c>
      <c r="AG42" t="s">
        <v>270</v>
      </c>
      <c r="AH42" t="s">
        <v>258</v>
      </c>
      <c r="AI42" t="s">
        <v>254</v>
      </c>
      <c r="AK42" t="s">
        <v>255</v>
      </c>
      <c r="AL42">
        <v>0.99</v>
      </c>
      <c r="AM42" t="s">
        <v>256</v>
      </c>
      <c r="AN42">
        <v>2</v>
      </c>
      <c r="AO42">
        <f>Table11[[#This Row],[*EMISSIONS~ELCCH4]]/25</f>
        <v>4.0000000000000001E-3</v>
      </c>
    </row>
    <row r="43" spans="2:41" x14ac:dyDescent="0.3">
      <c r="B43" t="s">
        <v>93</v>
      </c>
      <c r="C43" t="s">
        <v>94</v>
      </c>
      <c r="D43" t="s">
        <v>34</v>
      </c>
      <c r="E43" t="s">
        <v>22</v>
      </c>
      <c r="F43" t="s">
        <v>320</v>
      </c>
      <c r="G43" t="s">
        <v>207</v>
      </c>
      <c r="H43">
        <v>2020</v>
      </c>
      <c r="I43">
        <v>0.214</v>
      </c>
      <c r="M43">
        <v>3.4482758620689702</v>
      </c>
      <c r="N43">
        <v>1</v>
      </c>
      <c r="O43">
        <v>79.715000000000003</v>
      </c>
      <c r="P43">
        <v>3.1871100000000001</v>
      </c>
      <c r="Q43">
        <v>52.977777777777803</v>
      </c>
      <c r="R43">
        <v>3.1536000000000002E-2</v>
      </c>
      <c r="S43">
        <v>0.99</v>
      </c>
      <c r="T43">
        <v>1</v>
      </c>
      <c r="U43">
        <v>25</v>
      </c>
      <c r="V43">
        <v>2.5</v>
      </c>
      <c r="W43">
        <v>90</v>
      </c>
      <c r="X43">
        <v>0.3</v>
      </c>
      <c r="Y43">
        <v>1.2</v>
      </c>
      <c r="Z43">
        <v>0.54000000000002002</v>
      </c>
      <c r="AA43">
        <v>0.3</v>
      </c>
      <c r="AB43">
        <v>17</v>
      </c>
      <c r="AC43" t="s">
        <v>272</v>
      </c>
      <c r="AD43" t="s">
        <v>72</v>
      </c>
      <c r="AE43" t="s">
        <v>250</v>
      </c>
      <c r="AF43" t="s">
        <v>269</v>
      </c>
      <c r="AG43" t="s">
        <v>270</v>
      </c>
      <c r="AH43" t="s">
        <v>258</v>
      </c>
      <c r="AI43" t="s">
        <v>254</v>
      </c>
      <c r="AK43" t="s">
        <v>255</v>
      </c>
      <c r="AL43">
        <v>0.99</v>
      </c>
      <c r="AM43" t="s">
        <v>256</v>
      </c>
      <c r="AN43">
        <v>3</v>
      </c>
      <c r="AO43">
        <f>Table11[[#This Row],[*EMISSIONS~ELCCH4]]/25</f>
        <v>1.2E-2</v>
      </c>
    </row>
    <row r="44" spans="2:41" x14ac:dyDescent="0.3">
      <c r="E44" t="s">
        <v>35</v>
      </c>
      <c r="F44" t="s">
        <v>320</v>
      </c>
      <c r="G44" t="s">
        <v>217</v>
      </c>
      <c r="I44">
        <v>0.214</v>
      </c>
      <c r="M44">
        <v>3.4482758620689702</v>
      </c>
      <c r="N44">
        <v>1</v>
      </c>
      <c r="O44">
        <v>78.224999999999994</v>
      </c>
      <c r="P44">
        <v>3.0813199999999998</v>
      </c>
      <c r="Q44">
        <v>52.977777777777803</v>
      </c>
      <c r="S44">
        <v>0.99</v>
      </c>
      <c r="U44">
        <v>25</v>
      </c>
      <c r="V44">
        <v>2.5</v>
      </c>
      <c r="W44">
        <v>67</v>
      </c>
      <c r="X44">
        <v>0.1</v>
      </c>
      <c r="Y44">
        <v>1</v>
      </c>
      <c r="Z44">
        <v>0.54000000000002002</v>
      </c>
      <c r="AA44">
        <v>0.3</v>
      </c>
      <c r="AB44">
        <v>17</v>
      </c>
      <c r="AC44" t="s">
        <v>272</v>
      </c>
      <c r="AD44" t="s">
        <v>72</v>
      </c>
      <c r="AE44" t="s">
        <v>250</v>
      </c>
      <c r="AF44" t="s">
        <v>269</v>
      </c>
      <c r="AG44" t="s">
        <v>270</v>
      </c>
      <c r="AH44" t="s">
        <v>258</v>
      </c>
      <c r="AI44" t="s">
        <v>254</v>
      </c>
      <c r="AK44" t="s">
        <v>255</v>
      </c>
      <c r="AL44">
        <v>0.99</v>
      </c>
      <c r="AM44" t="s">
        <v>256</v>
      </c>
      <c r="AN44">
        <v>3</v>
      </c>
      <c r="AO44">
        <f>Table11[[#This Row],[*EMISSIONS~ELCCH4]]/25</f>
        <v>4.0000000000000001E-3</v>
      </c>
    </row>
    <row r="45" spans="2:41" x14ac:dyDescent="0.3">
      <c r="F45" t="s">
        <v>320</v>
      </c>
      <c r="G45" t="s">
        <v>218</v>
      </c>
      <c r="I45">
        <v>0.223</v>
      </c>
      <c r="M45">
        <v>3.3333333333333299</v>
      </c>
      <c r="N45">
        <v>1</v>
      </c>
      <c r="O45">
        <v>71.52</v>
      </c>
      <c r="P45">
        <v>2.7743799999999998</v>
      </c>
      <c r="Q45">
        <v>50.908333333333303</v>
      </c>
      <c r="S45">
        <v>0.99</v>
      </c>
      <c r="U45">
        <v>25</v>
      </c>
      <c r="V45">
        <v>2.5</v>
      </c>
      <c r="W45">
        <v>56</v>
      </c>
      <c r="X45">
        <v>0.1</v>
      </c>
      <c r="Y45">
        <v>1</v>
      </c>
      <c r="Z45">
        <v>0.54000000000002002</v>
      </c>
      <c r="AA45">
        <v>0.3</v>
      </c>
      <c r="AB45">
        <v>17</v>
      </c>
      <c r="AC45" t="s">
        <v>272</v>
      </c>
      <c r="AD45" t="s">
        <v>72</v>
      </c>
      <c r="AE45" t="s">
        <v>250</v>
      </c>
      <c r="AF45" t="s">
        <v>269</v>
      </c>
      <c r="AG45" t="s">
        <v>270</v>
      </c>
      <c r="AH45" t="s">
        <v>258</v>
      </c>
      <c r="AI45" t="s">
        <v>254</v>
      </c>
      <c r="AK45" t="s">
        <v>255</v>
      </c>
      <c r="AL45">
        <v>0.99</v>
      </c>
      <c r="AM45" t="s">
        <v>256</v>
      </c>
      <c r="AN45">
        <v>3</v>
      </c>
      <c r="AO45">
        <f>Table11[[#This Row],[*EMISSIONS~ELCCH4]]/25</f>
        <v>4.0000000000000001E-3</v>
      </c>
    </row>
    <row r="46" spans="2:41" x14ac:dyDescent="0.3">
      <c r="F46" t="s">
        <v>320</v>
      </c>
      <c r="G46" t="s">
        <v>219</v>
      </c>
      <c r="I46">
        <v>0.22500000000000001</v>
      </c>
      <c r="M46">
        <v>3.3333333333333299</v>
      </c>
      <c r="N46">
        <v>1</v>
      </c>
      <c r="O46">
        <v>65.56</v>
      </c>
      <c r="P46">
        <v>2.4547750000000002</v>
      </c>
      <c r="Q46">
        <v>50.494444444444397</v>
      </c>
      <c r="S46">
        <v>0.99</v>
      </c>
      <c r="U46">
        <v>25</v>
      </c>
      <c r="V46">
        <v>2.5</v>
      </c>
      <c r="W46">
        <v>22</v>
      </c>
      <c r="X46">
        <v>0.1</v>
      </c>
      <c r="Y46">
        <v>1</v>
      </c>
      <c r="Z46">
        <v>0.54000000000002002</v>
      </c>
      <c r="AA46">
        <v>0.3</v>
      </c>
      <c r="AB46">
        <v>17</v>
      </c>
      <c r="AC46" t="s">
        <v>272</v>
      </c>
      <c r="AD46" t="s">
        <v>72</v>
      </c>
      <c r="AE46" t="s">
        <v>250</v>
      </c>
      <c r="AF46" t="s">
        <v>269</v>
      </c>
      <c r="AG46" t="s">
        <v>270</v>
      </c>
      <c r="AH46" t="s">
        <v>258</v>
      </c>
      <c r="AI46" t="s">
        <v>254</v>
      </c>
      <c r="AK46" t="s">
        <v>255</v>
      </c>
      <c r="AL46">
        <v>0.99</v>
      </c>
      <c r="AM46" t="s">
        <v>256</v>
      </c>
      <c r="AN46">
        <v>3</v>
      </c>
      <c r="AO46">
        <f>Table11[[#This Row],[*EMISSIONS~ELCCH4]]/25</f>
        <v>4.0000000000000001E-3</v>
      </c>
    </row>
    <row r="47" spans="2:41" x14ac:dyDescent="0.3">
      <c r="B47" t="s">
        <v>96</v>
      </c>
      <c r="C47" t="s">
        <v>97</v>
      </c>
      <c r="D47" t="s">
        <v>34</v>
      </c>
      <c r="E47" t="s">
        <v>35</v>
      </c>
      <c r="F47" t="s">
        <v>320</v>
      </c>
      <c r="G47" t="s">
        <v>207</v>
      </c>
      <c r="H47">
        <v>2020</v>
      </c>
      <c r="I47">
        <v>1.0469999999999999</v>
      </c>
      <c r="O47">
        <v>13.41</v>
      </c>
      <c r="P47">
        <v>0.60568500000000003</v>
      </c>
      <c r="Q47">
        <v>11.3819444444444</v>
      </c>
      <c r="R47">
        <v>3.1536000000000002E-2</v>
      </c>
      <c r="S47">
        <v>0.99</v>
      </c>
      <c r="T47">
        <v>1</v>
      </c>
      <c r="U47">
        <v>25</v>
      </c>
      <c r="V47">
        <v>2</v>
      </c>
      <c r="W47">
        <v>90</v>
      </c>
      <c r="X47">
        <v>0.3</v>
      </c>
      <c r="Y47">
        <v>1.2</v>
      </c>
      <c r="Z47">
        <v>0.54000000000002002</v>
      </c>
      <c r="AA47">
        <v>0.3</v>
      </c>
      <c r="AB47">
        <v>18</v>
      </c>
      <c r="AC47" t="s">
        <v>273</v>
      </c>
      <c r="AD47" t="s">
        <v>274</v>
      </c>
      <c r="AE47" t="s">
        <v>275</v>
      </c>
      <c r="AF47" t="s">
        <v>269</v>
      </c>
      <c r="AG47" t="s">
        <v>270</v>
      </c>
      <c r="AH47" t="s">
        <v>258</v>
      </c>
      <c r="AI47" t="s">
        <v>276</v>
      </c>
      <c r="AK47" t="s">
        <v>277</v>
      </c>
      <c r="AL47">
        <v>0.99</v>
      </c>
      <c r="AM47" t="s">
        <v>256</v>
      </c>
      <c r="AN47">
        <v>1</v>
      </c>
      <c r="AO47">
        <f>Table11[[#This Row],[*EMISSIONS~ELCCH4]]/25</f>
        <v>1.2E-2</v>
      </c>
    </row>
    <row r="48" spans="2:41" x14ac:dyDescent="0.3">
      <c r="F48" t="s">
        <v>320</v>
      </c>
      <c r="G48" t="s">
        <v>217</v>
      </c>
      <c r="I48">
        <v>1.0469999999999999</v>
      </c>
      <c r="O48">
        <v>13.0375</v>
      </c>
      <c r="P48">
        <v>0.58557000000000003</v>
      </c>
      <c r="Q48">
        <v>11.3819444444444</v>
      </c>
      <c r="S48">
        <v>0.99</v>
      </c>
      <c r="U48">
        <v>25</v>
      </c>
      <c r="V48">
        <v>2</v>
      </c>
      <c r="W48">
        <v>67</v>
      </c>
      <c r="X48">
        <v>0.1</v>
      </c>
      <c r="Y48">
        <v>1</v>
      </c>
      <c r="Z48">
        <v>0.54000000000002002</v>
      </c>
      <c r="AA48">
        <v>0.3</v>
      </c>
      <c r="AB48">
        <v>18</v>
      </c>
      <c r="AC48" t="s">
        <v>273</v>
      </c>
      <c r="AD48" t="s">
        <v>274</v>
      </c>
      <c r="AE48" t="s">
        <v>275</v>
      </c>
      <c r="AF48" t="s">
        <v>269</v>
      </c>
      <c r="AG48" t="s">
        <v>270</v>
      </c>
      <c r="AH48" t="s">
        <v>258</v>
      </c>
      <c r="AI48" t="s">
        <v>276</v>
      </c>
      <c r="AK48" t="s">
        <v>277</v>
      </c>
      <c r="AL48">
        <v>0.99</v>
      </c>
      <c r="AM48" t="s">
        <v>256</v>
      </c>
      <c r="AN48">
        <v>1</v>
      </c>
      <c r="AO48">
        <f>Table11[[#This Row],[*EMISSIONS~ELCCH4]]/25</f>
        <v>4.0000000000000001E-3</v>
      </c>
    </row>
    <row r="49" spans="2:41" x14ac:dyDescent="0.3">
      <c r="F49" t="s">
        <v>320</v>
      </c>
      <c r="G49" t="s">
        <v>218</v>
      </c>
      <c r="I49">
        <v>1.05</v>
      </c>
      <c r="O49">
        <v>12.367000000000001</v>
      </c>
      <c r="P49">
        <v>0.54608500000000004</v>
      </c>
      <c r="Q49">
        <v>11.3819444444444</v>
      </c>
      <c r="S49">
        <v>0.99</v>
      </c>
      <c r="U49">
        <v>25</v>
      </c>
      <c r="V49">
        <v>2</v>
      </c>
      <c r="W49">
        <v>56</v>
      </c>
      <c r="X49">
        <v>0.1</v>
      </c>
      <c r="Y49">
        <v>1</v>
      </c>
      <c r="Z49">
        <v>0.54000000000002002</v>
      </c>
      <c r="AA49">
        <v>0.3</v>
      </c>
      <c r="AB49">
        <v>18</v>
      </c>
      <c r="AC49" t="s">
        <v>273</v>
      </c>
      <c r="AD49" t="s">
        <v>274</v>
      </c>
      <c r="AE49" t="s">
        <v>275</v>
      </c>
      <c r="AF49" t="s">
        <v>269</v>
      </c>
      <c r="AG49" t="s">
        <v>270</v>
      </c>
      <c r="AH49" t="s">
        <v>258</v>
      </c>
      <c r="AI49" t="s">
        <v>276</v>
      </c>
      <c r="AK49" t="s">
        <v>277</v>
      </c>
      <c r="AL49">
        <v>0.99</v>
      </c>
      <c r="AM49" t="s">
        <v>256</v>
      </c>
      <c r="AN49">
        <v>1</v>
      </c>
      <c r="AO49">
        <f>Table11[[#This Row],[*EMISSIONS~ELCCH4]]/25</f>
        <v>4.0000000000000001E-3</v>
      </c>
    </row>
    <row r="50" spans="2:41" x14ac:dyDescent="0.3">
      <c r="F50" t="s">
        <v>320</v>
      </c>
      <c r="G50" t="s">
        <v>219</v>
      </c>
      <c r="I50">
        <v>1.0549999999999999</v>
      </c>
      <c r="O50">
        <v>11.547499999999999</v>
      </c>
      <c r="P50">
        <v>0.486485</v>
      </c>
      <c r="Q50">
        <v>11.3819444444444</v>
      </c>
      <c r="S50">
        <v>0.99</v>
      </c>
      <c r="U50">
        <v>25</v>
      </c>
      <c r="V50">
        <v>2</v>
      </c>
      <c r="W50">
        <v>22</v>
      </c>
      <c r="X50">
        <v>0.1</v>
      </c>
      <c r="Y50">
        <v>1</v>
      </c>
      <c r="Z50">
        <v>0.54000000000002002</v>
      </c>
      <c r="AA50">
        <v>0.3</v>
      </c>
      <c r="AB50">
        <v>18</v>
      </c>
      <c r="AC50" t="s">
        <v>273</v>
      </c>
      <c r="AD50" t="s">
        <v>274</v>
      </c>
      <c r="AE50" t="s">
        <v>275</v>
      </c>
      <c r="AF50" t="s">
        <v>269</v>
      </c>
      <c r="AG50" t="s">
        <v>270</v>
      </c>
      <c r="AH50" t="s">
        <v>258</v>
      </c>
      <c r="AI50" t="s">
        <v>276</v>
      </c>
      <c r="AK50" t="s">
        <v>277</v>
      </c>
      <c r="AL50">
        <v>0.99</v>
      </c>
      <c r="AM50" t="s">
        <v>256</v>
      </c>
      <c r="AN50">
        <v>1</v>
      </c>
      <c r="AO50">
        <f>Table11[[#This Row],[*EMISSIONS~ELCCH4]]/25</f>
        <v>4.0000000000000001E-3</v>
      </c>
    </row>
    <row r="51" spans="2:41" x14ac:dyDescent="0.3">
      <c r="B51" t="s">
        <v>98</v>
      </c>
      <c r="C51" t="s">
        <v>99</v>
      </c>
      <c r="D51" t="s">
        <v>29</v>
      </c>
      <c r="E51" t="s">
        <v>35</v>
      </c>
      <c r="F51" t="s">
        <v>320</v>
      </c>
      <c r="G51" t="s">
        <v>207</v>
      </c>
      <c r="H51">
        <v>2025</v>
      </c>
      <c r="I51">
        <v>1.0209999999999999</v>
      </c>
      <c r="O51">
        <v>6.7794999999999996</v>
      </c>
      <c r="P51">
        <v>0.39410499999999998</v>
      </c>
      <c r="Q51">
        <v>1.24166666666667</v>
      </c>
      <c r="R51">
        <v>3.1536000000000002E-2</v>
      </c>
      <c r="S51">
        <v>0.96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12.15</v>
      </c>
      <c r="AA51">
        <v>2</v>
      </c>
      <c r="AB51">
        <v>30</v>
      </c>
      <c r="AC51" t="s">
        <v>278</v>
      </c>
      <c r="AD51" t="s">
        <v>274</v>
      </c>
      <c r="AE51" t="s">
        <v>275</v>
      </c>
      <c r="AF51" t="s">
        <v>279</v>
      </c>
      <c r="AG51" t="s">
        <v>280</v>
      </c>
      <c r="AH51" t="s">
        <v>258</v>
      </c>
      <c r="AI51" t="s">
        <v>276</v>
      </c>
      <c r="AK51" t="s">
        <v>277</v>
      </c>
      <c r="AL51">
        <v>0.96</v>
      </c>
      <c r="AM51" t="s">
        <v>256</v>
      </c>
      <c r="AN51">
        <v>1</v>
      </c>
      <c r="AO51">
        <f>Table11[[#This Row],[*EMISSIONS~ELCCH4]]/25</f>
        <v>0.64</v>
      </c>
    </row>
    <row r="52" spans="2:41" x14ac:dyDescent="0.3">
      <c r="F52" t="s">
        <v>320</v>
      </c>
      <c r="G52" t="s">
        <v>217</v>
      </c>
      <c r="I52">
        <v>1.0209999999999999</v>
      </c>
      <c r="O52">
        <v>6.6304999999999996</v>
      </c>
      <c r="P52">
        <v>0.382185</v>
      </c>
      <c r="Q52">
        <v>1.24166666666667</v>
      </c>
      <c r="S52">
        <v>0.96</v>
      </c>
      <c r="U52">
        <v>25</v>
      </c>
      <c r="V52">
        <v>1</v>
      </c>
      <c r="W52">
        <v>72</v>
      </c>
      <c r="X52">
        <v>11</v>
      </c>
      <c r="Y52">
        <v>3</v>
      </c>
      <c r="Z52">
        <v>9.7199999999999704</v>
      </c>
      <c r="AA52">
        <v>0.3</v>
      </c>
      <c r="AB52">
        <v>30</v>
      </c>
      <c r="AC52" t="s">
        <v>278</v>
      </c>
      <c r="AD52" t="s">
        <v>274</v>
      </c>
      <c r="AE52" t="s">
        <v>275</v>
      </c>
      <c r="AF52" t="s">
        <v>279</v>
      </c>
      <c r="AG52" t="s">
        <v>280</v>
      </c>
      <c r="AH52" t="s">
        <v>258</v>
      </c>
      <c r="AI52" t="s">
        <v>276</v>
      </c>
      <c r="AK52" t="s">
        <v>277</v>
      </c>
      <c r="AL52">
        <v>0.96</v>
      </c>
      <c r="AM52" t="s">
        <v>256</v>
      </c>
      <c r="AN52">
        <v>1</v>
      </c>
      <c r="AO52">
        <f>Table11[[#This Row],[*EMISSIONS~ELCCH4]]/25</f>
        <v>0.44</v>
      </c>
    </row>
    <row r="53" spans="2:41" x14ac:dyDescent="0.3">
      <c r="F53" t="s">
        <v>320</v>
      </c>
      <c r="G53" t="s">
        <v>218</v>
      </c>
      <c r="I53">
        <v>1.0209999999999999</v>
      </c>
      <c r="O53">
        <v>6.258</v>
      </c>
      <c r="P53">
        <v>0.36058000000000001</v>
      </c>
      <c r="Q53">
        <v>1.24166666666667</v>
      </c>
      <c r="S53">
        <v>0.96</v>
      </c>
      <c r="U53">
        <v>25</v>
      </c>
      <c r="V53">
        <v>1</v>
      </c>
      <c r="W53">
        <v>73</v>
      </c>
      <c r="X53">
        <v>8</v>
      </c>
      <c r="Y53">
        <v>2</v>
      </c>
      <c r="Z53">
        <v>2.4300000000000099</v>
      </c>
      <c r="AA53">
        <v>0.3</v>
      </c>
      <c r="AB53">
        <v>30</v>
      </c>
      <c r="AC53" t="s">
        <v>278</v>
      </c>
      <c r="AD53" t="s">
        <v>274</v>
      </c>
      <c r="AE53" t="s">
        <v>275</v>
      </c>
      <c r="AF53" t="s">
        <v>279</v>
      </c>
      <c r="AG53" t="s">
        <v>280</v>
      </c>
      <c r="AH53" t="s">
        <v>258</v>
      </c>
      <c r="AI53" t="s">
        <v>276</v>
      </c>
      <c r="AK53" t="s">
        <v>277</v>
      </c>
      <c r="AL53">
        <v>0.96</v>
      </c>
      <c r="AM53" t="s">
        <v>256</v>
      </c>
      <c r="AN53">
        <v>1</v>
      </c>
      <c r="AO53">
        <f>Table11[[#This Row],[*EMISSIONS~ELCCH4]]/25</f>
        <v>0.32</v>
      </c>
    </row>
    <row r="54" spans="2:41" x14ac:dyDescent="0.3">
      <c r="F54" t="s">
        <v>320</v>
      </c>
      <c r="G54" t="s">
        <v>219</v>
      </c>
      <c r="I54">
        <v>1.0209999999999999</v>
      </c>
      <c r="O54">
        <v>5.6619999999999999</v>
      </c>
      <c r="P54">
        <v>0.32258500000000001</v>
      </c>
      <c r="Q54">
        <v>1.24166666666667</v>
      </c>
      <c r="S54">
        <v>0.96</v>
      </c>
      <c r="U54">
        <v>25</v>
      </c>
      <c r="V54">
        <v>1</v>
      </c>
      <c r="W54">
        <v>73</v>
      </c>
      <c r="X54">
        <v>4</v>
      </c>
      <c r="Y54">
        <v>1</v>
      </c>
      <c r="Z54">
        <v>0.54000000000002002</v>
      </c>
      <c r="AA54">
        <v>0.3</v>
      </c>
      <c r="AB54">
        <v>30</v>
      </c>
      <c r="AC54" t="s">
        <v>278</v>
      </c>
      <c r="AD54" t="s">
        <v>274</v>
      </c>
      <c r="AE54" t="s">
        <v>275</v>
      </c>
      <c r="AF54" t="s">
        <v>279</v>
      </c>
      <c r="AG54" t="s">
        <v>280</v>
      </c>
      <c r="AH54" t="s">
        <v>258</v>
      </c>
      <c r="AI54" t="s">
        <v>276</v>
      </c>
      <c r="AK54" t="s">
        <v>277</v>
      </c>
      <c r="AL54">
        <v>0.96</v>
      </c>
      <c r="AM54" t="s">
        <v>256</v>
      </c>
      <c r="AN54">
        <v>1</v>
      </c>
      <c r="AO54">
        <f>Table11[[#This Row],[*EMISSIONS~ELCCH4]]/25</f>
        <v>0.16</v>
      </c>
    </row>
    <row r="55" spans="2:41" x14ac:dyDescent="0.3">
      <c r="B55" t="s">
        <v>100</v>
      </c>
      <c r="C55" t="s">
        <v>101</v>
      </c>
      <c r="D55" t="s">
        <v>29</v>
      </c>
      <c r="E55" t="s">
        <v>22</v>
      </c>
      <c r="F55" t="s">
        <v>320</v>
      </c>
      <c r="G55" t="s">
        <v>207</v>
      </c>
      <c r="H55">
        <v>2025</v>
      </c>
      <c r="I55">
        <v>0.29299999999999998</v>
      </c>
      <c r="M55">
        <v>2.2222222222222201</v>
      </c>
      <c r="N55">
        <v>1</v>
      </c>
      <c r="O55">
        <v>26.074999999999999</v>
      </c>
      <c r="P55">
        <v>0.95881499999999997</v>
      </c>
      <c r="Q55">
        <v>3.93194444444444</v>
      </c>
      <c r="R55">
        <v>3.1536000000000002E-2</v>
      </c>
      <c r="S55">
        <v>0.97</v>
      </c>
      <c r="T55">
        <v>1</v>
      </c>
      <c r="U55">
        <v>25</v>
      </c>
      <c r="V55">
        <v>3</v>
      </c>
      <c r="W55">
        <v>84</v>
      </c>
      <c r="Y55">
        <v>1</v>
      </c>
      <c r="Z55">
        <v>12.15</v>
      </c>
      <c r="AA55">
        <v>0.3</v>
      </c>
      <c r="AB55">
        <v>25</v>
      </c>
      <c r="AC55" t="s">
        <v>281</v>
      </c>
      <c r="AD55" t="s">
        <v>72</v>
      </c>
      <c r="AE55" t="s">
        <v>250</v>
      </c>
      <c r="AF55" t="s">
        <v>279</v>
      </c>
      <c r="AG55" t="s">
        <v>280</v>
      </c>
      <c r="AH55" t="s">
        <v>253</v>
      </c>
      <c r="AI55" t="s">
        <v>254</v>
      </c>
      <c r="AK55" t="s">
        <v>255</v>
      </c>
      <c r="AL55">
        <v>0.97</v>
      </c>
      <c r="AM55" t="s">
        <v>256</v>
      </c>
      <c r="AN55">
        <v>1</v>
      </c>
      <c r="AO55">
        <f>Table11[[#This Row],[*EMISSIONS~ELCCH4]]/25</f>
        <v>0</v>
      </c>
    </row>
    <row r="56" spans="2:41" x14ac:dyDescent="0.3">
      <c r="E56" t="s">
        <v>35</v>
      </c>
      <c r="F56" t="s">
        <v>320</v>
      </c>
      <c r="G56" t="s">
        <v>217</v>
      </c>
      <c r="I56">
        <v>0.29299999999999998</v>
      </c>
      <c r="M56">
        <v>2.2222222222222201</v>
      </c>
      <c r="N56">
        <v>1</v>
      </c>
      <c r="O56">
        <v>26.074999999999999</v>
      </c>
      <c r="P56">
        <v>0.93050500000000003</v>
      </c>
      <c r="Q56">
        <v>3.93194444444444</v>
      </c>
      <c r="S56">
        <v>0.97</v>
      </c>
      <c r="U56">
        <v>25</v>
      </c>
      <c r="V56">
        <v>3</v>
      </c>
      <c r="W56">
        <v>67</v>
      </c>
      <c r="Y56">
        <v>1</v>
      </c>
      <c r="Z56">
        <v>9.7199999999999704</v>
      </c>
      <c r="AA56">
        <v>0.3</v>
      </c>
      <c r="AB56">
        <v>25</v>
      </c>
      <c r="AC56" t="s">
        <v>281</v>
      </c>
      <c r="AD56" t="s">
        <v>72</v>
      </c>
      <c r="AE56" t="s">
        <v>250</v>
      </c>
      <c r="AF56" t="s">
        <v>279</v>
      </c>
      <c r="AG56" t="s">
        <v>280</v>
      </c>
      <c r="AH56" t="s">
        <v>253</v>
      </c>
      <c r="AI56" t="s">
        <v>254</v>
      </c>
      <c r="AK56" t="s">
        <v>255</v>
      </c>
      <c r="AL56">
        <v>0.97</v>
      </c>
      <c r="AM56" t="s">
        <v>256</v>
      </c>
      <c r="AN56">
        <v>1</v>
      </c>
      <c r="AO56">
        <f>Table11[[#This Row],[*EMISSIONS~ELCCH4]]/25</f>
        <v>0</v>
      </c>
    </row>
    <row r="57" spans="2:41" x14ac:dyDescent="0.3">
      <c r="F57" t="s">
        <v>320</v>
      </c>
      <c r="G57" t="s">
        <v>218</v>
      </c>
      <c r="I57">
        <v>0.29399999999999998</v>
      </c>
      <c r="M57">
        <v>2.1739130434782599</v>
      </c>
      <c r="N57">
        <v>1</v>
      </c>
      <c r="O57">
        <v>24.585000000000001</v>
      </c>
      <c r="P57">
        <v>0.87388500000000002</v>
      </c>
      <c r="Q57">
        <v>3.93194444444444</v>
      </c>
      <c r="S57">
        <v>0.97</v>
      </c>
      <c r="U57">
        <v>25</v>
      </c>
      <c r="V57">
        <v>3</v>
      </c>
      <c r="W57">
        <v>36</v>
      </c>
      <c r="Y57">
        <v>1</v>
      </c>
      <c r="Z57">
        <v>2.4300000000000099</v>
      </c>
      <c r="AA57">
        <v>0.3</v>
      </c>
      <c r="AB57">
        <v>25</v>
      </c>
      <c r="AC57" t="s">
        <v>281</v>
      </c>
      <c r="AD57" t="s">
        <v>72</v>
      </c>
      <c r="AE57" t="s">
        <v>250</v>
      </c>
      <c r="AF57" t="s">
        <v>279</v>
      </c>
      <c r="AG57" t="s">
        <v>280</v>
      </c>
      <c r="AH57" t="s">
        <v>253</v>
      </c>
      <c r="AI57" t="s">
        <v>254</v>
      </c>
      <c r="AK57" t="s">
        <v>255</v>
      </c>
      <c r="AL57">
        <v>0.97</v>
      </c>
      <c r="AM57" t="s">
        <v>256</v>
      </c>
      <c r="AN57">
        <v>1</v>
      </c>
      <c r="AO57">
        <f>Table11[[#This Row],[*EMISSIONS~ELCCH4]]/25</f>
        <v>0</v>
      </c>
    </row>
    <row r="58" spans="2:41" x14ac:dyDescent="0.3">
      <c r="F58" t="s">
        <v>320</v>
      </c>
      <c r="G58" t="s">
        <v>219</v>
      </c>
      <c r="I58">
        <v>0.29399999999999998</v>
      </c>
      <c r="M58">
        <v>2.1739130434782599</v>
      </c>
      <c r="N58">
        <v>1</v>
      </c>
      <c r="O58">
        <v>22.35</v>
      </c>
      <c r="P58">
        <v>0.78001500000000001</v>
      </c>
      <c r="Q58">
        <v>3.93194444444444</v>
      </c>
      <c r="S58">
        <v>0.97</v>
      </c>
      <c r="U58">
        <v>25</v>
      </c>
      <c r="V58">
        <v>3</v>
      </c>
      <c r="W58">
        <v>18</v>
      </c>
      <c r="Y58">
        <v>1</v>
      </c>
      <c r="Z58">
        <v>0.54000000000002002</v>
      </c>
      <c r="AA58">
        <v>0.3</v>
      </c>
      <c r="AB58">
        <v>25</v>
      </c>
      <c r="AC58" t="s">
        <v>281</v>
      </c>
      <c r="AD58" t="s">
        <v>72</v>
      </c>
      <c r="AE58" t="s">
        <v>250</v>
      </c>
      <c r="AF58" t="s">
        <v>279</v>
      </c>
      <c r="AG58" t="s">
        <v>280</v>
      </c>
      <c r="AH58" t="s">
        <v>253</v>
      </c>
      <c r="AI58" t="s">
        <v>254</v>
      </c>
      <c r="AK58" t="s">
        <v>255</v>
      </c>
      <c r="AL58">
        <v>0.97</v>
      </c>
      <c r="AM58" t="s">
        <v>256</v>
      </c>
      <c r="AN58">
        <v>1</v>
      </c>
      <c r="AO58">
        <f>Table11[[#This Row],[*EMISSIONS~ELCCH4]]/25</f>
        <v>0</v>
      </c>
    </row>
    <row r="59" spans="2:41" x14ac:dyDescent="0.3">
      <c r="B59" t="s">
        <v>102</v>
      </c>
      <c r="C59" t="s">
        <v>103</v>
      </c>
      <c r="D59" t="s">
        <v>29</v>
      </c>
      <c r="E59" t="s">
        <v>22</v>
      </c>
      <c r="F59" t="s">
        <v>320</v>
      </c>
      <c r="G59" t="s">
        <v>207</v>
      </c>
      <c r="H59">
        <v>2025</v>
      </c>
      <c r="I59">
        <v>0.29399999999999998</v>
      </c>
      <c r="M59">
        <v>2.1739130434782599</v>
      </c>
      <c r="N59">
        <v>1</v>
      </c>
      <c r="O59">
        <v>27.565000000000001</v>
      </c>
      <c r="P59">
        <v>1.1204799999999999</v>
      </c>
      <c r="Q59">
        <v>3.93194444444444</v>
      </c>
      <c r="R59">
        <v>3.1536000000000002E-2</v>
      </c>
      <c r="S59">
        <v>0.96</v>
      </c>
      <c r="T59">
        <v>1</v>
      </c>
      <c r="U59">
        <v>25</v>
      </c>
      <c r="V59">
        <v>2.5</v>
      </c>
      <c r="W59">
        <v>87</v>
      </c>
      <c r="Y59">
        <v>1</v>
      </c>
      <c r="Z59">
        <v>12.15</v>
      </c>
      <c r="AA59">
        <v>2</v>
      </c>
      <c r="AB59">
        <v>26</v>
      </c>
      <c r="AC59" t="s">
        <v>282</v>
      </c>
      <c r="AD59" t="s">
        <v>72</v>
      </c>
      <c r="AE59" t="s">
        <v>250</v>
      </c>
      <c r="AF59" t="s">
        <v>279</v>
      </c>
      <c r="AG59" t="s">
        <v>280</v>
      </c>
      <c r="AH59" t="s">
        <v>258</v>
      </c>
      <c r="AI59" t="s">
        <v>254</v>
      </c>
      <c r="AK59" t="s">
        <v>255</v>
      </c>
      <c r="AL59">
        <v>0.96</v>
      </c>
      <c r="AM59" t="s">
        <v>256</v>
      </c>
      <c r="AN59">
        <v>2</v>
      </c>
      <c r="AO59">
        <f>Table11[[#This Row],[*EMISSIONS~ELCCH4]]/25</f>
        <v>0</v>
      </c>
    </row>
    <row r="60" spans="2:41" x14ac:dyDescent="0.3">
      <c r="E60" t="s">
        <v>35</v>
      </c>
      <c r="F60" t="s">
        <v>320</v>
      </c>
      <c r="G60" t="s">
        <v>217</v>
      </c>
      <c r="I60">
        <v>0.28999999999999998</v>
      </c>
      <c r="M60">
        <v>2.2222222222222201</v>
      </c>
      <c r="N60">
        <v>1</v>
      </c>
      <c r="O60">
        <v>28.31</v>
      </c>
      <c r="P60">
        <v>1.1167549999999999</v>
      </c>
      <c r="Q60">
        <v>4.1388888888888902</v>
      </c>
      <c r="S60">
        <v>0.96</v>
      </c>
      <c r="U60">
        <v>25</v>
      </c>
      <c r="V60">
        <v>2.5</v>
      </c>
      <c r="W60">
        <v>70</v>
      </c>
      <c r="Y60">
        <v>1</v>
      </c>
      <c r="Z60">
        <v>9.7199999999999704</v>
      </c>
      <c r="AA60">
        <v>0.3</v>
      </c>
      <c r="AB60">
        <v>26</v>
      </c>
      <c r="AC60" t="s">
        <v>282</v>
      </c>
      <c r="AD60" t="s">
        <v>72</v>
      </c>
      <c r="AE60" t="s">
        <v>250</v>
      </c>
      <c r="AF60" t="s">
        <v>279</v>
      </c>
      <c r="AG60" t="s">
        <v>280</v>
      </c>
      <c r="AH60" t="s">
        <v>258</v>
      </c>
      <c r="AI60" t="s">
        <v>254</v>
      </c>
      <c r="AK60" t="s">
        <v>255</v>
      </c>
      <c r="AL60">
        <v>0.96</v>
      </c>
      <c r="AM60" t="s">
        <v>256</v>
      </c>
      <c r="AN60">
        <v>2</v>
      </c>
      <c r="AO60">
        <f>Table11[[#This Row],[*EMISSIONS~ELCCH4]]/25</f>
        <v>0</v>
      </c>
    </row>
    <row r="61" spans="2:41" x14ac:dyDescent="0.3">
      <c r="F61" t="s">
        <v>320</v>
      </c>
      <c r="G61" t="s">
        <v>218</v>
      </c>
      <c r="I61">
        <v>0.29099999999999998</v>
      </c>
      <c r="M61">
        <v>2.2222222222222201</v>
      </c>
      <c r="N61">
        <v>1</v>
      </c>
      <c r="O61">
        <v>26.82</v>
      </c>
      <c r="P61">
        <v>1.0511950000000001</v>
      </c>
      <c r="Q61">
        <v>4.1388888888888902</v>
      </c>
      <c r="S61">
        <v>0.96</v>
      </c>
      <c r="U61">
        <v>25</v>
      </c>
      <c r="V61">
        <v>2.5</v>
      </c>
      <c r="W61">
        <v>47</v>
      </c>
      <c r="Y61">
        <v>1</v>
      </c>
      <c r="Z61">
        <v>2.4300000000000099</v>
      </c>
      <c r="AA61">
        <v>0.3</v>
      </c>
      <c r="AB61">
        <v>26</v>
      </c>
      <c r="AC61" t="s">
        <v>282</v>
      </c>
      <c r="AD61" t="s">
        <v>72</v>
      </c>
      <c r="AE61" t="s">
        <v>250</v>
      </c>
      <c r="AF61" t="s">
        <v>279</v>
      </c>
      <c r="AG61" t="s">
        <v>280</v>
      </c>
      <c r="AH61" t="s">
        <v>258</v>
      </c>
      <c r="AI61" t="s">
        <v>254</v>
      </c>
      <c r="AK61" t="s">
        <v>255</v>
      </c>
      <c r="AL61">
        <v>0.96</v>
      </c>
      <c r="AM61" t="s">
        <v>256</v>
      </c>
      <c r="AN61">
        <v>2</v>
      </c>
      <c r="AO61">
        <f>Table11[[#This Row],[*EMISSIONS~ELCCH4]]/25</f>
        <v>0</v>
      </c>
    </row>
    <row r="62" spans="2:41" x14ac:dyDescent="0.3">
      <c r="F62" t="s">
        <v>320</v>
      </c>
      <c r="G62" t="s">
        <v>219</v>
      </c>
      <c r="I62">
        <v>0.29099999999999998</v>
      </c>
      <c r="M62">
        <v>2.2222222222222201</v>
      </c>
      <c r="N62">
        <v>1</v>
      </c>
      <c r="O62">
        <v>24.585000000000001</v>
      </c>
      <c r="P62">
        <v>0.94093499999999997</v>
      </c>
      <c r="Q62">
        <v>4.1388888888888902</v>
      </c>
      <c r="S62">
        <v>0.96</v>
      </c>
      <c r="U62">
        <v>25</v>
      </c>
      <c r="V62">
        <v>2.5</v>
      </c>
      <c r="W62">
        <v>29</v>
      </c>
      <c r="Y62">
        <v>1</v>
      </c>
      <c r="Z62">
        <v>0.54000000000002002</v>
      </c>
      <c r="AA62">
        <v>0.3</v>
      </c>
      <c r="AB62">
        <v>26</v>
      </c>
      <c r="AC62" t="s">
        <v>282</v>
      </c>
      <c r="AD62" t="s">
        <v>72</v>
      </c>
      <c r="AE62" t="s">
        <v>250</v>
      </c>
      <c r="AF62" t="s">
        <v>279</v>
      </c>
      <c r="AG62" t="s">
        <v>280</v>
      </c>
      <c r="AH62" t="s">
        <v>258</v>
      </c>
      <c r="AI62" t="s">
        <v>254</v>
      </c>
      <c r="AK62" t="s">
        <v>255</v>
      </c>
      <c r="AL62">
        <v>0.96</v>
      </c>
      <c r="AM62" t="s">
        <v>256</v>
      </c>
      <c r="AN62">
        <v>2</v>
      </c>
      <c r="AO62">
        <f>Table11[[#This Row],[*EMISSIONS~ELCCH4]]/25</f>
        <v>0</v>
      </c>
    </row>
    <row r="63" spans="2:41" x14ac:dyDescent="0.3">
      <c r="B63" t="s">
        <v>104</v>
      </c>
      <c r="C63" t="s">
        <v>105</v>
      </c>
      <c r="D63" t="s">
        <v>29</v>
      </c>
      <c r="E63" t="s">
        <v>22</v>
      </c>
      <c r="F63" t="s">
        <v>320</v>
      </c>
      <c r="G63" t="s">
        <v>207</v>
      </c>
      <c r="H63">
        <v>2025</v>
      </c>
      <c r="I63">
        <v>0.14199999999999999</v>
      </c>
      <c r="M63">
        <v>5.5555555555555598</v>
      </c>
      <c r="N63">
        <v>1</v>
      </c>
      <c r="O63">
        <v>52.15</v>
      </c>
      <c r="P63">
        <v>2.4123100000000002</v>
      </c>
      <c r="Q63">
        <v>8.2777777777777803</v>
      </c>
      <c r="R63">
        <v>3.1536000000000002E-2</v>
      </c>
      <c r="S63">
        <v>0.96</v>
      </c>
      <c r="T63">
        <v>1</v>
      </c>
      <c r="U63">
        <v>25</v>
      </c>
      <c r="V63">
        <v>1</v>
      </c>
      <c r="W63">
        <v>90</v>
      </c>
      <c r="X63">
        <v>16</v>
      </c>
      <c r="Y63">
        <v>1</v>
      </c>
      <c r="Z63">
        <v>12.15</v>
      </c>
      <c r="AA63">
        <v>2</v>
      </c>
      <c r="AB63">
        <v>27</v>
      </c>
      <c r="AC63" t="s">
        <v>283</v>
      </c>
      <c r="AD63" t="s">
        <v>72</v>
      </c>
      <c r="AE63" t="s">
        <v>250</v>
      </c>
      <c r="AF63" t="s">
        <v>279</v>
      </c>
      <c r="AG63" t="s">
        <v>280</v>
      </c>
      <c r="AH63" t="s">
        <v>258</v>
      </c>
      <c r="AI63" t="s">
        <v>254</v>
      </c>
      <c r="AK63" t="s">
        <v>255</v>
      </c>
      <c r="AL63">
        <v>0.96</v>
      </c>
      <c r="AM63" t="s">
        <v>256</v>
      </c>
      <c r="AN63">
        <v>3</v>
      </c>
      <c r="AO63">
        <f>Table11[[#This Row],[*EMISSIONS~ELCCH4]]/25</f>
        <v>0.64</v>
      </c>
    </row>
    <row r="64" spans="2:41" x14ac:dyDescent="0.3">
      <c r="E64" t="s">
        <v>35</v>
      </c>
      <c r="F64" t="s">
        <v>320</v>
      </c>
      <c r="G64" t="s">
        <v>217</v>
      </c>
      <c r="I64">
        <v>0.14199999999999999</v>
      </c>
      <c r="M64">
        <v>5.5555555555555598</v>
      </c>
      <c r="N64">
        <v>1</v>
      </c>
      <c r="O64">
        <v>50.66</v>
      </c>
      <c r="P64">
        <v>2.37059</v>
      </c>
      <c r="Q64">
        <v>8.2777777777777803</v>
      </c>
      <c r="S64">
        <v>0.96</v>
      </c>
      <c r="U64">
        <v>25</v>
      </c>
      <c r="V64">
        <v>1</v>
      </c>
      <c r="W64">
        <v>72</v>
      </c>
      <c r="X64">
        <v>11</v>
      </c>
      <c r="Y64">
        <v>1</v>
      </c>
      <c r="Z64">
        <v>9.7199999999999704</v>
      </c>
      <c r="AA64">
        <v>0.3</v>
      </c>
      <c r="AB64">
        <v>27</v>
      </c>
      <c r="AC64" t="s">
        <v>283</v>
      </c>
      <c r="AD64" t="s">
        <v>72</v>
      </c>
      <c r="AE64" t="s">
        <v>250</v>
      </c>
      <c r="AF64" t="s">
        <v>279</v>
      </c>
      <c r="AG64" t="s">
        <v>280</v>
      </c>
      <c r="AH64" t="s">
        <v>258</v>
      </c>
      <c r="AI64" t="s">
        <v>254</v>
      </c>
      <c r="AK64" t="s">
        <v>255</v>
      </c>
      <c r="AL64">
        <v>0.96</v>
      </c>
      <c r="AM64" t="s">
        <v>256</v>
      </c>
      <c r="AN64">
        <v>3</v>
      </c>
      <c r="AO64">
        <f>Table11[[#This Row],[*EMISSIONS~ELCCH4]]/25</f>
        <v>0.44</v>
      </c>
    </row>
    <row r="65" spans="2:41" x14ac:dyDescent="0.3">
      <c r="F65" t="s">
        <v>320</v>
      </c>
      <c r="G65" t="s">
        <v>218</v>
      </c>
      <c r="I65">
        <v>0.14299999999999999</v>
      </c>
      <c r="M65">
        <v>5.5555555555555598</v>
      </c>
      <c r="N65">
        <v>1</v>
      </c>
      <c r="O65">
        <v>47.68</v>
      </c>
      <c r="P65">
        <v>2.28566</v>
      </c>
      <c r="Q65">
        <v>8.2777777777777803</v>
      </c>
      <c r="S65">
        <v>0.96</v>
      </c>
      <c r="U65">
        <v>25</v>
      </c>
      <c r="V65">
        <v>1</v>
      </c>
      <c r="W65">
        <v>55</v>
      </c>
      <c r="X65">
        <v>8</v>
      </c>
      <c r="Y65">
        <v>1</v>
      </c>
      <c r="Z65">
        <v>2.4300000000000099</v>
      </c>
      <c r="AA65">
        <v>0.3</v>
      </c>
      <c r="AB65">
        <v>27</v>
      </c>
      <c r="AC65" t="s">
        <v>283</v>
      </c>
      <c r="AD65" t="s">
        <v>72</v>
      </c>
      <c r="AE65" t="s">
        <v>250</v>
      </c>
      <c r="AF65" t="s">
        <v>279</v>
      </c>
      <c r="AG65" t="s">
        <v>280</v>
      </c>
      <c r="AH65" t="s">
        <v>258</v>
      </c>
      <c r="AI65" t="s">
        <v>254</v>
      </c>
      <c r="AK65" t="s">
        <v>255</v>
      </c>
      <c r="AL65">
        <v>0.96</v>
      </c>
      <c r="AM65" t="s">
        <v>256</v>
      </c>
      <c r="AN65">
        <v>3</v>
      </c>
      <c r="AO65">
        <f>Table11[[#This Row],[*EMISSIONS~ELCCH4]]/25</f>
        <v>0.32</v>
      </c>
    </row>
    <row r="66" spans="2:41" x14ac:dyDescent="0.3">
      <c r="F66" t="s">
        <v>320</v>
      </c>
      <c r="G66" t="s">
        <v>219</v>
      </c>
      <c r="I66">
        <v>0.14099999999999999</v>
      </c>
      <c r="M66">
        <v>5.5555555555555598</v>
      </c>
      <c r="N66">
        <v>1</v>
      </c>
      <c r="O66">
        <v>46.19</v>
      </c>
      <c r="P66">
        <v>2.2201</v>
      </c>
      <c r="Q66">
        <v>8.2777777777777803</v>
      </c>
      <c r="S66">
        <v>0.96</v>
      </c>
      <c r="U66">
        <v>25</v>
      </c>
      <c r="V66">
        <v>1</v>
      </c>
      <c r="W66">
        <v>44</v>
      </c>
      <c r="X66">
        <v>4</v>
      </c>
      <c r="Y66">
        <v>1</v>
      </c>
      <c r="Z66">
        <v>0.54000000000002002</v>
      </c>
      <c r="AA66">
        <v>0.3</v>
      </c>
      <c r="AB66">
        <v>27</v>
      </c>
      <c r="AC66" t="s">
        <v>283</v>
      </c>
      <c r="AD66" t="s">
        <v>72</v>
      </c>
      <c r="AE66" t="s">
        <v>250</v>
      </c>
      <c r="AF66" t="s">
        <v>279</v>
      </c>
      <c r="AG66" t="s">
        <v>280</v>
      </c>
      <c r="AH66" t="s">
        <v>258</v>
      </c>
      <c r="AI66" t="s">
        <v>254</v>
      </c>
      <c r="AK66" t="s">
        <v>255</v>
      </c>
      <c r="AL66">
        <v>0.96</v>
      </c>
      <c r="AM66" t="s">
        <v>256</v>
      </c>
      <c r="AN66">
        <v>3</v>
      </c>
      <c r="AO66">
        <f>Table11[[#This Row],[*EMISSIONS~ELCCH4]]/25</f>
        <v>0.16</v>
      </c>
    </row>
    <row r="67" spans="2:41" x14ac:dyDescent="0.3">
      <c r="B67" t="s">
        <v>106</v>
      </c>
      <c r="C67" t="s">
        <v>107</v>
      </c>
      <c r="D67" t="s">
        <v>31</v>
      </c>
      <c r="E67" t="s">
        <v>35</v>
      </c>
      <c r="F67" t="s">
        <v>320</v>
      </c>
      <c r="G67" t="s">
        <v>207</v>
      </c>
      <c r="H67">
        <v>2025</v>
      </c>
      <c r="I67">
        <v>1.149</v>
      </c>
      <c r="O67">
        <v>5.2149999999999999</v>
      </c>
      <c r="P67">
        <v>0.24435999999999999</v>
      </c>
      <c r="Q67">
        <v>2.0694444444444402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90</v>
      </c>
      <c r="X67">
        <v>16</v>
      </c>
      <c r="Y67">
        <v>4</v>
      </c>
      <c r="Z67">
        <v>5.3999999999999799</v>
      </c>
      <c r="AA67">
        <v>2</v>
      </c>
      <c r="AB67">
        <v>28</v>
      </c>
      <c r="AC67" t="s">
        <v>284</v>
      </c>
      <c r="AD67" t="s">
        <v>274</v>
      </c>
      <c r="AE67" t="s">
        <v>275</v>
      </c>
      <c r="AF67" t="s">
        <v>211</v>
      </c>
      <c r="AG67" t="s">
        <v>212</v>
      </c>
      <c r="AH67" t="s">
        <v>258</v>
      </c>
      <c r="AI67" t="s">
        <v>276</v>
      </c>
      <c r="AK67" t="s">
        <v>277</v>
      </c>
      <c r="AL67">
        <v>0.97</v>
      </c>
      <c r="AM67" t="s">
        <v>256</v>
      </c>
      <c r="AN67">
        <v>1</v>
      </c>
      <c r="AO67">
        <f>Table11[[#This Row],[*EMISSIONS~ELCCH4]]/25</f>
        <v>0.64</v>
      </c>
    </row>
    <row r="68" spans="2:41" x14ac:dyDescent="0.3">
      <c r="F68" t="s">
        <v>320</v>
      </c>
      <c r="G68" t="s">
        <v>217</v>
      </c>
      <c r="I68">
        <v>1.149</v>
      </c>
      <c r="O68">
        <v>5.0659999999999998</v>
      </c>
      <c r="P68">
        <v>0.23988999999999999</v>
      </c>
      <c r="Q68">
        <v>2.0694444444444402</v>
      </c>
      <c r="S68">
        <v>0.97</v>
      </c>
      <c r="U68">
        <v>25</v>
      </c>
      <c r="V68">
        <v>1</v>
      </c>
      <c r="W68">
        <v>63</v>
      </c>
      <c r="X68">
        <v>11</v>
      </c>
      <c r="Y68">
        <v>3</v>
      </c>
      <c r="Z68">
        <v>5.3999999999999799</v>
      </c>
      <c r="AA68">
        <v>0.3</v>
      </c>
      <c r="AB68">
        <v>28</v>
      </c>
      <c r="AC68" t="s">
        <v>284</v>
      </c>
      <c r="AD68" t="s">
        <v>274</v>
      </c>
      <c r="AE68" t="s">
        <v>275</v>
      </c>
      <c r="AF68" t="s">
        <v>211</v>
      </c>
      <c r="AG68" t="s">
        <v>212</v>
      </c>
      <c r="AH68" t="s">
        <v>258</v>
      </c>
      <c r="AI68" t="s">
        <v>276</v>
      </c>
      <c r="AK68" t="s">
        <v>277</v>
      </c>
      <c r="AL68">
        <v>0.97</v>
      </c>
      <c r="AM68" t="s">
        <v>256</v>
      </c>
      <c r="AN68">
        <v>1</v>
      </c>
      <c r="AO68">
        <f>Table11[[#This Row],[*EMISSIONS~ELCCH4]]/25</f>
        <v>0.44</v>
      </c>
    </row>
    <row r="69" spans="2:41" x14ac:dyDescent="0.3">
      <c r="F69" t="s">
        <v>320</v>
      </c>
      <c r="G69" t="s">
        <v>218</v>
      </c>
      <c r="I69">
        <v>1.149</v>
      </c>
      <c r="O69">
        <v>4.8425000000000002</v>
      </c>
      <c r="P69">
        <v>0.23244000000000001</v>
      </c>
      <c r="Q69">
        <v>2.0694444444444402</v>
      </c>
      <c r="S69">
        <v>0.97</v>
      </c>
      <c r="U69">
        <v>25</v>
      </c>
      <c r="V69">
        <v>1</v>
      </c>
      <c r="W69">
        <v>49</v>
      </c>
      <c r="X69">
        <v>8</v>
      </c>
      <c r="Y69">
        <v>3</v>
      </c>
      <c r="Z69">
        <v>5.3999999999999799</v>
      </c>
      <c r="AA69">
        <v>0.3</v>
      </c>
      <c r="AB69">
        <v>28</v>
      </c>
      <c r="AC69" t="s">
        <v>284</v>
      </c>
      <c r="AD69" t="s">
        <v>274</v>
      </c>
      <c r="AE69" t="s">
        <v>275</v>
      </c>
      <c r="AF69" t="s">
        <v>211</v>
      </c>
      <c r="AG69" t="s">
        <v>212</v>
      </c>
      <c r="AH69" t="s">
        <v>258</v>
      </c>
      <c r="AI69" t="s">
        <v>276</v>
      </c>
      <c r="AK69" t="s">
        <v>277</v>
      </c>
      <c r="AL69">
        <v>0.97</v>
      </c>
      <c r="AM69" t="s">
        <v>256</v>
      </c>
      <c r="AN69">
        <v>1</v>
      </c>
      <c r="AO69">
        <f>Table11[[#This Row],[*EMISSIONS~ELCCH4]]/25</f>
        <v>0.32</v>
      </c>
    </row>
    <row r="70" spans="2:41" x14ac:dyDescent="0.3">
      <c r="F70" t="s">
        <v>320</v>
      </c>
      <c r="G70" t="s">
        <v>219</v>
      </c>
      <c r="I70">
        <v>1.149</v>
      </c>
      <c r="O70">
        <v>4.3955000000000002</v>
      </c>
      <c r="P70">
        <v>0.21828500000000001</v>
      </c>
      <c r="Q70">
        <v>2.0694444444444402</v>
      </c>
      <c r="S70">
        <v>0.97</v>
      </c>
      <c r="U70">
        <v>25</v>
      </c>
      <c r="V70">
        <v>1</v>
      </c>
      <c r="W70">
        <v>41</v>
      </c>
      <c r="X70">
        <v>4</v>
      </c>
      <c r="Y70">
        <v>1</v>
      </c>
      <c r="Z70">
        <v>5.3999999999999799</v>
      </c>
      <c r="AA70">
        <v>0.3</v>
      </c>
      <c r="AB70">
        <v>28</v>
      </c>
      <c r="AC70" t="s">
        <v>284</v>
      </c>
      <c r="AD70" t="s">
        <v>274</v>
      </c>
      <c r="AE70" t="s">
        <v>275</v>
      </c>
      <c r="AF70" t="s">
        <v>211</v>
      </c>
      <c r="AG70" t="s">
        <v>212</v>
      </c>
      <c r="AH70" t="s">
        <v>258</v>
      </c>
      <c r="AI70" t="s">
        <v>276</v>
      </c>
      <c r="AK70" t="s">
        <v>277</v>
      </c>
      <c r="AL70">
        <v>0.97</v>
      </c>
      <c r="AM70" t="s">
        <v>256</v>
      </c>
      <c r="AN70">
        <v>1</v>
      </c>
      <c r="AO70">
        <f>Table11[[#This Row],[*EMISSIONS~ELCCH4]]/25</f>
        <v>0.16</v>
      </c>
    </row>
    <row r="71" spans="2:41" x14ac:dyDescent="0.3">
      <c r="B71" t="s">
        <v>108</v>
      </c>
      <c r="C71" t="s">
        <v>109</v>
      </c>
      <c r="D71" t="s">
        <v>31</v>
      </c>
      <c r="E71" t="s">
        <v>22</v>
      </c>
      <c r="F71" t="s">
        <v>320</v>
      </c>
      <c r="G71" t="s">
        <v>207</v>
      </c>
      <c r="H71">
        <v>2025</v>
      </c>
      <c r="I71">
        <v>0.27900000000000003</v>
      </c>
      <c r="M71">
        <v>2.7777777777777799</v>
      </c>
      <c r="N71">
        <v>1</v>
      </c>
      <c r="O71">
        <v>26.074999999999999</v>
      </c>
      <c r="P71">
        <v>0.74872499999999997</v>
      </c>
      <c r="Q71">
        <v>7.8638888888888898</v>
      </c>
      <c r="R71">
        <v>3.1536000000000002E-2</v>
      </c>
      <c r="S71">
        <v>0.97</v>
      </c>
      <c r="T71">
        <v>1</v>
      </c>
      <c r="U71">
        <v>25</v>
      </c>
      <c r="V71">
        <v>5</v>
      </c>
      <c r="W71">
        <v>30</v>
      </c>
      <c r="X71">
        <v>3</v>
      </c>
      <c r="Y71">
        <v>10</v>
      </c>
      <c r="Z71">
        <v>5.3999999999999799</v>
      </c>
      <c r="AA71">
        <v>0.3</v>
      </c>
      <c r="AB71">
        <v>19</v>
      </c>
      <c r="AC71" t="s">
        <v>285</v>
      </c>
      <c r="AD71" t="s">
        <v>72</v>
      </c>
      <c r="AE71" t="s">
        <v>250</v>
      </c>
      <c r="AF71" t="s">
        <v>211</v>
      </c>
      <c r="AG71" t="s">
        <v>212</v>
      </c>
      <c r="AH71" t="s">
        <v>253</v>
      </c>
      <c r="AI71" t="s">
        <v>254</v>
      </c>
      <c r="AK71" t="s">
        <v>255</v>
      </c>
      <c r="AL71">
        <v>0.97</v>
      </c>
      <c r="AM71" t="s">
        <v>256</v>
      </c>
      <c r="AN71">
        <v>1</v>
      </c>
      <c r="AO71">
        <f>Table11[[#This Row],[*EMISSIONS~ELCCH4]]/25</f>
        <v>0.12</v>
      </c>
    </row>
    <row r="72" spans="2:41" x14ac:dyDescent="0.3">
      <c r="E72" t="s">
        <v>35</v>
      </c>
      <c r="F72" t="s">
        <v>320</v>
      </c>
      <c r="G72" t="s">
        <v>217</v>
      </c>
      <c r="I72">
        <v>0.28000000000000003</v>
      </c>
      <c r="M72">
        <v>2.7777777777777799</v>
      </c>
      <c r="N72">
        <v>1</v>
      </c>
      <c r="O72">
        <v>25.33</v>
      </c>
      <c r="P72">
        <v>0.72711999999999999</v>
      </c>
      <c r="Q72">
        <v>7.8638888888888898</v>
      </c>
      <c r="S72">
        <v>0.97</v>
      </c>
      <c r="U72">
        <v>25</v>
      </c>
      <c r="V72">
        <v>5</v>
      </c>
      <c r="W72">
        <v>24</v>
      </c>
      <c r="X72">
        <v>2</v>
      </c>
      <c r="Y72">
        <v>8</v>
      </c>
      <c r="Z72">
        <v>5.3999999999999799</v>
      </c>
      <c r="AA72">
        <v>0.3</v>
      </c>
      <c r="AB72">
        <v>19</v>
      </c>
      <c r="AC72" t="s">
        <v>285</v>
      </c>
      <c r="AD72" t="s">
        <v>72</v>
      </c>
      <c r="AE72" t="s">
        <v>250</v>
      </c>
      <c r="AF72" t="s">
        <v>211</v>
      </c>
      <c r="AG72" t="s">
        <v>212</v>
      </c>
      <c r="AH72" t="s">
        <v>253</v>
      </c>
      <c r="AI72" t="s">
        <v>254</v>
      </c>
      <c r="AK72" t="s">
        <v>255</v>
      </c>
      <c r="AL72">
        <v>0.97</v>
      </c>
      <c r="AM72" t="s">
        <v>256</v>
      </c>
      <c r="AN72">
        <v>1</v>
      </c>
      <c r="AO72">
        <f>Table11[[#This Row],[*EMISSIONS~ELCCH4]]/25</f>
        <v>0.08</v>
      </c>
    </row>
    <row r="73" spans="2:41" x14ac:dyDescent="0.3">
      <c r="F73" t="s">
        <v>320</v>
      </c>
      <c r="G73" t="s">
        <v>218</v>
      </c>
      <c r="I73">
        <v>0.28100000000000003</v>
      </c>
      <c r="M73">
        <v>2.7777777777777799</v>
      </c>
      <c r="N73">
        <v>1</v>
      </c>
      <c r="O73">
        <v>23.84</v>
      </c>
      <c r="P73">
        <v>0.687635</v>
      </c>
      <c r="Q73">
        <v>7.6569444444444503</v>
      </c>
      <c r="S73">
        <v>0.97</v>
      </c>
      <c r="U73">
        <v>25</v>
      </c>
      <c r="V73">
        <v>5</v>
      </c>
      <c r="W73">
        <v>20</v>
      </c>
      <c r="X73">
        <v>2</v>
      </c>
      <c r="Y73">
        <v>6</v>
      </c>
      <c r="Z73">
        <v>5.3999999999999799</v>
      </c>
      <c r="AA73">
        <v>0.3</v>
      </c>
      <c r="AB73">
        <v>19</v>
      </c>
      <c r="AC73" t="s">
        <v>285</v>
      </c>
      <c r="AD73" t="s">
        <v>72</v>
      </c>
      <c r="AE73" t="s">
        <v>250</v>
      </c>
      <c r="AF73" t="s">
        <v>211</v>
      </c>
      <c r="AG73" t="s">
        <v>212</v>
      </c>
      <c r="AH73" t="s">
        <v>253</v>
      </c>
      <c r="AI73" t="s">
        <v>254</v>
      </c>
      <c r="AK73" t="s">
        <v>255</v>
      </c>
      <c r="AL73">
        <v>0.97</v>
      </c>
      <c r="AM73" t="s">
        <v>256</v>
      </c>
      <c r="AN73">
        <v>1</v>
      </c>
      <c r="AO73">
        <f>Table11[[#This Row],[*EMISSIONS~ELCCH4]]/25</f>
        <v>0.08</v>
      </c>
    </row>
    <row r="74" spans="2:41" x14ac:dyDescent="0.3">
      <c r="F74" t="s">
        <v>320</v>
      </c>
      <c r="G74" t="s">
        <v>219</v>
      </c>
      <c r="I74">
        <v>0.27600000000000002</v>
      </c>
      <c r="M74">
        <v>2.8571428571428599</v>
      </c>
      <c r="N74">
        <v>1</v>
      </c>
      <c r="O74">
        <v>22.35</v>
      </c>
      <c r="P74">
        <v>0.64293500000000003</v>
      </c>
      <c r="Q74">
        <v>7.8638888888888898</v>
      </c>
      <c r="S74">
        <v>0.97</v>
      </c>
      <c r="U74">
        <v>25</v>
      </c>
      <c r="V74">
        <v>5</v>
      </c>
      <c r="W74">
        <v>12</v>
      </c>
      <c r="X74">
        <v>1</v>
      </c>
      <c r="Y74">
        <v>5</v>
      </c>
      <c r="Z74">
        <v>5.3999999999999799</v>
      </c>
      <c r="AA74">
        <v>0.3</v>
      </c>
      <c r="AB74">
        <v>19</v>
      </c>
      <c r="AC74" t="s">
        <v>285</v>
      </c>
      <c r="AD74" t="s">
        <v>72</v>
      </c>
      <c r="AE74" t="s">
        <v>250</v>
      </c>
      <c r="AF74" t="s">
        <v>211</v>
      </c>
      <c r="AG74" t="s">
        <v>212</v>
      </c>
      <c r="AH74" t="s">
        <v>253</v>
      </c>
      <c r="AI74" t="s">
        <v>254</v>
      </c>
      <c r="AK74" t="s">
        <v>255</v>
      </c>
      <c r="AL74">
        <v>0.97</v>
      </c>
      <c r="AM74" t="s">
        <v>256</v>
      </c>
      <c r="AN74">
        <v>1</v>
      </c>
      <c r="AO74">
        <f>Table11[[#This Row],[*EMISSIONS~ELCCH4]]/25</f>
        <v>0.04</v>
      </c>
    </row>
    <row r="75" spans="2:41" x14ac:dyDescent="0.3">
      <c r="B75" t="s">
        <v>110</v>
      </c>
      <c r="C75" t="s">
        <v>111</v>
      </c>
      <c r="D75" t="s">
        <v>31</v>
      </c>
      <c r="E75" t="s">
        <v>22</v>
      </c>
      <c r="F75" t="s">
        <v>320</v>
      </c>
      <c r="G75" t="s">
        <v>207</v>
      </c>
      <c r="H75">
        <v>2025</v>
      </c>
      <c r="I75">
        <v>0.27400000000000002</v>
      </c>
      <c r="M75">
        <v>2.8571428571428599</v>
      </c>
      <c r="N75">
        <v>1</v>
      </c>
      <c r="O75">
        <v>27.565000000000001</v>
      </c>
      <c r="P75">
        <v>1.18008</v>
      </c>
      <c r="Q75">
        <v>7.8638888888888898</v>
      </c>
      <c r="R75">
        <v>3.1536000000000002E-2</v>
      </c>
      <c r="S75">
        <v>0.97</v>
      </c>
      <c r="T75">
        <v>1</v>
      </c>
      <c r="U75">
        <v>25</v>
      </c>
      <c r="V75">
        <v>2.5</v>
      </c>
      <c r="W75">
        <v>90</v>
      </c>
      <c r="X75">
        <v>3</v>
      </c>
      <c r="Y75">
        <v>1</v>
      </c>
      <c r="Z75">
        <v>5.3999999999999799</v>
      </c>
      <c r="AA75">
        <v>2</v>
      </c>
      <c r="AB75">
        <v>20</v>
      </c>
      <c r="AC75" t="s">
        <v>286</v>
      </c>
      <c r="AD75" t="s">
        <v>72</v>
      </c>
      <c r="AE75" t="s">
        <v>250</v>
      </c>
      <c r="AF75" t="s">
        <v>211</v>
      </c>
      <c r="AG75" t="s">
        <v>212</v>
      </c>
      <c r="AH75" t="s">
        <v>258</v>
      </c>
      <c r="AI75" t="s">
        <v>254</v>
      </c>
      <c r="AK75" t="s">
        <v>255</v>
      </c>
      <c r="AL75">
        <v>0.97</v>
      </c>
      <c r="AM75" t="s">
        <v>256</v>
      </c>
      <c r="AN75">
        <v>2</v>
      </c>
      <c r="AO75">
        <f>Table11[[#This Row],[*EMISSIONS~ELCCH4]]/25</f>
        <v>0.12</v>
      </c>
    </row>
    <row r="76" spans="2:41" x14ac:dyDescent="0.3">
      <c r="E76" t="s">
        <v>35</v>
      </c>
      <c r="F76" t="s">
        <v>320</v>
      </c>
      <c r="G76" t="s">
        <v>217</v>
      </c>
      <c r="I76">
        <v>0.27400000000000002</v>
      </c>
      <c r="M76">
        <v>2.8571428571428599</v>
      </c>
      <c r="N76">
        <v>1</v>
      </c>
      <c r="O76">
        <v>26.82</v>
      </c>
      <c r="P76">
        <v>1.14432</v>
      </c>
      <c r="Q76">
        <v>7.8638888888888898</v>
      </c>
      <c r="S76">
        <v>0.97</v>
      </c>
      <c r="U76">
        <v>25</v>
      </c>
      <c r="V76">
        <v>2.5</v>
      </c>
      <c r="W76">
        <v>72</v>
      </c>
      <c r="X76">
        <v>2</v>
      </c>
      <c r="Y76">
        <v>1</v>
      </c>
      <c r="Z76">
        <v>5.3999999999999799</v>
      </c>
      <c r="AA76">
        <v>0.3</v>
      </c>
      <c r="AB76">
        <v>20</v>
      </c>
      <c r="AC76" t="s">
        <v>286</v>
      </c>
      <c r="AD76" t="s">
        <v>72</v>
      </c>
      <c r="AE76" t="s">
        <v>250</v>
      </c>
      <c r="AF76" t="s">
        <v>211</v>
      </c>
      <c r="AG76" t="s">
        <v>212</v>
      </c>
      <c r="AH76" t="s">
        <v>258</v>
      </c>
      <c r="AI76" t="s">
        <v>254</v>
      </c>
      <c r="AK76" t="s">
        <v>255</v>
      </c>
      <c r="AL76">
        <v>0.97</v>
      </c>
      <c r="AM76" t="s">
        <v>256</v>
      </c>
      <c r="AN76">
        <v>2</v>
      </c>
      <c r="AO76">
        <f>Table11[[#This Row],[*EMISSIONS~ELCCH4]]/25</f>
        <v>0.08</v>
      </c>
    </row>
    <row r="77" spans="2:41" x14ac:dyDescent="0.3">
      <c r="F77" t="s">
        <v>320</v>
      </c>
      <c r="G77" t="s">
        <v>218</v>
      </c>
      <c r="I77">
        <v>0.27500000000000002</v>
      </c>
      <c r="M77">
        <v>2.8571428571428599</v>
      </c>
      <c r="N77">
        <v>1</v>
      </c>
      <c r="O77">
        <v>26.074999999999999</v>
      </c>
      <c r="P77">
        <v>1.0728</v>
      </c>
      <c r="Q77">
        <v>7.8638888888888898</v>
      </c>
      <c r="S77">
        <v>0.97</v>
      </c>
      <c r="U77">
        <v>25</v>
      </c>
      <c r="V77">
        <v>2.5</v>
      </c>
      <c r="W77">
        <v>41</v>
      </c>
      <c r="X77">
        <v>2</v>
      </c>
      <c r="Y77">
        <v>1</v>
      </c>
      <c r="Z77">
        <v>5.3999999999999799</v>
      </c>
      <c r="AA77">
        <v>0.3</v>
      </c>
      <c r="AB77">
        <v>20</v>
      </c>
      <c r="AC77" t="s">
        <v>286</v>
      </c>
      <c r="AD77" t="s">
        <v>72</v>
      </c>
      <c r="AE77" t="s">
        <v>250</v>
      </c>
      <c r="AF77" t="s">
        <v>211</v>
      </c>
      <c r="AG77" t="s">
        <v>212</v>
      </c>
      <c r="AH77" t="s">
        <v>258</v>
      </c>
      <c r="AI77" t="s">
        <v>254</v>
      </c>
      <c r="AK77" t="s">
        <v>255</v>
      </c>
      <c r="AL77">
        <v>0.97</v>
      </c>
      <c r="AM77" t="s">
        <v>256</v>
      </c>
      <c r="AN77">
        <v>2</v>
      </c>
      <c r="AO77">
        <f>Table11[[#This Row],[*EMISSIONS~ELCCH4]]/25</f>
        <v>0.08</v>
      </c>
    </row>
    <row r="78" spans="2:41" x14ac:dyDescent="0.3">
      <c r="F78" t="s">
        <v>320</v>
      </c>
      <c r="G78" t="s">
        <v>219</v>
      </c>
      <c r="I78">
        <v>0.27</v>
      </c>
      <c r="M78">
        <v>2.8571428571428599</v>
      </c>
      <c r="N78">
        <v>1</v>
      </c>
      <c r="O78">
        <v>24.585000000000001</v>
      </c>
      <c r="P78">
        <v>0.98936000000000002</v>
      </c>
      <c r="Q78">
        <v>8.0708333333333293</v>
      </c>
      <c r="S78">
        <v>0.97</v>
      </c>
      <c r="U78">
        <v>25</v>
      </c>
      <c r="V78">
        <v>2.5</v>
      </c>
      <c r="W78">
        <v>24</v>
      </c>
      <c r="X78">
        <v>1</v>
      </c>
      <c r="Y78">
        <v>1</v>
      </c>
      <c r="Z78">
        <v>5.3999999999999799</v>
      </c>
      <c r="AA78">
        <v>0.3</v>
      </c>
      <c r="AB78">
        <v>20</v>
      </c>
      <c r="AC78" t="s">
        <v>286</v>
      </c>
      <c r="AD78" t="s">
        <v>72</v>
      </c>
      <c r="AE78" t="s">
        <v>250</v>
      </c>
      <c r="AF78" t="s">
        <v>211</v>
      </c>
      <c r="AG78" t="s">
        <v>212</v>
      </c>
      <c r="AH78" t="s">
        <v>258</v>
      </c>
      <c r="AI78" t="s">
        <v>254</v>
      </c>
      <c r="AK78" t="s">
        <v>255</v>
      </c>
      <c r="AL78">
        <v>0.97</v>
      </c>
      <c r="AM78" t="s">
        <v>256</v>
      </c>
      <c r="AN78">
        <v>2</v>
      </c>
      <c r="AO78">
        <f>Table11[[#This Row],[*EMISSIONS~ELCCH4]]/25</f>
        <v>0.04</v>
      </c>
    </row>
    <row r="79" spans="2:41" x14ac:dyDescent="0.3">
      <c r="B79" t="s">
        <v>112</v>
      </c>
      <c r="C79" t="s">
        <v>113</v>
      </c>
      <c r="D79" t="s">
        <v>31</v>
      </c>
      <c r="E79" t="s">
        <v>22</v>
      </c>
      <c r="F79" t="s">
        <v>320</v>
      </c>
      <c r="G79" t="s">
        <v>207</v>
      </c>
      <c r="H79">
        <v>2025</v>
      </c>
      <c r="I79">
        <v>0.13500000000000001</v>
      </c>
      <c r="M79">
        <v>6.6666666666666696</v>
      </c>
      <c r="N79">
        <v>1</v>
      </c>
      <c r="O79">
        <v>49.914999999999999</v>
      </c>
      <c r="P79">
        <v>2.180615</v>
      </c>
      <c r="Q79">
        <v>16.141666666666701</v>
      </c>
      <c r="R79">
        <v>3.1536000000000002E-2</v>
      </c>
      <c r="S79">
        <v>0.97</v>
      </c>
      <c r="T79">
        <v>1</v>
      </c>
      <c r="U79">
        <v>25</v>
      </c>
      <c r="V79">
        <v>1</v>
      </c>
      <c r="W79">
        <v>90</v>
      </c>
      <c r="X79">
        <v>16</v>
      </c>
      <c r="Y79">
        <v>1</v>
      </c>
      <c r="Z79">
        <v>5.3999999999999799</v>
      </c>
      <c r="AA79">
        <v>2</v>
      </c>
      <c r="AB79">
        <v>21</v>
      </c>
      <c r="AC79" t="s">
        <v>287</v>
      </c>
      <c r="AD79" t="s">
        <v>72</v>
      </c>
      <c r="AE79" t="s">
        <v>250</v>
      </c>
      <c r="AF79" t="s">
        <v>211</v>
      </c>
      <c r="AG79" t="s">
        <v>212</v>
      </c>
      <c r="AH79" t="s">
        <v>258</v>
      </c>
      <c r="AI79" t="s">
        <v>254</v>
      </c>
      <c r="AK79" t="s">
        <v>255</v>
      </c>
      <c r="AL79">
        <v>0.97</v>
      </c>
      <c r="AM79" t="s">
        <v>256</v>
      </c>
      <c r="AN79">
        <v>3</v>
      </c>
      <c r="AO79">
        <f>Table11[[#This Row],[*EMISSIONS~ELCCH4]]/25</f>
        <v>0.64</v>
      </c>
    </row>
    <row r="80" spans="2:41" x14ac:dyDescent="0.3">
      <c r="E80" t="s">
        <v>35</v>
      </c>
      <c r="F80" t="s">
        <v>320</v>
      </c>
      <c r="G80" t="s">
        <v>217</v>
      </c>
      <c r="I80">
        <v>0.13500000000000001</v>
      </c>
      <c r="M80">
        <v>6.6666666666666696</v>
      </c>
      <c r="N80">
        <v>1</v>
      </c>
      <c r="O80">
        <v>48.424999999999997</v>
      </c>
      <c r="P80">
        <v>2.1523050000000001</v>
      </c>
      <c r="Q80">
        <v>16.141666666666701</v>
      </c>
      <c r="S80">
        <v>0.97</v>
      </c>
      <c r="U80">
        <v>25</v>
      </c>
      <c r="V80">
        <v>1</v>
      </c>
      <c r="W80">
        <v>63</v>
      </c>
      <c r="X80">
        <v>11</v>
      </c>
      <c r="Y80">
        <v>1</v>
      </c>
      <c r="Z80">
        <v>5.3999999999999799</v>
      </c>
      <c r="AA80">
        <v>0.3</v>
      </c>
      <c r="AB80">
        <v>21</v>
      </c>
      <c r="AC80" t="s">
        <v>287</v>
      </c>
      <c r="AD80" t="s">
        <v>72</v>
      </c>
      <c r="AE80" t="s">
        <v>250</v>
      </c>
      <c r="AF80" t="s">
        <v>211</v>
      </c>
      <c r="AG80" t="s">
        <v>212</v>
      </c>
      <c r="AH80" t="s">
        <v>258</v>
      </c>
      <c r="AI80" t="s">
        <v>254</v>
      </c>
      <c r="AK80" t="s">
        <v>255</v>
      </c>
      <c r="AL80">
        <v>0.97</v>
      </c>
      <c r="AM80" t="s">
        <v>256</v>
      </c>
      <c r="AN80">
        <v>3</v>
      </c>
      <c r="AO80">
        <f>Table11[[#This Row],[*EMISSIONS~ELCCH4]]/25</f>
        <v>0.44</v>
      </c>
    </row>
    <row r="81" spans="2:41" x14ac:dyDescent="0.3">
      <c r="F81" t="s">
        <v>320</v>
      </c>
      <c r="G81" t="s">
        <v>218</v>
      </c>
      <c r="I81">
        <v>0.13600000000000001</v>
      </c>
      <c r="M81">
        <v>6.6666666666666696</v>
      </c>
      <c r="N81">
        <v>1</v>
      </c>
      <c r="O81">
        <v>46.19</v>
      </c>
      <c r="P81">
        <v>2.0897250000000001</v>
      </c>
      <c r="Q81">
        <v>15.9347222222222</v>
      </c>
      <c r="S81">
        <v>0.97</v>
      </c>
      <c r="U81">
        <v>25</v>
      </c>
      <c r="V81">
        <v>1</v>
      </c>
      <c r="W81">
        <v>41</v>
      </c>
      <c r="X81">
        <v>8</v>
      </c>
      <c r="Y81">
        <v>1</v>
      </c>
      <c r="Z81">
        <v>5.3999999999999799</v>
      </c>
      <c r="AA81">
        <v>0.3</v>
      </c>
      <c r="AB81">
        <v>21</v>
      </c>
      <c r="AC81" t="s">
        <v>287</v>
      </c>
      <c r="AD81" t="s">
        <v>72</v>
      </c>
      <c r="AE81" t="s">
        <v>250</v>
      </c>
      <c r="AF81" t="s">
        <v>211</v>
      </c>
      <c r="AG81" t="s">
        <v>212</v>
      </c>
      <c r="AH81" t="s">
        <v>258</v>
      </c>
      <c r="AI81" t="s">
        <v>254</v>
      </c>
      <c r="AK81" t="s">
        <v>255</v>
      </c>
      <c r="AL81">
        <v>0.97</v>
      </c>
      <c r="AM81" t="s">
        <v>256</v>
      </c>
      <c r="AN81">
        <v>3</v>
      </c>
      <c r="AO81">
        <f>Table11[[#This Row],[*EMISSIONS~ELCCH4]]/25</f>
        <v>0.32</v>
      </c>
    </row>
    <row r="82" spans="2:41" x14ac:dyDescent="0.3">
      <c r="F82" t="s">
        <v>320</v>
      </c>
      <c r="G82" t="s">
        <v>219</v>
      </c>
      <c r="I82">
        <v>0.13300000000000001</v>
      </c>
      <c r="M82">
        <v>7.1428571428571397</v>
      </c>
      <c r="N82">
        <v>1</v>
      </c>
      <c r="O82">
        <v>44.7</v>
      </c>
      <c r="P82">
        <v>2.0703550000000002</v>
      </c>
      <c r="Q82">
        <v>16.348611111111101</v>
      </c>
      <c r="S82">
        <v>0.97</v>
      </c>
      <c r="U82">
        <v>25</v>
      </c>
      <c r="V82">
        <v>1</v>
      </c>
      <c r="W82">
        <v>32</v>
      </c>
      <c r="X82">
        <v>4</v>
      </c>
      <c r="Y82">
        <v>1</v>
      </c>
      <c r="Z82">
        <v>5.3999999999999799</v>
      </c>
      <c r="AA82">
        <v>0.3</v>
      </c>
      <c r="AB82">
        <v>21</v>
      </c>
      <c r="AC82" t="s">
        <v>287</v>
      </c>
      <c r="AD82" t="s">
        <v>72</v>
      </c>
      <c r="AE82" t="s">
        <v>250</v>
      </c>
      <c r="AF82" t="s">
        <v>211</v>
      </c>
      <c r="AG82" t="s">
        <v>212</v>
      </c>
      <c r="AH82" t="s">
        <v>258</v>
      </c>
      <c r="AI82" t="s">
        <v>254</v>
      </c>
      <c r="AK82" t="s">
        <v>255</v>
      </c>
      <c r="AL82">
        <v>0.97</v>
      </c>
      <c r="AM82" t="s">
        <v>256</v>
      </c>
      <c r="AN82">
        <v>3</v>
      </c>
      <c r="AO82">
        <f>Table11[[#This Row],[*EMISSIONS~ELCCH4]]/25</f>
        <v>0.16</v>
      </c>
    </row>
    <row r="83" spans="2:41" x14ac:dyDescent="0.3">
      <c r="B83" t="s">
        <v>114</v>
      </c>
      <c r="C83" t="s">
        <v>115</v>
      </c>
      <c r="D83" t="s">
        <v>33</v>
      </c>
      <c r="E83" t="s">
        <v>35</v>
      </c>
      <c r="F83" t="s">
        <v>320</v>
      </c>
      <c r="G83" t="s">
        <v>207</v>
      </c>
      <c r="H83">
        <v>2025</v>
      </c>
      <c r="I83">
        <v>1.0009999999999999</v>
      </c>
      <c r="O83">
        <v>5.5129999999999999</v>
      </c>
      <c r="P83">
        <v>0.25330000000000003</v>
      </c>
      <c r="Q83">
        <v>1.0347222222222201</v>
      </c>
      <c r="R83">
        <v>3.1536000000000002E-2</v>
      </c>
      <c r="S83">
        <v>0.97</v>
      </c>
      <c r="T83">
        <v>1</v>
      </c>
      <c r="U83">
        <v>25</v>
      </c>
      <c r="V83">
        <v>1</v>
      </c>
      <c r="W83">
        <v>90</v>
      </c>
      <c r="Y83">
        <v>1</v>
      </c>
      <c r="Z83">
        <v>4.5900000000000301</v>
      </c>
      <c r="AA83">
        <v>2</v>
      </c>
      <c r="AB83">
        <v>29</v>
      </c>
      <c r="AC83" t="s">
        <v>288</v>
      </c>
      <c r="AD83" t="s">
        <v>274</v>
      </c>
      <c r="AE83" t="s">
        <v>275</v>
      </c>
      <c r="AF83" t="s">
        <v>289</v>
      </c>
      <c r="AG83" t="s">
        <v>290</v>
      </c>
      <c r="AH83" t="s">
        <v>258</v>
      </c>
      <c r="AI83" t="s">
        <v>276</v>
      </c>
      <c r="AK83" t="s">
        <v>277</v>
      </c>
      <c r="AL83">
        <v>0.97</v>
      </c>
      <c r="AM83" t="s">
        <v>256</v>
      </c>
      <c r="AN83">
        <v>1</v>
      </c>
      <c r="AO83">
        <f>Table11[[#This Row],[*EMISSIONS~ELCCH4]]/25</f>
        <v>0</v>
      </c>
    </row>
    <row r="84" spans="2:41" x14ac:dyDescent="0.3">
      <c r="F84" t="s">
        <v>320</v>
      </c>
      <c r="G84" t="s">
        <v>217</v>
      </c>
      <c r="I84">
        <v>1.0009999999999999</v>
      </c>
      <c r="O84">
        <v>5.3639999999999999</v>
      </c>
      <c r="P84">
        <v>0.24585000000000001</v>
      </c>
      <c r="Q84">
        <v>1.0347222222222201</v>
      </c>
      <c r="S84">
        <v>0.97</v>
      </c>
      <c r="U84">
        <v>25</v>
      </c>
      <c r="V84">
        <v>1</v>
      </c>
      <c r="W84">
        <v>54</v>
      </c>
      <c r="Y84">
        <v>1</v>
      </c>
      <c r="Z84">
        <v>4.5900000000000301</v>
      </c>
      <c r="AA84">
        <v>0.3</v>
      </c>
      <c r="AB84">
        <v>29</v>
      </c>
      <c r="AC84" t="s">
        <v>288</v>
      </c>
      <c r="AD84" t="s">
        <v>274</v>
      </c>
      <c r="AE84" t="s">
        <v>275</v>
      </c>
      <c r="AF84" t="s">
        <v>289</v>
      </c>
      <c r="AG84" t="s">
        <v>290</v>
      </c>
      <c r="AH84" t="s">
        <v>258</v>
      </c>
      <c r="AI84" t="s">
        <v>276</v>
      </c>
      <c r="AK84" t="s">
        <v>277</v>
      </c>
      <c r="AL84">
        <v>0.97</v>
      </c>
      <c r="AM84" t="s">
        <v>256</v>
      </c>
      <c r="AN84">
        <v>1</v>
      </c>
      <c r="AO84">
        <f>Table11[[#This Row],[*EMISSIONS~ELCCH4]]/25</f>
        <v>0</v>
      </c>
    </row>
    <row r="85" spans="2:41" x14ac:dyDescent="0.3">
      <c r="F85" t="s">
        <v>320</v>
      </c>
      <c r="G85" t="s">
        <v>218</v>
      </c>
      <c r="I85">
        <v>1.0009999999999999</v>
      </c>
      <c r="O85">
        <v>5.1405000000000003</v>
      </c>
      <c r="P85">
        <v>0.233185</v>
      </c>
      <c r="Q85">
        <v>1.0347222222222201</v>
      </c>
      <c r="S85">
        <v>0.97</v>
      </c>
      <c r="U85">
        <v>25</v>
      </c>
      <c r="V85">
        <v>1</v>
      </c>
      <c r="W85">
        <v>42</v>
      </c>
      <c r="Y85">
        <v>1</v>
      </c>
      <c r="Z85">
        <v>4.5900000000000301</v>
      </c>
      <c r="AA85">
        <v>0.3</v>
      </c>
      <c r="AB85">
        <v>29</v>
      </c>
      <c r="AC85" t="s">
        <v>288</v>
      </c>
      <c r="AD85" t="s">
        <v>274</v>
      </c>
      <c r="AE85" t="s">
        <v>275</v>
      </c>
      <c r="AF85" t="s">
        <v>289</v>
      </c>
      <c r="AG85" t="s">
        <v>290</v>
      </c>
      <c r="AH85" t="s">
        <v>258</v>
      </c>
      <c r="AI85" t="s">
        <v>276</v>
      </c>
      <c r="AK85" t="s">
        <v>277</v>
      </c>
      <c r="AL85">
        <v>0.97</v>
      </c>
      <c r="AM85" t="s">
        <v>256</v>
      </c>
      <c r="AN85">
        <v>1</v>
      </c>
      <c r="AO85">
        <f>Table11[[#This Row],[*EMISSIONS~ELCCH4]]/25</f>
        <v>0</v>
      </c>
    </row>
    <row r="86" spans="2:41" x14ac:dyDescent="0.3">
      <c r="F86" t="s">
        <v>320</v>
      </c>
      <c r="G86" t="s">
        <v>219</v>
      </c>
      <c r="I86">
        <v>1.0009999999999999</v>
      </c>
      <c r="O86">
        <v>4.9915000000000003</v>
      </c>
      <c r="P86">
        <v>0.21754000000000001</v>
      </c>
      <c r="Q86">
        <v>1.0347222222222201</v>
      </c>
      <c r="S86">
        <v>0.97</v>
      </c>
      <c r="U86">
        <v>25</v>
      </c>
      <c r="V86">
        <v>1</v>
      </c>
      <c r="W86">
        <v>35</v>
      </c>
      <c r="Y86">
        <v>1</v>
      </c>
      <c r="Z86">
        <v>4.5900000000000301</v>
      </c>
      <c r="AA86">
        <v>0.3</v>
      </c>
      <c r="AB86">
        <v>29</v>
      </c>
      <c r="AC86" t="s">
        <v>288</v>
      </c>
      <c r="AD86" t="s">
        <v>274</v>
      </c>
      <c r="AE86" t="s">
        <v>275</v>
      </c>
      <c r="AF86" t="s">
        <v>289</v>
      </c>
      <c r="AG86" t="s">
        <v>290</v>
      </c>
      <c r="AH86" t="s">
        <v>258</v>
      </c>
      <c r="AI86" t="s">
        <v>276</v>
      </c>
      <c r="AK86" t="s">
        <v>277</v>
      </c>
      <c r="AL86">
        <v>0.97</v>
      </c>
      <c r="AM86" t="s">
        <v>256</v>
      </c>
      <c r="AN86">
        <v>1</v>
      </c>
      <c r="AO86">
        <f>Table11[[#This Row],[*EMISSIONS~ELCCH4]]/25</f>
        <v>0</v>
      </c>
    </row>
    <row r="87" spans="2:41" x14ac:dyDescent="0.3">
      <c r="B87" t="s">
        <v>116</v>
      </c>
      <c r="C87" t="s">
        <v>117</v>
      </c>
      <c r="D87" t="s">
        <v>33</v>
      </c>
      <c r="E87" t="s">
        <v>22</v>
      </c>
      <c r="F87" t="s">
        <v>320</v>
      </c>
      <c r="G87" t="s">
        <v>207</v>
      </c>
      <c r="H87">
        <v>2025</v>
      </c>
      <c r="I87">
        <v>0.309</v>
      </c>
      <c r="M87">
        <v>1.9607843137254899</v>
      </c>
      <c r="N87">
        <v>1</v>
      </c>
      <c r="O87">
        <v>17.88</v>
      </c>
      <c r="P87">
        <v>0.48946499999999998</v>
      </c>
      <c r="Q87">
        <v>3.31111111111111</v>
      </c>
      <c r="R87">
        <v>3.1536000000000002E-2</v>
      </c>
      <c r="S87">
        <v>0.97</v>
      </c>
      <c r="T87">
        <v>1</v>
      </c>
      <c r="U87">
        <v>25</v>
      </c>
      <c r="V87">
        <v>1</v>
      </c>
      <c r="W87">
        <v>20</v>
      </c>
      <c r="Y87">
        <v>1</v>
      </c>
      <c r="Z87">
        <v>4.5900000000000301</v>
      </c>
      <c r="AA87">
        <v>0.3</v>
      </c>
      <c r="AB87">
        <v>22</v>
      </c>
      <c r="AC87" t="s">
        <v>291</v>
      </c>
      <c r="AD87" t="s">
        <v>72</v>
      </c>
      <c r="AE87" t="s">
        <v>250</v>
      </c>
      <c r="AF87" t="s">
        <v>289</v>
      </c>
      <c r="AG87" t="s">
        <v>290</v>
      </c>
      <c r="AH87" t="s">
        <v>253</v>
      </c>
      <c r="AI87" t="s">
        <v>254</v>
      </c>
      <c r="AK87" t="s">
        <v>255</v>
      </c>
      <c r="AL87">
        <v>0.97</v>
      </c>
      <c r="AM87" t="s">
        <v>256</v>
      </c>
      <c r="AN87">
        <v>1</v>
      </c>
      <c r="AO87">
        <f>Table11[[#This Row],[*EMISSIONS~ELCCH4]]/25</f>
        <v>0</v>
      </c>
    </row>
    <row r="88" spans="2:41" x14ac:dyDescent="0.3">
      <c r="E88" t="s">
        <v>35</v>
      </c>
      <c r="F88" t="s">
        <v>320</v>
      </c>
      <c r="G88" t="s">
        <v>217</v>
      </c>
      <c r="I88">
        <v>0.31</v>
      </c>
      <c r="M88">
        <v>1.9607843137254899</v>
      </c>
      <c r="N88">
        <v>1</v>
      </c>
      <c r="O88">
        <v>17.135000000000002</v>
      </c>
      <c r="P88">
        <v>0.4768</v>
      </c>
      <c r="Q88">
        <v>3.31111111111111</v>
      </c>
      <c r="S88">
        <v>0.97</v>
      </c>
      <c r="U88">
        <v>25</v>
      </c>
      <c r="V88">
        <v>1</v>
      </c>
      <c r="W88">
        <v>21</v>
      </c>
      <c r="Y88">
        <v>1</v>
      </c>
      <c r="Z88">
        <v>4.5900000000000301</v>
      </c>
      <c r="AA88">
        <v>0.3</v>
      </c>
      <c r="AB88">
        <v>22</v>
      </c>
      <c r="AC88" t="s">
        <v>291</v>
      </c>
      <c r="AD88" t="s">
        <v>72</v>
      </c>
      <c r="AE88" t="s">
        <v>250</v>
      </c>
      <c r="AF88" t="s">
        <v>289</v>
      </c>
      <c r="AG88" t="s">
        <v>290</v>
      </c>
      <c r="AH88" t="s">
        <v>253</v>
      </c>
      <c r="AI88" t="s">
        <v>254</v>
      </c>
      <c r="AK88" t="s">
        <v>255</v>
      </c>
      <c r="AL88">
        <v>0.97</v>
      </c>
      <c r="AM88" t="s">
        <v>256</v>
      </c>
      <c r="AN88">
        <v>1</v>
      </c>
      <c r="AO88">
        <f>Table11[[#This Row],[*EMISSIONS~ELCCH4]]/25</f>
        <v>0</v>
      </c>
    </row>
    <row r="89" spans="2:41" x14ac:dyDescent="0.3">
      <c r="F89" t="s">
        <v>320</v>
      </c>
      <c r="G89" t="s">
        <v>218</v>
      </c>
      <c r="I89">
        <v>0.311</v>
      </c>
      <c r="M89">
        <v>1.9607843137254899</v>
      </c>
      <c r="N89">
        <v>1</v>
      </c>
      <c r="O89">
        <v>16.39</v>
      </c>
      <c r="P89">
        <v>0.45445000000000002</v>
      </c>
      <c r="Q89">
        <v>3.31111111111111</v>
      </c>
      <c r="S89">
        <v>0.97</v>
      </c>
      <c r="U89">
        <v>25</v>
      </c>
      <c r="V89">
        <v>1</v>
      </c>
      <c r="W89">
        <v>18</v>
      </c>
      <c r="Y89">
        <v>1</v>
      </c>
      <c r="Z89">
        <v>4.5900000000000301</v>
      </c>
      <c r="AA89">
        <v>0.3</v>
      </c>
      <c r="AB89">
        <v>22</v>
      </c>
      <c r="AC89" t="s">
        <v>291</v>
      </c>
      <c r="AD89" t="s">
        <v>72</v>
      </c>
      <c r="AE89" t="s">
        <v>250</v>
      </c>
      <c r="AF89" t="s">
        <v>289</v>
      </c>
      <c r="AG89" t="s">
        <v>290</v>
      </c>
      <c r="AH89" t="s">
        <v>253</v>
      </c>
      <c r="AI89" t="s">
        <v>254</v>
      </c>
      <c r="AK89" t="s">
        <v>255</v>
      </c>
      <c r="AL89">
        <v>0.97</v>
      </c>
      <c r="AM89" t="s">
        <v>256</v>
      </c>
      <c r="AN89">
        <v>1</v>
      </c>
      <c r="AO89">
        <f>Table11[[#This Row],[*EMISSIONS~ELCCH4]]/25</f>
        <v>0</v>
      </c>
    </row>
    <row r="90" spans="2:41" x14ac:dyDescent="0.3">
      <c r="F90" t="s">
        <v>320</v>
      </c>
      <c r="G90" t="s">
        <v>219</v>
      </c>
      <c r="I90">
        <v>0.311</v>
      </c>
      <c r="M90">
        <v>1.9607843137254899</v>
      </c>
      <c r="N90">
        <v>1</v>
      </c>
      <c r="O90">
        <v>14.9</v>
      </c>
      <c r="P90">
        <v>0.41645500000000002</v>
      </c>
      <c r="Q90">
        <v>3.31111111111111</v>
      </c>
      <c r="S90">
        <v>0.97</v>
      </c>
      <c r="U90">
        <v>25</v>
      </c>
      <c r="V90">
        <v>1</v>
      </c>
      <c r="W90">
        <v>11</v>
      </c>
      <c r="Y90">
        <v>1</v>
      </c>
      <c r="Z90">
        <v>4.5900000000000301</v>
      </c>
      <c r="AA90">
        <v>0.3</v>
      </c>
      <c r="AB90">
        <v>22</v>
      </c>
      <c r="AC90" t="s">
        <v>291</v>
      </c>
      <c r="AD90" t="s">
        <v>72</v>
      </c>
      <c r="AE90" t="s">
        <v>250</v>
      </c>
      <c r="AF90" t="s">
        <v>289</v>
      </c>
      <c r="AG90" t="s">
        <v>290</v>
      </c>
      <c r="AH90" t="s">
        <v>253</v>
      </c>
      <c r="AI90" t="s">
        <v>254</v>
      </c>
      <c r="AK90" t="s">
        <v>255</v>
      </c>
      <c r="AL90">
        <v>0.97</v>
      </c>
      <c r="AM90" t="s">
        <v>256</v>
      </c>
      <c r="AN90">
        <v>1</v>
      </c>
      <c r="AO90">
        <f>Table11[[#This Row],[*EMISSIONS~ELCCH4]]/25</f>
        <v>0</v>
      </c>
    </row>
    <row r="91" spans="2:41" x14ac:dyDescent="0.3">
      <c r="B91" t="s">
        <v>118</v>
      </c>
      <c r="C91" t="s">
        <v>119</v>
      </c>
      <c r="D91" t="s">
        <v>33</v>
      </c>
      <c r="E91" t="s">
        <v>22</v>
      </c>
      <c r="F91" t="s">
        <v>320</v>
      </c>
      <c r="G91" t="s">
        <v>207</v>
      </c>
      <c r="H91">
        <v>2025</v>
      </c>
      <c r="I91">
        <v>0.28599999999999998</v>
      </c>
      <c r="M91">
        <v>2.2222222222222201</v>
      </c>
      <c r="N91">
        <v>1</v>
      </c>
      <c r="O91">
        <v>23.84</v>
      </c>
      <c r="P91">
        <v>0.97445999999999999</v>
      </c>
      <c r="Q91">
        <v>3.5180555555555602</v>
      </c>
      <c r="R91">
        <v>3.1536000000000002E-2</v>
      </c>
      <c r="S91">
        <v>0.97</v>
      </c>
      <c r="T91">
        <v>1</v>
      </c>
      <c r="U91">
        <v>25</v>
      </c>
      <c r="V91">
        <v>1</v>
      </c>
      <c r="W91">
        <v>78</v>
      </c>
      <c r="Y91">
        <v>1</v>
      </c>
      <c r="Z91">
        <v>4.5900000000000301</v>
      </c>
      <c r="AA91">
        <v>2</v>
      </c>
      <c r="AB91">
        <v>23</v>
      </c>
      <c r="AC91" t="s">
        <v>292</v>
      </c>
      <c r="AD91" t="s">
        <v>72</v>
      </c>
      <c r="AE91" t="s">
        <v>250</v>
      </c>
      <c r="AF91" t="s">
        <v>289</v>
      </c>
      <c r="AG91" t="s">
        <v>290</v>
      </c>
      <c r="AH91" t="s">
        <v>258</v>
      </c>
      <c r="AI91" t="s">
        <v>254</v>
      </c>
      <c r="AK91" t="s">
        <v>255</v>
      </c>
      <c r="AL91">
        <v>0.97</v>
      </c>
      <c r="AM91" t="s">
        <v>256</v>
      </c>
      <c r="AN91">
        <v>2</v>
      </c>
      <c r="AO91">
        <f>Table11[[#This Row],[*EMISSIONS~ELCCH4]]/25</f>
        <v>0</v>
      </c>
    </row>
    <row r="92" spans="2:41" x14ac:dyDescent="0.3">
      <c r="E92" t="s">
        <v>35</v>
      </c>
      <c r="F92" t="s">
        <v>320</v>
      </c>
      <c r="G92" t="s">
        <v>217</v>
      </c>
      <c r="I92">
        <v>0.28599999999999998</v>
      </c>
      <c r="M92">
        <v>2.2222222222222201</v>
      </c>
      <c r="N92">
        <v>1</v>
      </c>
      <c r="O92">
        <v>23.094999999999999</v>
      </c>
      <c r="P92">
        <v>0.94689500000000004</v>
      </c>
      <c r="Q92">
        <v>3.5180555555555602</v>
      </c>
      <c r="S92">
        <v>0.97</v>
      </c>
      <c r="U92">
        <v>25</v>
      </c>
      <c r="V92">
        <v>1</v>
      </c>
      <c r="W92">
        <v>62</v>
      </c>
      <c r="Y92">
        <v>1</v>
      </c>
      <c r="Z92">
        <v>4.5900000000000301</v>
      </c>
      <c r="AA92">
        <v>0.3</v>
      </c>
      <c r="AB92">
        <v>23</v>
      </c>
      <c r="AC92" t="s">
        <v>292</v>
      </c>
      <c r="AD92" t="s">
        <v>72</v>
      </c>
      <c r="AE92" t="s">
        <v>250</v>
      </c>
      <c r="AF92" t="s">
        <v>289</v>
      </c>
      <c r="AG92" t="s">
        <v>290</v>
      </c>
      <c r="AH92" t="s">
        <v>258</v>
      </c>
      <c r="AI92" t="s">
        <v>254</v>
      </c>
      <c r="AK92" t="s">
        <v>255</v>
      </c>
      <c r="AL92">
        <v>0.97</v>
      </c>
      <c r="AM92" t="s">
        <v>256</v>
      </c>
      <c r="AN92">
        <v>2</v>
      </c>
      <c r="AO92">
        <f>Table11[[#This Row],[*EMISSIONS~ELCCH4]]/25</f>
        <v>0</v>
      </c>
    </row>
    <row r="93" spans="2:41" x14ac:dyDescent="0.3">
      <c r="F93" t="s">
        <v>320</v>
      </c>
      <c r="G93" t="s">
        <v>218</v>
      </c>
      <c r="I93">
        <v>0.28299999999999997</v>
      </c>
      <c r="M93">
        <v>2.2222222222222201</v>
      </c>
      <c r="N93">
        <v>1</v>
      </c>
      <c r="O93">
        <v>23.094999999999999</v>
      </c>
      <c r="P93">
        <v>0.91858499999999998</v>
      </c>
      <c r="Q93">
        <v>3.5180555555555602</v>
      </c>
      <c r="S93">
        <v>0.97</v>
      </c>
      <c r="U93">
        <v>25</v>
      </c>
      <c r="V93">
        <v>1</v>
      </c>
      <c r="W93">
        <v>35</v>
      </c>
      <c r="Y93">
        <v>1</v>
      </c>
      <c r="Z93">
        <v>4.5900000000000301</v>
      </c>
      <c r="AA93">
        <v>0.3</v>
      </c>
      <c r="AB93">
        <v>23</v>
      </c>
      <c r="AC93" t="s">
        <v>292</v>
      </c>
      <c r="AD93" t="s">
        <v>72</v>
      </c>
      <c r="AE93" t="s">
        <v>250</v>
      </c>
      <c r="AF93" t="s">
        <v>289</v>
      </c>
      <c r="AG93" t="s">
        <v>290</v>
      </c>
      <c r="AH93" t="s">
        <v>258</v>
      </c>
      <c r="AI93" t="s">
        <v>254</v>
      </c>
      <c r="AK93" t="s">
        <v>255</v>
      </c>
      <c r="AL93">
        <v>0.97</v>
      </c>
      <c r="AM93" t="s">
        <v>256</v>
      </c>
      <c r="AN93">
        <v>2</v>
      </c>
      <c r="AO93">
        <f>Table11[[#This Row],[*EMISSIONS~ELCCH4]]/25</f>
        <v>0</v>
      </c>
    </row>
    <row r="94" spans="2:41" x14ac:dyDescent="0.3">
      <c r="F94" t="s">
        <v>320</v>
      </c>
      <c r="G94" t="s">
        <v>219</v>
      </c>
      <c r="I94">
        <v>0.28299999999999997</v>
      </c>
      <c r="M94">
        <v>2.2222222222222201</v>
      </c>
      <c r="N94">
        <v>1</v>
      </c>
      <c r="O94">
        <v>20.86</v>
      </c>
      <c r="P94">
        <v>0.82545999999999997</v>
      </c>
      <c r="Q94">
        <v>3.5180555555555602</v>
      </c>
      <c r="S94">
        <v>0.97</v>
      </c>
      <c r="U94">
        <v>25</v>
      </c>
      <c r="V94">
        <v>1</v>
      </c>
      <c r="W94">
        <v>21</v>
      </c>
      <c r="Y94">
        <v>1</v>
      </c>
      <c r="Z94">
        <v>4.5900000000000301</v>
      </c>
      <c r="AA94">
        <v>0.3</v>
      </c>
      <c r="AB94">
        <v>23</v>
      </c>
      <c r="AC94" t="s">
        <v>292</v>
      </c>
      <c r="AD94" t="s">
        <v>72</v>
      </c>
      <c r="AE94" t="s">
        <v>250</v>
      </c>
      <c r="AF94" t="s">
        <v>289</v>
      </c>
      <c r="AG94" t="s">
        <v>290</v>
      </c>
      <c r="AH94" t="s">
        <v>258</v>
      </c>
      <c r="AI94" t="s">
        <v>254</v>
      </c>
      <c r="AK94" t="s">
        <v>255</v>
      </c>
      <c r="AL94">
        <v>0.97</v>
      </c>
      <c r="AM94" t="s">
        <v>256</v>
      </c>
      <c r="AN94">
        <v>2</v>
      </c>
      <c r="AO94">
        <f>Table11[[#This Row],[*EMISSIONS~ELCCH4]]/25</f>
        <v>0</v>
      </c>
    </row>
    <row r="95" spans="2:41" x14ac:dyDescent="0.3">
      <c r="B95" t="s">
        <v>120</v>
      </c>
      <c r="C95" t="s">
        <v>121</v>
      </c>
      <c r="D95" t="s">
        <v>33</v>
      </c>
      <c r="E95" t="s">
        <v>22</v>
      </c>
      <c r="F95" t="s">
        <v>320</v>
      </c>
      <c r="G95" t="s">
        <v>207</v>
      </c>
      <c r="H95">
        <v>2025</v>
      </c>
      <c r="I95">
        <v>0.14399999999999999</v>
      </c>
      <c r="M95">
        <v>5.5555555555555598</v>
      </c>
      <c r="N95">
        <v>1</v>
      </c>
      <c r="O95">
        <v>46.935000000000002</v>
      </c>
      <c r="P95">
        <v>2.092705</v>
      </c>
      <c r="Q95">
        <v>7.0361111111111097</v>
      </c>
      <c r="R95">
        <v>3.1536000000000002E-2</v>
      </c>
      <c r="S95">
        <v>0.97</v>
      </c>
      <c r="T95">
        <v>1</v>
      </c>
      <c r="U95">
        <v>25</v>
      </c>
      <c r="V95">
        <v>1</v>
      </c>
      <c r="W95">
        <v>90</v>
      </c>
      <c r="Y95">
        <v>1</v>
      </c>
      <c r="Z95">
        <v>4.5900000000000301</v>
      </c>
      <c r="AA95">
        <v>2</v>
      </c>
      <c r="AB95">
        <v>24</v>
      </c>
      <c r="AC95" t="s">
        <v>293</v>
      </c>
      <c r="AD95" t="s">
        <v>72</v>
      </c>
      <c r="AE95" t="s">
        <v>250</v>
      </c>
      <c r="AF95" t="s">
        <v>289</v>
      </c>
      <c r="AG95" t="s">
        <v>290</v>
      </c>
      <c r="AH95" t="s">
        <v>258</v>
      </c>
      <c r="AI95" t="s">
        <v>254</v>
      </c>
      <c r="AK95" t="s">
        <v>255</v>
      </c>
      <c r="AL95">
        <v>0.97</v>
      </c>
      <c r="AM95" t="s">
        <v>256</v>
      </c>
      <c r="AN95">
        <v>3</v>
      </c>
      <c r="AO95">
        <f>Table11[[#This Row],[*EMISSIONS~ELCCH4]]/25</f>
        <v>0</v>
      </c>
    </row>
    <row r="96" spans="2:41" x14ac:dyDescent="0.3">
      <c r="E96" t="s">
        <v>35</v>
      </c>
      <c r="F96" t="s">
        <v>320</v>
      </c>
      <c r="G96" t="s">
        <v>217</v>
      </c>
      <c r="I96">
        <v>0.14399999999999999</v>
      </c>
      <c r="M96">
        <v>5.5555555555555598</v>
      </c>
      <c r="N96">
        <v>1</v>
      </c>
      <c r="O96">
        <v>46.19</v>
      </c>
      <c r="P96">
        <v>2.0554549999999998</v>
      </c>
      <c r="Q96">
        <v>7.0361111111111097</v>
      </c>
      <c r="S96">
        <v>0.97</v>
      </c>
      <c r="U96">
        <v>25</v>
      </c>
      <c r="V96">
        <v>1</v>
      </c>
      <c r="W96">
        <v>54</v>
      </c>
      <c r="Y96">
        <v>1</v>
      </c>
      <c r="Z96">
        <v>4.5900000000000301</v>
      </c>
      <c r="AA96">
        <v>0.3</v>
      </c>
      <c r="AB96">
        <v>24</v>
      </c>
      <c r="AC96" t="s">
        <v>293</v>
      </c>
      <c r="AD96" t="s">
        <v>72</v>
      </c>
      <c r="AE96" t="s">
        <v>250</v>
      </c>
      <c r="AF96" t="s">
        <v>289</v>
      </c>
      <c r="AG96" t="s">
        <v>290</v>
      </c>
      <c r="AH96" t="s">
        <v>258</v>
      </c>
      <c r="AI96" t="s">
        <v>254</v>
      </c>
      <c r="AK96" t="s">
        <v>255</v>
      </c>
      <c r="AL96">
        <v>0.97</v>
      </c>
      <c r="AM96" t="s">
        <v>256</v>
      </c>
      <c r="AN96">
        <v>3</v>
      </c>
      <c r="AO96">
        <f>Table11[[#This Row],[*EMISSIONS~ELCCH4]]/25</f>
        <v>0</v>
      </c>
    </row>
    <row r="97" spans="2:41" x14ac:dyDescent="0.3">
      <c r="F97" t="s">
        <v>320</v>
      </c>
      <c r="G97" t="s">
        <v>218</v>
      </c>
      <c r="I97">
        <v>0.14199999999999999</v>
      </c>
      <c r="M97">
        <v>5.5555555555555598</v>
      </c>
      <c r="N97">
        <v>1</v>
      </c>
      <c r="O97">
        <v>46.19</v>
      </c>
      <c r="P97">
        <v>2.0472600000000001</v>
      </c>
      <c r="Q97">
        <v>7.0361111111111097</v>
      </c>
      <c r="S97">
        <v>0.97</v>
      </c>
      <c r="U97">
        <v>25</v>
      </c>
      <c r="V97">
        <v>1</v>
      </c>
      <c r="W97">
        <v>35</v>
      </c>
      <c r="Y97">
        <v>1</v>
      </c>
      <c r="Z97">
        <v>4.5900000000000301</v>
      </c>
      <c r="AA97">
        <v>0.3</v>
      </c>
      <c r="AB97">
        <v>24</v>
      </c>
      <c r="AC97" t="s">
        <v>293</v>
      </c>
      <c r="AD97" t="s">
        <v>72</v>
      </c>
      <c r="AE97" t="s">
        <v>250</v>
      </c>
      <c r="AF97" t="s">
        <v>289</v>
      </c>
      <c r="AG97" t="s">
        <v>290</v>
      </c>
      <c r="AH97" t="s">
        <v>258</v>
      </c>
      <c r="AI97" t="s">
        <v>254</v>
      </c>
      <c r="AK97" t="s">
        <v>255</v>
      </c>
      <c r="AL97">
        <v>0.97</v>
      </c>
      <c r="AM97" t="s">
        <v>256</v>
      </c>
      <c r="AN97">
        <v>3</v>
      </c>
      <c r="AO97">
        <f>Table11[[#This Row],[*EMISSIONS~ELCCH4]]/25</f>
        <v>0</v>
      </c>
    </row>
    <row r="98" spans="2:41" x14ac:dyDescent="0.3">
      <c r="F98" t="s">
        <v>320</v>
      </c>
      <c r="G98" t="s">
        <v>219</v>
      </c>
      <c r="I98">
        <v>0.14199999999999999</v>
      </c>
      <c r="M98">
        <v>5.5555555555555598</v>
      </c>
      <c r="N98">
        <v>1</v>
      </c>
      <c r="O98">
        <v>41.72</v>
      </c>
      <c r="P98">
        <v>1.9206099999999999</v>
      </c>
      <c r="Q98">
        <v>7.0361111111111097</v>
      </c>
      <c r="S98">
        <v>0.97</v>
      </c>
      <c r="U98">
        <v>25</v>
      </c>
      <c r="V98">
        <v>1</v>
      </c>
      <c r="W98">
        <v>28</v>
      </c>
      <c r="Y98">
        <v>1</v>
      </c>
      <c r="Z98">
        <v>4.5900000000000301</v>
      </c>
      <c r="AA98">
        <v>0.3</v>
      </c>
      <c r="AB98">
        <v>24</v>
      </c>
      <c r="AC98" t="s">
        <v>293</v>
      </c>
      <c r="AD98" t="s">
        <v>72</v>
      </c>
      <c r="AE98" t="s">
        <v>250</v>
      </c>
      <c r="AF98" t="s">
        <v>289</v>
      </c>
      <c r="AG98" t="s">
        <v>290</v>
      </c>
      <c r="AH98" t="s">
        <v>258</v>
      </c>
      <c r="AI98" t="s">
        <v>254</v>
      </c>
      <c r="AK98" t="s">
        <v>255</v>
      </c>
      <c r="AL98">
        <v>0.97</v>
      </c>
      <c r="AM98" t="s">
        <v>256</v>
      </c>
      <c r="AN98">
        <v>3</v>
      </c>
      <c r="AO98">
        <f>Table11[[#This Row],[*EMISSIONS~ELCCH4]]/25</f>
        <v>0</v>
      </c>
    </row>
    <row r="99" spans="2:41" x14ac:dyDescent="0.3">
      <c r="B99" t="s">
        <v>122</v>
      </c>
      <c r="C99" t="s">
        <v>123</v>
      </c>
      <c r="D99" t="s">
        <v>243</v>
      </c>
      <c r="E99" t="s">
        <v>22</v>
      </c>
      <c r="F99" t="s">
        <v>320</v>
      </c>
      <c r="G99" t="s">
        <v>207</v>
      </c>
      <c r="H99">
        <v>2025</v>
      </c>
      <c r="I99">
        <v>0.56000000000000005</v>
      </c>
      <c r="L99">
        <v>0</v>
      </c>
      <c r="O99">
        <v>61.835000000000001</v>
      </c>
      <c r="P99">
        <v>3.0917500000000002</v>
      </c>
      <c r="R99">
        <v>3.1536000000000002E-2</v>
      </c>
      <c r="S99">
        <v>1</v>
      </c>
      <c r="T99">
        <v>1</v>
      </c>
      <c r="U99">
        <v>15</v>
      </c>
      <c r="V99">
        <v>1</v>
      </c>
      <c r="W99">
        <v>1.3</v>
      </c>
      <c r="X99">
        <v>1.25</v>
      </c>
      <c r="AB99">
        <v>32</v>
      </c>
      <c r="AC99" t="s">
        <v>294</v>
      </c>
      <c r="AD99" t="s">
        <v>72</v>
      </c>
      <c r="AE99" t="s">
        <v>250</v>
      </c>
      <c r="AF99" t="s">
        <v>245</v>
      </c>
      <c r="AG99" t="s">
        <v>246</v>
      </c>
      <c r="AH99" t="s">
        <v>258</v>
      </c>
      <c r="AI99" t="s">
        <v>254</v>
      </c>
      <c r="AK99" t="s">
        <v>259</v>
      </c>
      <c r="AM99" t="s">
        <v>256</v>
      </c>
      <c r="AN99">
        <v>6</v>
      </c>
      <c r="AO99">
        <f>Table11[[#This Row],[*EMISSIONS~ELCCH4]]/25</f>
        <v>0.05</v>
      </c>
    </row>
    <row r="100" spans="2:41" x14ac:dyDescent="0.3">
      <c r="E100" t="s">
        <v>35</v>
      </c>
      <c r="F100" t="s">
        <v>320</v>
      </c>
      <c r="G100" t="s">
        <v>217</v>
      </c>
      <c r="I100">
        <v>0.57999999999999996</v>
      </c>
      <c r="L100">
        <v>0.6</v>
      </c>
      <c r="O100">
        <v>24.585000000000001</v>
      </c>
      <c r="P100">
        <v>1.22925</v>
      </c>
      <c r="S100">
        <v>1</v>
      </c>
      <c r="U100">
        <v>20</v>
      </c>
      <c r="V100">
        <v>1</v>
      </c>
      <c r="W100">
        <v>1.4</v>
      </c>
      <c r="X100">
        <v>1.25</v>
      </c>
      <c r="AB100">
        <v>32</v>
      </c>
      <c r="AC100" t="s">
        <v>294</v>
      </c>
      <c r="AD100" t="s">
        <v>72</v>
      </c>
      <c r="AE100" t="s">
        <v>250</v>
      </c>
      <c r="AF100" t="s">
        <v>245</v>
      </c>
      <c r="AG100" t="s">
        <v>246</v>
      </c>
      <c r="AH100" t="s">
        <v>258</v>
      </c>
      <c r="AI100" t="s">
        <v>254</v>
      </c>
      <c r="AK100" t="s">
        <v>259</v>
      </c>
      <c r="AM100" t="s">
        <v>256</v>
      </c>
      <c r="AN100">
        <v>6</v>
      </c>
      <c r="AO100">
        <f>Table11[[#This Row],[*EMISSIONS~ELCCH4]]/25</f>
        <v>0.05</v>
      </c>
    </row>
    <row r="101" spans="2:41" x14ac:dyDescent="0.3">
      <c r="F101" t="s">
        <v>320</v>
      </c>
      <c r="G101" t="s">
        <v>218</v>
      </c>
      <c r="I101">
        <v>0.6</v>
      </c>
      <c r="L101">
        <v>0.62</v>
      </c>
      <c r="O101">
        <v>14.9</v>
      </c>
      <c r="P101">
        <v>0.745</v>
      </c>
      <c r="S101">
        <v>1</v>
      </c>
      <c r="U101">
        <v>20</v>
      </c>
      <c r="V101">
        <v>1</v>
      </c>
      <c r="W101">
        <v>1.5</v>
      </c>
      <c r="X101">
        <v>1.25</v>
      </c>
      <c r="AB101">
        <v>32</v>
      </c>
      <c r="AC101" t="s">
        <v>294</v>
      </c>
      <c r="AD101" t="s">
        <v>72</v>
      </c>
      <c r="AE101" t="s">
        <v>250</v>
      </c>
      <c r="AF101" t="s">
        <v>245</v>
      </c>
      <c r="AG101" t="s">
        <v>246</v>
      </c>
      <c r="AH101" t="s">
        <v>258</v>
      </c>
      <c r="AI101" t="s">
        <v>254</v>
      </c>
      <c r="AK101" t="s">
        <v>259</v>
      </c>
      <c r="AM101" t="s">
        <v>256</v>
      </c>
      <c r="AN101">
        <v>6</v>
      </c>
      <c r="AO101">
        <f>Table11[[#This Row],[*EMISSIONS~ELCCH4]]/25</f>
        <v>0.05</v>
      </c>
    </row>
    <row r="102" spans="2:41" x14ac:dyDescent="0.3">
      <c r="F102" t="s">
        <v>320</v>
      </c>
      <c r="G102" t="s">
        <v>219</v>
      </c>
      <c r="I102">
        <v>0.6</v>
      </c>
      <c r="L102">
        <v>0.62</v>
      </c>
      <c r="O102">
        <v>5.96</v>
      </c>
      <c r="P102">
        <v>0.29799999999999999</v>
      </c>
      <c r="S102">
        <v>1</v>
      </c>
      <c r="U102">
        <v>20</v>
      </c>
      <c r="V102">
        <v>1</v>
      </c>
      <c r="W102">
        <v>1.6</v>
      </c>
      <c r="X102">
        <v>1.25</v>
      </c>
      <c r="AB102">
        <v>32</v>
      </c>
      <c r="AC102" t="s">
        <v>294</v>
      </c>
      <c r="AD102" t="s">
        <v>72</v>
      </c>
      <c r="AE102" t="s">
        <v>250</v>
      </c>
      <c r="AF102" t="s">
        <v>245</v>
      </c>
      <c r="AG102" t="s">
        <v>246</v>
      </c>
      <c r="AH102" t="s">
        <v>258</v>
      </c>
      <c r="AI102" t="s">
        <v>254</v>
      </c>
      <c r="AK102" t="s">
        <v>259</v>
      </c>
      <c r="AM102" t="s">
        <v>256</v>
      </c>
      <c r="AN102">
        <v>6</v>
      </c>
      <c r="AO102">
        <f>Table11[[#This Row],[*EMISSIONS~ELCCH4]]/25</f>
        <v>0.05</v>
      </c>
    </row>
    <row r="103" spans="2:41" x14ac:dyDescent="0.3">
      <c r="B103" t="s">
        <v>124</v>
      </c>
      <c r="C103" t="s">
        <v>125</v>
      </c>
      <c r="D103" t="s">
        <v>26</v>
      </c>
      <c r="E103" t="s">
        <v>22</v>
      </c>
      <c r="F103" t="s">
        <v>320</v>
      </c>
      <c r="G103" t="s">
        <v>207</v>
      </c>
      <c r="H103">
        <v>2025</v>
      </c>
      <c r="I103">
        <v>0.45</v>
      </c>
      <c r="L103">
        <v>0</v>
      </c>
      <c r="O103">
        <v>14.154999999999999</v>
      </c>
      <c r="P103">
        <v>0.70774999999999999</v>
      </c>
      <c r="R103">
        <v>3.1536000000000002E-2</v>
      </c>
      <c r="S103">
        <v>1</v>
      </c>
      <c r="T103">
        <v>1</v>
      </c>
      <c r="U103">
        <v>10</v>
      </c>
      <c r="V103">
        <v>1</v>
      </c>
      <c r="AB103">
        <v>33</v>
      </c>
      <c r="AC103" t="s">
        <v>295</v>
      </c>
      <c r="AD103" t="s">
        <v>72</v>
      </c>
      <c r="AE103" t="s">
        <v>250</v>
      </c>
      <c r="AF103" t="s">
        <v>296</v>
      </c>
      <c r="AG103" t="s">
        <v>297</v>
      </c>
      <c r="AH103" t="s">
        <v>258</v>
      </c>
      <c r="AI103" t="s">
        <v>254</v>
      </c>
      <c r="AK103" t="s">
        <v>259</v>
      </c>
      <c r="AL103">
        <v>0.9</v>
      </c>
      <c r="AM103" t="s">
        <v>256</v>
      </c>
      <c r="AN103">
        <v>1</v>
      </c>
      <c r="AO103">
        <f>Table11[[#This Row],[*EMISSIONS~ELCCH4]]/25</f>
        <v>0</v>
      </c>
    </row>
    <row r="104" spans="2:41" x14ac:dyDescent="0.3">
      <c r="E104" t="s">
        <v>35</v>
      </c>
      <c r="F104" t="s">
        <v>320</v>
      </c>
      <c r="G104" t="s">
        <v>217</v>
      </c>
      <c r="I104">
        <v>0.5</v>
      </c>
      <c r="L104">
        <v>0.8</v>
      </c>
      <c r="O104">
        <v>9.6850000000000005</v>
      </c>
      <c r="P104">
        <v>0.48425000000000001</v>
      </c>
      <c r="S104">
        <v>1</v>
      </c>
      <c r="U104">
        <v>10</v>
      </c>
      <c r="V104">
        <v>1</v>
      </c>
      <c r="AB104">
        <v>33</v>
      </c>
      <c r="AC104" t="s">
        <v>295</v>
      </c>
      <c r="AD104" t="s">
        <v>72</v>
      </c>
      <c r="AE104" t="s">
        <v>250</v>
      </c>
      <c r="AF104" t="s">
        <v>296</v>
      </c>
      <c r="AG104" t="s">
        <v>297</v>
      </c>
      <c r="AH104" t="s">
        <v>258</v>
      </c>
      <c r="AI104" t="s">
        <v>254</v>
      </c>
      <c r="AK104" t="s">
        <v>259</v>
      </c>
      <c r="AL104">
        <v>0.9</v>
      </c>
      <c r="AM104" t="s">
        <v>256</v>
      </c>
      <c r="AN104">
        <v>1</v>
      </c>
      <c r="AO104">
        <f>Table11[[#This Row],[*EMISSIONS~ELCCH4]]/25</f>
        <v>0</v>
      </c>
    </row>
    <row r="105" spans="2:41" x14ac:dyDescent="0.3">
      <c r="F105" t="s">
        <v>320</v>
      </c>
      <c r="G105" t="s">
        <v>218</v>
      </c>
      <c r="I105">
        <v>0.5</v>
      </c>
      <c r="L105">
        <v>0.8</v>
      </c>
      <c r="O105">
        <v>8.1950000000000003</v>
      </c>
      <c r="P105">
        <v>0.40975</v>
      </c>
      <c r="S105">
        <v>1</v>
      </c>
      <c r="U105">
        <v>10</v>
      </c>
      <c r="V105">
        <v>1</v>
      </c>
      <c r="AB105">
        <v>33</v>
      </c>
      <c r="AC105" t="s">
        <v>295</v>
      </c>
      <c r="AD105" t="s">
        <v>72</v>
      </c>
      <c r="AE105" t="s">
        <v>250</v>
      </c>
      <c r="AF105" t="s">
        <v>296</v>
      </c>
      <c r="AG105" t="s">
        <v>297</v>
      </c>
      <c r="AH105" t="s">
        <v>258</v>
      </c>
      <c r="AI105" t="s">
        <v>254</v>
      </c>
      <c r="AK105" t="s">
        <v>259</v>
      </c>
      <c r="AL105">
        <v>0.9</v>
      </c>
      <c r="AM105" t="s">
        <v>256</v>
      </c>
      <c r="AN105">
        <v>1</v>
      </c>
      <c r="AO105">
        <f>Table11[[#This Row],[*EMISSIONS~ELCCH4]]/25</f>
        <v>0</v>
      </c>
    </row>
    <row r="106" spans="2:41" x14ac:dyDescent="0.3">
      <c r="F106" t="s">
        <v>320</v>
      </c>
      <c r="G106" t="s">
        <v>219</v>
      </c>
      <c r="I106">
        <v>0.5</v>
      </c>
      <c r="L106">
        <v>0.8</v>
      </c>
      <c r="O106">
        <v>5.96</v>
      </c>
      <c r="P106">
        <v>0.29799999999999999</v>
      </c>
      <c r="S106">
        <v>1</v>
      </c>
      <c r="U106">
        <v>10</v>
      </c>
      <c r="V106">
        <v>1</v>
      </c>
      <c r="AB106">
        <v>33</v>
      </c>
      <c r="AC106" t="s">
        <v>295</v>
      </c>
      <c r="AD106" t="s">
        <v>72</v>
      </c>
      <c r="AE106" t="s">
        <v>250</v>
      </c>
      <c r="AF106" t="s">
        <v>296</v>
      </c>
      <c r="AG106" t="s">
        <v>297</v>
      </c>
      <c r="AH106" t="s">
        <v>258</v>
      </c>
      <c r="AI106" t="s">
        <v>254</v>
      </c>
      <c r="AK106" t="s">
        <v>259</v>
      </c>
      <c r="AL106">
        <v>0.9</v>
      </c>
      <c r="AM106" t="s">
        <v>256</v>
      </c>
      <c r="AN106">
        <v>1</v>
      </c>
      <c r="AO106">
        <f>Table11[[#This Row],[*EMISSIONS~ELCCH4]]/25</f>
        <v>0</v>
      </c>
    </row>
    <row r="107" spans="2:41" x14ac:dyDescent="0.3">
      <c r="B107" t="s">
        <v>126</v>
      </c>
      <c r="C107" t="s">
        <v>127</v>
      </c>
      <c r="D107" t="s">
        <v>19</v>
      </c>
      <c r="E107" t="s">
        <v>35</v>
      </c>
      <c r="F107" t="s">
        <v>320</v>
      </c>
      <c r="G107" t="s">
        <v>207</v>
      </c>
      <c r="H107">
        <v>2025</v>
      </c>
      <c r="I107">
        <v>1</v>
      </c>
      <c r="J107">
        <v>0.58823529411764697</v>
      </c>
      <c r="O107">
        <v>4.47</v>
      </c>
      <c r="P107">
        <v>1.49E-2</v>
      </c>
      <c r="Q107">
        <v>1.8625</v>
      </c>
      <c r="R107">
        <v>3.1536000000000002E-2</v>
      </c>
      <c r="S107">
        <v>1</v>
      </c>
      <c r="T107">
        <v>1</v>
      </c>
      <c r="U107">
        <v>25</v>
      </c>
      <c r="V107">
        <v>0.5</v>
      </c>
      <c r="AB107">
        <v>43</v>
      </c>
      <c r="AC107" t="s">
        <v>298</v>
      </c>
      <c r="AD107" t="s">
        <v>299</v>
      </c>
      <c r="AE107" t="s">
        <v>275</v>
      </c>
      <c r="AF107" t="s">
        <v>300</v>
      </c>
      <c r="AG107" t="s">
        <v>301</v>
      </c>
      <c r="AH107" t="s">
        <v>258</v>
      </c>
      <c r="AI107" t="s">
        <v>276</v>
      </c>
      <c r="AK107" t="s">
        <v>275</v>
      </c>
      <c r="AM107" t="s">
        <v>256</v>
      </c>
      <c r="AN107">
        <v>1</v>
      </c>
      <c r="AO107">
        <f>Table11[[#This Row],[*EMISSIONS~ELCCH4]]/25</f>
        <v>0</v>
      </c>
    </row>
    <row r="108" spans="2:41" x14ac:dyDescent="0.3">
      <c r="D108" t="s">
        <v>28</v>
      </c>
      <c r="F108" t="s">
        <v>320</v>
      </c>
      <c r="G108" t="s">
        <v>217</v>
      </c>
      <c r="I108">
        <v>1</v>
      </c>
      <c r="J108">
        <v>0.58479532163742698</v>
      </c>
      <c r="O108">
        <v>4.2018000000000004</v>
      </c>
      <c r="P108">
        <v>1.49E-2</v>
      </c>
      <c r="Q108">
        <v>2.03219444444444</v>
      </c>
      <c r="S108">
        <v>1</v>
      </c>
      <c r="U108">
        <v>25</v>
      </c>
      <c r="V108">
        <v>0.5</v>
      </c>
      <c r="AB108">
        <v>43</v>
      </c>
      <c r="AC108" t="s">
        <v>298</v>
      </c>
      <c r="AD108" t="s">
        <v>299</v>
      </c>
      <c r="AE108" t="s">
        <v>275</v>
      </c>
      <c r="AF108" t="s">
        <v>300</v>
      </c>
      <c r="AG108" t="s">
        <v>301</v>
      </c>
      <c r="AH108" t="s">
        <v>258</v>
      </c>
      <c r="AI108" t="s">
        <v>276</v>
      </c>
      <c r="AK108" t="s">
        <v>275</v>
      </c>
      <c r="AM108" t="s">
        <v>256</v>
      </c>
      <c r="AN108">
        <v>1</v>
      </c>
      <c r="AO108">
        <f>Table11[[#This Row],[*EMISSIONS~ELCCH4]]/25</f>
        <v>0</v>
      </c>
    </row>
    <row r="109" spans="2:41" x14ac:dyDescent="0.3">
      <c r="D109" t="s">
        <v>22</v>
      </c>
      <c r="F109" t="s">
        <v>320</v>
      </c>
      <c r="G109" t="s">
        <v>218</v>
      </c>
      <c r="I109">
        <v>1</v>
      </c>
      <c r="J109">
        <v>0.57803468208092501</v>
      </c>
      <c r="O109">
        <v>3.7816200000000002</v>
      </c>
      <c r="P109">
        <v>1.49E-2</v>
      </c>
      <c r="Q109">
        <v>2.59466944444444</v>
      </c>
      <c r="S109">
        <v>1</v>
      </c>
      <c r="U109">
        <v>25</v>
      </c>
      <c r="V109">
        <v>0.5</v>
      </c>
      <c r="AB109">
        <v>43</v>
      </c>
      <c r="AC109" t="s">
        <v>298</v>
      </c>
      <c r="AD109" t="s">
        <v>299</v>
      </c>
      <c r="AE109" t="s">
        <v>275</v>
      </c>
      <c r="AF109" t="s">
        <v>300</v>
      </c>
      <c r="AG109" t="s">
        <v>301</v>
      </c>
      <c r="AH109" t="s">
        <v>258</v>
      </c>
      <c r="AI109" t="s">
        <v>276</v>
      </c>
      <c r="AK109" t="s">
        <v>275</v>
      </c>
      <c r="AM109" t="s">
        <v>256</v>
      </c>
      <c r="AN109">
        <v>1</v>
      </c>
      <c r="AO109">
        <f>Table11[[#This Row],[*EMISSIONS~ELCCH4]]/25</f>
        <v>0</v>
      </c>
    </row>
    <row r="110" spans="2:41" x14ac:dyDescent="0.3">
      <c r="F110" t="s">
        <v>320</v>
      </c>
      <c r="G110" t="s">
        <v>219</v>
      </c>
      <c r="I110">
        <v>1</v>
      </c>
      <c r="J110">
        <v>0.57142857142857095</v>
      </c>
      <c r="O110">
        <v>3.4034580000000001</v>
      </c>
      <c r="P110">
        <v>1.49E-2</v>
      </c>
      <c r="Q110">
        <v>2.9560358333333299</v>
      </c>
      <c r="S110">
        <v>1</v>
      </c>
      <c r="U110">
        <v>25</v>
      </c>
      <c r="V110">
        <v>0.5</v>
      </c>
      <c r="AB110">
        <v>43</v>
      </c>
      <c r="AC110" t="s">
        <v>298</v>
      </c>
      <c r="AD110" t="s">
        <v>299</v>
      </c>
      <c r="AE110" t="s">
        <v>275</v>
      </c>
      <c r="AF110" t="s">
        <v>300</v>
      </c>
      <c r="AG110" t="s">
        <v>301</v>
      </c>
      <c r="AH110" t="s">
        <v>258</v>
      </c>
      <c r="AI110" t="s">
        <v>276</v>
      </c>
      <c r="AK110" t="s">
        <v>275</v>
      </c>
      <c r="AM110" t="s">
        <v>256</v>
      </c>
      <c r="AN110">
        <v>1</v>
      </c>
      <c r="AO110">
        <f>Table11[[#This Row],[*EMISSIONS~ELCCH4]]/25</f>
        <v>0</v>
      </c>
    </row>
    <row r="111" spans="2:41" x14ac:dyDescent="0.3">
      <c r="B111" t="s">
        <v>128</v>
      </c>
      <c r="C111" t="s">
        <v>129</v>
      </c>
      <c r="D111" t="s">
        <v>19</v>
      </c>
      <c r="E111" t="s">
        <v>35</v>
      </c>
      <c r="F111" t="s">
        <v>320</v>
      </c>
      <c r="G111" t="s">
        <v>207</v>
      </c>
      <c r="H111">
        <v>2025</v>
      </c>
      <c r="I111">
        <v>1</v>
      </c>
      <c r="J111">
        <v>0.28571428571428598</v>
      </c>
      <c r="O111">
        <v>5.2149999999999999</v>
      </c>
      <c r="P111">
        <v>1.49E-2</v>
      </c>
      <c r="Q111">
        <v>6.8291666666666702</v>
      </c>
      <c r="R111">
        <v>3.1536000000000002E-2</v>
      </c>
      <c r="S111">
        <v>1</v>
      </c>
      <c r="T111">
        <v>1</v>
      </c>
      <c r="U111">
        <v>25</v>
      </c>
      <c r="V111">
        <v>0.5</v>
      </c>
      <c r="AB111">
        <v>42</v>
      </c>
      <c r="AC111" t="s">
        <v>302</v>
      </c>
      <c r="AD111" t="s">
        <v>299</v>
      </c>
      <c r="AE111" t="s">
        <v>275</v>
      </c>
      <c r="AF111" t="s">
        <v>303</v>
      </c>
      <c r="AG111" t="s">
        <v>301</v>
      </c>
      <c r="AH111" t="s">
        <v>258</v>
      </c>
      <c r="AI111" t="s">
        <v>276</v>
      </c>
      <c r="AK111" t="s">
        <v>275</v>
      </c>
      <c r="AM111" t="s">
        <v>256</v>
      </c>
      <c r="AN111">
        <v>2</v>
      </c>
      <c r="AO111">
        <f>Table11[[#This Row],[*EMISSIONS~ELCCH4]]/25</f>
        <v>0</v>
      </c>
    </row>
    <row r="112" spans="2:41" x14ac:dyDescent="0.3">
      <c r="D112" t="s">
        <v>22</v>
      </c>
      <c r="F112" t="s">
        <v>320</v>
      </c>
      <c r="G112" t="s">
        <v>217</v>
      </c>
      <c r="I112">
        <v>1</v>
      </c>
      <c r="J112">
        <v>0.27777777777777801</v>
      </c>
      <c r="O112">
        <v>4.9020999999999999</v>
      </c>
      <c r="P112">
        <v>1.49E-2</v>
      </c>
      <c r="Q112">
        <v>6.62222222222222</v>
      </c>
      <c r="S112">
        <v>1</v>
      </c>
      <c r="U112">
        <v>25</v>
      </c>
      <c r="V112">
        <v>0.5</v>
      </c>
      <c r="AB112">
        <v>42</v>
      </c>
      <c r="AC112" t="s">
        <v>302</v>
      </c>
      <c r="AD112" t="s">
        <v>299</v>
      </c>
      <c r="AE112" t="s">
        <v>275</v>
      </c>
      <c r="AF112" t="s">
        <v>303</v>
      </c>
      <c r="AG112" t="s">
        <v>301</v>
      </c>
      <c r="AH112" t="s">
        <v>258</v>
      </c>
      <c r="AI112" t="s">
        <v>276</v>
      </c>
      <c r="AK112" t="s">
        <v>275</v>
      </c>
      <c r="AM112" t="s">
        <v>256</v>
      </c>
      <c r="AN112">
        <v>2</v>
      </c>
      <c r="AO112">
        <f>Table11[[#This Row],[*EMISSIONS~ELCCH4]]/25</f>
        <v>0</v>
      </c>
    </row>
    <row r="113" spans="2:41" x14ac:dyDescent="0.3">
      <c r="F113" t="s">
        <v>320</v>
      </c>
      <c r="G113" t="s">
        <v>218</v>
      </c>
      <c r="I113">
        <v>1</v>
      </c>
      <c r="J113">
        <v>0.26315789473684198</v>
      </c>
      <c r="O113">
        <v>4.4118899999999996</v>
      </c>
      <c r="P113">
        <v>1.49E-2</v>
      </c>
      <c r="Q113">
        <v>7.6569444444444503</v>
      </c>
      <c r="S113">
        <v>1</v>
      </c>
      <c r="U113">
        <v>25</v>
      </c>
      <c r="V113">
        <v>0.5</v>
      </c>
      <c r="AB113">
        <v>42</v>
      </c>
      <c r="AC113" t="s">
        <v>302</v>
      </c>
      <c r="AD113" t="s">
        <v>299</v>
      </c>
      <c r="AE113" t="s">
        <v>275</v>
      </c>
      <c r="AF113" t="s">
        <v>303</v>
      </c>
      <c r="AG113" t="s">
        <v>301</v>
      </c>
      <c r="AH113" t="s">
        <v>258</v>
      </c>
      <c r="AI113" t="s">
        <v>276</v>
      </c>
      <c r="AK113" t="s">
        <v>275</v>
      </c>
      <c r="AM113" t="s">
        <v>256</v>
      </c>
      <c r="AN113">
        <v>2</v>
      </c>
      <c r="AO113">
        <f>Table11[[#This Row],[*EMISSIONS~ELCCH4]]/25</f>
        <v>0</v>
      </c>
    </row>
    <row r="114" spans="2:41" x14ac:dyDescent="0.3">
      <c r="F114" t="s">
        <v>320</v>
      </c>
      <c r="G114" t="s">
        <v>219</v>
      </c>
      <c r="I114">
        <v>1</v>
      </c>
      <c r="J114">
        <v>0.24390243902438999</v>
      </c>
      <c r="O114">
        <v>3.970701</v>
      </c>
      <c r="P114">
        <v>1.49E-2</v>
      </c>
      <c r="Q114">
        <v>8.0708333333333293</v>
      </c>
      <c r="S114">
        <v>1</v>
      </c>
      <c r="U114">
        <v>25</v>
      </c>
      <c r="V114">
        <v>0.5</v>
      </c>
      <c r="AB114">
        <v>42</v>
      </c>
      <c r="AC114" t="s">
        <v>302</v>
      </c>
      <c r="AD114" t="s">
        <v>299</v>
      </c>
      <c r="AE114" t="s">
        <v>275</v>
      </c>
      <c r="AF114" t="s">
        <v>303</v>
      </c>
      <c r="AG114" t="s">
        <v>301</v>
      </c>
      <c r="AH114" t="s">
        <v>258</v>
      </c>
      <c r="AI114" t="s">
        <v>276</v>
      </c>
      <c r="AK114" t="s">
        <v>275</v>
      </c>
      <c r="AM114" t="s">
        <v>256</v>
      </c>
      <c r="AN114">
        <v>2</v>
      </c>
      <c r="AO114">
        <f>Table11[[#This Row],[*EMISSIONS~ELCCH4]]/25</f>
        <v>0</v>
      </c>
    </row>
    <row r="115" spans="2:41" x14ac:dyDescent="0.3">
      <c r="B115" t="s">
        <v>130</v>
      </c>
      <c r="C115" t="s">
        <v>131</v>
      </c>
      <c r="D115" t="s">
        <v>22</v>
      </c>
      <c r="E115" t="s">
        <v>35</v>
      </c>
      <c r="F115" t="s">
        <v>320</v>
      </c>
      <c r="G115" t="s">
        <v>207</v>
      </c>
      <c r="H115">
        <v>2025</v>
      </c>
      <c r="I115">
        <v>0.98</v>
      </c>
      <c r="O115">
        <v>1.1174999999999999</v>
      </c>
      <c r="P115">
        <v>8.1949999999999992E-3</v>
      </c>
      <c r="Q115">
        <v>1.6555555555555601</v>
      </c>
      <c r="R115">
        <v>3.1536000000000002E-2</v>
      </c>
      <c r="S115">
        <v>0.99</v>
      </c>
      <c r="T115">
        <v>1</v>
      </c>
      <c r="U115">
        <v>20</v>
      </c>
      <c r="V115">
        <v>0.5</v>
      </c>
      <c r="AB115">
        <v>44</v>
      </c>
      <c r="AC115" t="s">
        <v>304</v>
      </c>
      <c r="AD115" t="s">
        <v>274</v>
      </c>
      <c r="AE115" t="s">
        <v>275</v>
      </c>
      <c r="AF115" t="s">
        <v>303</v>
      </c>
      <c r="AG115" t="s">
        <v>22</v>
      </c>
      <c r="AH115" t="s">
        <v>258</v>
      </c>
      <c r="AI115" t="s">
        <v>276</v>
      </c>
      <c r="AK115" t="s">
        <v>277</v>
      </c>
      <c r="AL115">
        <v>0.99</v>
      </c>
      <c r="AM115" t="s">
        <v>256</v>
      </c>
      <c r="AN115">
        <v>1</v>
      </c>
      <c r="AO115">
        <f>Table11[[#This Row],[*EMISSIONS~ELCCH4]]/25</f>
        <v>0</v>
      </c>
    </row>
    <row r="116" spans="2:41" x14ac:dyDescent="0.3">
      <c r="F116" t="s">
        <v>320</v>
      </c>
      <c r="G116" t="s">
        <v>217</v>
      </c>
      <c r="I116">
        <v>0.99</v>
      </c>
      <c r="O116">
        <v>1.1174999999999999</v>
      </c>
      <c r="P116">
        <v>7.9714999999999994E-3</v>
      </c>
      <c r="Q116">
        <v>1.8625</v>
      </c>
      <c r="S116">
        <v>0.99</v>
      </c>
      <c r="U116">
        <v>20</v>
      </c>
      <c r="V116">
        <v>0.5</v>
      </c>
      <c r="AB116">
        <v>44</v>
      </c>
      <c r="AC116" t="s">
        <v>304</v>
      </c>
      <c r="AD116" t="s">
        <v>274</v>
      </c>
      <c r="AE116" t="s">
        <v>275</v>
      </c>
      <c r="AF116" t="s">
        <v>303</v>
      </c>
      <c r="AG116" t="s">
        <v>22</v>
      </c>
      <c r="AH116" t="s">
        <v>258</v>
      </c>
      <c r="AI116" t="s">
        <v>276</v>
      </c>
      <c r="AK116" t="s">
        <v>277</v>
      </c>
      <c r="AL116">
        <v>0.99</v>
      </c>
      <c r="AM116" t="s">
        <v>256</v>
      </c>
      <c r="AN116">
        <v>1</v>
      </c>
      <c r="AO116">
        <f>Table11[[#This Row],[*EMISSIONS~ELCCH4]]/25</f>
        <v>0</v>
      </c>
    </row>
    <row r="117" spans="2:41" x14ac:dyDescent="0.3">
      <c r="F117" t="s">
        <v>320</v>
      </c>
      <c r="G117" t="s">
        <v>218</v>
      </c>
      <c r="I117">
        <v>0.99</v>
      </c>
      <c r="O117">
        <v>1.0429999999999999</v>
      </c>
      <c r="P117">
        <v>7.5989999999999999E-3</v>
      </c>
      <c r="Q117">
        <v>2.0694444444444402</v>
      </c>
      <c r="S117">
        <v>0.99</v>
      </c>
      <c r="U117">
        <v>20</v>
      </c>
      <c r="V117">
        <v>0.5</v>
      </c>
      <c r="AB117">
        <v>44</v>
      </c>
      <c r="AC117" t="s">
        <v>304</v>
      </c>
      <c r="AD117" t="s">
        <v>274</v>
      </c>
      <c r="AE117" t="s">
        <v>275</v>
      </c>
      <c r="AF117" t="s">
        <v>303</v>
      </c>
      <c r="AG117" t="s">
        <v>22</v>
      </c>
      <c r="AH117" t="s">
        <v>258</v>
      </c>
      <c r="AI117" t="s">
        <v>276</v>
      </c>
      <c r="AK117" t="s">
        <v>277</v>
      </c>
      <c r="AL117">
        <v>0.99</v>
      </c>
      <c r="AM117" t="s">
        <v>256</v>
      </c>
      <c r="AN117">
        <v>1</v>
      </c>
      <c r="AO117">
        <f>Table11[[#This Row],[*EMISSIONS~ELCCH4]]/25</f>
        <v>0</v>
      </c>
    </row>
    <row r="118" spans="2:41" x14ac:dyDescent="0.3">
      <c r="F118" t="s">
        <v>320</v>
      </c>
      <c r="G118" t="s">
        <v>219</v>
      </c>
      <c r="I118">
        <v>0.99</v>
      </c>
      <c r="O118">
        <v>0.96850000000000003</v>
      </c>
      <c r="P118">
        <v>6.8539999999999998E-3</v>
      </c>
      <c r="Q118">
        <v>2.0694444444444402</v>
      </c>
      <c r="S118">
        <v>0.99</v>
      </c>
      <c r="U118">
        <v>20</v>
      </c>
      <c r="V118">
        <v>0.5</v>
      </c>
      <c r="AB118">
        <v>44</v>
      </c>
      <c r="AC118" t="s">
        <v>304</v>
      </c>
      <c r="AD118" t="s">
        <v>274</v>
      </c>
      <c r="AE118" t="s">
        <v>275</v>
      </c>
      <c r="AF118" t="s">
        <v>303</v>
      </c>
      <c r="AG118" t="s">
        <v>22</v>
      </c>
      <c r="AH118" t="s">
        <v>258</v>
      </c>
      <c r="AI118" t="s">
        <v>276</v>
      </c>
      <c r="AK118" t="s">
        <v>277</v>
      </c>
      <c r="AL118">
        <v>0.99</v>
      </c>
      <c r="AM118" t="s">
        <v>256</v>
      </c>
      <c r="AN118">
        <v>1</v>
      </c>
      <c r="AO118">
        <f>Table11[[#This Row],[*EMISSIONS~ELCCH4]]/25</f>
        <v>0</v>
      </c>
    </row>
    <row r="119" spans="2:41" x14ac:dyDescent="0.3">
      <c r="B119" t="s">
        <v>132</v>
      </c>
      <c r="C119" t="s">
        <v>133</v>
      </c>
      <c r="D119" t="s">
        <v>243</v>
      </c>
      <c r="E119" t="s">
        <v>35</v>
      </c>
      <c r="F119" t="s">
        <v>320</v>
      </c>
      <c r="G119" t="s">
        <v>207</v>
      </c>
      <c r="H119">
        <v>2025</v>
      </c>
      <c r="I119">
        <v>1.03</v>
      </c>
      <c r="O119">
        <v>0.44700000000000001</v>
      </c>
      <c r="P119">
        <v>1.49E-2</v>
      </c>
      <c r="Q119">
        <v>2.2763888888888899</v>
      </c>
      <c r="R119">
        <v>3.1536000000000002E-2</v>
      </c>
      <c r="S119">
        <v>0.99</v>
      </c>
      <c r="T119">
        <v>1</v>
      </c>
      <c r="U119">
        <v>25</v>
      </c>
      <c r="V119">
        <v>0.5</v>
      </c>
      <c r="W119">
        <v>10</v>
      </c>
      <c r="X119">
        <v>3</v>
      </c>
      <c r="Y119">
        <v>1</v>
      </c>
      <c r="Z119">
        <v>0.3</v>
      </c>
      <c r="AB119">
        <v>45</v>
      </c>
      <c r="AC119" t="s">
        <v>305</v>
      </c>
      <c r="AD119" t="s">
        <v>274</v>
      </c>
      <c r="AE119" t="s">
        <v>275</v>
      </c>
      <c r="AF119" t="s">
        <v>245</v>
      </c>
      <c r="AG119" t="s">
        <v>246</v>
      </c>
      <c r="AH119" t="s">
        <v>258</v>
      </c>
      <c r="AI119" t="s">
        <v>276</v>
      </c>
      <c r="AK119" t="s">
        <v>277</v>
      </c>
      <c r="AL119">
        <v>0.99</v>
      </c>
      <c r="AM119" t="s">
        <v>256</v>
      </c>
      <c r="AN119">
        <v>1</v>
      </c>
      <c r="AO119">
        <f>Table11[[#This Row],[*EMISSIONS~ELCCH4]]/25</f>
        <v>0.12</v>
      </c>
    </row>
    <row r="120" spans="2:41" x14ac:dyDescent="0.3">
      <c r="F120" t="s">
        <v>320</v>
      </c>
      <c r="G120" t="s">
        <v>217</v>
      </c>
      <c r="I120">
        <v>1.03</v>
      </c>
      <c r="O120">
        <v>0.44700000000000001</v>
      </c>
      <c r="P120">
        <v>1.45275E-2</v>
      </c>
      <c r="Q120">
        <v>2.2763888888888899</v>
      </c>
      <c r="S120">
        <v>0.99</v>
      </c>
      <c r="U120">
        <v>25</v>
      </c>
      <c r="V120">
        <v>0.5</v>
      </c>
      <c r="W120">
        <v>9</v>
      </c>
      <c r="X120">
        <v>3</v>
      </c>
      <c r="Y120">
        <v>1</v>
      </c>
      <c r="Z120">
        <v>0.3</v>
      </c>
      <c r="AB120">
        <v>45</v>
      </c>
      <c r="AC120" t="s">
        <v>305</v>
      </c>
      <c r="AD120" t="s">
        <v>274</v>
      </c>
      <c r="AE120" t="s">
        <v>275</v>
      </c>
      <c r="AF120" t="s">
        <v>245</v>
      </c>
      <c r="AG120" t="s">
        <v>246</v>
      </c>
      <c r="AH120" t="s">
        <v>258</v>
      </c>
      <c r="AI120" t="s">
        <v>276</v>
      </c>
      <c r="AK120" t="s">
        <v>277</v>
      </c>
      <c r="AL120">
        <v>0.99</v>
      </c>
      <c r="AM120" t="s">
        <v>256</v>
      </c>
      <c r="AN120">
        <v>1</v>
      </c>
      <c r="AO120">
        <f>Table11[[#This Row],[*EMISSIONS~ELCCH4]]/25</f>
        <v>0.12</v>
      </c>
    </row>
    <row r="121" spans="2:41" x14ac:dyDescent="0.3">
      <c r="F121" t="s">
        <v>320</v>
      </c>
      <c r="G121" t="s">
        <v>218</v>
      </c>
      <c r="I121">
        <v>1.04</v>
      </c>
      <c r="O121">
        <v>0.3725</v>
      </c>
      <c r="P121">
        <v>1.4154999999999999E-2</v>
      </c>
      <c r="Q121">
        <v>2.0694444444444402</v>
      </c>
      <c r="S121">
        <v>0.99</v>
      </c>
      <c r="U121">
        <v>25</v>
      </c>
      <c r="V121">
        <v>0.5</v>
      </c>
      <c r="W121">
        <v>7</v>
      </c>
      <c r="X121">
        <v>2</v>
      </c>
      <c r="Y121">
        <v>1</v>
      </c>
      <c r="Z121">
        <v>0.3</v>
      </c>
      <c r="AB121">
        <v>45</v>
      </c>
      <c r="AC121" t="s">
        <v>305</v>
      </c>
      <c r="AD121" t="s">
        <v>274</v>
      </c>
      <c r="AE121" t="s">
        <v>275</v>
      </c>
      <c r="AF121" t="s">
        <v>245</v>
      </c>
      <c r="AG121" t="s">
        <v>246</v>
      </c>
      <c r="AH121" t="s">
        <v>258</v>
      </c>
      <c r="AI121" t="s">
        <v>276</v>
      </c>
      <c r="AK121" t="s">
        <v>277</v>
      </c>
      <c r="AL121">
        <v>0.99</v>
      </c>
      <c r="AM121" t="s">
        <v>256</v>
      </c>
      <c r="AN121">
        <v>1</v>
      </c>
      <c r="AO121">
        <f>Table11[[#This Row],[*EMISSIONS~ELCCH4]]/25</f>
        <v>0.08</v>
      </c>
    </row>
    <row r="122" spans="2:41" x14ac:dyDescent="0.3">
      <c r="F122" t="s">
        <v>320</v>
      </c>
      <c r="G122" t="s">
        <v>219</v>
      </c>
      <c r="I122">
        <v>1.04</v>
      </c>
      <c r="O122">
        <v>0.3725</v>
      </c>
      <c r="P122">
        <v>1.2664999999999999E-2</v>
      </c>
      <c r="Q122">
        <v>2.0694444444444402</v>
      </c>
      <c r="S122">
        <v>0.99</v>
      </c>
      <c r="U122">
        <v>25</v>
      </c>
      <c r="V122">
        <v>0.5</v>
      </c>
      <c r="W122">
        <v>6</v>
      </c>
      <c r="X122">
        <v>2</v>
      </c>
      <c r="Y122">
        <v>1</v>
      </c>
      <c r="Z122">
        <v>0.3</v>
      </c>
      <c r="AB122">
        <v>45</v>
      </c>
      <c r="AC122" t="s">
        <v>305</v>
      </c>
      <c r="AD122" t="s">
        <v>274</v>
      </c>
      <c r="AE122" t="s">
        <v>275</v>
      </c>
      <c r="AF122" t="s">
        <v>245</v>
      </c>
      <c r="AG122" t="s">
        <v>246</v>
      </c>
      <c r="AH122" t="s">
        <v>258</v>
      </c>
      <c r="AI122" t="s">
        <v>276</v>
      </c>
      <c r="AK122" t="s">
        <v>277</v>
      </c>
      <c r="AL122">
        <v>0.99</v>
      </c>
      <c r="AM122" t="s">
        <v>256</v>
      </c>
      <c r="AN122">
        <v>1</v>
      </c>
      <c r="AO122">
        <f>Table11[[#This Row],[*EMISSIONS~ELCCH4]]/25</f>
        <v>0.08</v>
      </c>
    </row>
    <row r="123" spans="2:41" x14ac:dyDescent="0.3">
      <c r="B123" t="s">
        <v>134</v>
      </c>
      <c r="C123" t="s">
        <v>135</v>
      </c>
      <c r="D123" t="s">
        <v>25</v>
      </c>
      <c r="E123" t="s">
        <v>35</v>
      </c>
      <c r="F123" t="s">
        <v>320</v>
      </c>
      <c r="G123" t="s">
        <v>207</v>
      </c>
      <c r="H123">
        <v>2025</v>
      </c>
      <c r="I123">
        <v>0.95</v>
      </c>
      <c r="J123">
        <v>0.05</v>
      </c>
      <c r="K123">
        <v>0.58823529411764697</v>
      </c>
      <c r="O123">
        <v>13.41</v>
      </c>
      <c r="P123">
        <v>0.14899999999999999</v>
      </c>
      <c r="Q123">
        <v>10.8645833333333</v>
      </c>
      <c r="R123">
        <v>3.1536000000000002E-2</v>
      </c>
      <c r="S123">
        <v>0.98</v>
      </c>
      <c r="T123">
        <v>1</v>
      </c>
      <c r="U123">
        <v>25</v>
      </c>
      <c r="V123">
        <v>4.5</v>
      </c>
      <c r="AB123">
        <v>47</v>
      </c>
      <c r="AC123" t="s">
        <v>306</v>
      </c>
      <c r="AD123" t="s">
        <v>307</v>
      </c>
      <c r="AE123" t="s">
        <v>275</v>
      </c>
      <c r="AF123" t="s">
        <v>300</v>
      </c>
      <c r="AG123" t="s">
        <v>308</v>
      </c>
      <c r="AH123" t="s">
        <v>258</v>
      </c>
      <c r="AI123" t="s">
        <v>276</v>
      </c>
      <c r="AK123" t="s">
        <v>275</v>
      </c>
      <c r="AL123">
        <v>0.98</v>
      </c>
      <c r="AM123" t="s">
        <v>256</v>
      </c>
      <c r="AN123">
        <v>1</v>
      </c>
      <c r="AO123">
        <f>Table11[[#This Row],[*EMISSIONS~ELCCH4]]/25</f>
        <v>0</v>
      </c>
    </row>
    <row r="124" spans="2:41" x14ac:dyDescent="0.3">
      <c r="D124" t="s">
        <v>28</v>
      </c>
      <c r="F124" t="s">
        <v>320</v>
      </c>
      <c r="G124" t="s">
        <v>217</v>
      </c>
      <c r="I124">
        <v>0.95</v>
      </c>
      <c r="J124">
        <v>0.05</v>
      </c>
      <c r="K124">
        <v>0.58823529411764697</v>
      </c>
      <c r="O124">
        <v>13.41</v>
      </c>
      <c r="P124">
        <v>0.14899999999999999</v>
      </c>
      <c r="Q124">
        <v>11.3819444444444</v>
      </c>
      <c r="S124">
        <v>0.98</v>
      </c>
      <c r="U124">
        <v>25</v>
      </c>
      <c r="V124">
        <v>4.5</v>
      </c>
      <c r="AB124">
        <v>47</v>
      </c>
      <c r="AC124" t="s">
        <v>306</v>
      </c>
      <c r="AD124" t="s">
        <v>307</v>
      </c>
      <c r="AE124" t="s">
        <v>275</v>
      </c>
      <c r="AF124" t="s">
        <v>300</v>
      </c>
      <c r="AG124" t="s">
        <v>308</v>
      </c>
      <c r="AH124" t="s">
        <v>258</v>
      </c>
      <c r="AI124" t="s">
        <v>276</v>
      </c>
      <c r="AK124" t="s">
        <v>275</v>
      </c>
      <c r="AL124">
        <v>0.98</v>
      </c>
      <c r="AM124" t="s">
        <v>256</v>
      </c>
      <c r="AN124">
        <v>1</v>
      </c>
      <c r="AO124">
        <f>Table11[[#This Row],[*EMISSIONS~ELCCH4]]/25</f>
        <v>0</v>
      </c>
    </row>
    <row r="125" spans="2:41" x14ac:dyDescent="0.3">
      <c r="D125" t="s">
        <v>22</v>
      </c>
      <c r="F125" t="s">
        <v>320</v>
      </c>
      <c r="G125" t="s">
        <v>218</v>
      </c>
      <c r="I125">
        <v>0.95</v>
      </c>
      <c r="J125">
        <v>0.05</v>
      </c>
      <c r="K125">
        <v>0.58823529411764697</v>
      </c>
      <c r="O125">
        <v>12.664999999999999</v>
      </c>
      <c r="P125">
        <v>0.14899999999999999</v>
      </c>
      <c r="Q125">
        <v>13.4513888888889</v>
      </c>
      <c r="S125">
        <v>0.98</v>
      </c>
      <c r="U125">
        <v>30</v>
      </c>
      <c r="V125">
        <v>4.5</v>
      </c>
      <c r="AB125">
        <v>47</v>
      </c>
      <c r="AC125" t="s">
        <v>306</v>
      </c>
      <c r="AD125" t="s">
        <v>307</v>
      </c>
      <c r="AE125" t="s">
        <v>275</v>
      </c>
      <c r="AF125" t="s">
        <v>300</v>
      </c>
      <c r="AG125" t="s">
        <v>308</v>
      </c>
      <c r="AH125" t="s">
        <v>258</v>
      </c>
      <c r="AI125" t="s">
        <v>276</v>
      </c>
      <c r="AK125" t="s">
        <v>275</v>
      </c>
      <c r="AL125">
        <v>0.98</v>
      </c>
      <c r="AM125" t="s">
        <v>256</v>
      </c>
      <c r="AN125">
        <v>1</v>
      </c>
      <c r="AO125">
        <f>Table11[[#This Row],[*EMISSIONS~ELCCH4]]/25</f>
        <v>0</v>
      </c>
    </row>
    <row r="126" spans="2:41" x14ac:dyDescent="0.3">
      <c r="F126" t="s">
        <v>320</v>
      </c>
      <c r="G126" t="s">
        <v>219</v>
      </c>
      <c r="I126">
        <v>0.95</v>
      </c>
      <c r="J126">
        <v>0.05</v>
      </c>
      <c r="K126">
        <v>0.58823529411764697</v>
      </c>
      <c r="O126">
        <v>11.92</v>
      </c>
      <c r="P126">
        <v>0.14899999999999999</v>
      </c>
      <c r="Q126">
        <v>15.0034722222222</v>
      </c>
      <c r="S126">
        <v>0.98</v>
      </c>
      <c r="U126">
        <v>30</v>
      </c>
      <c r="V126">
        <v>4.5</v>
      </c>
      <c r="AB126">
        <v>47</v>
      </c>
      <c r="AC126" t="s">
        <v>306</v>
      </c>
      <c r="AD126" t="s">
        <v>307</v>
      </c>
      <c r="AE126" t="s">
        <v>275</v>
      </c>
      <c r="AF126" t="s">
        <v>300</v>
      </c>
      <c r="AG126" t="s">
        <v>308</v>
      </c>
      <c r="AH126" t="s">
        <v>258</v>
      </c>
      <c r="AI126" t="s">
        <v>276</v>
      </c>
      <c r="AK126" t="s">
        <v>275</v>
      </c>
      <c r="AL126">
        <v>0.98</v>
      </c>
      <c r="AM126" t="s">
        <v>256</v>
      </c>
      <c r="AN126">
        <v>1</v>
      </c>
      <c r="AO126">
        <f>Table11[[#This Row],[*EMISSIONS~ELCCH4]]/25</f>
        <v>0</v>
      </c>
    </row>
    <row r="127" spans="2:41" x14ac:dyDescent="0.3">
      <c r="B127" t="s">
        <v>136</v>
      </c>
      <c r="C127" t="s">
        <v>137</v>
      </c>
      <c r="D127" t="s">
        <v>25</v>
      </c>
      <c r="E127" t="s">
        <v>35</v>
      </c>
      <c r="F127" t="s">
        <v>320</v>
      </c>
      <c r="G127" t="s">
        <v>207</v>
      </c>
      <c r="H127">
        <v>2025</v>
      </c>
      <c r="I127">
        <v>0.92</v>
      </c>
      <c r="J127">
        <v>0.08</v>
      </c>
      <c r="K127">
        <v>0.41152263374485598</v>
      </c>
      <c r="O127">
        <v>10.43</v>
      </c>
      <c r="P127">
        <v>0.20860000000000001</v>
      </c>
      <c r="Q127">
        <v>14.4861111111111</v>
      </c>
      <c r="R127">
        <v>3.1536000000000002E-2</v>
      </c>
      <c r="S127">
        <v>0.98</v>
      </c>
      <c r="T127">
        <v>1</v>
      </c>
      <c r="U127">
        <v>25</v>
      </c>
      <c r="V127">
        <v>4.5</v>
      </c>
      <c r="AB127">
        <v>46</v>
      </c>
      <c r="AC127" t="s">
        <v>309</v>
      </c>
      <c r="AD127" t="s">
        <v>307</v>
      </c>
      <c r="AE127" t="s">
        <v>275</v>
      </c>
      <c r="AF127" t="s">
        <v>300</v>
      </c>
      <c r="AG127" t="s">
        <v>308</v>
      </c>
      <c r="AH127" t="s">
        <v>258</v>
      </c>
      <c r="AI127" t="s">
        <v>276</v>
      </c>
      <c r="AK127" t="s">
        <v>275</v>
      </c>
      <c r="AL127">
        <v>0.98</v>
      </c>
      <c r="AM127" t="s">
        <v>256</v>
      </c>
      <c r="AN127">
        <v>2</v>
      </c>
      <c r="AO127">
        <f>Table11[[#This Row],[*EMISSIONS~ELCCH4]]/25</f>
        <v>0</v>
      </c>
    </row>
    <row r="128" spans="2:41" x14ac:dyDescent="0.3">
      <c r="D128" t="s">
        <v>28</v>
      </c>
      <c r="F128" t="s">
        <v>320</v>
      </c>
      <c r="G128" t="s">
        <v>217</v>
      </c>
      <c r="I128">
        <v>0.92</v>
      </c>
      <c r="J128">
        <v>0.08</v>
      </c>
      <c r="K128">
        <v>0.41152263374485598</v>
      </c>
      <c r="O128">
        <v>10.43</v>
      </c>
      <c r="P128">
        <v>0.20860000000000001</v>
      </c>
      <c r="Q128">
        <v>15.5208333333333</v>
      </c>
      <c r="S128">
        <v>0.98</v>
      </c>
      <c r="U128">
        <v>25</v>
      </c>
      <c r="V128">
        <v>4.5</v>
      </c>
      <c r="AB128">
        <v>46</v>
      </c>
      <c r="AC128" t="s">
        <v>309</v>
      </c>
      <c r="AD128" t="s">
        <v>307</v>
      </c>
      <c r="AE128" t="s">
        <v>275</v>
      </c>
      <c r="AF128" t="s">
        <v>300</v>
      </c>
      <c r="AG128" t="s">
        <v>308</v>
      </c>
      <c r="AH128" t="s">
        <v>258</v>
      </c>
      <c r="AI128" t="s">
        <v>276</v>
      </c>
      <c r="AK128" t="s">
        <v>275</v>
      </c>
      <c r="AL128">
        <v>0.98</v>
      </c>
      <c r="AM128" t="s">
        <v>256</v>
      </c>
      <c r="AN128">
        <v>2</v>
      </c>
      <c r="AO128">
        <f>Table11[[#This Row],[*EMISSIONS~ELCCH4]]/25</f>
        <v>0</v>
      </c>
    </row>
    <row r="129" spans="2:41" x14ac:dyDescent="0.3">
      <c r="D129" t="s">
        <v>22</v>
      </c>
      <c r="F129" t="s">
        <v>320</v>
      </c>
      <c r="G129" t="s">
        <v>218</v>
      </c>
      <c r="I129">
        <v>0.94</v>
      </c>
      <c r="J129">
        <v>6.0000000000000102E-2</v>
      </c>
      <c r="K129">
        <v>0.41152263374485598</v>
      </c>
      <c r="O129">
        <v>9.6850000000000005</v>
      </c>
      <c r="P129">
        <v>0.16389999999999999</v>
      </c>
      <c r="Q129">
        <v>15.5208333333333</v>
      </c>
      <c r="S129">
        <v>0.98</v>
      </c>
      <c r="U129">
        <v>30</v>
      </c>
      <c r="V129">
        <v>4.5</v>
      </c>
      <c r="AB129">
        <v>46</v>
      </c>
      <c r="AC129" t="s">
        <v>309</v>
      </c>
      <c r="AD129" t="s">
        <v>307</v>
      </c>
      <c r="AE129" t="s">
        <v>275</v>
      </c>
      <c r="AF129" t="s">
        <v>300</v>
      </c>
      <c r="AG129" t="s">
        <v>308</v>
      </c>
      <c r="AH129" t="s">
        <v>258</v>
      </c>
      <c r="AI129" t="s">
        <v>276</v>
      </c>
      <c r="AK129" t="s">
        <v>275</v>
      </c>
      <c r="AL129">
        <v>0.98</v>
      </c>
      <c r="AM129" t="s">
        <v>256</v>
      </c>
      <c r="AN129">
        <v>2</v>
      </c>
      <c r="AO129">
        <f>Table11[[#This Row],[*EMISSIONS~ELCCH4]]/25</f>
        <v>0</v>
      </c>
    </row>
    <row r="130" spans="2:41" x14ac:dyDescent="0.3">
      <c r="F130" t="s">
        <v>320</v>
      </c>
      <c r="G130" t="s">
        <v>219</v>
      </c>
      <c r="I130">
        <v>0.94</v>
      </c>
      <c r="J130">
        <v>6.0000000000000102E-2</v>
      </c>
      <c r="K130">
        <v>0.41152263374485598</v>
      </c>
      <c r="O130">
        <v>9.6850000000000005</v>
      </c>
      <c r="P130">
        <v>0.14899999999999999</v>
      </c>
      <c r="Q130">
        <v>17.5902777777778</v>
      </c>
      <c r="S130">
        <v>0.98</v>
      </c>
      <c r="U130">
        <v>30</v>
      </c>
      <c r="V130">
        <v>4.5</v>
      </c>
      <c r="AB130">
        <v>46</v>
      </c>
      <c r="AC130" t="s">
        <v>309</v>
      </c>
      <c r="AD130" t="s">
        <v>307</v>
      </c>
      <c r="AE130" t="s">
        <v>275</v>
      </c>
      <c r="AF130" t="s">
        <v>300</v>
      </c>
      <c r="AG130" t="s">
        <v>308</v>
      </c>
      <c r="AH130" t="s">
        <v>258</v>
      </c>
      <c r="AI130" t="s">
        <v>276</v>
      </c>
      <c r="AK130" t="s">
        <v>275</v>
      </c>
      <c r="AL130">
        <v>0.98</v>
      </c>
      <c r="AM130" t="s">
        <v>256</v>
      </c>
      <c r="AN130">
        <v>2</v>
      </c>
      <c r="AO130">
        <f>Table11[[#This Row],[*EMISSIONS~ELCCH4]]/25</f>
        <v>0</v>
      </c>
    </row>
    <row r="131" spans="2:41" x14ac:dyDescent="0.3">
      <c r="B131" t="s">
        <v>138</v>
      </c>
      <c r="C131" t="s">
        <v>139</v>
      </c>
      <c r="D131" t="s">
        <v>25</v>
      </c>
      <c r="E131" t="s">
        <v>35</v>
      </c>
      <c r="F131" t="s">
        <v>320</v>
      </c>
      <c r="G131" t="s">
        <v>207</v>
      </c>
      <c r="H131">
        <v>2025</v>
      </c>
      <c r="I131">
        <v>0.92</v>
      </c>
      <c r="J131">
        <v>0.08</v>
      </c>
      <c r="K131">
        <v>0.89285714285714302</v>
      </c>
      <c r="O131">
        <v>10.43</v>
      </c>
      <c r="P131">
        <v>0.20860000000000001</v>
      </c>
      <c r="Q131">
        <v>14.4861111111111</v>
      </c>
      <c r="R131">
        <v>3.1536000000000002E-2</v>
      </c>
      <c r="S131">
        <v>0.98</v>
      </c>
      <c r="T131">
        <v>1</v>
      </c>
      <c r="U131">
        <v>25</v>
      </c>
      <c r="V131">
        <v>4.5</v>
      </c>
      <c r="AB131">
        <v>48</v>
      </c>
      <c r="AC131" t="s">
        <v>310</v>
      </c>
      <c r="AD131" t="s">
        <v>307</v>
      </c>
      <c r="AE131" t="s">
        <v>275</v>
      </c>
      <c r="AF131" t="s">
        <v>303</v>
      </c>
      <c r="AG131" t="s">
        <v>308</v>
      </c>
      <c r="AH131" t="s">
        <v>258</v>
      </c>
      <c r="AI131" t="s">
        <v>276</v>
      </c>
      <c r="AK131" t="s">
        <v>275</v>
      </c>
      <c r="AL131">
        <v>0.98</v>
      </c>
      <c r="AM131" t="s">
        <v>256</v>
      </c>
      <c r="AN131">
        <v>3</v>
      </c>
      <c r="AO131">
        <f>Table11[[#This Row],[*EMISSIONS~ELCCH4]]/25</f>
        <v>0</v>
      </c>
    </row>
    <row r="132" spans="2:41" x14ac:dyDescent="0.3">
      <c r="D132" t="s">
        <v>22</v>
      </c>
      <c r="F132" t="s">
        <v>320</v>
      </c>
      <c r="G132" t="s">
        <v>217</v>
      </c>
      <c r="I132">
        <v>0.92</v>
      </c>
      <c r="J132">
        <v>0.08</v>
      </c>
      <c r="K132">
        <v>0.89285714285714302</v>
      </c>
      <c r="O132">
        <v>10.43</v>
      </c>
      <c r="P132">
        <v>0.20860000000000001</v>
      </c>
      <c r="Q132">
        <v>15.5208333333333</v>
      </c>
      <c r="S132">
        <v>0.98</v>
      </c>
      <c r="U132">
        <v>25</v>
      </c>
      <c r="V132">
        <v>4.5</v>
      </c>
      <c r="AB132">
        <v>48</v>
      </c>
      <c r="AC132" t="s">
        <v>310</v>
      </c>
      <c r="AD132" t="s">
        <v>307</v>
      </c>
      <c r="AE132" t="s">
        <v>275</v>
      </c>
      <c r="AF132" t="s">
        <v>303</v>
      </c>
      <c r="AG132" t="s">
        <v>308</v>
      </c>
      <c r="AH132" t="s">
        <v>258</v>
      </c>
      <c r="AI132" t="s">
        <v>276</v>
      </c>
      <c r="AK132" t="s">
        <v>275</v>
      </c>
      <c r="AL132">
        <v>0.98</v>
      </c>
      <c r="AM132" t="s">
        <v>256</v>
      </c>
      <c r="AN132">
        <v>3</v>
      </c>
      <c r="AO132">
        <f>Table11[[#This Row],[*EMISSIONS~ELCCH4]]/25</f>
        <v>0</v>
      </c>
    </row>
    <row r="133" spans="2:41" x14ac:dyDescent="0.3">
      <c r="F133" t="s">
        <v>320</v>
      </c>
      <c r="G133" t="s">
        <v>218</v>
      </c>
      <c r="I133">
        <v>0.94</v>
      </c>
      <c r="J133">
        <v>6.0000000000000102E-2</v>
      </c>
      <c r="K133">
        <v>0.89285714285714302</v>
      </c>
      <c r="O133">
        <v>9.6850000000000005</v>
      </c>
      <c r="P133">
        <v>0.16389999999999999</v>
      </c>
      <c r="Q133">
        <v>15.5208333333333</v>
      </c>
      <c r="S133">
        <v>0.98</v>
      </c>
      <c r="U133">
        <v>30</v>
      </c>
      <c r="V133">
        <v>4.5</v>
      </c>
      <c r="AB133">
        <v>48</v>
      </c>
      <c r="AC133" t="s">
        <v>310</v>
      </c>
      <c r="AD133" t="s">
        <v>307</v>
      </c>
      <c r="AE133" t="s">
        <v>275</v>
      </c>
      <c r="AF133" t="s">
        <v>303</v>
      </c>
      <c r="AG133" t="s">
        <v>308</v>
      </c>
      <c r="AH133" t="s">
        <v>258</v>
      </c>
      <c r="AI133" t="s">
        <v>276</v>
      </c>
      <c r="AK133" t="s">
        <v>275</v>
      </c>
      <c r="AL133">
        <v>0.98</v>
      </c>
      <c r="AM133" t="s">
        <v>256</v>
      </c>
      <c r="AN133">
        <v>3</v>
      </c>
      <c r="AO133">
        <f>Table11[[#This Row],[*EMISSIONS~ELCCH4]]/25</f>
        <v>0</v>
      </c>
    </row>
    <row r="134" spans="2:41" x14ac:dyDescent="0.3">
      <c r="F134" t="s">
        <v>320</v>
      </c>
      <c r="G134" t="s">
        <v>219</v>
      </c>
      <c r="I134">
        <v>0.94</v>
      </c>
      <c r="J134">
        <v>6.0000000000000102E-2</v>
      </c>
      <c r="K134">
        <v>0.89285714285714302</v>
      </c>
      <c r="O134">
        <v>9.6850000000000005</v>
      </c>
      <c r="P134">
        <v>0.14899999999999999</v>
      </c>
      <c r="Q134">
        <v>17.5902777777778</v>
      </c>
      <c r="S134">
        <v>0.98</v>
      </c>
      <c r="U134">
        <v>30</v>
      </c>
      <c r="V134">
        <v>4.5</v>
      </c>
      <c r="AB134">
        <v>48</v>
      </c>
      <c r="AC134" t="s">
        <v>310</v>
      </c>
      <c r="AD134" t="s">
        <v>307</v>
      </c>
      <c r="AE134" t="s">
        <v>275</v>
      </c>
      <c r="AF134" t="s">
        <v>303</v>
      </c>
      <c r="AG134" t="s">
        <v>308</v>
      </c>
      <c r="AH134" t="s">
        <v>258</v>
      </c>
      <c r="AI134" t="s">
        <v>276</v>
      </c>
      <c r="AK134" t="s">
        <v>275</v>
      </c>
      <c r="AL134">
        <v>0.98</v>
      </c>
      <c r="AM134" t="s">
        <v>256</v>
      </c>
      <c r="AN134">
        <v>3</v>
      </c>
      <c r="AO134">
        <f>Table11[[#This Row],[*EMISSIONS~ELCCH4]]/25</f>
        <v>0</v>
      </c>
    </row>
    <row r="135" spans="2:41" x14ac:dyDescent="0.3">
      <c r="B135" t="s">
        <v>140</v>
      </c>
      <c r="C135" t="s">
        <v>141</v>
      </c>
      <c r="D135" t="s">
        <v>27</v>
      </c>
      <c r="E135" t="s">
        <v>35</v>
      </c>
      <c r="F135" t="s">
        <v>320</v>
      </c>
      <c r="G135" t="s">
        <v>207</v>
      </c>
      <c r="H135">
        <v>2025</v>
      </c>
      <c r="I135">
        <v>1</v>
      </c>
      <c r="O135">
        <v>3.64222222222222</v>
      </c>
      <c r="P135">
        <v>6.7049999999999998E-4</v>
      </c>
      <c r="Q135">
        <v>0.39319444444444501</v>
      </c>
      <c r="R135">
        <v>3.1536000000000002E-2</v>
      </c>
      <c r="T135">
        <v>0.3</v>
      </c>
      <c r="U135">
        <v>30</v>
      </c>
      <c r="V135">
        <v>0.25</v>
      </c>
      <c r="AB135">
        <v>49</v>
      </c>
      <c r="AC135" t="s">
        <v>311</v>
      </c>
      <c r="AD135" t="s">
        <v>231</v>
      </c>
      <c r="AE135" t="s">
        <v>275</v>
      </c>
      <c r="AF135" t="s">
        <v>231</v>
      </c>
      <c r="AG135" t="s">
        <v>232</v>
      </c>
      <c r="AH135" t="s">
        <v>258</v>
      </c>
      <c r="AI135" t="s">
        <v>276</v>
      </c>
      <c r="AJ135">
        <v>0.114155251141553</v>
      </c>
      <c r="AK135" t="s">
        <v>312</v>
      </c>
      <c r="AL135">
        <v>0.114155251141553</v>
      </c>
      <c r="AM135" t="s">
        <v>256</v>
      </c>
      <c r="AN135">
        <v>1</v>
      </c>
      <c r="AO135">
        <f>Table11[[#This Row],[*EMISSIONS~ELCCH4]]/25</f>
        <v>0</v>
      </c>
    </row>
    <row r="136" spans="2:41" x14ac:dyDescent="0.3">
      <c r="F136" t="s">
        <v>320</v>
      </c>
      <c r="G136" t="s">
        <v>217</v>
      </c>
      <c r="I136">
        <v>1</v>
      </c>
      <c r="O136">
        <v>3.3702790767620598</v>
      </c>
      <c r="P136">
        <v>6.7049999999999998E-4</v>
      </c>
      <c r="Q136">
        <v>0.43458333333333299</v>
      </c>
      <c r="U136">
        <v>30</v>
      </c>
      <c r="V136">
        <v>0.25</v>
      </c>
      <c r="AB136">
        <v>49</v>
      </c>
      <c r="AC136" t="s">
        <v>311</v>
      </c>
      <c r="AD136" t="s">
        <v>231</v>
      </c>
      <c r="AE136" t="s">
        <v>275</v>
      </c>
      <c r="AF136" t="s">
        <v>231</v>
      </c>
      <c r="AG136" t="s">
        <v>232</v>
      </c>
      <c r="AH136" t="s">
        <v>258</v>
      </c>
      <c r="AI136" t="s">
        <v>276</v>
      </c>
      <c r="AJ136">
        <v>0.114155251141553</v>
      </c>
      <c r="AK136" t="s">
        <v>312</v>
      </c>
      <c r="AL136">
        <v>0.114155251141553</v>
      </c>
      <c r="AM136" t="s">
        <v>256</v>
      </c>
      <c r="AN136">
        <v>1</v>
      </c>
      <c r="AO136">
        <f>Table11[[#This Row],[*EMISSIONS~ELCCH4]]/25</f>
        <v>0</v>
      </c>
    </row>
    <row r="137" spans="2:41" x14ac:dyDescent="0.3">
      <c r="F137" t="s">
        <v>320</v>
      </c>
      <c r="G137" t="s">
        <v>218</v>
      </c>
      <c r="I137">
        <v>1</v>
      </c>
      <c r="O137">
        <v>3.1000548885491299</v>
      </c>
      <c r="P137">
        <v>5.9599999999999996E-4</v>
      </c>
      <c r="Q137">
        <v>0.62083333333333302</v>
      </c>
      <c r="U137">
        <v>30</v>
      </c>
      <c r="V137">
        <v>0.25</v>
      </c>
      <c r="AB137">
        <v>49</v>
      </c>
      <c r="AC137" t="s">
        <v>311</v>
      </c>
      <c r="AD137" t="s">
        <v>231</v>
      </c>
      <c r="AE137" t="s">
        <v>275</v>
      </c>
      <c r="AF137" t="s">
        <v>231</v>
      </c>
      <c r="AG137" t="s">
        <v>232</v>
      </c>
      <c r="AH137" t="s">
        <v>258</v>
      </c>
      <c r="AI137" t="s">
        <v>276</v>
      </c>
      <c r="AJ137">
        <v>0.114155251141553</v>
      </c>
      <c r="AK137" t="s">
        <v>312</v>
      </c>
      <c r="AL137">
        <v>0.114155251141553</v>
      </c>
      <c r="AM137" t="s">
        <v>256</v>
      </c>
      <c r="AN137">
        <v>1</v>
      </c>
      <c r="AO137">
        <f>Table11[[#This Row],[*EMISSIONS~ELCCH4]]/25</f>
        <v>0</v>
      </c>
    </row>
    <row r="138" spans="2:41" x14ac:dyDescent="0.3">
      <c r="F138" t="s">
        <v>320</v>
      </c>
      <c r="G138" t="s">
        <v>219</v>
      </c>
      <c r="I138">
        <v>1</v>
      </c>
      <c r="O138">
        <v>2.8116203829751401</v>
      </c>
      <c r="P138">
        <v>5.9599999999999996E-4</v>
      </c>
      <c r="Q138">
        <v>0.72430555555555598</v>
      </c>
      <c r="U138">
        <v>30</v>
      </c>
      <c r="V138">
        <v>0.25</v>
      </c>
      <c r="AB138">
        <v>49</v>
      </c>
      <c r="AC138" t="s">
        <v>311</v>
      </c>
      <c r="AD138" t="s">
        <v>231</v>
      </c>
      <c r="AE138" t="s">
        <v>275</v>
      </c>
      <c r="AF138" t="s">
        <v>231</v>
      </c>
      <c r="AG138" t="s">
        <v>232</v>
      </c>
      <c r="AH138" t="s">
        <v>258</v>
      </c>
      <c r="AI138" t="s">
        <v>276</v>
      </c>
      <c r="AJ138">
        <v>0.114155251141553</v>
      </c>
      <c r="AK138" t="s">
        <v>312</v>
      </c>
      <c r="AL138">
        <v>0.114155251141553</v>
      </c>
      <c r="AM138" t="s">
        <v>256</v>
      </c>
      <c r="AN138">
        <v>1</v>
      </c>
      <c r="AO138">
        <f>Table11[[#This Row],[*EMISSIONS~ELCCH4]]/25</f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14"/>
  <sheetViews>
    <sheetView topLeftCell="A2" workbookViewId="0">
      <selection activeCell="H35" sqref="H35"/>
    </sheetView>
  </sheetViews>
  <sheetFormatPr defaultRowHeight="14.4" x14ac:dyDescent="0.3"/>
  <cols>
    <col min="2" max="2" width="15.77734375" bestFit="1" customWidth="1"/>
  </cols>
  <sheetData>
    <row r="1" spans="2:40" x14ac:dyDescent="0.3">
      <c r="G1" t="s">
        <v>170</v>
      </c>
    </row>
    <row r="2" spans="2:40" x14ac:dyDescent="0.3">
      <c r="B2" t="s">
        <v>40</v>
      </c>
      <c r="C2" t="s">
        <v>171</v>
      </c>
      <c r="D2" t="s">
        <v>172</v>
      </c>
      <c r="E2" t="s">
        <v>173</v>
      </c>
      <c r="F2" t="s">
        <v>174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328</v>
      </c>
      <c r="M2" t="s">
        <v>180</v>
      </c>
      <c r="N2" t="s">
        <v>181</v>
      </c>
      <c r="O2" t="s">
        <v>182</v>
      </c>
      <c r="P2" t="s">
        <v>183</v>
      </c>
      <c r="Q2" t="s">
        <v>184</v>
      </c>
      <c r="R2" t="s">
        <v>185</v>
      </c>
      <c r="S2" t="s">
        <v>186</v>
      </c>
      <c r="T2" t="s">
        <v>187</v>
      </c>
      <c r="U2" t="s">
        <v>188</v>
      </c>
      <c r="V2" t="s">
        <v>189</v>
      </c>
      <c r="W2" t="s">
        <v>190</v>
      </c>
      <c r="X2" t="s">
        <v>191</v>
      </c>
      <c r="Y2" t="s">
        <v>192</v>
      </c>
      <c r="Z2" t="s">
        <v>193</v>
      </c>
      <c r="AA2" t="s">
        <v>194</v>
      </c>
      <c r="AB2" t="s">
        <v>195</v>
      </c>
      <c r="AC2" t="s">
        <v>196</v>
      </c>
      <c r="AD2" t="s">
        <v>197</v>
      </c>
      <c r="AE2" t="s">
        <v>198</v>
      </c>
      <c r="AF2" t="s">
        <v>199</v>
      </c>
      <c r="AG2" t="s">
        <v>200</v>
      </c>
      <c r="AH2" t="s">
        <v>201</v>
      </c>
      <c r="AI2" t="s">
        <v>202</v>
      </c>
      <c r="AJ2" t="s">
        <v>314</v>
      </c>
      <c r="AK2" t="s">
        <v>203</v>
      </c>
      <c r="AL2" t="s">
        <v>204</v>
      </c>
      <c r="AM2" t="s">
        <v>205</v>
      </c>
      <c r="AN2" t="s">
        <v>206</v>
      </c>
    </row>
    <row r="3" spans="2:40" x14ac:dyDescent="0.3">
      <c r="B3" s="57" t="s">
        <v>142</v>
      </c>
      <c r="C3" t="s">
        <v>76</v>
      </c>
      <c r="D3" t="s">
        <v>243</v>
      </c>
      <c r="E3" t="s">
        <v>22</v>
      </c>
      <c r="F3" t="s">
        <v>320</v>
      </c>
      <c r="G3" t="s">
        <v>207</v>
      </c>
      <c r="H3">
        <v>2020</v>
      </c>
      <c r="I3">
        <v>0.28000000000000003</v>
      </c>
      <c r="L3">
        <v>1.6666666666666701</v>
      </c>
      <c r="O3">
        <v>8.94</v>
      </c>
      <c r="Q3">
        <v>31.0416666666667</v>
      </c>
      <c r="R3">
        <v>3.1536000000000002E-2</v>
      </c>
      <c r="S3">
        <v>0.95</v>
      </c>
      <c r="T3">
        <v>1</v>
      </c>
      <c r="U3">
        <v>15</v>
      </c>
      <c r="V3">
        <v>0.5</v>
      </c>
      <c r="W3">
        <v>10</v>
      </c>
      <c r="X3">
        <v>6</v>
      </c>
      <c r="Z3">
        <v>270</v>
      </c>
      <c r="AB3">
        <v>9</v>
      </c>
      <c r="AC3" t="s">
        <v>257</v>
      </c>
      <c r="AD3" t="s">
        <v>72</v>
      </c>
      <c r="AE3" t="s">
        <v>250</v>
      </c>
      <c r="AF3" t="s">
        <v>245</v>
      </c>
      <c r="AG3" t="s">
        <v>246</v>
      </c>
      <c r="AH3" t="s">
        <v>258</v>
      </c>
      <c r="AI3" t="s">
        <v>254</v>
      </c>
      <c r="AK3" t="s">
        <v>259</v>
      </c>
      <c r="AL3">
        <v>0.95</v>
      </c>
      <c r="AM3" t="s">
        <v>313</v>
      </c>
      <c r="AN3">
        <v>1</v>
      </c>
    </row>
    <row r="4" spans="2:40" x14ac:dyDescent="0.3">
      <c r="B4" s="57"/>
      <c r="E4" t="s">
        <v>37</v>
      </c>
      <c r="F4" t="s">
        <v>320</v>
      </c>
      <c r="G4" t="s">
        <v>217</v>
      </c>
      <c r="I4">
        <v>0.28000000000000003</v>
      </c>
      <c r="L4">
        <v>1.6666666666666701</v>
      </c>
      <c r="O4">
        <v>8.94</v>
      </c>
      <c r="Q4">
        <v>31.0416666666667</v>
      </c>
      <c r="S4">
        <v>0.95</v>
      </c>
      <c r="U4">
        <v>15</v>
      </c>
      <c r="V4">
        <v>0.5</v>
      </c>
      <c r="W4">
        <v>10</v>
      </c>
      <c r="X4">
        <v>6</v>
      </c>
      <c r="Z4">
        <v>270</v>
      </c>
      <c r="AB4">
        <v>9</v>
      </c>
      <c r="AC4" t="s">
        <v>257</v>
      </c>
      <c r="AD4" t="s">
        <v>72</v>
      </c>
      <c r="AE4" t="s">
        <v>250</v>
      </c>
      <c r="AF4" t="s">
        <v>245</v>
      </c>
      <c r="AG4" t="s">
        <v>246</v>
      </c>
      <c r="AH4" t="s">
        <v>258</v>
      </c>
      <c r="AI4" t="s">
        <v>254</v>
      </c>
      <c r="AK4" t="s">
        <v>259</v>
      </c>
      <c r="AL4">
        <v>0.95</v>
      </c>
      <c r="AM4" t="s">
        <v>313</v>
      </c>
      <c r="AN4">
        <v>1</v>
      </c>
    </row>
    <row r="5" spans="2:40" x14ac:dyDescent="0.3">
      <c r="B5" s="57"/>
      <c r="F5" t="s">
        <v>320</v>
      </c>
      <c r="G5" t="s">
        <v>218</v>
      </c>
      <c r="I5">
        <v>0.28000000000000003</v>
      </c>
      <c r="L5">
        <v>1.6666666666666701</v>
      </c>
      <c r="O5">
        <v>8.1950000000000003</v>
      </c>
      <c r="Q5">
        <v>28.9722222222222</v>
      </c>
      <c r="S5">
        <v>0.95</v>
      </c>
      <c r="U5">
        <v>15</v>
      </c>
      <c r="V5">
        <v>0.5</v>
      </c>
      <c r="W5">
        <v>10</v>
      </c>
      <c r="X5">
        <v>6</v>
      </c>
      <c r="Z5">
        <v>270</v>
      </c>
      <c r="AB5">
        <v>9</v>
      </c>
      <c r="AC5" t="s">
        <v>257</v>
      </c>
      <c r="AD5" t="s">
        <v>72</v>
      </c>
      <c r="AE5" t="s">
        <v>250</v>
      </c>
      <c r="AF5" t="s">
        <v>245</v>
      </c>
      <c r="AG5" t="s">
        <v>246</v>
      </c>
      <c r="AH5" t="s">
        <v>258</v>
      </c>
      <c r="AI5" t="s">
        <v>254</v>
      </c>
      <c r="AK5" t="s">
        <v>259</v>
      </c>
      <c r="AL5">
        <v>0.95</v>
      </c>
      <c r="AM5" t="s">
        <v>313</v>
      </c>
      <c r="AN5">
        <v>1</v>
      </c>
    </row>
    <row r="6" spans="2:40" x14ac:dyDescent="0.3">
      <c r="B6" s="57"/>
      <c r="F6" t="s">
        <v>320</v>
      </c>
      <c r="G6" t="s">
        <v>219</v>
      </c>
      <c r="I6">
        <v>0.28000000000000003</v>
      </c>
      <c r="L6">
        <v>1.6666666666666701</v>
      </c>
      <c r="O6">
        <v>7.45</v>
      </c>
      <c r="Q6">
        <v>26.9027777777778</v>
      </c>
      <c r="S6">
        <v>0.95</v>
      </c>
      <c r="U6">
        <v>15</v>
      </c>
      <c r="V6">
        <v>0.5</v>
      </c>
      <c r="W6">
        <v>10</v>
      </c>
      <c r="X6">
        <v>6</v>
      </c>
      <c r="Z6">
        <v>270</v>
      </c>
      <c r="AB6">
        <v>9</v>
      </c>
      <c r="AC6" t="s">
        <v>257</v>
      </c>
      <c r="AD6" t="s">
        <v>72</v>
      </c>
      <c r="AE6" t="s">
        <v>250</v>
      </c>
      <c r="AF6" t="s">
        <v>245</v>
      </c>
      <c r="AG6" t="s">
        <v>246</v>
      </c>
      <c r="AH6" t="s">
        <v>258</v>
      </c>
      <c r="AI6" t="s">
        <v>254</v>
      </c>
      <c r="AK6" t="s">
        <v>259</v>
      </c>
      <c r="AL6">
        <v>0.95</v>
      </c>
      <c r="AM6" t="s">
        <v>313</v>
      </c>
      <c r="AN6">
        <v>1</v>
      </c>
    </row>
    <row r="7" spans="2:40" x14ac:dyDescent="0.3">
      <c r="B7" s="57" t="s">
        <v>143</v>
      </c>
      <c r="C7" t="s">
        <v>78</v>
      </c>
      <c r="D7" t="s">
        <v>243</v>
      </c>
      <c r="E7" t="s">
        <v>22</v>
      </c>
      <c r="F7" t="s">
        <v>320</v>
      </c>
      <c r="G7" t="s">
        <v>207</v>
      </c>
      <c r="H7">
        <v>2020</v>
      </c>
      <c r="I7">
        <v>0.34</v>
      </c>
      <c r="L7">
        <v>1.40845070422535</v>
      </c>
      <c r="O7">
        <v>5.5875000000000004</v>
      </c>
      <c r="P7">
        <v>0.14899999999999999</v>
      </c>
      <c r="Q7">
        <v>11.3819444444444</v>
      </c>
      <c r="R7">
        <v>3.1536000000000002E-2</v>
      </c>
      <c r="S7">
        <v>0.98</v>
      </c>
      <c r="T7">
        <v>1</v>
      </c>
      <c r="U7">
        <v>25</v>
      </c>
      <c r="V7">
        <v>1.5</v>
      </c>
      <c r="W7">
        <v>20</v>
      </c>
      <c r="X7">
        <v>1.5</v>
      </c>
      <c r="Y7">
        <v>1</v>
      </c>
      <c r="Z7">
        <v>270</v>
      </c>
      <c r="AB7">
        <v>8</v>
      </c>
      <c r="AC7" t="s">
        <v>260</v>
      </c>
      <c r="AD7" t="s">
        <v>72</v>
      </c>
      <c r="AE7" t="s">
        <v>250</v>
      </c>
      <c r="AF7" t="s">
        <v>245</v>
      </c>
      <c r="AG7" t="s">
        <v>246</v>
      </c>
      <c r="AH7" t="s">
        <v>258</v>
      </c>
      <c r="AI7" t="s">
        <v>254</v>
      </c>
      <c r="AK7" t="s">
        <v>259</v>
      </c>
      <c r="AL7">
        <v>0.98</v>
      </c>
      <c r="AM7" t="s">
        <v>313</v>
      </c>
      <c r="AN7">
        <v>2</v>
      </c>
    </row>
    <row r="8" spans="2:40" x14ac:dyDescent="0.3">
      <c r="B8" s="57"/>
      <c r="E8" t="s">
        <v>37</v>
      </c>
      <c r="F8" t="s">
        <v>320</v>
      </c>
      <c r="G8" t="s">
        <v>217</v>
      </c>
      <c r="I8">
        <v>0.35</v>
      </c>
      <c r="L8">
        <v>1.3698630136986301</v>
      </c>
      <c r="O8">
        <v>5.4385000000000003</v>
      </c>
      <c r="P8">
        <v>0.14527499999999999</v>
      </c>
      <c r="Q8">
        <v>11.175000000000001</v>
      </c>
      <c r="S8">
        <v>0.98</v>
      </c>
      <c r="U8">
        <v>25</v>
      </c>
      <c r="V8">
        <v>1.5</v>
      </c>
      <c r="W8">
        <v>15</v>
      </c>
      <c r="X8">
        <v>1.5</v>
      </c>
      <c r="Y8">
        <v>1</v>
      </c>
      <c r="Z8">
        <v>270</v>
      </c>
      <c r="AB8">
        <v>8</v>
      </c>
      <c r="AC8" t="s">
        <v>260</v>
      </c>
      <c r="AD8" t="s">
        <v>72</v>
      </c>
      <c r="AE8" t="s">
        <v>250</v>
      </c>
      <c r="AF8" t="s">
        <v>245</v>
      </c>
      <c r="AG8" t="s">
        <v>246</v>
      </c>
      <c r="AH8" t="s">
        <v>258</v>
      </c>
      <c r="AI8" t="s">
        <v>254</v>
      </c>
      <c r="AK8" t="s">
        <v>259</v>
      </c>
      <c r="AL8">
        <v>0.98</v>
      </c>
      <c r="AM8" t="s">
        <v>313</v>
      </c>
      <c r="AN8">
        <v>2</v>
      </c>
    </row>
    <row r="9" spans="2:40" x14ac:dyDescent="0.3">
      <c r="B9" s="57"/>
      <c r="F9" t="s">
        <v>320</v>
      </c>
      <c r="G9" t="s">
        <v>218</v>
      </c>
      <c r="I9">
        <v>0.37</v>
      </c>
      <c r="L9">
        <v>1.25</v>
      </c>
      <c r="O9">
        <v>5.2149999999999999</v>
      </c>
      <c r="P9">
        <v>0.13857</v>
      </c>
      <c r="Q9">
        <v>10.554166666666699</v>
      </c>
      <c r="S9">
        <v>0.98</v>
      </c>
      <c r="U9">
        <v>25</v>
      </c>
      <c r="V9">
        <v>1.5</v>
      </c>
      <c r="W9">
        <v>10</v>
      </c>
      <c r="X9">
        <v>1.5</v>
      </c>
      <c r="Y9">
        <v>1</v>
      </c>
      <c r="Z9">
        <v>270</v>
      </c>
      <c r="AB9">
        <v>8</v>
      </c>
      <c r="AC9" t="s">
        <v>260</v>
      </c>
      <c r="AD9" t="s">
        <v>72</v>
      </c>
      <c r="AE9" t="s">
        <v>250</v>
      </c>
      <c r="AF9" t="s">
        <v>245</v>
      </c>
      <c r="AG9" t="s">
        <v>246</v>
      </c>
      <c r="AH9" t="s">
        <v>258</v>
      </c>
      <c r="AI9" t="s">
        <v>254</v>
      </c>
      <c r="AK9" t="s">
        <v>259</v>
      </c>
      <c r="AL9">
        <v>0.98</v>
      </c>
      <c r="AM9" t="s">
        <v>313</v>
      </c>
      <c r="AN9">
        <v>2</v>
      </c>
    </row>
    <row r="10" spans="2:40" x14ac:dyDescent="0.3">
      <c r="B10" s="57"/>
      <c r="F10" t="s">
        <v>320</v>
      </c>
      <c r="G10" t="s">
        <v>219</v>
      </c>
      <c r="I10">
        <v>0.38</v>
      </c>
      <c r="L10">
        <v>1.25</v>
      </c>
      <c r="O10">
        <v>5.0659999999999998</v>
      </c>
      <c r="P10">
        <v>0.1341</v>
      </c>
      <c r="Q10">
        <v>9.5194444444444404</v>
      </c>
      <c r="S10">
        <v>0.98</v>
      </c>
      <c r="U10">
        <v>25</v>
      </c>
      <c r="V10">
        <v>1.5</v>
      </c>
      <c r="W10">
        <v>10</v>
      </c>
      <c r="X10">
        <v>1.5</v>
      </c>
      <c r="Y10">
        <v>1</v>
      </c>
      <c r="Z10">
        <v>270</v>
      </c>
      <c r="AB10">
        <v>8</v>
      </c>
      <c r="AC10" t="s">
        <v>260</v>
      </c>
      <c r="AD10" t="s">
        <v>72</v>
      </c>
      <c r="AE10" t="s">
        <v>250</v>
      </c>
      <c r="AF10" t="s">
        <v>245</v>
      </c>
      <c r="AG10" t="s">
        <v>246</v>
      </c>
      <c r="AH10" t="s">
        <v>258</v>
      </c>
      <c r="AI10" t="s">
        <v>254</v>
      </c>
      <c r="AK10" t="s">
        <v>259</v>
      </c>
      <c r="AL10">
        <v>0.98</v>
      </c>
      <c r="AM10" t="s">
        <v>313</v>
      </c>
      <c r="AN10">
        <v>2</v>
      </c>
    </row>
    <row r="11" spans="2:40" x14ac:dyDescent="0.3">
      <c r="B11" s="57" t="s">
        <v>144</v>
      </c>
      <c r="C11" t="s">
        <v>82</v>
      </c>
      <c r="D11" t="s">
        <v>243</v>
      </c>
      <c r="E11" t="s">
        <v>22</v>
      </c>
      <c r="F11" t="s">
        <v>320</v>
      </c>
      <c r="G11" t="s">
        <v>207</v>
      </c>
      <c r="H11">
        <v>2020</v>
      </c>
      <c r="I11">
        <v>0.47</v>
      </c>
      <c r="L11">
        <v>0.83333333333333304</v>
      </c>
      <c r="O11">
        <v>9.6850000000000005</v>
      </c>
      <c r="P11">
        <v>0.2235</v>
      </c>
      <c r="Q11">
        <v>9.3125</v>
      </c>
      <c r="R11">
        <v>3.1536000000000002E-2</v>
      </c>
      <c r="S11">
        <v>0.97</v>
      </c>
      <c r="T11">
        <v>1</v>
      </c>
      <c r="U11">
        <v>25</v>
      </c>
      <c r="V11">
        <v>2.5</v>
      </c>
      <c r="W11">
        <v>20</v>
      </c>
      <c r="X11">
        <v>1.5</v>
      </c>
      <c r="Y11">
        <v>1</v>
      </c>
      <c r="Z11">
        <v>270</v>
      </c>
      <c r="AB11">
        <v>11</v>
      </c>
      <c r="AC11" t="s">
        <v>262</v>
      </c>
      <c r="AD11" t="s">
        <v>72</v>
      </c>
      <c r="AE11" t="s">
        <v>250</v>
      </c>
      <c r="AF11" t="s">
        <v>245</v>
      </c>
      <c r="AG11" t="s">
        <v>246</v>
      </c>
      <c r="AH11" t="s">
        <v>258</v>
      </c>
      <c r="AI11" t="s">
        <v>254</v>
      </c>
      <c r="AK11" t="s">
        <v>259</v>
      </c>
      <c r="AL11">
        <v>0.97</v>
      </c>
      <c r="AM11" t="s">
        <v>313</v>
      </c>
      <c r="AN11">
        <v>3</v>
      </c>
    </row>
    <row r="12" spans="2:40" x14ac:dyDescent="0.3">
      <c r="B12" s="57"/>
      <c r="E12" t="s">
        <v>37</v>
      </c>
      <c r="F12" t="s">
        <v>320</v>
      </c>
      <c r="G12" t="s">
        <v>217</v>
      </c>
      <c r="I12">
        <v>0.48</v>
      </c>
      <c r="L12">
        <v>0.76923076923076905</v>
      </c>
      <c r="O12">
        <v>9.6850000000000005</v>
      </c>
      <c r="P12">
        <v>0.21828500000000001</v>
      </c>
      <c r="Q12">
        <v>9.1055555555555596</v>
      </c>
      <c r="S12">
        <v>0.97</v>
      </c>
      <c r="U12">
        <v>25</v>
      </c>
      <c r="V12">
        <v>2</v>
      </c>
      <c r="W12">
        <v>15</v>
      </c>
      <c r="X12">
        <v>1.5</v>
      </c>
      <c r="Y12">
        <v>1</v>
      </c>
      <c r="Z12">
        <v>270</v>
      </c>
      <c r="AB12">
        <v>11</v>
      </c>
      <c r="AC12" t="s">
        <v>262</v>
      </c>
      <c r="AD12" t="s">
        <v>72</v>
      </c>
      <c r="AE12" t="s">
        <v>250</v>
      </c>
      <c r="AF12" t="s">
        <v>245</v>
      </c>
      <c r="AG12" t="s">
        <v>246</v>
      </c>
      <c r="AH12" t="s">
        <v>258</v>
      </c>
      <c r="AI12" t="s">
        <v>254</v>
      </c>
      <c r="AK12" t="s">
        <v>259</v>
      </c>
      <c r="AL12">
        <v>0.97</v>
      </c>
      <c r="AM12" t="s">
        <v>313</v>
      </c>
      <c r="AN12">
        <v>3</v>
      </c>
    </row>
    <row r="13" spans="2:40" x14ac:dyDescent="0.3">
      <c r="B13" s="57"/>
      <c r="F13" t="s">
        <v>320</v>
      </c>
      <c r="G13" t="s">
        <v>218</v>
      </c>
      <c r="I13">
        <v>0.5</v>
      </c>
      <c r="L13">
        <v>0.71428571428571397</v>
      </c>
      <c r="O13">
        <v>8.94</v>
      </c>
      <c r="P13">
        <v>0.20710999999999999</v>
      </c>
      <c r="Q13">
        <v>8.69166666666667</v>
      </c>
      <c r="S13">
        <v>0.97</v>
      </c>
      <c r="U13">
        <v>25</v>
      </c>
      <c r="V13">
        <v>2</v>
      </c>
      <c r="W13">
        <v>10</v>
      </c>
      <c r="X13">
        <v>1.5</v>
      </c>
      <c r="Y13">
        <v>1</v>
      </c>
      <c r="Z13">
        <v>270</v>
      </c>
      <c r="AB13">
        <v>11</v>
      </c>
      <c r="AC13" t="s">
        <v>262</v>
      </c>
      <c r="AD13" t="s">
        <v>72</v>
      </c>
      <c r="AE13" t="s">
        <v>250</v>
      </c>
      <c r="AF13" t="s">
        <v>245</v>
      </c>
      <c r="AG13" t="s">
        <v>246</v>
      </c>
      <c r="AH13" t="s">
        <v>258</v>
      </c>
      <c r="AI13" t="s">
        <v>254</v>
      </c>
      <c r="AK13" t="s">
        <v>259</v>
      </c>
      <c r="AL13">
        <v>0.97</v>
      </c>
      <c r="AM13" t="s">
        <v>313</v>
      </c>
      <c r="AN13">
        <v>3</v>
      </c>
    </row>
    <row r="14" spans="2:40" x14ac:dyDescent="0.3">
      <c r="B14" s="57"/>
      <c r="F14" t="s">
        <v>320</v>
      </c>
      <c r="G14" t="s">
        <v>219</v>
      </c>
      <c r="I14">
        <v>0.52</v>
      </c>
      <c r="L14">
        <v>0.64516129032258096</v>
      </c>
      <c r="O14">
        <v>8.1950000000000003</v>
      </c>
      <c r="P14">
        <v>0.19370000000000001</v>
      </c>
      <c r="Q14">
        <v>8.2777777777777803</v>
      </c>
      <c r="S14">
        <v>0.97</v>
      </c>
      <c r="U14">
        <v>25</v>
      </c>
      <c r="V14">
        <v>2</v>
      </c>
      <c r="W14">
        <v>8</v>
      </c>
      <c r="X14">
        <v>1.5</v>
      </c>
      <c r="Y14">
        <v>1</v>
      </c>
      <c r="Z14">
        <v>270</v>
      </c>
      <c r="AB14">
        <v>11</v>
      </c>
      <c r="AC14" t="s">
        <v>262</v>
      </c>
      <c r="AD14" t="s">
        <v>72</v>
      </c>
      <c r="AE14" t="s">
        <v>250</v>
      </c>
      <c r="AF14" t="s">
        <v>245</v>
      </c>
      <c r="AG14" t="s">
        <v>246</v>
      </c>
      <c r="AH14" t="s">
        <v>258</v>
      </c>
      <c r="AI14" t="s">
        <v>254</v>
      </c>
      <c r="AK14" t="s">
        <v>259</v>
      </c>
      <c r="AL14">
        <v>0.97</v>
      </c>
      <c r="AM14" t="s">
        <v>313</v>
      </c>
      <c r="AN14">
        <v>3</v>
      </c>
    </row>
    <row r="15" spans="2:40" x14ac:dyDescent="0.3">
      <c r="B15" s="57" t="s">
        <v>145</v>
      </c>
      <c r="C15" t="s">
        <v>84</v>
      </c>
      <c r="D15" t="s">
        <v>243</v>
      </c>
      <c r="E15" t="s">
        <v>22</v>
      </c>
      <c r="F15" t="s">
        <v>320</v>
      </c>
      <c r="G15" t="s">
        <v>207</v>
      </c>
      <c r="H15">
        <v>2020</v>
      </c>
      <c r="I15">
        <v>0.55000000000000004</v>
      </c>
      <c r="M15">
        <v>0.58823529411764697</v>
      </c>
      <c r="N15">
        <v>0.15</v>
      </c>
      <c r="O15">
        <v>6.7050000000000001</v>
      </c>
      <c r="P15">
        <v>0.2235</v>
      </c>
      <c r="Q15">
        <v>9.3125</v>
      </c>
      <c r="R15">
        <v>3.1536000000000002E-2</v>
      </c>
      <c r="S15">
        <v>0.97</v>
      </c>
      <c r="T15">
        <v>1</v>
      </c>
      <c r="U15">
        <v>25</v>
      </c>
      <c r="V15">
        <v>2.5</v>
      </c>
      <c r="W15">
        <v>20</v>
      </c>
      <c r="X15">
        <v>1.5</v>
      </c>
      <c r="Y15">
        <v>1</v>
      </c>
      <c r="Z15">
        <v>270</v>
      </c>
      <c r="AB15">
        <v>10</v>
      </c>
      <c r="AC15" t="s">
        <v>263</v>
      </c>
      <c r="AD15" t="s">
        <v>72</v>
      </c>
      <c r="AE15" t="s">
        <v>250</v>
      </c>
      <c r="AF15" t="s">
        <v>245</v>
      </c>
      <c r="AG15" t="s">
        <v>246</v>
      </c>
      <c r="AH15" t="s">
        <v>258</v>
      </c>
      <c r="AI15" t="s">
        <v>254</v>
      </c>
      <c r="AK15" t="s">
        <v>255</v>
      </c>
      <c r="AL15">
        <v>0.97</v>
      </c>
      <c r="AM15" t="s">
        <v>313</v>
      </c>
      <c r="AN15">
        <v>1</v>
      </c>
    </row>
    <row r="16" spans="2:40" x14ac:dyDescent="0.3">
      <c r="B16" s="57"/>
      <c r="E16" t="s">
        <v>37</v>
      </c>
      <c r="F16" t="s">
        <v>320</v>
      </c>
      <c r="G16" t="s">
        <v>217</v>
      </c>
      <c r="I16">
        <v>0.56000000000000005</v>
      </c>
      <c r="M16">
        <v>0.55555555555555602</v>
      </c>
      <c r="N16">
        <v>0.15</v>
      </c>
      <c r="O16">
        <v>6.556</v>
      </c>
      <c r="P16">
        <v>0.21828500000000001</v>
      </c>
      <c r="Q16">
        <v>9.1055555555555596</v>
      </c>
      <c r="S16">
        <v>0.97</v>
      </c>
      <c r="U16">
        <v>25</v>
      </c>
      <c r="V16">
        <v>2.5</v>
      </c>
      <c r="W16">
        <v>15</v>
      </c>
      <c r="X16">
        <v>1.5</v>
      </c>
      <c r="Y16">
        <v>1</v>
      </c>
      <c r="Z16">
        <v>270</v>
      </c>
      <c r="AB16">
        <v>10</v>
      </c>
      <c r="AC16" t="s">
        <v>263</v>
      </c>
      <c r="AD16" t="s">
        <v>72</v>
      </c>
      <c r="AE16" t="s">
        <v>250</v>
      </c>
      <c r="AF16" t="s">
        <v>245</v>
      </c>
      <c r="AG16" t="s">
        <v>246</v>
      </c>
      <c r="AH16" t="s">
        <v>258</v>
      </c>
      <c r="AI16" t="s">
        <v>254</v>
      </c>
      <c r="AK16" t="s">
        <v>255</v>
      </c>
      <c r="AL16">
        <v>0.97</v>
      </c>
      <c r="AM16" t="s">
        <v>313</v>
      </c>
      <c r="AN16">
        <v>1</v>
      </c>
    </row>
    <row r="17" spans="2:40" x14ac:dyDescent="0.3">
      <c r="B17" s="57"/>
      <c r="F17" t="s">
        <v>320</v>
      </c>
      <c r="G17" t="s">
        <v>218</v>
      </c>
      <c r="I17">
        <v>0.57999999999999996</v>
      </c>
      <c r="M17">
        <v>0.5</v>
      </c>
      <c r="N17">
        <v>0.15</v>
      </c>
      <c r="O17">
        <v>6.1835000000000004</v>
      </c>
      <c r="P17">
        <v>0.20710999999999999</v>
      </c>
      <c r="Q17">
        <v>8.69166666666667</v>
      </c>
      <c r="S17">
        <v>0.97</v>
      </c>
      <c r="U17">
        <v>25</v>
      </c>
      <c r="V17">
        <v>2.5</v>
      </c>
      <c r="W17">
        <v>10</v>
      </c>
      <c r="X17">
        <v>1.5</v>
      </c>
      <c r="Y17">
        <v>1</v>
      </c>
      <c r="Z17">
        <v>270</v>
      </c>
      <c r="AB17">
        <v>10</v>
      </c>
      <c r="AC17" t="s">
        <v>263</v>
      </c>
      <c r="AD17" t="s">
        <v>72</v>
      </c>
      <c r="AE17" t="s">
        <v>250</v>
      </c>
      <c r="AF17" t="s">
        <v>245</v>
      </c>
      <c r="AG17" t="s">
        <v>246</v>
      </c>
      <c r="AH17" t="s">
        <v>258</v>
      </c>
      <c r="AI17" t="s">
        <v>254</v>
      </c>
      <c r="AK17" t="s">
        <v>255</v>
      </c>
      <c r="AL17">
        <v>0.97</v>
      </c>
      <c r="AM17" t="s">
        <v>313</v>
      </c>
      <c r="AN17">
        <v>1</v>
      </c>
    </row>
    <row r="18" spans="2:40" x14ac:dyDescent="0.3">
      <c r="B18" s="57"/>
      <c r="F18" t="s">
        <v>320</v>
      </c>
      <c r="G18" t="s">
        <v>219</v>
      </c>
      <c r="I18">
        <v>0.6</v>
      </c>
      <c r="M18">
        <v>0.45454545454545497</v>
      </c>
      <c r="N18">
        <v>0.15</v>
      </c>
      <c r="O18">
        <v>5.96</v>
      </c>
      <c r="P18">
        <v>0.19370000000000001</v>
      </c>
      <c r="Q18">
        <v>8.2777777777777803</v>
      </c>
      <c r="S18">
        <v>0.97</v>
      </c>
      <c r="U18">
        <v>25</v>
      </c>
      <c r="V18">
        <v>2.5</v>
      </c>
      <c r="W18">
        <v>8</v>
      </c>
      <c r="X18">
        <v>1.5</v>
      </c>
      <c r="Y18">
        <v>1</v>
      </c>
      <c r="Z18">
        <v>270</v>
      </c>
      <c r="AB18">
        <v>10</v>
      </c>
      <c r="AC18" t="s">
        <v>263</v>
      </c>
      <c r="AD18" t="s">
        <v>72</v>
      </c>
      <c r="AE18" t="s">
        <v>250</v>
      </c>
      <c r="AF18" t="s">
        <v>245</v>
      </c>
      <c r="AG18" t="s">
        <v>246</v>
      </c>
      <c r="AH18" t="s">
        <v>258</v>
      </c>
      <c r="AI18" t="s">
        <v>254</v>
      </c>
      <c r="AK18" t="s">
        <v>255</v>
      </c>
      <c r="AL18">
        <v>0.97</v>
      </c>
      <c r="AM18" t="s">
        <v>313</v>
      </c>
      <c r="AN18">
        <v>1</v>
      </c>
    </row>
    <row r="19" spans="2:40" x14ac:dyDescent="0.3">
      <c r="B19" s="57" t="s">
        <v>146</v>
      </c>
      <c r="C19" t="s">
        <v>86</v>
      </c>
      <c r="D19" t="s">
        <v>21</v>
      </c>
      <c r="E19" t="s">
        <v>22</v>
      </c>
      <c r="F19" t="s">
        <v>320</v>
      </c>
      <c r="G19" t="s">
        <v>207</v>
      </c>
      <c r="H19">
        <v>2020</v>
      </c>
      <c r="I19">
        <v>0.4</v>
      </c>
      <c r="L19">
        <v>1.2195121951219501</v>
      </c>
      <c r="O19">
        <v>7.45</v>
      </c>
      <c r="P19">
        <v>7.4499999999999997E-2</v>
      </c>
      <c r="Q19">
        <v>16.5555555555556</v>
      </c>
      <c r="R19">
        <v>3.1536000000000002E-2</v>
      </c>
      <c r="S19">
        <v>0.97</v>
      </c>
      <c r="T19">
        <v>1</v>
      </c>
      <c r="U19">
        <v>25</v>
      </c>
      <c r="V19">
        <v>1</v>
      </c>
      <c r="W19">
        <v>100</v>
      </c>
      <c r="X19">
        <v>300</v>
      </c>
      <c r="Y19">
        <v>1</v>
      </c>
      <c r="AB19">
        <v>13</v>
      </c>
      <c r="AC19" t="s">
        <v>264</v>
      </c>
      <c r="AD19" t="s">
        <v>72</v>
      </c>
      <c r="AE19" t="s">
        <v>250</v>
      </c>
      <c r="AF19" t="s">
        <v>265</v>
      </c>
      <c r="AG19" t="s">
        <v>266</v>
      </c>
      <c r="AH19" t="s">
        <v>258</v>
      </c>
      <c r="AI19" t="s">
        <v>254</v>
      </c>
      <c r="AK19" t="s">
        <v>259</v>
      </c>
      <c r="AL19">
        <v>0.97</v>
      </c>
      <c r="AM19" t="s">
        <v>313</v>
      </c>
      <c r="AN19">
        <v>1</v>
      </c>
    </row>
    <row r="20" spans="2:40" x14ac:dyDescent="0.3">
      <c r="B20" s="57"/>
      <c r="E20" t="s">
        <v>37</v>
      </c>
      <c r="F20" t="s">
        <v>320</v>
      </c>
      <c r="G20" t="s">
        <v>217</v>
      </c>
      <c r="I20">
        <v>0.41</v>
      </c>
      <c r="L20">
        <v>1.16279069767442</v>
      </c>
      <c r="O20">
        <v>7.0774999999999997</v>
      </c>
      <c r="P20">
        <v>7.2637499999999994E-2</v>
      </c>
      <c r="Q20">
        <v>15.5208333333333</v>
      </c>
      <c r="S20">
        <v>0.97</v>
      </c>
      <c r="U20">
        <v>25</v>
      </c>
      <c r="V20">
        <v>1</v>
      </c>
      <c r="W20">
        <v>100</v>
      </c>
      <c r="X20">
        <v>300</v>
      </c>
      <c r="Y20">
        <v>1</v>
      </c>
      <c r="AB20">
        <v>13</v>
      </c>
      <c r="AC20" t="s">
        <v>264</v>
      </c>
      <c r="AD20" t="s">
        <v>72</v>
      </c>
      <c r="AE20" t="s">
        <v>250</v>
      </c>
      <c r="AF20" t="s">
        <v>265</v>
      </c>
      <c r="AG20" t="s">
        <v>266</v>
      </c>
      <c r="AH20" t="s">
        <v>258</v>
      </c>
      <c r="AI20" t="s">
        <v>254</v>
      </c>
      <c r="AK20" t="s">
        <v>259</v>
      </c>
      <c r="AL20">
        <v>0.97</v>
      </c>
      <c r="AM20" t="s">
        <v>313</v>
      </c>
      <c r="AN20">
        <v>1</v>
      </c>
    </row>
    <row r="21" spans="2:40" x14ac:dyDescent="0.3">
      <c r="B21" s="57"/>
      <c r="F21" t="s">
        <v>320</v>
      </c>
      <c r="G21" t="s">
        <v>218</v>
      </c>
      <c r="I21">
        <v>0.43</v>
      </c>
      <c r="L21">
        <v>1.0869565217391299</v>
      </c>
      <c r="O21">
        <v>6.7050000000000001</v>
      </c>
      <c r="P21">
        <v>6.9284999999999999E-2</v>
      </c>
      <c r="Q21">
        <v>14.4861111111111</v>
      </c>
      <c r="S21">
        <v>0.97</v>
      </c>
      <c r="U21">
        <v>25</v>
      </c>
      <c r="V21">
        <v>1</v>
      </c>
      <c r="W21">
        <v>100</v>
      </c>
      <c r="X21">
        <v>300</v>
      </c>
      <c r="Y21">
        <v>1</v>
      </c>
      <c r="AB21">
        <v>13</v>
      </c>
      <c r="AC21" t="s">
        <v>264</v>
      </c>
      <c r="AD21" t="s">
        <v>72</v>
      </c>
      <c r="AE21" t="s">
        <v>250</v>
      </c>
      <c r="AF21" t="s">
        <v>265</v>
      </c>
      <c r="AG21" t="s">
        <v>266</v>
      </c>
      <c r="AH21" t="s">
        <v>258</v>
      </c>
      <c r="AI21" t="s">
        <v>254</v>
      </c>
      <c r="AK21" t="s">
        <v>259</v>
      </c>
      <c r="AL21">
        <v>0.97</v>
      </c>
      <c r="AM21" t="s">
        <v>313</v>
      </c>
      <c r="AN21">
        <v>1</v>
      </c>
    </row>
    <row r="22" spans="2:40" x14ac:dyDescent="0.3">
      <c r="B22" s="57"/>
      <c r="F22" t="s">
        <v>320</v>
      </c>
      <c r="G22" t="s">
        <v>219</v>
      </c>
      <c r="I22">
        <v>0.45</v>
      </c>
      <c r="L22">
        <v>1</v>
      </c>
      <c r="O22">
        <v>6.3324999999999996</v>
      </c>
      <c r="P22">
        <v>6.3325000000000006E-2</v>
      </c>
      <c r="Q22">
        <v>12.4166666666667</v>
      </c>
      <c r="S22">
        <v>0.97</v>
      </c>
      <c r="U22">
        <v>25</v>
      </c>
      <c r="V22">
        <v>1</v>
      </c>
      <c r="W22">
        <v>100</v>
      </c>
      <c r="X22">
        <v>300</v>
      </c>
      <c r="Y22">
        <v>1</v>
      </c>
      <c r="AB22">
        <v>13</v>
      </c>
      <c r="AC22" t="s">
        <v>264</v>
      </c>
      <c r="AD22" t="s">
        <v>72</v>
      </c>
      <c r="AE22" t="s">
        <v>250</v>
      </c>
      <c r="AF22" t="s">
        <v>265</v>
      </c>
      <c r="AG22" t="s">
        <v>266</v>
      </c>
      <c r="AH22" t="s">
        <v>258</v>
      </c>
      <c r="AI22" t="s">
        <v>254</v>
      </c>
      <c r="AK22" t="s">
        <v>259</v>
      </c>
      <c r="AL22">
        <v>0.97</v>
      </c>
      <c r="AM22" t="s">
        <v>313</v>
      </c>
      <c r="AN22">
        <v>1</v>
      </c>
    </row>
    <row r="23" spans="2:40" x14ac:dyDescent="0.3">
      <c r="B23" s="57" t="s">
        <v>147</v>
      </c>
      <c r="C23" t="s">
        <v>88</v>
      </c>
      <c r="D23" t="s">
        <v>243</v>
      </c>
      <c r="E23" t="s">
        <v>22</v>
      </c>
      <c r="F23" t="s">
        <v>320</v>
      </c>
      <c r="G23" t="s">
        <v>207</v>
      </c>
      <c r="H23">
        <v>2020</v>
      </c>
      <c r="I23">
        <v>0.44</v>
      </c>
      <c r="L23">
        <v>1.1111111111111101</v>
      </c>
      <c r="O23">
        <v>7.45</v>
      </c>
      <c r="P23">
        <v>7.4499999999999997E-2</v>
      </c>
      <c r="Q23">
        <v>11.175000000000001</v>
      </c>
      <c r="R23">
        <v>3.1536000000000002E-2</v>
      </c>
      <c r="S23">
        <v>0.97</v>
      </c>
      <c r="T23">
        <v>1</v>
      </c>
      <c r="U23">
        <v>25</v>
      </c>
      <c r="V23">
        <v>1</v>
      </c>
      <c r="W23">
        <v>75</v>
      </c>
      <c r="X23">
        <v>315</v>
      </c>
      <c r="Y23">
        <v>0.6</v>
      </c>
      <c r="Z23">
        <v>270</v>
      </c>
      <c r="AB23">
        <v>12</v>
      </c>
      <c r="AC23" t="s">
        <v>267</v>
      </c>
      <c r="AD23" t="s">
        <v>72</v>
      </c>
      <c r="AE23" t="s">
        <v>250</v>
      </c>
      <c r="AF23" t="s">
        <v>245</v>
      </c>
      <c r="AG23" t="s">
        <v>246</v>
      </c>
      <c r="AH23" t="s">
        <v>258</v>
      </c>
      <c r="AI23" t="s">
        <v>254</v>
      </c>
      <c r="AK23" t="s">
        <v>259</v>
      </c>
      <c r="AL23">
        <v>0.97</v>
      </c>
      <c r="AM23" t="s">
        <v>313</v>
      </c>
      <c r="AN23">
        <v>4</v>
      </c>
    </row>
    <row r="24" spans="2:40" x14ac:dyDescent="0.3">
      <c r="B24" s="57"/>
      <c r="E24" t="s">
        <v>37</v>
      </c>
      <c r="F24" t="s">
        <v>320</v>
      </c>
      <c r="G24" t="s">
        <v>217</v>
      </c>
      <c r="I24">
        <v>0.45</v>
      </c>
      <c r="L24">
        <v>1.0526315789473699</v>
      </c>
      <c r="O24">
        <v>7.0774999999999997</v>
      </c>
      <c r="P24">
        <v>7.2637499999999994E-2</v>
      </c>
      <c r="Q24">
        <v>11.175000000000001</v>
      </c>
      <c r="S24">
        <v>0.97</v>
      </c>
      <c r="U24">
        <v>25</v>
      </c>
      <c r="V24">
        <v>1</v>
      </c>
      <c r="W24">
        <v>60</v>
      </c>
      <c r="X24">
        <v>315</v>
      </c>
      <c r="Y24">
        <v>0.6</v>
      </c>
      <c r="Z24">
        <v>270</v>
      </c>
      <c r="AB24">
        <v>12</v>
      </c>
      <c r="AC24" t="s">
        <v>267</v>
      </c>
      <c r="AD24" t="s">
        <v>72</v>
      </c>
      <c r="AE24" t="s">
        <v>250</v>
      </c>
      <c r="AF24" t="s">
        <v>245</v>
      </c>
      <c r="AG24" t="s">
        <v>246</v>
      </c>
      <c r="AH24" t="s">
        <v>258</v>
      </c>
      <c r="AI24" t="s">
        <v>254</v>
      </c>
      <c r="AK24" t="s">
        <v>259</v>
      </c>
      <c r="AL24">
        <v>0.97</v>
      </c>
      <c r="AM24" t="s">
        <v>313</v>
      </c>
      <c r="AN24">
        <v>4</v>
      </c>
    </row>
    <row r="25" spans="2:40" x14ac:dyDescent="0.3">
      <c r="B25" s="57"/>
      <c r="F25" t="s">
        <v>320</v>
      </c>
      <c r="G25" t="s">
        <v>218</v>
      </c>
      <c r="I25">
        <v>0.47</v>
      </c>
      <c r="L25">
        <v>1.0101010101010099</v>
      </c>
      <c r="O25">
        <v>6.7050000000000001</v>
      </c>
      <c r="P25">
        <v>6.9284999999999999E-2</v>
      </c>
      <c r="Q25">
        <v>10.554166666666699</v>
      </c>
      <c r="S25">
        <v>0.97</v>
      </c>
      <c r="U25">
        <v>25</v>
      </c>
      <c r="V25">
        <v>1</v>
      </c>
      <c r="W25">
        <v>60</v>
      </c>
      <c r="X25">
        <v>280</v>
      </c>
      <c r="Y25">
        <v>0.6</v>
      </c>
      <c r="Z25">
        <v>270</v>
      </c>
      <c r="AB25">
        <v>12</v>
      </c>
      <c r="AC25" t="s">
        <v>267</v>
      </c>
      <c r="AD25" t="s">
        <v>72</v>
      </c>
      <c r="AE25" t="s">
        <v>250</v>
      </c>
      <c r="AF25" t="s">
        <v>245</v>
      </c>
      <c r="AG25" t="s">
        <v>246</v>
      </c>
      <c r="AH25" t="s">
        <v>258</v>
      </c>
      <c r="AI25" t="s">
        <v>254</v>
      </c>
      <c r="AK25" t="s">
        <v>259</v>
      </c>
      <c r="AL25">
        <v>0.97</v>
      </c>
      <c r="AM25" t="s">
        <v>313</v>
      </c>
      <c r="AN25">
        <v>4</v>
      </c>
    </row>
    <row r="26" spans="2:40" x14ac:dyDescent="0.3">
      <c r="B26" s="57"/>
      <c r="F26" t="s">
        <v>320</v>
      </c>
      <c r="G26" t="s">
        <v>219</v>
      </c>
      <c r="I26">
        <v>0.48</v>
      </c>
      <c r="L26">
        <v>0.96153846153846101</v>
      </c>
      <c r="O26">
        <v>6.3324999999999996</v>
      </c>
      <c r="P26">
        <v>6.3325000000000006E-2</v>
      </c>
      <c r="Q26">
        <v>10.140277777777801</v>
      </c>
      <c r="S26">
        <v>0.97</v>
      </c>
      <c r="U26">
        <v>25</v>
      </c>
      <c r="V26">
        <v>1</v>
      </c>
      <c r="W26">
        <v>60</v>
      </c>
      <c r="X26">
        <v>250</v>
      </c>
      <c r="Y26">
        <v>0.6</v>
      </c>
      <c r="Z26">
        <v>270</v>
      </c>
      <c r="AB26">
        <v>12</v>
      </c>
      <c r="AC26" t="s">
        <v>267</v>
      </c>
      <c r="AD26" t="s">
        <v>72</v>
      </c>
      <c r="AE26" t="s">
        <v>250</v>
      </c>
      <c r="AF26" t="s">
        <v>245</v>
      </c>
      <c r="AG26" t="s">
        <v>246</v>
      </c>
      <c r="AH26" t="s">
        <v>258</v>
      </c>
      <c r="AI26" t="s">
        <v>254</v>
      </c>
      <c r="AK26" t="s">
        <v>259</v>
      </c>
      <c r="AL26">
        <v>0.97</v>
      </c>
      <c r="AM26" t="s">
        <v>313</v>
      </c>
      <c r="AN26">
        <v>4</v>
      </c>
    </row>
    <row r="27" spans="2:40" x14ac:dyDescent="0.3">
      <c r="B27" s="57" t="s">
        <v>148</v>
      </c>
      <c r="C27" t="s">
        <v>92</v>
      </c>
      <c r="D27" t="s">
        <v>34</v>
      </c>
      <c r="E27" t="s">
        <v>22</v>
      </c>
      <c r="F27" t="s">
        <v>320</v>
      </c>
      <c r="G27" t="s">
        <v>207</v>
      </c>
      <c r="H27">
        <v>2020</v>
      </c>
      <c r="I27">
        <v>0.219</v>
      </c>
      <c r="M27">
        <v>3.3333333333333299</v>
      </c>
      <c r="N27">
        <v>1</v>
      </c>
      <c r="O27">
        <v>69.284999999999997</v>
      </c>
      <c r="P27">
        <v>2.2402150000000001</v>
      </c>
      <c r="Q27">
        <v>51.7361111111111</v>
      </c>
      <c r="R27">
        <v>3.1536000000000002E-2</v>
      </c>
      <c r="S27">
        <v>0.99</v>
      </c>
      <c r="T27">
        <v>1</v>
      </c>
      <c r="U27">
        <v>25</v>
      </c>
      <c r="V27">
        <v>2.5</v>
      </c>
      <c r="W27">
        <v>90</v>
      </c>
      <c r="X27">
        <v>0.3</v>
      </c>
      <c r="Y27">
        <v>1.2</v>
      </c>
      <c r="Z27">
        <v>0.54000000000002002</v>
      </c>
      <c r="AA27">
        <v>0.3</v>
      </c>
      <c r="AB27">
        <v>16</v>
      </c>
      <c r="AC27" t="s">
        <v>271</v>
      </c>
      <c r="AD27" t="s">
        <v>72</v>
      </c>
      <c r="AE27" t="s">
        <v>250</v>
      </c>
      <c r="AF27" t="s">
        <v>269</v>
      </c>
      <c r="AG27" t="s">
        <v>270</v>
      </c>
      <c r="AH27" t="s">
        <v>258</v>
      </c>
      <c r="AI27" t="s">
        <v>254</v>
      </c>
      <c r="AK27" t="s">
        <v>255</v>
      </c>
      <c r="AL27">
        <v>0.99</v>
      </c>
      <c r="AM27" t="s">
        <v>313</v>
      </c>
      <c r="AN27">
        <v>1</v>
      </c>
    </row>
    <row r="28" spans="2:40" x14ac:dyDescent="0.3">
      <c r="B28" s="57"/>
      <c r="E28" t="s">
        <v>37</v>
      </c>
      <c r="F28" t="s">
        <v>320</v>
      </c>
      <c r="G28" t="s">
        <v>217</v>
      </c>
      <c r="I28">
        <v>0.219</v>
      </c>
      <c r="M28">
        <v>3.3333333333333299</v>
      </c>
      <c r="N28">
        <v>1</v>
      </c>
      <c r="O28">
        <v>67.795000000000002</v>
      </c>
      <c r="P28">
        <v>1.9727600000000001</v>
      </c>
      <c r="Q28">
        <v>51.7361111111111</v>
      </c>
      <c r="S28">
        <v>0.99</v>
      </c>
      <c r="U28">
        <v>25</v>
      </c>
      <c r="V28">
        <v>2.5</v>
      </c>
      <c r="W28">
        <v>56</v>
      </c>
      <c r="X28">
        <v>0.1</v>
      </c>
      <c r="Y28">
        <v>1</v>
      </c>
      <c r="Z28">
        <v>0.54000000000002002</v>
      </c>
      <c r="AA28">
        <v>0.3</v>
      </c>
      <c r="AB28">
        <v>16</v>
      </c>
      <c r="AC28" t="s">
        <v>271</v>
      </c>
      <c r="AD28" t="s">
        <v>72</v>
      </c>
      <c r="AE28" t="s">
        <v>250</v>
      </c>
      <c r="AF28" t="s">
        <v>269</v>
      </c>
      <c r="AG28" t="s">
        <v>270</v>
      </c>
      <c r="AH28" t="s">
        <v>258</v>
      </c>
      <c r="AI28" t="s">
        <v>254</v>
      </c>
      <c r="AK28" t="s">
        <v>255</v>
      </c>
      <c r="AL28">
        <v>0.99</v>
      </c>
      <c r="AM28" t="s">
        <v>313</v>
      </c>
      <c r="AN28">
        <v>1</v>
      </c>
    </row>
    <row r="29" spans="2:40" x14ac:dyDescent="0.3">
      <c r="B29" s="57"/>
      <c r="F29" t="s">
        <v>320</v>
      </c>
      <c r="G29" t="s">
        <v>218</v>
      </c>
      <c r="I29">
        <v>0.224</v>
      </c>
      <c r="M29">
        <v>3.3333333333333299</v>
      </c>
      <c r="N29">
        <v>1</v>
      </c>
      <c r="O29">
        <v>64.814999999999998</v>
      </c>
      <c r="P29">
        <v>1.837915</v>
      </c>
      <c r="Q29">
        <v>50.7013888888889</v>
      </c>
      <c r="S29">
        <v>0.99</v>
      </c>
      <c r="U29">
        <v>25</v>
      </c>
      <c r="V29">
        <v>2.5</v>
      </c>
      <c r="W29">
        <v>45</v>
      </c>
      <c r="X29">
        <v>0.1</v>
      </c>
      <c r="Y29">
        <v>1</v>
      </c>
      <c r="Z29">
        <v>0.54000000000002002</v>
      </c>
      <c r="AA29">
        <v>0.3</v>
      </c>
      <c r="AB29">
        <v>16</v>
      </c>
      <c r="AC29" t="s">
        <v>271</v>
      </c>
      <c r="AD29" t="s">
        <v>72</v>
      </c>
      <c r="AE29" t="s">
        <v>250</v>
      </c>
      <c r="AF29" t="s">
        <v>269</v>
      </c>
      <c r="AG29" t="s">
        <v>270</v>
      </c>
      <c r="AH29" t="s">
        <v>258</v>
      </c>
      <c r="AI29" t="s">
        <v>254</v>
      </c>
      <c r="AK29" t="s">
        <v>255</v>
      </c>
      <c r="AL29">
        <v>0.99</v>
      </c>
      <c r="AM29" t="s">
        <v>313</v>
      </c>
      <c r="AN29">
        <v>1</v>
      </c>
    </row>
    <row r="30" spans="2:40" x14ac:dyDescent="0.3">
      <c r="B30" s="57"/>
      <c r="F30" t="s">
        <v>320</v>
      </c>
      <c r="G30" t="s">
        <v>219</v>
      </c>
      <c r="I30">
        <v>0.23200000000000001</v>
      </c>
      <c r="M30">
        <v>3.125</v>
      </c>
      <c r="N30">
        <v>1</v>
      </c>
      <c r="O30">
        <v>56.62</v>
      </c>
      <c r="P30">
        <v>1.56897</v>
      </c>
      <c r="Q30">
        <v>49.045833333333299</v>
      </c>
      <c r="S30">
        <v>0.99</v>
      </c>
      <c r="U30">
        <v>25</v>
      </c>
      <c r="V30">
        <v>2.5</v>
      </c>
      <c r="W30">
        <v>11</v>
      </c>
      <c r="X30">
        <v>0.1</v>
      </c>
      <c r="Y30">
        <v>1</v>
      </c>
      <c r="Z30">
        <v>0.54000000000002002</v>
      </c>
      <c r="AA30">
        <v>0.3</v>
      </c>
      <c r="AB30">
        <v>16</v>
      </c>
      <c r="AC30" t="s">
        <v>271</v>
      </c>
      <c r="AD30" t="s">
        <v>72</v>
      </c>
      <c r="AE30" t="s">
        <v>250</v>
      </c>
      <c r="AF30" t="s">
        <v>269</v>
      </c>
      <c r="AG30" t="s">
        <v>270</v>
      </c>
      <c r="AH30" t="s">
        <v>258</v>
      </c>
      <c r="AI30" t="s">
        <v>254</v>
      </c>
      <c r="AK30" t="s">
        <v>255</v>
      </c>
      <c r="AL30">
        <v>0.99</v>
      </c>
      <c r="AM30" t="s">
        <v>313</v>
      </c>
      <c r="AN30">
        <v>1</v>
      </c>
    </row>
    <row r="31" spans="2:40" x14ac:dyDescent="0.3">
      <c r="B31" s="57" t="s">
        <v>149</v>
      </c>
      <c r="C31" t="s">
        <v>94</v>
      </c>
      <c r="D31" t="s">
        <v>34</v>
      </c>
      <c r="E31" t="s">
        <v>22</v>
      </c>
      <c r="F31" t="s">
        <v>320</v>
      </c>
      <c r="G31" t="s">
        <v>207</v>
      </c>
      <c r="H31">
        <v>2020</v>
      </c>
      <c r="I31">
        <v>0.214</v>
      </c>
      <c r="M31">
        <v>3.4482758620689702</v>
      </c>
      <c r="N31">
        <v>1</v>
      </c>
      <c r="O31">
        <v>79.715000000000003</v>
      </c>
      <c r="P31">
        <v>3.1871100000000001</v>
      </c>
      <c r="Q31">
        <v>52.977777777777803</v>
      </c>
      <c r="R31">
        <v>3.1536000000000002E-2</v>
      </c>
      <c r="S31">
        <v>0.99</v>
      </c>
      <c r="T31">
        <v>1</v>
      </c>
      <c r="U31">
        <v>25</v>
      </c>
      <c r="V31">
        <v>2.5</v>
      </c>
      <c r="W31">
        <v>90</v>
      </c>
      <c r="X31">
        <v>0.3</v>
      </c>
      <c r="Y31">
        <v>1.2</v>
      </c>
      <c r="Z31">
        <v>0.54000000000002002</v>
      </c>
      <c r="AA31">
        <v>0.3</v>
      </c>
      <c r="AB31">
        <v>17</v>
      </c>
      <c r="AC31" t="s">
        <v>272</v>
      </c>
      <c r="AD31" t="s">
        <v>72</v>
      </c>
      <c r="AE31" t="s">
        <v>250</v>
      </c>
      <c r="AF31" t="s">
        <v>269</v>
      </c>
      <c r="AG31" t="s">
        <v>270</v>
      </c>
      <c r="AH31" t="s">
        <v>258</v>
      </c>
      <c r="AI31" t="s">
        <v>254</v>
      </c>
      <c r="AK31" t="s">
        <v>255</v>
      </c>
      <c r="AL31">
        <v>0.99</v>
      </c>
      <c r="AM31" t="s">
        <v>313</v>
      </c>
      <c r="AN31">
        <v>2</v>
      </c>
    </row>
    <row r="32" spans="2:40" x14ac:dyDescent="0.3">
      <c r="B32" s="57"/>
      <c r="E32" t="s">
        <v>37</v>
      </c>
      <c r="F32" t="s">
        <v>320</v>
      </c>
      <c r="G32" t="s">
        <v>217</v>
      </c>
      <c r="I32">
        <v>0.214</v>
      </c>
      <c r="M32">
        <v>3.4482758620689702</v>
      </c>
      <c r="N32">
        <v>1</v>
      </c>
      <c r="O32">
        <v>78.224999999999994</v>
      </c>
      <c r="P32">
        <v>3.0813199999999998</v>
      </c>
      <c r="Q32">
        <v>52.977777777777803</v>
      </c>
      <c r="S32">
        <v>0.99</v>
      </c>
      <c r="U32">
        <v>25</v>
      </c>
      <c r="V32">
        <v>2.5</v>
      </c>
      <c r="W32">
        <v>67</v>
      </c>
      <c r="X32">
        <v>0.1</v>
      </c>
      <c r="Y32">
        <v>1</v>
      </c>
      <c r="Z32">
        <v>0.54000000000002002</v>
      </c>
      <c r="AA32">
        <v>0.3</v>
      </c>
      <c r="AB32">
        <v>17</v>
      </c>
      <c r="AC32" t="s">
        <v>272</v>
      </c>
      <c r="AD32" t="s">
        <v>72</v>
      </c>
      <c r="AE32" t="s">
        <v>250</v>
      </c>
      <c r="AF32" t="s">
        <v>269</v>
      </c>
      <c r="AG32" t="s">
        <v>270</v>
      </c>
      <c r="AH32" t="s">
        <v>258</v>
      </c>
      <c r="AI32" t="s">
        <v>254</v>
      </c>
      <c r="AK32" t="s">
        <v>255</v>
      </c>
      <c r="AL32">
        <v>0.99</v>
      </c>
      <c r="AM32" t="s">
        <v>313</v>
      </c>
      <c r="AN32">
        <v>2</v>
      </c>
    </row>
    <row r="33" spans="2:40" x14ac:dyDescent="0.3">
      <c r="B33" s="57"/>
      <c r="F33" t="s">
        <v>320</v>
      </c>
      <c r="G33" t="s">
        <v>218</v>
      </c>
      <c r="I33">
        <v>0.223</v>
      </c>
      <c r="M33">
        <v>3.3333333333333299</v>
      </c>
      <c r="N33">
        <v>1</v>
      </c>
      <c r="O33">
        <v>71.52</v>
      </c>
      <c r="P33">
        <v>2.7743799999999998</v>
      </c>
      <c r="Q33">
        <v>50.908333333333303</v>
      </c>
      <c r="S33">
        <v>0.99</v>
      </c>
      <c r="U33">
        <v>25</v>
      </c>
      <c r="V33">
        <v>2.5</v>
      </c>
      <c r="W33">
        <v>56</v>
      </c>
      <c r="X33">
        <v>0.1</v>
      </c>
      <c r="Y33">
        <v>1</v>
      </c>
      <c r="Z33">
        <v>0.54000000000002002</v>
      </c>
      <c r="AA33">
        <v>0.3</v>
      </c>
      <c r="AB33">
        <v>17</v>
      </c>
      <c r="AC33" t="s">
        <v>272</v>
      </c>
      <c r="AD33" t="s">
        <v>72</v>
      </c>
      <c r="AE33" t="s">
        <v>250</v>
      </c>
      <c r="AF33" t="s">
        <v>269</v>
      </c>
      <c r="AG33" t="s">
        <v>270</v>
      </c>
      <c r="AH33" t="s">
        <v>258</v>
      </c>
      <c r="AI33" t="s">
        <v>254</v>
      </c>
      <c r="AK33" t="s">
        <v>255</v>
      </c>
      <c r="AL33">
        <v>0.99</v>
      </c>
      <c r="AM33" t="s">
        <v>313</v>
      </c>
      <c r="AN33">
        <v>2</v>
      </c>
    </row>
    <row r="34" spans="2:40" x14ac:dyDescent="0.3">
      <c r="B34" s="57"/>
      <c r="F34" t="s">
        <v>320</v>
      </c>
      <c r="G34" t="s">
        <v>219</v>
      </c>
      <c r="I34">
        <v>0.22500000000000001</v>
      </c>
      <c r="M34">
        <v>3.3333333333333299</v>
      </c>
      <c r="N34">
        <v>1</v>
      </c>
      <c r="O34">
        <v>65.56</v>
      </c>
      <c r="P34">
        <v>2.4547750000000002</v>
      </c>
      <c r="Q34">
        <v>50.494444444444397</v>
      </c>
      <c r="S34">
        <v>0.99</v>
      </c>
      <c r="U34">
        <v>25</v>
      </c>
      <c r="V34">
        <v>2.5</v>
      </c>
      <c r="W34">
        <v>22</v>
      </c>
      <c r="X34">
        <v>0.1</v>
      </c>
      <c r="Y34">
        <v>1</v>
      </c>
      <c r="Z34">
        <v>0.54000000000002002</v>
      </c>
      <c r="AA34">
        <v>0.3</v>
      </c>
      <c r="AB34">
        <v>17</v>
      </c>
      <c r="AC34" t="s">
        <v>272</v>
      </c>
      <c r="AD34" t="s">
        <v>72</v>
      </c>
      <c r="AE34" t="s">
        <v>250</v>
      </c>
      <c r="AF34" t="s">
        <v>269</v>
      </c>
      <c r="AG34" t="s">
        <v>270</v>
      </c>
      <c r="AH34" t="s">
        <v>258</v>
      </c>
      <c r="AI34" t="s">
        <v>254</v>
      </c>
      <c r="AK34" t="s">
        <v>255</v>
      </c>
      <c r="AL34">
        <v>0.99</v>
      </c>
      <c r="AM34" t="s">
        <v>313</v>
      </c>
      <c r="AN34">
        <v>2</v>
      </c>
    </row>
    <row r="35" spans="2:40" x14ac:dyDescent="0.3">
      <c r="B35" s="57" t="s">
        <v>150</v>
      </c>
      <c r="C35" t="s">
        <v>97</v>
      </c>
      <c r="D35" t="s">
        <v>34</v>
      </c>
      <c r="E35" t="s">
        <v>37</v>
      </c>
      <c r="F35" t="s">
        <v>320</v>
      </c>
      <c r="G35" t="s">
        <v>207</v>
      </c>
      <c r="H35">
        <v>2020</v>
      </c>
      <c r="I35">
        <v>1.0469999999999999</v>
      </c>
      <c r="O35">
        <v>13.41</v>
      </c>
      <c r="P35">
        <v>0.60568500000000003</v>
      </c>
      <c r="Q35">
        <v>11.3819444444444</v>
      </c>
      <c r="R35">
        <v>3.1536000000000002E-2</v>
      </c>
      <c r="S35">
        <v>0.99</v>
      </c>
      <c r="T35">
        <v>1</v>
      </c>
      <c r="U35">
        <v>25</v>
      </c>
      <c r="V35">
        <v>2</v>
      </c>
      <c r="W35">
        <v>90</v>
      </c>
      <c r="X35">
        <v>0.3</v>
      </c>
      <c r="Y35">
        <v>1.2</v>
      </c>
      <c r="Z35">
        <v>0.54000000000002002</v>
      </c>
      <c r="AA35">
        <v>0.3</v>
      </c>
      <c r="AB35">
        <v>18</v>
      </c>
      <c r="AC35" t="s">
        <v>273</v>
      </c>
      <c r="AD35" t="s">
        <v>274</v>
      </c>
      <c r="AE35" t="s">
        <v>275</v>
      </c>
      <c r="AF35" t="s">
        <v>269</v>
      </c>
      <c r="AG35" t="s">
        <v>270</v>
      </c>
      <c r="AH35" t="s">
        <v>258</v>
      </c>
      <c r="AI35" t="s">
        <v>276</v>
      </c>
      <c r="AK35" t="s">
        <v>277</v>
      </c>
      <c r="AL35">
        <v>0.99</v>
      </c>
      <c r="AM35" t="s">
        <v>313</v>
      </c>
      <c r="AN35">
        <v>1</v>
      </c>
    </row>
    <row r="36" spans="2:40" x14ac:dyDescent="0.3">
      <c r="B36" s="57"/>
      <c r="F36" t="s">
        <v>320</v>
      </c>
      <c r="G36" t="s">
        <v>217</v>
      </c>
      <c r="I36">
        <v>1.0469999999999999</v>
      </c>
      <c r="O36">
        <v>13.0375</v>
      </c>
      <c r="P36">
        <v>0.58557000000000003</v>
      </c>
      <c r="Q36">
        <v>11.3819444444444</v>
      </c>
      <c r="S36">
        <v>0.99</v>
      </c>
      <c r="U36">
        <v>25</v>
      </c>
      <c r="V36">
        <v>2</v>
      </c>
      <c r="W36">
        <v>67</v>
      </c>
      <c r="X36">
        <v>0.1</v>
      </c>
      <c r="Y36">
        <v>1</v>
      </c>
      <c r="Z36">
        <v>0.54000000000002002</v>
      </c>
      <c r="AA36">
        <v>0.3</v>
      </c>
      <c r="AB36">
        <v>18</v>
      </c>
      <c r="AC36" t="s">
        <v>273</v>
      </c>
      <c r="AD36" t="s">
        <v>274</v>
      </c>
      <c r="AE36" t="s">
        <v>275</v>
      </c>
      <c r="AF36" t="s">
        <v>269</v>
      </c>
      <c r="AG36" t="s">
        <v>270</v>
      </c>
      <c r="AH36" t="s">
        <v>258</v>
      </c>
      <c r="AI36" t="s">
        <v>276</v>
      </c>
      <c r="AK36" t="s">
        <v>277</v>
      </c>
      <c r="AL36">
        <v>0.99</v>
      </c>
      <c r="AM36" t="s">
        <v>313</v>
      </c>
      <c r="AN36">
        <v>1</v>
      </c>
    </row>
    <row r="37" spans="2:40" x14ac:dyDescent="0.3">
      <c r="B37" s="57"/>
      <c r="F37" t="s">
        <v>320</v>
      </c>
      <c r="G37" t="s">
        <v>218</v>
      </c>
      <c r="I37">
        <v>1.05</v>
      </c>
      <c r="O37">
        <v>12.367000000000001</v>
      </c>
      <c r="P37">
        <v>0.54608500000000004</v>
      </c>
      <c r="Q37">
        <v>11.3819444444444</v>
      </c>
      <c r="S37">
        <v>0.99</v>
      </c>
      <c r="U37">
        <v>25</v>
      </c>
      <c r="V37">
        <v>2</v>
      </c>
      <c r="W37">
        <v>56</v>
      </c>
      <c r="X37">
        <v>0.1</v>
      </c>
      <c r="Y37">
        <v>1</v>
      </c>
      <c r="Z37">
        <v>0.54000000000002002</v>
      </c>
      <c r="AA37">
        <v>0.3</v>
      </c>
      <c r="AB37">
        <v>18</v>
      </c>
      <c r="AC37" t="s">
        <v>273</v>
      </c>
      <c r="AD37" t="s">
        <v>274</v>
      </c>
      <c r="AE37" t="s">
        <v>275</v>
      </c>
      <c r="AF37" t="s">
        <v>269</v>
      </c>
      <c r="AG37" t="s">
        <v>270</v>
      </c>
      <c r="AH37" t="s">
        <v>258</v>
      </c>
      <c r="AI37" t="s">
        <v>276</v>
      </c>
      <c r="AK37" t="s">
        <v>277</v>
      </c>
      <c r="AL37">
        <v>0.99</v>
      </c>
      <c r="AM37" t="s">
        <v>313</v>
      </c>
      <c r="AN37">
        <v>1</v>
      </c>
    </row>
    <row r="38" spans="2:40" x14ac:dyDescent="0.3">
      <c r="B38" s="57"/>
      <c r="F38" t="s">
        <v>320</v>
      </c>
      <c r="G38" t="s">
        <v>219</v>
      </c>
      <c r="I38">
        <v>1.0549999999999999</v>
      </c>
      <c r="O38">
        <v>11.547499999999999</v>
      </c>
      <c r="P38">
        <v>0.486485</v>
      </c>
      <c r="Q38">
        <v>11.3819444444444</v>
      </c>
      <c r="S38">
        <v>0.99</v>
      </c>
      <c r="U38">
        <v>25</v>
      </c>
      <c r="V38">
        <v>2</v>
      </c>
      <c r="W38">
        <v>22</v>
      </c>
      <c r="X38">
        <v>0.1</v>
      </c>
      <c r="Y38">
        <v>1</v>
      </c>
      <c r="Z38">
        <v>0.54000000000002002</v>
      </c>
      <c r="AA38">
        <v>0.3</v>
      </c>
      <c r="AB38">
        <v>18</v>
      </c>
      <c r="AC38" t="s">
        <v>273</v>
      </c>
      <c r="AD38" t="s">
        <v>274</v>
      </c>
      <c r="AE38" t="s">
        <v>275</v>
      </c>
      <c r="AF38" t="s">
        <v>269</v>
      </c>
      <c r="AG38" t="s">
        <v>270</v>
      </c>
      <c r="AH38" t="s">
        <v>258</v>
      </c>
      <c r="AI38" t="s">
        <v>276</v>
      </c>
      <c r="AK38" t="s">
        <v>277</v>
      </c>
      <c r="AL38">
        <v>0.99</v>
      </c>
      <c r="AM38" t="s">
        <v>313</v>
      </c>
      <c r="AN38">
        <v>1</v>
      </c>
    </row>
    <row r="39" spans="2:40" x14ac:dyDescent="0.3">
      <c r="B39" s="57" t="s">
        <v>151</v>
      </c>
      <c r="C39" t="s">
        <v>99</v>
      </c>
      <c r="D39" t="s">
        <v>29</v>
      </c>
      <c r="E39" t="s">
        <v>37</v>
      </c>
      <c r="F39" t="s">
        <v>320</v>
      </c>
      <c r="G39" t="s">
        <v>207</v>
      </c>
      <c r="H39">
        <v>2025</v>
      </c>
      <c r="I39">
        <v>1.0209999999999999</v>
      </c>
      <c r="O39">
        <v>6.7794999999999996</v>
      </c>
      <c r="P39">
        <v>0.39410499999999998</v>
      </c>
      <c r="Q39">
        <v>1.24166666666667</v>
      </c>
      <c r="R39">
        <v>3.1536000000000002E-2</v>
      </c>
      <c r="S39">
        <v>0.96</v>
      </c>
      <c r="T39">
        <v>1</v>
      </c>
      <c r="U39">
        <v>25</v>
      </c>
      <c r="V39">
        <v>1</v>
      </c>
      <c r="W39">
        <v>90</v>
      </c>
      <c r="X39">
        <v>16</v>
      </c>
      <c r="Y39">
        <v>4</v>
      </c>
      <c r="Z39">
        <v>12.15</v>
      </c>
      <c r="AA39">
        <v>2</v>
      </c>
      <c r="AB39">
        <v>30</v>
      </c>
      <c r="AC39" t="s">
        <v>278</v>
      </c>
      <c r="AD39" t="s">
        <v>274</v>
      </c>
      <c r="AE39" t="s">
        <v>275</v>
      </c>
      <c r="AF39" t="s">
        <v>279</v>
      </c>
      <c r="AG39" t="s">
        <v>280</v>
      </c>
      <c r="AH39" t="s">
        <v>258</v>
      </c>
      <c r="AI39" t="s">
        <v>276</v>
      </c>
      <c r="AK39" t="s">
        <v>277</v>
      </c>
      <c r="AL39">
        <v>0.96</v>
      </c>
      <c r="AM39" t="s">
        <v>313</v>
      </c>
      <c r="AN39">
        <v>1</v>
      </c>
    </row>
    <row r="40" spans="2:40" x14ac:dyDescent="0.3">
      <c r="B40" s="57"/>
      <c r="F40" t="s">
        <v>320</v>
      </c>
      <c r="G40" t="s">
        <v>217</v>
      </c>
      <c r="I40">
        <v>1.0209999999999999</v>
      </c>
      <c r="O40">
        <v>6.6304999999999996</v>
      </c>
      <c r="P40">
        <v>0.382185</v>
      </c>
      <c r="Q40">
        <v>1.24166666666667</v>
      </c>
      <c r="S40">
        <v>0.96</v>
      </c>
      <c r="U40">
        <v>25</v>
      </c>
      <c r="V40">
        <v>1</v>
      </c>
      <c r="W40">
        <v>72</v>
      </c>
      <c r="X40">
        <v>11</v>
      </c>
      <c r="Y40">
        <v>3</v>
      </c>
      <c r="Z40">
        <v>9.7199999999999704</v>
      </c>
      <c r="AA40">
        <v>0.3</v>
      </c>
      <c r="AB40">
        <v>30</v>
      </c>
      <c r="AC40" t="s">
        <v>278</v>
      </c>
      <c r="AD40" t="s">
        <v>274</v>
      </c>
      <c r="AE40" t="s">
        <v>275</v>
      </c>
      <c r="AF40" t="s">
        <v>279</v>
      </c>
      <c r="AG40" t="s">
        <v>280</v>
      </c>
      <c r="AH40" t="s">
        <v>258</v>
      </c>
      <c r="AI40" t="s">
        <v>276</v>
      </c>
      <c r="AK40" t="s">
        <v>277</v>
      </c>
      <c r="AL40">
        <v>0.96</v>
      </c>
      <c r="AM40" t="s">
        <v>313</v>
      </c>
      <c r="AN40">
        <v>1</v>
      </c>
    </row>
    <row r="41" spans="2:40" x14ac:dyDescent="0.3">
      <c r="B41" s="57"/>
      <c r="F41" t="s">
        <v>320</v>
      </c>
      <c r="G41" t="s">
        <v>218</v>
      </c>
      <c r="I41">
        <v>1.0209999999999999</v>
      </c>
      <c r="O41">
        <v>6.258</v>
      </c>
      <c r="P41">
        <v>0.36058000000000001</v>
      </c>
      <c r="Q41">
        <v>1.24166666666667</v>
      </c>
      <c r="S41">
        <v>0.96</v>
      </c>
      <c r="U41">
        <v>25</v>
      </c>
      <c r="V41">
        <v>1</v>
      </c>
      <c r="W41">
        <v>73</v>
      </c>
      <c r="X41">
        <v>8</v>
      </c>
      <c r="Y41">
        <v>2</v>
      </c>
      <c r="Z41">
        <v>2.4300000000000099</v>
      </c>
      <c r="AA41">
        <v>0.3</v>
      </c>
      <c r="AB41">
        <v>30</v>
      </c>
      <c r="AC41" t="s">
        <v>278</v>
      </c>
      <c r="AD41" t="s">
        <v>274</v>
      </c>
      <c r="AE41" t="s">
        <v>275</v>
      </c>
      <c r="AF41" t="s">
        <v>279</v>
      </c>
      <c r="AG41" t="s">
        <v>280</v>
      </c>
      <c r="AH41" t="s">
        <v>258</v>
      </c>
      <c r="AI41" t="s">
        <v>276</v>
      </c>
      <c r="AK41" t="s">
        <v>277</v>
      </c>
      <c r="AL41">
        <v>0.96</v>
      </c>
      <c r="AM41" t="s">
        <v>313</v>
      </c>
      <c r="AN41">
        <v>1</v>
      </c>
    </row>
    <row r="42" spans="2:40" x14ac:dyDescent="0.3">
      <c r="B42" s="57"/>
      <c r="F42" t="s">
        <v>320</v>
      </c>
      <c r="G42" t="s">
        <v>219</v>
      </c>
      <c r="I42">
        <v>1.0209999999999999</v>
      </c>
      <c r="O42">
        <v>5.6619999999999999</v>
      </c>
      <c r="P42">
        <v>0.32258500000000001</v>
      </c>
      <c r="Q42">
        <v>1.24166666666667</v>
      </c>
      <c r="S42">
        <v>0.96</v>
      </c>
      <c r="U42">
        <v>25</v>
      </c>
      <c r="V42">
        <v>1</v>
      </c>
      <c r="W42">
        <v>73</v>
      </c>
      <c r="X42">
        <v>4</v>
      </c>
      <c r="Y42">
        <v>1</v>
      </c>
      <c r="Z42">
        <v>0.54000000000002002</v>
      </c>
      <c r="AA42">
        <v>0.3</v>
      </c>
      <c r="AB42">
        <v>30</v>
      </c>
      <c r="AC42" t="s">
        <v>278</v>
      </c>
      <c r="AD42" t="s">
        <v>274</v>
      </c>
      <c r="AE42" t="s">
        <v>275</v>
      </c>
      <c r="AF42" t="s">
        <v>279</v>
      </c>
      <c r="AG42" t="s">
        <v>280</v>
      </c>
      <c r="AH42" t="s">
        <v>258</v>
      </c>
      <c r="AI42" t="s">
        <v>276</v>
      </c>
      <c r="AK42" t="s">
        <v>277</v>
      </c>
      <c r="AL42">
        <v>0.96</v>
      </c>
      <c r="AM42" t="s">
        <v>313</v>
      </c>
      <c r="AN42">
        <v>1</v>
      </c>
    </row>
    <row r="43" spans="2:40" x14ac:dyDescent="0.3">
      <c r="B43" s="57" t="s">
        <v>152</v>
      </c>
      <c r="C43" t="s">
        <v>103</v>
      </c>
      <c r="D43" t="s">
        <v>29</v>
      </c>
      <c r="E43" t="s">
        <v>22</v>
      </c>
      <c r="F43" t="s">
        <v>320</v>
      </c>
      <c r="G43" t="s">
        <v>207</v>
      </c>
      <c r="H43">
        <v>2025</v>
      </c>
      <c r="I43">
        <v>0.29399999999999998</v>
      </c>
      <c r="M43">
        <v>2.1739130434782599</v>
      </c>
      <c r="N43">
        <v>1</v>
      </c>
      <c r="O43">
        <v>27.565000000000001</v>
      </c>
      <c r="P43">
        <v>1.1204799999999999</v>
      </c>
      <c r="Q43">
        <v>3.93194444444444</v>
      </c>
      <c r="R43">
        <v>3.1536000000000002E-2</v>
      </c>
      <c r="S43">
        <v>0.96</v>
      </c>
      <c r="T43">
        <v>1</v>
      </c>
      <c r="U43">
        <v>25</v>
      </c>
      <c r="V43">
        <v>2.5</v>
      </c>
      <c r="W43">
        <v>87</v>
      </c>
      <c r="Y43">
        <v>1</v>
      </c>
      <c r="Z43">
        <v>12.15</v>
      </c>
      <c r="AA43">
        <v>2</v>
      </c>
      <c r="AB43">
        <v>26</v>
      </c>
      <c r="AC43" t="s">
        <v>282</v>
      </c>
      <c r="AD43" t="s">
        <v>72</v>
      </c>
      <c r="AE43" t="s">
        <v>250</v>
      </c>
      <c r="AF43" t="s">
        <v>279</v>
      </c>
      <c r="AG43" t="s">
        <v>280</v>
      </c>
      <c r="AH43" t="s">
        <v>258</v>
      </c>
      <c r="AI43" t="s">
        <v>254</v>
      </c>
      <c r="AK43" t="s">
        <v>255</v>
      </c>
      <c r="AL43">
        <v>0.96</v>
      </c>
      <c r="AM43" t="s">
        <v>313</v>
      </c>
      <c r="AN43">
        <v>1</v>
      </c>
    </row>
    <row r="44" spans="2:40" x14ac:dyDescent="0.3">
      <c r="B44" s="57"/>
      <c r="E44" t="s">
        <v>37</v>
      </c>
      <c r="F44" t="s">
        <v>320</v>
      </c>
      <c r="G44" t="s">
        <v>217</v>
      </c>
      <c r="I44">
        <v>0.28999999999999998</v>
      </c>
      <c r="M44">
        <v>2.2222222222222201</v>
      </c>
      <c r="N44">
        <v>1</v>
      </c>
      <c r="O44">
        <v>28.31</v>
      </c>
      <c r="P44">
        <v>1.1167549999999999</v>
      </c>
      <c r="Q44">
        <v>4.1388888888888902</v>
      </c>
      <c r="S44">
        <v>0.96</v>
      </c>
      <c r="U44">
        <v>25</v>
      </c>
      <c r="V44">
        <v>2.5</v>
      </c>
      <c r="W44">
        <v>70</v>
      </c>
      <c r="Y44">
        <v>1</v>
      </c>
      <c r="Z44">
        <v>9.7199999999999704</v>
      </c>
      <c r="AA44">
        <v>0.3</v>
      </c>
      <c r="AB44">
        <v>26</v>
      </c>
      <c r="AC44" t="s">
        <v>282</v>
      </c>
      <c r="AD44" t="s">
        <v>72</v>
      </c>
      <c r="AE44" t="s">
        <v>250</v>
      </c>
      <c r="AF44" t="s">
        <v>279</v>
      </c>
      <c r="AG44" t="s">
        <v>280</v>
      </c>
      <c r="AH44" t="s">
        <v>258</v>
      </c>
      <c r="AI44" t="s">
        <v>254</v>
      </c>
      <c r="AK44" t="s">
        <v>255</v>
      </c>
      <c r="AL44">
        <v>0.96</v>
      </c>
      <c r="AM44" t="s">
        <v>313</v>
      </c>
      <c r="AN44">
        <v>1</v>
      </c>
    </row>
    <row r="45" spans="2:40" x14ac:dyDescent="0.3">
      <c r="B45" s="57"/>
      <c r="F45" t="s">
        <v>320</v>
      </c>
      <c r="G45" t="s">
        <v>218</v>
      </c>
      <c r="I45">
        <v>0.29099999999999998</v>
      </c>
      <c r="M45">
        <v>2.2222222222222201</v>
      </c>
      <c r="N45">
        <v>1</v>
      </c>
      <c r="O45">
        <v>26.82</v>
      </c>
      <c r="P45">
        <v>1.0511950000000001</v>
      </c>
      <c r="Q45">
        <v>4.1388888888888902</v>
      </c>
      <c r="S45">
        <v>0.96</v>
      </c>
      <c r="U45">
        <v>25</v>
      </c>
      <c r="V45">
        <v>2.5</v>
      </c>
      <c r="W45">
        <v>47</v>
      </c>
      <c r="Y45">
        <v>1</v>
      </c>
      <c r="Z45">
        <v>2.4300000000000099</v>
      </c>
      <c r="AA45">
        <v>0.3</v>
      </c>
      <c r="AB45">
        <v>26</v>
      </c>
      <c r="AC45" t="s">
        <v>282</v>
      </c>
      <c r="AD45" t="s">
        <v>72</v>
      </c>
      <c r="AE45" t="s">
        <v>250</v>
      </c>
      <c r="AF45" t="s">
        <v>279</v>
      </c>
      <c r="AG45" t="s">
        <v>280</v>
      </c>
      <c r="AH45" t="s">
        <v>258</v>
      </c>
      <c r="AI45" t="s">
        <v>254</v>
      </c>
      <c r="AK45" t="s">
        <v>255</v>
      </c>
      <c r="AL45">
        <v>0.96</v>
      </c>
      <c r="AM45" t="s">
        <v>313</v>
      </c>
      <c r="AN45">
        <v>1</v>
      </c>
    </row>
    <row r="46" spans="2:40" x14ac:dyDescent="0.3">
      <c r="B46" s="57"/>
      <c r="F46" t="s">
        <v>320</v>
      </c>
      <c r="G46" t="s">
        <v>219</v>
      </c>
      <c r="I46">
        <v>0.29099999999999998</v>
      </c>
      <c r="M46">
        <v>2.2222222222222201</v>
      </c>
      <c r="N46">
        <v>1</v>
      </c>
      <c r="O46">
        <v>24.585000000000001</v>
      </c>
      <c r="P46">
        <v>0.94093499999999997</v>
      </c>
      <c r="Q46">
        <v>4.1388888888888902</v>
      </c>
      <c r="S46">
        <v>0.96</v>
      </c>
      <c r="U46">
        <v>25</v>
      </c>
      <c r="V46">
        <v>2.5</v>
      </c>
      <c r="W46">
        <v>29</v>
      </c>
      <c r="Y46">
        <v>1</v>
      </c>
      <c r="Z46">
        <v>0.54000000000002002</v>
      </c>
      <c r="AA46">
        <v>0.3</v>
      </c>
      <c r="AB46">
        <v>26</v>
      </c>
      <c r="AC46" t="s">
        <v>282</v>
      </c>
      <c r="AD46" t="s">
        <v>72</v>
      </c>
      <c r="AE46" t="s">
        <v>250</v>
      </c>
      <c r="AF46" t="s">
        <v>279</v>
      </c>
      <c r="AG46" t="s">
        <v>280</v>
      </c>
      <c r="AH46" t="s">
        <v>258</v>
      </c>
      <c r="AI46" t="s">
        <v>254</v>
      </c>
      <c r="AK46" t="s">
        <v>255</v>
      </c>
      <c r="AL46">
        <v>0.96</v>
      </c>
      <c r="AM46" t="s">
        <v>313</v>
      </c>
      <c r="AN46">
        <v>1</v>
      </c>
    </row>
    <row r="47" spans="2:40" x14ac:dyDescent="0.3">
      <c r="B47" s="57" t="s">
        <v>153</v>
      </c>
      <c r="C47" t="s">
        <v>105</v>
      </c>
      <c r="D47" t="s">
        <v>29</v>
      </c>
      <c r="E47" t="s">
        <v>22</v>
      </c>
      <c r="F47" t="s">
        <v>320</v>
      </c>
      <c r="G47" t="s">
        <v>207</v>
      </c>
      <c r="H47">
        <v>2025</v>
      </c>
      <c r="I47">
        <v>0.14199999999999999</v>
      </c>
      <c r="M47">
        <v>5.5555555555555598</v>
      </c>
      <c r="N47">
        <v>1</v>
      </c>
      <c r="O47">
        <v>52.15</v>
      </c>
      <c r="P47">
        <v>2.4123100000000002</v>
      </c>
      <c r="Q47">
        <v>8.2777777777777803</v>
      </c>
      <c r="R47">
        <v>3.1536000000000002E-2</v>
      </c>
      <c r="S47">
        <v>0.96</v>
      </c>
      <c r="T47">
        <v>1</v>
      </c>
      <c r="U47">
        <v>25</v>
      </c>
      <c r="V47">
        <v>1</v>
      </c>
      <c r="W47">
        <v>90</v>
      </c>
      <c r="X47">
        <v>16</v>
      </c>
      <c r="Y47">
        <v>1</v>
      </c>
      <c r="Z47">
        <v>12.15</v>
      </c>
      <c r="AA47">
        <v>2</v>
      </c>
      <c r="AB47">
        <v>27</v>
      </c>
      <c r="AC47" t="s">
        <v>283</v>
      </c>
      <c r="AD47" t="s">
        <v>72</v>
      </c>
      <c r="AE47" t="s">
        <v>250</v>
      </c>
      <c r="AF47" t="s">
        <v>279</v>
      </c>
      <c r="AG47" t="s">
        <v>280</v>
      </c>
      <c r="AH47" t="s">
        <v>258</v>
      </c>
      <c r="AI47" t="s">
        <v>254</v>
      </c>
      <c r="AK47" t="s">
        <v>255</v>
      </c>
      <c r="AL47">
        <v>0.96</v>
      </c>
      <c r="AM47" t="s">
        <v>313</v>
      </c>
      <c r="AN47">
        <v>2</v>
      </c>
    </row>
    <row r="48" spans="2:40" x14ac:dyDescent="0.3">
      <c r="B48" s="57"/>
      <c r="E48" t="s">
        <v>37</v>
      </c>
      <c r="F48" t="s">
        <v>320</v>
      </c>
      <c r="G48" t="s">
        <v>217</v>
      </c>
      <c r="I48">
        <v>0.14199999999999999</v>
      </c>
      <c r="M48">
        <v>5.5555555555555598</v>
      </c>
      <c r="N48">
        <v>1</v>
      </c>
      <c r="O48">
        <v>50.66</v>
      </c>
      <c r="P48">
        <v>2.37059</v>
      </c>
      <c r="Q48">
        <v>8.2777777777777803</v>
      </c>
      <c r="S48">
        <v>0.96</v>
      </c>
      <c r="U48">
        <v>25</v>
      </c>
      <c r="V48">
        <v>1</v>
      </c>
      <c r="W48">
        <v>72</v>
      </c>
      <c r="X48">
        <v>11</v>
      </c>
      <c r="Y48">
        <v>1</v>
      </c>
      <c r="Z48">
        <v>9.7199999999999704</v>
      </c>
      <c r="AA48">
        <v>0.3</v>
      </c>
      <c r="AB48">
        <v>27</v>
      </c>
      <c r="AC48" t="s">
        <v>283</v>
      </c>
      <c r="AD48" t="s">
        <v>72</v>
      </c>
      <c r="AE48" t="s">
        <v>250</v>
      </c>
      <c r="AF48" t="s">
        <v>279</v>
      </c>
      <c r="AG48" t="s">
        <v>280</v>
      </c>
      <c r="AH48" t="s">
        <v>258</v>
      </c>
      <c r="AI48" t="s">
        <v>254</v>
      </c>
      <c r="AK48" t="s">
        <v>255</v>
      </c>
      <c r="AL48">
        <v>0.96</v>
      </c>
      <c r="AM48" t="s">
        <v>313</v>
      </c>
      <c r="AN48">
        <v>2</v>
      </c>
    </row>
    <row r="49" spans="2:40" x14ac:dyDescent="0.3">
      <c r="B49" s="57"/>
      <c r="F49" t="s">
        <v>320</v>
      </c>
      <c r="G49" t="s">
        <v>218</v>
      </c>
      <c r="I49">
        <v>0.14299999999999999</v>
      </c>
      <c r="M49">
        <v>5.5555555555555598</v>
      </c>
      <c r="N49">
        <v>1</v>
      </c>
      <c r="O49">
        <v>47.68</v>
      </c>
      <c r="P49">
        <v>2.28566</v>
      </c>
      <c r="Q49">
        <v>8.2777777777777803</v>
      </c>
      <c r="S49">
        <v>0.96</v>
      </c>
      <c r="U49">
        <v>25</v>
      </c>
      <c r="V49">
        <v>1</v>
      </c>
      <c r="W49">
        <v>55</v>
      </c>
      <c r="X49">
        <v>8</v>
      </c>
      <c r="Y49">
        <v>1</v>
      </c>
      <c r="Z49">
        <v>2.4300000000000099</v>
      </c>
      <c r="AA49">
        <v>0.3</v>
      </c>
      <c r="AB49">
        <v>27</v>
      </c>
      <c r="AC49" t="s">
        <v>283</v>
      </c>
      <c r="AD49" t="s">
        <v>72</v>
      </c>
      <c r="AE49" t="s">
        <v>250</v>
      </c>
      <c r="AF49" t="s">
        <v>279</v>
      </c>
      <c r="AG49" t="s">
        <v>280</v>
      </c>
      <c r="AH49" t="s">
        <v>258</v>
      </c>
      <c r="AI49" t="s">
        <v>254</v>
      </c>
      <c r="AK49" t="s">
        <v>255</v>
      </c>
      <c r="AL49">
        <v>0.96</v>
      </c>
      <c r="AM49" t="s">
        <v>313</v>
      </c>
      <c r="AN49">
        <v>2</v>
      </c>
    </row>
    <row r="50" spans="2:40" x14ac:dyDescent="0.3">
      <c r="B50" s="57"/>
      <c r="F50" t="s">
        <v>320</v>
      </c>
      <c r="G50" t="s">
        <v>219</v>
      </c>
      <c r="I50">
        <v>0.14099999999999999</v>
      </c>
      <c r="M50">
        <v>5.5555555555555598</v>
      </c>
      <c r="N50">
        <v>1</v>
      </c>
      <c r="O50">
        <v>46.19</v>
      </c>
      <c r="P50">
        <v>2.2201</v>
      </c>
      <c r="Q50">
        <v>8.2777777777777803</v>
      </c>
      <c r="S50">
        <v>0.96</v>
      </c>
      <c r="U50">
        <v>25</v>
      </c>
      <c r="V50">
        <v>1</v>
      </c>
      <c r="W50">
        <v>44</v>
      </c>
      <c r="X50">
        <v>4</v>
      </c>
      <c r="Y50">
        <v>1</v>
      </c>
      <c r="Z50">
        <v>0.54000000000002002</v>
      </c>
      <c r="AA50">
        <v>0.3</v>
      </c>
      <c r="AB50">
        <v>27</v>
      </c>
      <c r="AC50" t="s">
        <v>283</v>
      </c>
      <c r="AD50" t="s">
        <v>72</v>
      </c>
      <c r="AE50" t="s">
        <v>250</v>
      </c>
      <c r="AF50" t="s">
        <v>279</v>
      </c>
      <c r="AG50" t="s">
        <v>280</v>
      </c>
      <c r="AH50" t="s">
        <v>258</v>
      </c>
      <c r="AI50" t="s">
        <v>254</v>
      </c>
      <c r="AK50" t="s">
        <v>255</v>
      </c>
      <c r="AL50">
        <v>0.96</v>
      </c>
      <c r="AM50" t="s">
        <v>313</v>
      </c>
      <c r="AN50">
        <v>2</v>
      </c>
    </row>
    <row r="51" spans="2:40" x14ac:dyDescent="0.3">
      <c r="B51" s="57" t="s">
        <v>154</v>
      </c>
      <c r="C51" t="s">
        <v>107</v>
      </c>
      <c r="D51" t="s">
        <v>31</v>
      </c>
      <c r="E51" t="s">
        <v>37</v>
      </c>
      <c r="F51" t="s">
        <v>320</v>
      </c>
      <c r="G51" t="s">
        <v>207</v>
      </c>
      <c r="H51">
        <v>2025</v>
      </c>
      <c r="I51">
        <v>1.149</v>
      </c>
      <c r="O51">
        <v>5.2149999999999999</v>
      </c>
      <c r="P51">
        <v>0.24435999999999999</v>
      </c>
      <c r="Q51">
        <v>2.0694444444444402</v>
      </c>
      <c r="R51">
        <v>3.1536000000000002E-2</v>
      </c>
      <c r="S51">
        <v>0.97</v>
      </c>
      <c r="T51">
        <v>1</v>
      </c>
      <c r="U51">
        <v>25</v>
      </c>
      <c r="V51">
        <v>1</v>
      </c>
      <c r="W51">
        <v>90</v>
      </c>
      <c r="X51">
        <v>16</v>
      </c>
      <c r="Y51">
        <v>4</v>
      </c>
      <c r="Z51">
        <v>5.3999999999999799</v>
      </c>
      <c r="AA51">
        <v>2</v>
      </c>
      <c r="AB51">
        <v>28</v>
      </c>
      <c r="AC51" t="s">
        <v>284</v>
      </c>
      <c r="AD51" t="s">
        <v>274</v>
      </c>
      <c r="AE51" t="s">
        <v>275</v>
      </c>
      <c r="AF51" t="s">
        <v>211</v>
      </c>
      <c r="AG51" t="s">
        <v>212</v>
      </c>
      <c r="AH51" t="s">
        <v>258</v>
      </c>
      <c r="AI51" t="s">
        <v>276</v>
      </c>
      <c r="AK51" t="s">
        <v>277</v>
      </c>
      <c r="AL51">
        <v>0.97</v>
      </c>
      <c r="AM51" t="s">
        <v>313</v>
      </c>
      <c r="AN51">
        <v>1</v>
      </c>
    </row>
    <row r="52" spans="2:40" x14ac:dyDescent="0.3">
      <c r="B52" s="57"/>
      <c r="F52" t="s">
        <v>320</v>
      </c>
      <c r="G52" t="s">
        <v>217</v>
      </c>
      <c r="I52">
        <v>1.149</v>
      </c>
      <c r="O52">
        <v>5.0659999999999998</v>
      </c>
      <c r="P52">
        <v>0.23988999999999999</v>
      </c>
      <c r="Q52">
        <v>2.0694444444444402</v>
      </c>
      <c r="S52">
        <v>0.97</v>
      </c>
      <c r="U52">
        <v>25</v>
      </c>
      <c r="V52">
        <v>1</v>
      </c>
      <c r="W52">
        <v>63</v>
      </c>
      <c r="X52">
        <v>11</v>
      </c>
      <c r="Y52">
        <v>3</v>
      </c>
      <c r="Z52">
        <v>5.3999999999999799</v>
      </c>
      <c r="AA52">
        <v>0.3</v>
      </c>
      <c r="AB52">
        <v>28</v>
      </c>
      <c r="AC52" t="s">
        <v>284</v>
      </c>
      <c r="AD52" t="s">
        <v>274</v>
      </c>
      <c r="AE52" t="s">
        <v>275</v>
      </c>
      <c r="AF52" t="s">
        <v>211</v>
      </c>
      <c r="AG52" t="s">
        <v>212</v>
      </c>
      <c r="AH52" t="s">
        <v>258</v>
      </c>
      <c r="AI52" t="s">
        <v>276</v>
      </c>
      <c r="AK52" t="s">
        <v>277</v>
      </c>
      <c r="AL52">
        <v>0.97</v>
      </c>
      <c r="AM52" t="s">
        <v>313</v>
      </c>
      <c r="AN52">
        <v>1</v>
      </c>
    </row>
    <row r="53" spans="2:40" x14ac:dyDescent="0.3">
      <c r="B53" s="57"/>
      <c r="F53" t="s">
        <v>320</v>
      </c>
      <c r="G53" t="s">
        <v>218</v>
      </c>
      <c r="I53">
        <v>1.149</v>
      </c>
      <c r="O53">
        <v>4.8425000000000002</v>
      </c>
      <c r="P53">
        <v>0.23244000000000001</v>
      </c>
      <c r="Q53">
        <v>2.0694444444444402</v>
      </c>
      <c r="S53">
        <v>0.97</v>
      </c>
      <c r="U53">
        <v>25</v>
      </c>
      <c r="V53">
        <v>1</v>
      </c>
      <c r="W53">
        <v>49</v>
      </c>
      <c r="X53">
        <v>8</v>
      </c>
      <c r="Y53">
        <v>3</v>
      </c>
      <c r="Z53">
        <v>5.3999999999999799</v>
      </c>
      <c r="AA53">
        <v>0.3</v>
      </c>
      <c r="AB53">
        <v>28</v>
      </c>
      <c r="AC53" t="s">
        <v>284</v>
      </c>
      <c r="AD53" t="s">
        <v>274</v>
      </c>
      <c r="AE53" t="s">
        <v>275</v>
      </c>
      <c r="AF53" t="s">
        <v>211</v>
      </c>
      <c r="AG53" t="s">
        <v>212</v>
      </c>
      <c r="AH53" t="s">
        <v>258</v>
      </c>
      <c r="AI53" t="s">
        <v>276</v>
      </c>
      <c r="AK53" t="s">
        <v>277</v>
      </c>
      <c r="AL53">
        <v>0.97</v>
      </c>
      <c r="AM53" t="s">
        <v>313</v>
      </c>
      <c r="AN53">
        <v>1</v>
      </c>
    </row>
    <row r="54" spans="2:40" x14ac:dyDescent="0.3">
      <c r="B54" s="57"/>
      <c r="F54" t="s">
        <v>320</v>
      </c>
      <c r="G54" t="s">
        <v>219</v>
      </c>
      <c r="I54">
        <v>1.149</v>
      </c>
      <c r="O54">
        <v>4.3955000000000002</v>
      </c>
      <c r="P54">
        <v>0.21828500000000001</v>
      </c>
      <c r="Q54">
        <v>2.0694444444444402</v>
      </c>
      <c r="S54">
        <v>0.97</v>
      </c>
      <c r="U54">
        <v>25</v>
      </c>
      <c r="V54">
        <v>1</v>
      </c>
      <c r="W54">
        <v>41</v>
      </c>
      <c r="X54">
        <v>4</v>
      </c>
      <c r="Y54">
        <v>1</v>
      </c>
      <c r="Z54">
        <v>5.3999999999999799</v>
      </c>
      <c r="AA54">
        <v>0.3</v>
      </c>
      <c r="AB54">
        <v>28</v>
      </c>
      <c r="AC54" t="s">
        <v>284</v>
      </c>
      <c r="AD54" t="s">
        <v>274</v>
      </c>
      <c r="AE54" t="s">
        <v>275</v>
      </c>
      <c r="AF54" t="s">
        <v>211</v>
      </c>
      <c r="AG54" t="s">
        <v>212</v>
      </c>
      <c r="AH54" t="s">
        <v>258</v>
      </c>
      <c r="AI54" t="s">
        <v>276</v>
      </c>
      <c r="AK54" t="s">
        <v>277</v>
      </c>
      <c r="AL54">
        <v>0.97</v>
      </c>
      <c r="AM54" t="s">
        <v>313</v>
      </c>
      <c r="AN54">
        <v>1</v>
      </c>
    </row>
    <row r="55" spans="2:40" x14ac:dyDescent="0.3">
      <c r="B55" s="57" t="s">
        <v>155</v>
      </c>
      <c r="C55" t="s">
        <v>111</v>
      </c>
      <c r="D55" t="s">
        <v>31</v>
      </c>
      <c r="E55" t="s">
        <v>22</v>
      </c>
      <c r="F55" t="s">
        <v>320</v>
      </c>
      <c r="G55" t="s">
        <v>207</v>
      </c>
      <c r="H55">
        <v>2025</v>
      </c>
      <c r="I55">
        <v>0.27400000000000002</v>
      </c>
      <c r="M55">
        <v>2.8571428571428599</v>
      </c>
      <c r="N55">
        <v>1</v>
      </c>
      <c r="O55">
        <v>27.565000000000001</v>
      </c>
      <c r="P55">
        <v>1.18008</v>
      </c>
      <c r="Q55">
        <v>7.8638888888888898</v>
      </c>
      <c r="R55">
        <v>3.1536000000000002E-2</v>
      </c>
      <c r="S55">
        <v>0.97</v>
      </c>
      <c r="T55">
        <v>1</v>
      </c>
      <c r="U55">
        <v>25</v>
      </c>
      <c r="V55">
        <v>2.5</v>
      </c>
      <c r="W55">
        <v>90</v>
      </c>
      <c r="X55">
        <v>3</v>
      </c>
      <c r="Y55">
        <v>1</v>
      </c>
      <c r="Z55">
        <v>5.3999999999999799</v>
      </c>
      <c r="AA55">
        <v>2</v>
      </c>
      <c r="AB55">
        <v>20</v>
      </c>
      <c r="AC55" t="s">
        <v>286</v>
      </c>
      <c r="AD55" t="s">
        <v>72</v>
      </c>
      <c r="AE55" t="s">
        <v>250</v>
      </c>
      <c r="AF55" t="s">
        <v>211</v>
      </c>
      <c r="AG55" t="s">
        <v>212</v>
      </c>
      <c r="AH55" t="s">
        <v>258</v>
      </c>
      <c r="AI55" t="s">
        <v>254</v>
      </c>
      <c r="AK55" t="s">
        <v>255</v>
      </c>
      <c r="AL55">
        <v>0.97</v>
      </c>
      <c r="AM55" t="s">
        <v>313</v>
      </c>
      <c r="AN55">
        <v>1</v>
      </c>
    </row>
    <row r="56" spans="2:40" x14ac:dyDescent="0.3">
      <c r="B56" s="57"/>
      <c r="E56" t="s">
        <v>37</v>
      </c>
      <c r="F56" t="s">
        <v>320</v>
      </c>
      <c r="G56" t="s">
        <v>217</v>
      </c>
      <c r="I56">
        <v>0.27400000000000002</v>
      </c>
      <c r="M56">
        <v>2.8571428571428599</v>
      </c>
      <c r="N56">
        <v>1</v>
      </c>
      <c r="O56">
        <v>26.82</v>
      </c>
      <c r="P56">
        <v>1.14432</v>
      </c>
      <c r="Q56">
        <v>7.8638888888888898</v>
      </c>
      <c r="S56">
        <v>0.97</v>
      </c>
      <c r="U56">
        <v>25</v>
      </c>
      <c r="V56">
        <v>2.5</v>
      </c>
      <c r="W56">
        <v>72</v>
      </c>
      <c r="X56">
        <v>2</v>
      </c>
      <c r="Y56">
        <v>1</v>
      </c>
      <c r="Z56">
        <v>5.3999999999999799</v>
      </c>
      <c r="AA56">
        <v>0.3</v>
      </c>
      <c r="AB56">
        <v>20</v>
      </c>
      <c r="AC56" t="s">
        <v>286</v>
      </c>
      <c r="AD56" t="s">
        <v>72</v>
      </c>
      <c r="AE56" t="s">
        <v>250</v>
      </c>
      <c r="AF56" t="s">
        <v>211</v>
      </c>
      <c r="AG56" t="s">
        <v>212</v>
      </c>
      <c r="AH56" t="s">
        <v>258</v>
      </c>
      <c r="AI56" t="s">
        <v>254</v>
      </c>
      <c r="AK56" t="s">
        <v>255</v>
      </c>
      <c r="AL56">
        <v>0.97</v>
      </c>
      <c r="AM56" t="s">
        <v>313</v>
      </c>
      <c r="AN56">
        <v>1</v>
      </c>
    </row>
    <row r="57" spans="2:40" x14ac:dyDescent="0.3">
      <c r="B57" s="57"/>
      <c r="F57" t="s">
        <v>320</v>
      </c>
      <c r="G57" t="s">
        <v>218</v>
      </c>
      <c r="I57">
        <v>0.27500000000000002</v>
      </c>
      <c r="M57">
        <v>2.8571428571428599</v>
      </c>
      <c r="N57">
        <v>1</v>
      </c>
      <c r="O57">
        <v>26.074999999999999</v>
      </c>
      <c r="P57">
        <v>1.0728</v>
      </c>
      <c r="Q57">
        <v>7.8638888888888898</v>
      </c>
      <c r="S57">
        <v>0.97</v>
      </c>
      <c r="U57">
        <v>25</v>
      </c>
      <c r="V57">
        <v>2.5</v>
      </c>
      <c r="W57">
        <v>41</v>
      </c>
      <c r="X57">
        <v>2</v>
      </c>
      <c r="Y57">
        <v>1</v>
      </c>
      <c r="Z57">
        <v>5.3999999999999799</v>
      </c>
      <c r="AA57">
        <v>0.3</v>
      </c>
      <c r="AB57">
        <v>20</v>
      </c>
      <c r="AC57" t="s">
        <v>286</v>
      </c>
      <c r="AD57" t="s">
        <v>72</v>
      </c>
      <c r="AE57" t="s">
        <v>250</v>
      </c>
      <c r="AF57" t="s">
        <v>211</v>
      </c>
      <c r="AG57" t="s">
        <v>212</v>
      </c>
      <c r="AH57" t="s">
        <v>258</v>
      </c>
      <c r="AI57" t="s">
        <v>254</v>
      </c>
      <c r="AK57" t="s">
        <v>255</v>
      </c>
      <c r="AL57">
        <v>0.97</v>
      </c>
      <c r="AM57" t="s">
        <v>313</v>
      </c>
      <c r="AN57">
        <v>1</v>
      </c>
    </row>
    <row r="58" spans="2:40" x14ac:dyDescent="0.3">
      <c r="B58" s="57"/>
      <c r="F58" t="s">
        <v>320</v>
      </c>
      <c r="G58" t="s">
        <v>219</v>
      </c>
      <c r="I58">
        <v>0.27</v>
      </c>
      <c r="M58">
        <v>2.8571428571428599</v>
      </c>
      <c r="N58">
        <v>1</v>
      </c>
      <c r="O58">
        <v>24.585000000000001</v>
      </c>
      <c r="P58">
        <v>0.98936000000000002</v>
      </c>
      <c r="Q58">
        <v>8.0708333333333293</v>
      </c>
      <c r="S58">
        <v>0.97</v>
      </c>
      <c r="U58">
        <v>25</v>
      </c>
      <c r="V58">
        <v>2.5</v>
      </c>
      <c r="W58">
        <v>24</v>
      </c>
      <c r="X58">
        <v>1</v>
      </c>
      <c r="Y58">
        <v>1</v>
      </c>
      <c r="Z58">
        <v>5.3999999999999799</v>
      </c>
      <c r="AA58">
        <v>0.3</v>
      </c>
      <c r="AB58">
        <v>20</v>
      </c>
      <c r="AC58" t="s">
        <v>286</v>
      </c>
      <c r="AD58" t="s">
        <v>72</v>
      </c>
      <c r="AE58" t="s">
        <v>250</v>
      </c>
      <c r="AF58" t="s">
        <v>211</v>
      </c>
      <c r="AG58" t="s">
        <v>212</v>
      </c>
      <c r="AH58" t="s">
        <v>258</v>
      </c>
      <c r="AI58" t="s">
        <v>254</v>
      </c>
      <c r="AK58" t="s">
        <v>255</v>
      </c>
      <c r="AL58">
        <v>0.97</v>
      </c>
      <c r="AM58" t="s">
        <v>313</v>
      </c>
      <c r="AN58">
        <v>1</v>
      </c>
    </row>
    <row r="59" spans="2:40" x14ac:dyDescent="0.3">
      <c r="B59" s="57" t="s">
        <v>156</v>
      </c>
      <c r="C59" t="s">
        <v>113</v>
      </c>
      <c r="D59" t="s">
        <v>31</v>
      </c>
      <c r="E59" t="s">
        <v>22</v>
      </c>
      <c r="F59" t="s">
        <v>320</v>
      </c>
      <c r="G59" t="s">
        <v>207</v>
      </c>
      <c r="H59">
        <v>2025</v>
      </c>
      <c r="I59">
        <v>0.13500000000000001</v>
      </c>
      <c r="M59">
        <v>6.6666666666666696</v>
      </c>
      <c r="N59">
        <v>1</v>
      </c>
      <c r="O59">
        <v>49.914999999999999</v>
      </c>
      <c r="P59">
        <v>2.180615</v>
      </c>
      <c r="Q59">
        <v>16.141666666666701</v>
      </c>
      <c r="R59">
        <v>3.1536000000000002E-2</v>
      </c>
      <c r="S59">
        <v>0.97</v>
      </c>
      <c r="T59">
        <v>1</v>
      </c>
      <c r="U59">
        <v>25</v>
      </c>
      <c r="V59">
        <v>1</v>
      </c>
      <c r="W59">
        <v>90</v>
      </c>
      <c r="X59">
        <v>16</v>
      </c>
      <c r="Y59">
        <v>1</v>
      </c>
      <c r="Z59">
        <v>5.3999999999999799</v>
      </c>
      <c r="AA59">
        <v>2</v>
      </c>
      <c r="AB59">
        <v>21</v>
      </c>
      <c r="AC59" t="s">
        <v>287</v>
      </c>
      <c r="AD59" t="s">
        <v>72</v>
      </c>
      <c r="AE59" t="s">
        <v>250</v>
      </c>
      <c r="AF59" t="s">
        <v>211</v>
      </c>
      <c r="AG59" t="s">
        <v>212</v>
      </c>
      <c r="AH59" t="s">
        <v>258</v>
      </c>
      <c r="AI59" t="s">
        <v>254</v>
      </c>
      <c r="AK59" t="s">
        <v>255</v>
      </c>
      <c r="AL59">
        <v>0.97</v>
      </c>
      <c r="AM59" t="s">
        <v>313</v>
      </c>
      <c r="AN59">
        <v>2</v>
      </c>
    </row>
    <row r="60" spans="2:40" x14ac:dyDescent="0.3">
      <c r="B60" s="57"/>
      <c r="E60" t="s">
        <v>37</v>
      </c>
      <c r="F60" t="s">
        <v>320</v>
      </c>
      <c r="G60" t="s">
        <v>217</v>
      </c>
      <c r="I60">
        <v>0.13500000000000001</v>
      </c>
      <c r="M60">
        <v>6.6666666666666696</v>
      </c>
      <c r="N60">
        <v>1</v>
      </c>
      <c r="O60">
        <v>48.424999999999997</v>
      </c>
      <c r="P60">
        <v>2.1523050000000001</v>
      </c>
      <c r="Q60">
        <v>16.141666666666701</v>
      </c>
      <c r="S60">
        <v>0.97</v>
      </c>
      <c r="U60">
        <v>25</v>
      </c>
      <c r="V60">
        <v>1</v>
      </c>
      <c r="W60">
        <v>63</v>
      </c>
      <c r="X60">
        <v>11</v>
      </c>
      <c r="Y60">
        <v>1</v>
      </c>
      <c r="Z60">
        <v>5.3999999999999799</v>
      </c>
      <c r="AA60">
        <v>0.3</v>
      </c>
      <c r="AB60">
        <v>21</v>
      </c>
      <c r="AC60" t="s">
        <v>287</v>
      </c>
      <c r="AD60" t="s">
        <v>72</v>
      </c>
      <c r="AE60" t="s">
        <v>250</v>
      </c>
      <c r="AF60" t="s">
        <v>211</v>
      </c>
      <c r="AG60" t="s">
        <v>212</v>
      </c>
      <c r="AH60" t="s">
        <v>258</v>
      </c>
      <c r="AI60" t="s">
        <v>254</v>
      </c>
      <c r="AK60" t="s">
        <v>255</v>
      </c>
      <c r="AL60">
        <v>0.97</v>
      </c>
      <c r="AM60" t="s">
        <v>313</v>
      </c>
      <c r="AN60">
        <v>2</v>
      </c>
    </row>
    <row r="61" spans="2:40" x14ac:dyDescent="0.3">
      <c r="B61" s="57"/>
      <c r="F61" t="s">
        <v>320</v>
      </c>
      <c r="G61" t="s">
        <v>218</v>
      </c>
      <c r="I61">
        <v>0.13600000000000001</v>
      </c>
      <c r="M61">
        <v>6.6666666666666696</v>
      </c>
      <c r="N61">
        <v>1</v>
      </c>
      <c r="O61">
        <v>46.19</v>
      </c>
      <c r="P61">
        <v>2.0897250000000001</v>
      </c>
      <c r="Q61">
        <v>15.9347222222222</v>
      </c>
      <c r="S61">
        <v>0.97</v>
      </c>
      <c r="U61">
        <v>25</v>
      </c>
      <c r="V61">
        <v>1</v>
      </c>
      <c r="W61">
        <v>41</v>
      </c>
      <c r="X61">
        <v>8</v>
      </c>
      <c r="Y61">
        <v>1</v>
      </c>
      <c r="Z61">
        <v>5.3999999999999799</v>
      </c>
      <c r="AA61">
        <v>0.3</v>
      </c>
      <c r="AB61">
        <v>21</v>
      </c>
      <c r="AC61" t="s">
        <v>287</v>
      </c>
      <c r="AD61" t="s">
        <v>72</v>
      </c>
      <c r="AE61" t="s">
        <v>250</v>
      </c>
      <c r="AF61" t="s">
        <v>211</v>
      </c>
      <c r="AG61" t="s">
        <v>212</v>
      </c>
      <c r="AH61" t="s">
        <v>258</v>
      </c>
      <c r="AI61" t="s">
        <v>254</v>
      </c>
      <c r="AK61" t="s">
        <v>255</v>
      </c>
      <c r="AL61">
        <v>0.97</v>
      </c>
      <c r="AM61" t="s">
        <v>313</v>
      </c>
      <c r="AN61">
        <v>2</v>
      </c>
    </row>
    <row r="62" spans="2:40" x14ac:dyDescent="0.3">
      <c r="B62" s="57"/>
      <c r="F62" t="s">
        <v>320</v>
      </c>
      <c r="G62" t="s">
        <v>219</v>
      </c>
      <c r="I62">
        <v>0.13300000000000001</v>
      </c>
      <c r="M62">
        <v>7.1428571428571397</v>
      </c>
      <c r="N62">
        <v>1</v>
      </c>
      <c r="O62">
        <v>44.7</v>
      </c>
      <c r="P62">
        <v>2.0703550000000002</v>
      </c>
      <c r="Q62">
        <v>16.348611111111101</v>
      </c>
      <c r="S62">
        <v>0.97</v>
      </c>
      <c r="U62">
        <v>25</v>
      </c>
      <c r="V62">
        <v>1</v>
      </c>
      <c r="W62">
        <v>32</v>
      </c>
      <c r="X62">
        <v>4</v>
      </c>
      <c r="Y62">
        <v>1</v>
      </c>
      <c r="Z62">
        <v>5.3999999999999799</v>
      </c>
      <c r="AA62">
        <v>0.3</v>
      </c>
      <c r="AB62">
        <v>21</v>
      </c>
      <c r="AC62" t="s">
        <v>287</v>
      </c>
      <c r="AD62" t="s">
        <v>72</v>
      </c>
      <c r="AE62" t="s">
        <v>250</v>
      </c>
      <c r="AF62" t="s">
        <v>211</v>
      </c>
      <c r="AG62" t="s">
        <v>212</v>
      </c>
      <c r="AH62" t="s">
        <v>258</v>
      </c>
      <c r="AI62" t="s">
        <v>254</v>
      </c>
      <c r="AK62" t="s">
        <v>255</v>
      </c>
      <c r="AL62">
        <v>0.97</v>
      </c>
      <c r="AM62" t="s">
        <v>313</v>
      </c>
      <c r="AN62">
        <v>2</v>
      </c>
    </row>
    <row r="63" spans="2:40" x14ac:dyDescent="0.3">
      <c r="B63" s="57" t="s">
        <v>157</v>
      </c>
      <c r="C63" t="s">
        <v>115</v>
      </c>
      <c r="D63" t="s">
        <v>33</v>
      </c>
      <c r="E63" t="s">
        <v>37</v>
      </c>
      <c r="F63" t="s">
        <v>320</v>
      </c>
      <c r="G63" t="s">
        <v>207</v>
      </c>
      <c r="H63">
        <v>2025</v>
      </c>
      <c r="I63">
        <v>1.0009999999999999</v>
      </c>
      <c r="O63">
        <v>5.5129999999999999</v>
      </c>
      <c r="P63">
        <v>0.25330000000000003</v>
      </c>
      <c r="Q63">
        <v>1.0347222222222201</v>
      </c>
      <c r="R63">
        <v>3.1536000000000002E-2</v>
      </c>
      <c r="S63">
        <v>0.97</v>
      </c>
      <c r="T63">
        <v>1</v>
      </c>
      <c r="U63">
        <v>25</v>
      </c>
      <c r="V63">
        <v>1</v>
      </c>
      <c r="W63">
        <v>90</v>
      </c>
      <c r="Y63">
        <v>1</v>
      </c>
      <c r="Z63">
        <v>4.5900000000000301</v>
      </c>
      <c r="AA63">
        <v>2</v>
      </c>
      <c r="AB63">
        <v>29</v>
      </c>
      <c r="AC63" t="s">
        <v>288</v>
      </c>
      <c r="AD63" t="s">
        <v>274</v>
      </c>
      <c r="AE63" t="s">
        <v>275</v>
      </c>
      <c r="AF63" t="s">
        <v>289</v>
      </c>
      <c r="AG63" t="s">
        <v>290</v>
      </c>
      <c r="AH63" t="s">
        <v>258</v>
      </c>
      <c r="AI63" t="s">
        <v>276</v>
      </c>
      <c r="AK63" t="s">
        <v>277</v>
      </c>
      <c r="AL63">
        <v>0.97</v>
      </c>
      <c r="AM63" t="s">
        <v>313</v>
      </c>
      <c r="AN63">
        <v>1</v>
      </c>
    </row>
    <row r="64" spans="2:40" x14ac:dyDescent="0.3">
      <c r="B64" s="57"/>
      <c r="F64" t="s">
        <v>320</v>
      </c>
      <c r="G64" t="s">
        <v>217</v>
      </c>
      <c r="I64">
        <v>1.0009999999999999</v>
      </c>
      <c r="O64">
        <v>5.3639999999999999</v>
      </c>
      <c r="P64">
        <v>0.24585000000000001</v>
      </c>
      <c r="Q64">
        <v>1.0347222222222201</v>
      </c>
      <c r="S64">
        <v>0.97</v>
      </c>
      <c r="U64">
        <v>25</v>
      </c>
      <c r="V64">
        <v>1</v>
      </c>
      <c r="W64">
        <v>54</v>
      </c>
      <c r="Y64">
        <v>1</v>
      </c>
      <c r="Z64">
        <v>4.5900000000000301</v>
      </c>
      <c r="AA64">
        <v>0.3</v>
      </c>
      <c r="AB64">
        <v>29</v>
      </c>
      <c r="AC64" t="s">
        <v>288</v>
      </c>
      <c r="AD64" t="s">
        <v>274</v>
      </c>
      <c r="AE64" t="s">
        <v>275</v>
      </c>
      <c r="AF64" t="s">
        <v>289</v>
      </c>
      <c r="AG64" t="s">
        <v>290</v>
      </c>
      <c r="AH64" t="s">
        <v>258</v>
      </c>
      <c r="AI64" t="s">
        <v>276</v>
      </c>
      <c r="AK64" t="s">
        <v>277</v>
      </c>
      <c r="AL64">
        <v>0.97</v>
      </c>
      <c r="AM64" t="s">
        <v>313</v>
      </c>
      <c r="AN64">
        <v>1</v>
      </c>
    </row>
    <row r="65" spans="2:40" x14ac:dyDescent="0.3">
      <c r="B65" s="57"/>
      <c r="F65" t="s">
        <v>320</v>
      </c>
      <c r="G65" t="s">
        <v>218</v>
      </c>
      <c r="I65">
        <v>1.0009999999999999</v>
      </c>
      <c r="O65">
        <v>5.1405000000000003</v>
      </c>
      <c r="P65">
        <v>0.233185</v>
      </c>
      <c r="Q65">
        <v>1.0347222222222201</v>
      </c>
      <c r="S65">
        <v>0.97</v>
      </c>
      <c r="U65">
        <v>25</v>
      </c>
      <c r="V65">
        <v>1</v>
      </c>
      <c r="W65">
        <v>42</v>
      </c>
      <c r="Y65">
        <v>1</v>
      </c>
      <c r="Z65">
        <v>4.5900000000000301</v>
      </c>
      <c r="AA65">
        <v>0.3</v>
      </c>
      <c r="AB65">
        <v>29</v>
      </c>
      <c r="AC65" t="s">
        <v>288</v>
      </c>
      <c r="AD65" t="s">
        <v>274</v>
      </c>
      <c r="AE65" t="s">
        <v>275</v>
      </c>
      <c r="AF65" t="s">
        <v>289</v>
      </c>
      <c r="AG65" t="s">
        <v>290</v>
      </c>
      <c r="AH65" t="s">
        <v>258</v>
      </c>
      <c r="AI65" t="s">
        <v>276</v>
      </c>
      <c r="AK65" t="s">
        <v>277</v>
      </c>
      <c r="AL65">
        <v>0.97</v>
      </c>
      <c r="AM65" t="s">
        <v>313</v>
      </c>
      <c r="AN65">
        <v>1</v>
      </c>
    </row>
    <row r="66" spans="2:40" x14ac:dyDescent="0.3">
      <c r="B66" s="57"/>
      <c r="F66" t="s">
        <v>320</v>
      </c>
      <c r="G66" t="s">
        <v>219</v>
      </c>
      <c r="I66">
        <v>1.0009999999999999</v>
      </c>
      <c r="O66">
        <v>4.9915000000000003</v>
      </c>
      <c r="P66">
        <v>0.21754000000000001</v>
      </c>
      <c r="Q66">
        <v>1.0347222222222201</v>
      </c>
      <c r="S66">
        <v>0.97</v>
      </c>
      <c r="U66">
        <v>25</v>
      </c>
      <c r="V66">
        <v>1</v>
      </c>
      <c r="W66">
        <v>35</v>
      </c>
      <c r="Y66">
        <v>1</v>
      </c>
      <c r="Z66">
        <v>4.5900000000000301</v>
      </c>
      <c r="AA66">
        <v>0.3</v>
      </c>
      <c r="AB66">
        <v>29</v>
      </c>
      <c r="AC66" t="s">
        <v>288</v>
      </c>
      <c r="AD66" t="s">
        <v>274</v>
      </c>
      <c r="AE66" t="s">
        <v>275</v>
      </c>
      <c r="AF66" t="s">
        <v>289</v>
      </c>
      <c r="AG66" t="s">
        <v>290</v>
      </c>
      <c r="AH66" t="s">
        <v>258</v>
      </c>
      <c r="AI66" t="s">
        <v>276</v>
      </c>
      <c r="AK66" t="s">
        <v>277</v>
      </c>
      <c r="AL66">
        <v>0.97</v>
      </c>
      <c r="AM66" t="s">
        <v>313</v>
      </c>
      <c r="AN66">
        <v>1</v>
      </c>
    </row>
    <row r="67" spans="2:40" x14ac:dyDescent="0.3">
      <c r="B67" s="57" t="s">
        <v>158</v>
      </c>
      <c r="C67" t="s">
        <v>119</v>
      </c>
      <c r="D67" t="s">
        <v>33</v>
      </c>
      <c r="E67" t="s">
        <v>22</v>
      </c>
      <c r="F67" t="s">
        <v>320</v>
      </c>
      <c r="G67" t="s">
        <v>207</v>
      </c>
      <c r="H67">
        <v>2025</v>
      </c>
      <c r="I67">
        <v>0.28599999999999998</v>
      </c>
      <c r="M67">
        <v>2.2222222222222201</v>
      </c>
      <c r="N67">
        <v>1</v>
      </c>
      <c r="O67">
        <v>23.84</v>
      </c>
      <c r="P67">
        <v>0.97445999999999999</v>
      </c>
      <c r="Q67">
        <v>3.5180555555555602</v>
      </c>
      <c r="R67">
        <v>3.1536000000000002E-2</v>
      </c>
      <c r="S67">
        <v>0.97</v>
      </c>
      <c r="T67">
        <v>1</v>
      </c>
      <c r="U67">
        <v>25</v>
      </c>
      <c r="V67">
        <v>1</v>
      </c>
      <c r="W67">
        <v>78</v>
      </c>
      <c r="Y67">
        <v>1</v>
      </c>
      <c r="Z67">
        <v>4.5900000000000301</v>
      </c>
      <c r="AA67">
        <v>2</v>
      </c>
      <c r="AB67">
        <v>23</v>
      </c>
      <c r="AC67" t="s">
        <v>292</v>
      </c>
      <c r="AD67" t="s">
        <v>72</v>
      </c>
      <c r="AE67" t="s">
        <v>250</v>
      </c>
      <c r="AF67" t="s">
        <v>289</v>
      </c>
      <c r="AG67" t="s">
        <v>290</v>
      </c>
      <c r="AH67" t="s">
        <v>258</v>
      </c>
      <c r="AI67" t="s">
        <v>254</v>
      </c>
      <c r="AK67" t="s">
        <v>255</v>
      </c>
      <c r="AL67">
        <v>0.97</v>
      </c>
      <c r="AM67" t="s">
        <v>313</v>
      </c>
      <c r="AN67">
        <v>1</v>
      </c>
    </row>
    <row r="68" spans="2:40" x14ac:dyDescent="0.3">
      <c r="B68" s="57"/>
      <c r="E68" t="s">
        <v>37</v>
      </c>
      <c r="F68" t="s">
        <v>320</v>
      </c>
      <c r="G68" t="s">
        <v>217</v>
      </c>
      <c r="I68">
        <v>0.28599999999999998</v>
      </c>
      <c r="M68">
        <v>2.2222222222222201</v>
      </c>
      <c r="N68">
        <v>1</v>
      </c>
      <c r="O68">
        <v>23.094999999999999</v>
      </c>
      <c r="P68">
        <v>0.94689500000000004</v>
      </c>
      <c r="Q68">
        <v>3.5180555555555602</v>
      </c>
      <c r="S68">
        <v>0.97</v>
      </c>
      <c r="U68">
        <v>25</v>
      </c>
      <c r="V68">
        <v>1</v>
      </c>
      <c r="W68">
        <v>62</v>
      </c>
      <c r="Y68">
        <v>1</v>
      </c>
      <c r="Z68">
        <v>4.5900000000000301</v>
      </c>
      <c r="AA68">
        <v>0.3</v>
      </c>
      <c r="AB68">
        <v>23</v>
      </c>
      <c r="AC68" t="s">
        <v>292</v>
      </c>
      <c r="AD68" t="s">
        <v>72</v>
      </c>
      <c r="AE68" t="s">
        <v>250</v>
      </c>
      <c r="AF68" t="s">
        <v>289</v>
      </c>
      <c r="AG68" t="s">
        <v>290</v>
      </c>
      <c r="AH68" t="s">
        <v>258</v>
      </c>
      <c r="AI68" t="s">
        <v>254</v>
      </c>
      <c r="AK68" t="s">
        <v>255</v>
      </c>
      <c r="AL68">
        <v>0.97</v>
      </c>
      <c r="AM68" t="s">
        <v>313</v>
      </c>
      <c r="AN68">
        <v>1</v>
      </c>
    </row>
    <row r="69" spans="2:40" x14ac:dyDescent="0.3">
      <c r="B69" s="57"/>
      <c r="F69" t="s">
        <v>320</v>
      </c>
      <c r="G69" t="s">
        <v>218</v>
      </c>
      <c r="I69">
        <v>0.28299999999999997</v>
      </c>
      <c r="M69">
        <v>2.2222222222222201</v>
      </c>
      <c r="N69">
        <v>1</v>
      </c>
      <c r="O69">
        <v>23.094999999999999</v>
      </c>
      <c r="P69">
        <v>0.91858499999999998</v>
      </c>
      <c r="Q69">
        <v>3.5180555555555602</v>
      </c>
      <c r="S69">
        <v>0.97</v>
      </c>
      <c r="U69">
        <v>25</v>
      </c>
      <c r="V69">
        <v>1</v>
      </c>
      <c r="W69">
        <v>35</v>
      </c>
      <c r="Y69">
        <v>1</v>
      </c>
      <c r="Z69">
        <v>4.5900000000000301</v>
      </c>
      <c r="AA69">
        <v>0.3</v>
      </c>
      <c r="AB69">
        <v>23</v>
      </c>
      <c r="AC69" t="s">
        <v>292</v>
      </c>
      <c r="AD69" t="s">
        <v>72</v>
      </c>
      <c r="AE69" t="s">
        <v>250</v>
      </c>
      <c r="AF69" t="s">
        <v>289</v>
      </c>
      <c r="AG69" t="s">
        <v>290</v>
      </c>
      <c r="AH69" t="s">
        <v>258</v>
      </c>
      <c r="AI69" t="s">
        <v>254</v>
      </c>
      <c r="AK69" t="s">
        <v>255</v>
      </c>
      <c r="AL69">
        <v>0.97</v>
      </c>
      <c r="AM69" t="s">
        <v>313</v>
      </c>
      <c r="AN69">
        <v>1</v>
      </c>
    </row>
    <row r="70" spans="2:40" x14ac:dyDescent="0.3">
      <c r="B70" s="57"/>
      <c r="F70" t="s">
        <v>320</v>
      </c>
      <c r="G70" t="s">
        <v>219</v>
      </c>
      <c r="I70">
        <v>0.28299999999999997</v>
      </c>
      <c r="M70">
        <v>2.2222222222222201</v>
      </c>
      <c r="N70">
        <v>1</v>
      </c>
      <c r="O70">
        <v>20.86</v>
      </c>
      <c r="P70">
        <v>0.82545999999999997</v>
      </c>
      <c r="Q70">
        <v>3.5180555555555602</v>
      </c>
      <c r="S70">
        <v>0.97</v>
      </c>
      <c r="U70">
        <v>25</v>
      </c>
      <c r="V70">
        <v>1</v>
      </c>
      <c r="W70">
        <v>21</v>
      </c>
      <c r="Y70">
        <v>1</v>
      </c>
      <c r="Z70">
        <v>4.5900000000000301</v>
      </c>
      <c r="AA70">
        <v>0.3</v>
      </c>
      <c r="AB70">
        <v>23</v>
      </c>
      <c r="AC70" t="s">
        <v>292</v>
      </c>
      <c r="AD70" t="s">
        <v>72</v>
      </c>
      <c r="AE70" t="s">
        <v>250</v>
      </c>
      <c r="AF70" t="s">
        <v>289</v>
      </c>
      <c r="AG70" t="s">
        <v>290</v>
      </c>
      <c r="AH70" t="s">
        <v>258</v>
      </c>
      <c r="AI70" t="s">
        <v>254</v>
      </c>
      <c r="AK70" t="s">
        <v>255</v>
      </c>
      <c r="AL70">
        <v>0.97</v>
      </c>
      <c r="AM70" t="s">
        <v>313</v>
      </c>
      <c r="AN70">
        <v>1</v>
      </c>
    </row>
    <row r="71" spans="2:40" x14ac:dyDescent="0.3">
      <c r="B71" s="57" t="s">
        <v>159</v>
      </c>
      <c r="C71" t="s">
        <v>121</v>
      </c>
      <c r="D71" t="s">
        <v>33</v>
      </c>
      <c r="E71" t="s">
        <v>22</v>
      </c>
      <c r="F71" t="s">
        <v>320</v>
      </c>
      <c r="G71" t="s">
        <v>207</v>
      </c>
      <c r="H71">
        <v>2025</v>
      </c>
      <c r="I71">
        <v>0.14399999999999999</v>
      </c>
      <c r="M71">
        <v>5.5555555555555598</v>
      </c>
      <c r="N71">
        <v>1</v>
      </c>
      <c r="O71">
        <v>46.935000000000002</v>
      </c>
      <c r="P71">
        <v>2.092705</v>
      </c>
      <c r="Q71">
        <v>7.0361111111111097</v>
      </c>
      <c r="R71">
        <v>3.1536000000000002E-2</v>
      </c>
      <c r="S71">
        <v>0.97</v>
      </c>
      <c r="T71">
        <v>1</v>
      </c>
      <c r="U71">
        <v>25</v>
      </c>
      <c r="V71">
        <v>1</v>
      </c>
      <c r="W71">
        <v>90</v>
      </c>
      <c r="Y71">
        <v>1</v>
      </c>
      <c r="Z71">
        <v>4.5900000000000301</v>
      </c>
      <c r="AA71">
        <v>2</v>
      </c>
      <c r="AB71">
        <v>24</v>
      </c>
      <c r="AC71" t="s">
        <v>293</v>
      </c>
      <c r="AD71" t="s">
        <v>72</v>
      </c>
      <c r="AE71" t="s">
        <v>250</v>
      </c>
      <c r="AF71" t="s">
        <v>289</v>
      </c>
      <c r="AG71" t="s">
        <v>290</v>
      </c>
      <c r="AH71" t="s">
        <v>258</v>
      </c>
      <c r="AI71" t="s">
        <v>254</v>
      </c>
      <c r="AK71" t="s">
        <v>255</v>
      </c>
      <c r="AL71">
        <v>0.97</v>
      </c>
      <c r="AM71" t="s">
        <v>313</v>
      </c>
      <c r="AN71">
        <v>2</v>
      </c>
    </row>
    <row r="72" spans="2:40" x14ac:dyDescent="0.3">
      <c r="B72" s="57"/>
      <c r="E72" t="s">
        <v>37</v>
      </c>
      <c r="F72" t="s">
        <v>320</v>
      </c>
      <c r="G72" t="s">
        <v>217</v>
      </c>
      <c r="I72">
        <v>0.14399999999999999</v>
      </c>
      <c r="M72">
        <v>5.5555555555555598</v>
      </c>
      <c r="N72">
        <v>1</v>
      </c>
      <c r="O72">
        <v>46.19</v>
      </c>
      <c r="P72">
        <v>2.0554549999999998</v>
      </c>
      <c r="Q72">
        <v>7.0361111111111097</v>
      </c>
      <c r="S72">
        <v>0.97</v>
      </c>
      <c r="U72">
        <v>25</v>
      </c>
      <c r="V72">
        <v>1</v>
      </c>
      <c r="W72">
        <v>54</v>
      </c>
      <c r="Y72">
        <v>1</v>
      </c>
      <c r="Z72">
        <v>4.5900000000000301</v>
      </c>
      <c r="AA72">
        <v>0.3</v>
      </c>
      <c r="AB72">
        <v>24</v>
      </c>
      <c r="AC72" t="s">
        <v>293</v>
      </c>
      <c r="AD72" t="s">
        <v>72</v>
      </c>
      <c r="AE72" t="s">
        <v>250</v>
      </c>
      <c r="AF72" t="s">
        <v>289</v>
      </c>
      <c r="AG72" t="s">
        <v>290</v>
      </c>
      <c r="AH72" t="s">
        <v>258</v>
      </c>
      <c r="AI72" t="s">
        <v>254</v>
      </c>
      <c r="AK72" t="s">
        <v>255</v>
      </c>
      <c r="AL72">
        <v>0.97</v>
      </c>
      <c r="AM72" t="s">
        <v>313</v>
      </c>
      <c r="AN72">
        <v>2</v>
      </c>
    </row>
    <row r="73" spans="2:40" x14ac:dyDescent="0.3">
      <c r="B73" s="57"/>
      <c r="F73" t="s">
        <v>320</v>
      </c>
      <c r="G73" t="s">
        <v>218</v>
      </c>
      <c r="I73">
        <v>0.14199999999999999</v>
      </c>
      <c r="M73">
        <v>5.5555555555555598</v>
      </c>
      <c r="N73">
        <v>1</v>
      </c>
      <c r="O73">
        <v>46.19</v>
      </c>
      <c r="P73">
        <v>2.0472600000000001</v>
      </c>
      <c r="Q73">
        <v>7.0361111111111097</v>
      </c>
      <c r="S73">
        <v>0.97</v>
      </c>
      <c r="U73">
        <v>25</v>
      </c>
      <c r="V73">
        <v>1</v>
      </c>
      <c r="W73">
        <v>35</v>
      </c>
      <c r="Y73">
        <v>1</v>
      </c>
      <c r="Z73">
        <v>4.5900000000000301</v>
      </c>
      <c r="AA73">
        <v>0.3</v>
      </c>
      <c r="AB73">
        <v>24</v>
      </c>
      <c r="AC73" t="s">
        <v>293</v>
      </c>
      <c r="AD73" t="s">
        <v>72</v>
      </c>
      <c r="AE73" t="s">
        <v>250</v>
      </c>
      <c r="AF73" t="s">
        <v>289</v>
      </c>
      <c r="AG73" t="s">
        <v>290</v>
      </c>
      <c r="AH73" t="s">
        <v>258</v>
      </c>
      <c r="AI73" t="s">
        <v>254</v>
      </c>
      <c r="AK73" t="s">
        <v>255</v>
      </c>
      <c r="AL73">
        <v>0.97</v>
      </c>
      <c r="AM73" t="s">
        <v>313</v>
      </c>
      <c r="AN73">
        <v>2</v>
      </c>
    </row>
    <row r="74" spans="2:40" x14ac:dyDescent="0.3">
      <c r="B74" s="57"/>
      <c r="F74" t="s">
        <v>320</v>
      </c>
      <c r="G74" t="s">
        <v>219</v>
      </c>
      <c r="I74">
        <v>0.14199999999999999</v>
      </c>
      <c r="M74">
        <v>5.5555555555555598</v>
      </c>
      <c r="N74">
        <v>1</v>
      </c>
      <c r="O74">
        <v>41.72</v>
      </c>
      <c r="P74">
        <v>1.9206099999999999</v>
      </c>
      <c r="Q74">
        <v>7.0361111111111097</v>
      </c>
      <c r="S74">
        <v>0.97</v>
      </c>
      <c r="U74">
        <v>25</v>
      </c>
      <c r="V74">
        <v>1</v>
      </c>
      <c r="W74">
        <v>28</v>
      </c>
      <c r="Y74">
        <v>1</v>
      </c>
      <c r="Z74">
        <v>4.5900000000000301</v>
      </c>
      <c r="AA74">
        <v>0.3</v>
      </c>
      <c r="AB74">
        <v>24</v>
      </c>
      <c r="AC74" t="s">
        <v>293</v>
      </c>
      <c r="AD74" t="s">
        <v>72</v>
      </c>
      <c r="AE74" t="s">
        <v>250</v>
      </c>
      <c r="AF74" t="s">
        <v>289</v>
      </c>
      <c r="AG74" t="s">
        <v>290</v>
      </c>
      <c r="AH74" t="s">
        <v>258</v>
      </c>
      <c r="AI74" t="s">
        <v>254</v>
      </c>
      <c r="AK74" t="s">
        <v>255</v>
      </c>
      <c r="AL74">
        <v>0.97</v>
      </c>
      <c r="AM74" t="s">
        <v>313</v>
      </c>
      <c r="AN74">
        <v>2</v>
      </c>
    </row>
    <row r="75" spans="2:40" x14ac:dyDescent="0.3">
      <c r="B75" s="57" t="s">
        <v>160</v>
      </c>
      <c r="C75" t="s">
        <v>123</v>
      </c>
      <c r="D75" t="s">
        <v>243</v>
      </c>
      <c r="E75" t="s">
        <v>22</v>
      </c>
      <c r="F75" t="s">
        <v>320</v>
      </c>
      <c r="G75" t="s">
        <v>207</v>
      </c>
      <c r="H75">
        <v>2025</v>
      </c>
      <c r="I75">
        <v>0.56000000000000005</v>
      </c>
      <c r="O75">
        <v>61.835000000000001</v>
      </c>
      <c r="P75">
        <v>3.0917500000000002</v>
      </c>
      <c r="R75">
        <v>3.1536000000000002E-2</v>
      </c>
      <c r="S75">
        <v>1</v>
      </c>
      <c r="T75">
        <v>1</v>
      </c>
      <c r="U75">
        <v>15</v>
      </c>
      <c r="V75">
        <v>1</v>
      </c>
      <c r="W75">
        <v>1.3</v>
      </c>
      <c r="X75">
        <v>1.25</v>
      </c>
      <c r="AB75">
        <v>32</v>
      </c>
      <c r="AC75" t="s">
        <v>294</v>
      </c>
      <c r="AD75" t="s">
        <v>72</v>
      </c>
      <c r="AE75" t="s">
        <v>250</v>
      </c>
      <c r="AF75" t="s">
        <v>245</v>
      </c>
      <c r="AG75" t="s">
        <v>246</v>
      </c>
      <c r="AH75" t="s">
        <v>258</v>
      </c>
      <c r="AI75" t="s">
        <v>254</v>
      </c>
      <c r="AK75" t="s">
        <v>259</v>
      </c>
      <c r="AM75" t="s">
        <v>313</v>
      </c>
      <c r="AN75">
        <v>5</v>
      </c>
    </row>
    <row r="76" spans="2:40" x14ac:dyDescent="0.3">
      <c r="B76" s="57"/>
      <c r="E76" t="s">
        <v>37</v>
      </c>
      <c r="F76" t="s">
        <v>320</v>
      </c>
      <c r="G76" t="s">
        <v>217</v>
      </c>
      <c r="I76">
        <v>0.57999999999999996</v>
      </c>
      <c r="L76">
        <v>0.6</v>
      </c>
      <c r="O76">
        <v>24.585000000000001</v>
      </c>
      <c r="P76">
        <v>1.22925</v>
      </c>
      <c r="S76">
        <v>1</v>
      </c>
      <c r="U76">
        <v>20</v>
      </c>
      <c r="V76">
        <v>1</v>
      </c>
      <c r="W76">
        <v>1.4</v>
      </c>
      <c r="X76">
        <v>1.25</v>
      </c>
      <c r="AB76">
        <v>32</v>
      </c>
      <c r="AC76" t="s">
        <v>294</v>
      </c>
      <c r="AD76" t="s">
        <v>72</v>
      </c>
      <c r="AE76" t="s">
        <v>250</v>
      </c>
      <c r="AF76" t="s">
        <v>245</v>
      </c>
      <c r="AG76" t="s">
        <v>246</v>
      </c>
      <c r="AH76" t="s">
        <v>258</v>
      </c>
      <c r="AI76" t="s">
        <v>254</v>
      </c>
      <c r="AK76" t="s">
        <v>259</v>
      </c>
      <c r="AM76" t="s">
        <v>313</v>
      </c>
      <c r="AN76">
        <v>5</v>
      </c>
    </row>
    <row r="77" spans="2:40" x14ac:dyDescent="0.3">
      <c r="B77" s="57"/>
      <c r="F77" t="s">
        <v>320</v>
      </c>
      <c r="G77" t="s">
        <v>218</v>
      </c>
      <c r="I77">
        <v>0.6</v>
      </c>
      <c r="L77">
        <v>0.62</v>
      </c>
      <c r="O77">
        <v>14.9</v>
      </c>
      <c r="P77">
        <v>0.745</v>
      </c>
      <c r="S77">
        <v>1</v>
      </c>
      <c r="U77">
        <v>20</v>
      </c>
      <c r="V77">
        <v>1</v>
      </c>
      <c r="W77">
        <v>1.5</v>
      </c>
      <c r="X77">
        <v>1.25</v>
      </c>
      <c r="AB77">
        <v>32</v>
      </c>
      <c r="AC77" t="s">
        <v>294</v>
      </c>
      <c r="AD77" t="s">
        <v>72</v>
      </c>
      <c r="AE77" t="s">
        <v>250</v>
      </c>
      <c r="AF77" t="s">
        <v>245</v>
      </c>
      <c r="AG77" t="s">
        <v>246</v>
      </c>
      <c r="AH77" t="s">
        <v>258</v>
      </c>
      <c r="AI77" t="s">
        <v>254</v>
      </c>
      <c r="AK77" t="s">
        <v>259</v>
      </c>
      <c r="AM77" t="s">
        <v>313</v>
      </c>
      <c r="AN77">
        <v>5</v>
      </c>
    </row>
    <row r="78" spans="2:40" x14ac:dyDescent="0.3">
      <c r="B78" s="57"/>
      <c r="F78" t="s">
        <v>320</v>
      </c>
      <c r="G78" t="s">
        <v>219</v>
      </c>
      <c r="I78">
        <v>0.6</v>
      </c>
      <c r="L78">
        <v>0.62</v>
      </c>
      <c r="O78">
        <v>5.96</v>
      </c>
      <c r="P78">
        <v>0.29799999999999999</v>
      </c>
      <c r="S78">
        <v>1</v>
      </c>
      <c r="U78">
        <v>20</v>
      </c>
      <c r="V78">
        <v>1</v>
      </c>
      <c r="W78">
        <v>1.6</v>
      </c>
      <c r="X78">
        <v>1.25</v>
      </c>
      <c r="AB78">
        <v>32</v>
      </c>
      <c r="AC78" t="s">
        <v>294</v>
      </c>
      <c r="AD78" t="s">
        <v>72</v>
      </c>
      <c r="AE78" t="s">
        <v>250</v>
      </c>
      <c r="AF78" t="s">
        <v>245</v>
      </c>
      <c r="AG78" t="s">
        <v>246</v>
      </c>
      <c r="AH78" t="s">
        <v>258</v>
      </c>
      <c r="AI78" t="s">
        <v>254</v>
      </c>
      <c r="AK78" t="s">
        <v>259</v>
      </c>
      <c r="AM78" t="s">
        <v>313</v>
      </c>
      <c r="AN78">
        <v>5</v>
      </c>
    </row>
    <row r="79" spans="2:40" x14ac:dyDescent="0.3">
      <c r="B79" s="57" t="s">
        <v>161</v>
      </c>
      <c r="C79" t="s">
        <v>125</v>
      </c>
      <c r="D79" t="s">
        <v>26</v>
      </c>
      <c r="E79" t="s">
        <v>22</v>
      </c>
      <c r="F79" t="s">
        <v>320</v>
      </c>
      <c r="G79" t="s">
        <v>207</v>
      </c>
      <c r="H79">
        <v>2025</v>
      </c>
      <c r="I79">
        <v>0.45</v>
      </c>
      <c r="O79">
        <v>14.154999999999999</v>
      </c>
      <c r="P79">
        <v>0.70774999999999999</v>
      </c>
      <c r="R79">
        <v>3.1536000000000002E-2</v>
      </c>
      <c r="S79">
        <v>1</v>
      </c>
      <c r="T79">
        <v>1</v>
      </c>
      <c r="U79">
        <v>10</v>
      </c>
      <c r="V79">
        <v>1</v>
      </c>
      <c r="AB79">
        <v>33</v>
      </c>
      <c r="AC79" t="s">
        <v>295</v>
      </c>
      <c r="AD79" t="s">
        <v>72</v>
      </c>
      <c r="AE79" t="s">
        <v>250</v>
      </c>
      <c r="AF79" t="s">
        <v>296</v>
      </c>
      <c r="AG79" t="s">
        <v>297</v>
      </c>
      <c r="AH79" t="s">
        <v>258</v>
      </c>
      <c r="AI79" t="s">
        <v>254</v>
      </c>
      <c r="AK79" t="s">
        <v>259</v>
      </c>
      <c r="AL79">
        <v>0.9</v>
      </c>
      <c r="AM79" t="s">
        <v>313</v>
      </c>
      <c r="AN79">
        <v>1</v>
      </c>
    </row>
    <row r="80" spans="2:40" x14ac:dyDescent="0.3">
      <c r="B80" s="57"/>
      <c r="E80" t="s">
        <v>37</v>
      </c>
      <c r="F80" t="s">
        <v>320</v>
      </c>
      <c r="G80" t="s">
        <v>217</v>
      </c>
      <c r="I80">
        <v>0.5</v>
      </c>
      <c r="L80">
        <v>0.8</v>
      </c>
      <c r="O80">
        <v>9.6850000000000005</v>
      </c>
      <c r="P80">
        <v>0.48425000000000001</v>
      </c>
      <c r="S80">
        <v>1</v>
      </c>
      <c r="U80">
        <v>10</v>
      </c>
      <c r="V80">
        <v>1</v>
      </c>
      <c r="AB80">
        <v>33</v>
      </c>
      <c r="AC80" t="s">
        <v>295</v>
      </c>
      <c r="AD80" t="s">
        <v>72</v>
      </c>
      <c r="AE80" t="s">
        <v>250</v>
      </c>
      <c r="AF80" t="s">
        <v>296</v>
      </c>
      <c r="AG80" t="s">
        <v>297</v>
      </c>
      <c r="AH80" t="s">
        <v>258</v>
      </c>
      <c r="AI80" t="s">
        <v>254</v>
      </c>
      <c r="AK80" t="s">
        <v>259</v>
      </c>
      <c r="AL80">
        <v>0.9</v>
      </c>
      <c r="AM80" t="s">
        <v>313</v>
      </c>
      <c r="AN80">
        <v>1</v>
      </c>
    </row>
    <row r="81" spans="2:40" x14ac:dyDescent="0.3">
      <c r="F81" t="s">
        <v>320</v>
      </c>
      <c r="G81" t="s">
        <v>218</v>
      </c>
      <c r="I81">
        <v>0.5</v>
      </c>
      <c r="L81">
        <v>0.8</v>
      </c>
      <c r="O81">
        <v>8.1950000000000003</v>
      </c>
      <c r="P81">
        <v>0.40975</v>
      </c>
      <c r="S81">
        <v>1</v>
      </c>
      <c r="U81">
        <v>10</v>
      </c>
      <c r="V81">
        <v>1</v>
      </c>
      <c r="AB81">
        <v>33</v>
      </c>
      <c r="AC81" t="s">
        <v>295</v>
      </c>
      <c r="AD81" t="s">
        <v>72</v>
      </c>
      <c r="AE81" t="s">
        <v>250</v>
      </c>
      <c r="AF81" t="s">
        <v>296</v>
      </c>
      <c r="AG81" t="s">
        <v>297</v>
      </c>
      <c r="AH81" t="s">
        <v>258</v>
      </c>
      <c r="AI81" t="s">
        <v>254</v>
      </c>
      <c r="AK81" t="s">
        <v>259</v>
      </c>
      <c r="AL81">
        <v>0.9</v>
      </c>
      <c r="AM81" t="s">
        <v>313</v>
      </c>
      <c r="AN81">
        <v>1</v>
      </c>
    </row>
    <row r="82" spans="2:40" x14ac:dyDescent="0.3">
      <c r="F82" t="s">
        <v>320</v>
      </c>
      <c r="G82" t="s">
        <v>219</v>
      </c>
      <c r="I82">
        <v>0.5</v>
      </c>
      <c r="L82">
        <v>0.8</v>
      </c>
      <c r="O82">
        <v>5.96</v>
      </c>
      <c r="P82">
        <v>0.29799999999999999</v>
      </c>
      <c r="S82">
        <v>1</v>
      </c>
      <c r="U82">
        <v>10</v>
      </c>
      <c r="V82">
        <v>1</v>
      </c>
      <c r="AB82">
        <v>33</v>
      </c>
      <c r="AC82" t="s">
        <v>295</v>
      </c>
      <c r="AD82" t="s">
        <v>72</v>
      </c>
      <c r="AE82" t="s">
        <v>250</v>
      </c>
      <c r="AF82" t="s">
        <v>296</v>
      </c>
      <c r="AG82" t="s">
        <v>297</v>
      </c>
      <c r="AH82" t="s">
        <v>258</v>
      </c>
      <c r="AI82" t="s">
        <v>254</v>
      </c>
      <c r="AK82" t="s">
        <v>259</v>
      </c>
      <c r="AL82">
        <v>0.9</v>
      </c>
      <c r="AM82" t="s">
        <v>313</v>
      </c>
      <c r="AN82">
        <v>1</v>
      </c>
    </row>
    <row r="83" spans="2:40" x14ac:dyDescent="0.3">
      <c r="B83" t="s">
        <v>162</v>
      </c>
      <c r="C83" t="s">
        <v>127</v>
      </c>
      <c r="D83" t="s">
        <v>19</v>
      </c>
      <c r="E83" t="s">
        <v>37</v>
      </c>
      <c r="F83" t="s">
        <v>320</v>
      </c>
      <c r="G83" t="s">
        <v>207</v>
      </c>
      <c r="H83">
        <v>2025</v>
      </c>
      <c r="I83">
        <v>1</v>
      </c>
      <c r="J83">
        <v>0.58823529411764697</v>
      </c>
      <c r="O83">
        <v>4.47</v>
      </c>
      <c r="P83">
        <v>1.49E-2</v>
      </c>
      <c r="Q83">
        <v>1.8625</v>
      </c>
      <c r="R83">
        <v>3.1536000000000002E-2</v>
      </c>
      <c r="S83">
        <v>1</v>
      </c>
      <c r="T83">
        <v>1</v>
      </c>
      <c r="U83">
        <v>25</v>
      </c>
      <c r="V83">
        <v>0.5</v>
      </c>
      <c r="AB83">
        <v>43</v>
      </c>
      <c r="AC83" t="s">
        <v>298</v>
      </c>
      <c r="AD83" t="s">
        <v>299</v>
      </c>
      <c r="AE83" t="s">
        <v>275</v>
      </c>
      <c r="AF83" t="s">
        <v>300</v>
      </c>
      <c r="AG83" t="s">
        <v>301</v>
      </c>
      <c r="AH83" t="s">
        <v>258</v>
      </c>
      <c r="AI83" t="s">
        <v>276</v>
      </c>
      <c r="AK83" t="s">
        <v>275</v>
      </c>
      <c r="AM83" t="s">
        <v>313</v>
      </c>
      <c r="AN83">
        <v>1</v>
      </c>
    </row>
    <row r="84" spans="2:40" x14ac:dyDescent="0.3">
      <c r="D84" t="s">
        <v>28</v>
      </c>
      <c r="F84" t="s">
        <v>320</v>
      </c>
      <c r="G84" t="s">
        <v>217</v>
      </c>
      <c r="I84">
        <v>1</v>
      </c>
      <c r="J84">
        <v>0.58479532163742698</v>
      </c>
      <c r="O84">
        <v>4.2018000000000004</v>
      </c>
      <c r="P84">
        <v>1.49E-2</v>
      </c>
      <c r="Q84">
        <v>2.03219444444444</v>
      </c>
      <c r="S84">
        <v>1</v>
      </c>
      <c r="U84">
        <v>25</v>
      </c>
      <c r="V84">
        <v>0.5</v>
      </c>
      <c r="AB84">
        <v>43</v>
      </c>
      <c r="AC84" t="s">
        <v>298</v>
      </c>
      <c r="AD84" t="s">
        <v>299</v>
      </c>
      <c r="AE84" t="s">
        <v>275</v>
      </c>
      <c r="AF84" t="s">
        <v>300</v>
      </c>
      <c r="AG84" t="s">
        <v>301</v>
      </c>
      <c r="AH84" t="s">
        <v>258</v>
      </c>
      <c r="AI84" t="s">
        <v>276</v>
      </c>
      <c r="AK84" t="s">
        <v>275</v>
      </c>
      <c r="AM84" t="s">
        <v>313</v>
      </c>
      <c r="AN84">
        <v>1</v>
      </c>
    </row>
    <row r="85" spans="2:40" x14ac:dyDescent="0.3">
      <c r="D85" t="s">
        <v>22</v>
      </c>
      <c r="F85" t="s">
        <v>320</v>
      </c>
      <c r="G85" t="s">
        <v>218</v>
      </c>
      <c r="I85">
        <v>1</v>
      </c>
      <c r="J85">
        <v>0.57803468208092501</v>
      </c>
      <c r="O85">
        <v>3.7816200000000002</v>
      </c>
      <c r="P85">
        <v>1.49E-2</v>
      </c>
      <c r="Q85">
        <v>2.59466944444444</v>
      </c>
      <c r="S85">
        <v>1</v>
      </c>
      <c r="U85">
        <v>25</v>
      </c>
      <c r="V85">
        <v>0.5</v>
      </c>
      <c r="AB85">
        <v>43</v>
      </c>
      <c r="AC85" t="s">
        <v>298</v>
      </c>
      <c r="AD85" t="s">
        <v>299</v>
      </c>
      <c r="AE85" t="s">
        <v>275</v>
      </c>
      <c r="AF85" t="s">
        <v>300</v>
      </c>
      <c r="AG85" t="s">
        <v>301</v>
      </c>
      <c r="AH85" t="s">
        <v>258</v>
      </c>
      <c r="AI85" t="s">
        <v>276</v>
      </c>
      <c r="AK85" t="s">
        <v>275</v>
      </c>
      <c r="AM85" t="s">
        <v>313</v>
      </c>
      <c r="AN85">
        <v>1</v>
      </c>
    </row>
    <row r="86" spans="2:40" x14ac:dyDescent="0.3">
      <c r="F86" t="s">
        <v>320</v>
      </c>
      <c r="G86" t="s">
        <v>219</v>
      </c>
      <c r="I86">
        <v>1</v>
      </c>
      <c r="J86">
        <v>0.57142857142857095</v>
      </c>
      <c r="O86">
        <v>3.4034580000000001</v>
      </c>
      <c r="P86">
        <v>1.49E-2</v>
      </c>
      <c r="Q86">
        <v>2.9560358333333299</v>
      </c>
      <c r="S86">
        <v>1</v>
      </c>
      <c r="U86">
        <v>25</v>
      </c>
      <c r="V86">
        <v>0.5</v>
      </c>
      <c r="AB86">
        <v>43</v>
      </c>
      <c r="AC86" t="s">
        <v>298</v>
      </c>
      <c r="AD86" t="s">
        <v>299</v>
      </c>
      <c r="AE86" t="s">
        <v>275</v>
      </c>
      <c r="AF86" t="s">
        <v>300</v>
      </c>
      <c r="AG86" t="s">
        <v>301</v>
      </c>
      <c r="AH86" t="s">
        <v>258</v>
      </c>
      <c r="AI86" t="s">
        <v>276</v>
      </c>
      <c r="AK86" t="s">
        <v>275</v>
      </c>
      <c r="AM86" t="s">
        <v>313</v>
      </c>
      <c r="AN86">
        <v>1</v>
      </c>
    </row>
    <row r="87" spans="2:40" x14ac:dyDescent="0.3">
      <c r="B87" t="s">
        <v>163</v>
      </c>
      <c r="C87" t="s">
        <v>129</v>
      </c>
      <c r="D87" t="s">
        <v>19</v>
      </c>
      <c r="E87" t="s">
        <v>37</v>
      </c>
      <c r="F87" t="s">
        <v>320</v>
      </c>
      <c r="G87" t="s">
        <v>207</v>
      </c>
      <c r="H87">
        <v>2025</v>
      </c>
      <c r="I87">
        <v>1</v>
      </c>
      <c r="J87">
        <v>0.28571428571428598</v>
      </c>
      <c r="O87">
        <v>5.2149999999999999</v>
      </c>
      <c r="P87">
        <v>1.49E-2</v>
      </c>
      <c r="Q87">
        <v>6.8291666666666702</v>
      </c>
      <c r="R87">
        <v>3.1536000000000002E-2</v>
      </c>
      <c r="S87">
        <v>1</v>
      </c>
      <c r="T87">
        <v>1</v>
      </c>
      <c r="U87">
        <v>25</v>
      </c>
      <c r="V87">
        <v>0.5</v>
      </c>
      <c r="AB87">
        <v>42</v>
      </c>
      <c r="AC87" t="s">
        <v>302</v>
      </c>
      <c r="AD87" t="s">
        <v>299</v>
      </c>
      <c r="AE87" t="s">
        <v>275</v>
      </c>
      <c r="AF87" t="s">
        <v>303</v>
      </c>
      <c r="AG87" t="s">
        <v>301</v>
      </c>
      <c r="AH87" t="s">
        <v>258</v>
      </c>
      <c r="AI87" t="s">
        <v>276</v>
      </c>
      <c r="AK87" t="s">
        <v>275</v>
      </c>
      <c r="AM87" t="s">
        <v>313</v>
      </c>
      <c r="AN87">
        <v>2</v>
      </c>
    </row>
    <row r="88" spans="2:40" x14ac:dyDescent="0.3">
      <c r="D88" t="s">
        <v>22</v>
      </c>
      <c r="F88" t="s">
        <v>320</v>
      </c>
      <c r="G88" t="s">
        <v>217</v>
      </c>
      <c r="I88">
        <v>1</v>
      </c>
      <c r="J88">
        <v>0.27777777777777801</v>
      </c>
      <c r="O88">
        <v>4.9020999999999999</v>
      </c>
      <c r="P88">
        <v>1.49E-2</v>
      </c>
      <c r="Q88">
        <v>6.62222222222222</v>
      </c>
      <c r="S88">
        <v>1</v>
      </c>
      <c r="U88">
        <v>25</v>
      </c>
      <c r="V88">
        <v>0.5</v>
      </c>
      <c r="AB88">
        <v>42</v>
      </c>
      <c r="AC88" t="s">
        <v>302</v>
      </c>
      <c r="AD88" t="s">
        <v>299</v>
      </c>
      <c r="AE88" t="s">
        <v>275</v>
      </c>
      <c r="AF88" t="s">
        <v>303</v>
      </c>
      <c r="AG88" t="s">
        <v>301</v>
      </c>
      <c r="AH88" t="s">
        <v>258</v>
      </c>
      <c r="AI88" t="s">
        <v>276</v>
      </c>
      <c r="AK88" t="s">
        <v>275</v>
      </c>
      <c r="AM88" t="s">
        <v>313</v>
      </c>
      <c r="AN88">
        <v>2</v>
      </c>
    </row>
    <row r="89" spans="2:40" x14ac:dyDescent="0.3">
      <c r="F89" t="s">
        <v>320</v>
      </c>
      <c r="G89" t="s">
        <v>218</v>
      </c>
      <c r="I89">
        <v>1</v>
      </c>
      <c r="J89">
        <v>0.26315789473684198</v>
      </c>
      <c r="O89">
        <v>4.4118899999999996</v>
      </c>
      <c r="P89">
        <v>1.49E-2</v>
      </c>
      <c r="Q89">
        <v>7.6569444444444503</v>
      </c>
      <c r="S89">
        <v>1</v>
      </c>
      <c r="U89">
        <v>25</v>
      </c>
      <c r="V89">
        <v>0.5</v>
      </c>
      <c r="AB89">
        <v>42</v>
      </c>
      <c r="AC89" t="s">
        <v>302</v>
      </c>
      <c r="AD89" t="s">
        <v>299</v>
      </c>
      <c r="AE89" t="s">
        <v>275</v>
      </c>
      <c r="AF89" t="s">
        <v>303</v>
      </c>
      <c r="AG89" t="s">
        <v>301</v>
      </c>
      <c r="AH89" t="s">
        <v>258</v>
      </c>
      <c r="AI89" t="s">
        <v>276</v>
      </c>
      <c r="AK89" t="s">
        <v>275</v>
      </c>
      <c r="AM89" t="s">
        <v>313</v>
      </c>
      <c r="AN89">
        <v>2</v>
      </c>
    </row>
    <row r="90" spans="2:40" x14ac:dyDescent="0.3">
      <c r="F90" t="s">
        <v>320</v>
      </c>
      <c r="G90" t="s">
        <v>219</v>
      </c>
      <c r="I90">
        <v>1</v>
      </c>
      <c r="J90">
        <v>0.24390243902438999</v>
      </c>
      <c r="O90">
        <v>3.970701</v>
      </c>
      <c r="P90">
        <v>1.49E-2</v>
      </c>
      <c r="Q90">
        <v>8.0708333333333293</v>
      </c>
      <c r="S90">
        <v>1</v>
      </c>
      <c r="U90">
        <v>25</v>
      </c>
      <c r="V90">
        <v>0.5</v>
      </c>
      <c r="AB90">
        <v>42</v>
      </c>
      <c r="AC90" t="s">
        <v>302</v>
      </c>
      <c r="AD90" t="s">
        <v>299</v>
      </c>
      <c r="AE90" t="s">
        <v>275</v>
      </c>
      <c r="AF90" t="s">
        <v>303</v>
      </c>
      <c r="AG90" t="s">
        <v>301</v>
      </c>
      <c r="AH90" t="s">
        <v>258</v>
      </c>
      <c r="AI90" t="s">
        <v>276</v>
      </c>
      <c r="AK90" t="s">
        <v>275</v>
      </c>
      <c r="AM90" t="s">
        <v>313</v>
      </c>
      <c r="AN90">
        <v>2</v>
      </c>
    </row>
    <row r="91" spans="2:40" x14ac:dyDescent="0.3">
      <c r="B91" t="s">
        <v>164</v>
      </c>
      <c r="C91" t="s">
        <v>131</v>
      </c>
      <c r="D91" t="s">
        <v>22</v>
      </c>
      <c r="E91" t="s">
        <v>37</v>
      </c>
      <c r="F91" t="s">
        <v>320</v>
      </c>
      <c r="G91" t="s">
        <v>207</v>
      </c>
      <c r="H91">
        <v>2025</v>
      </c>
      <c r="I91">
        <v>0.98</v>
      </c>
      <c r="O91">
        <v>1.1174999999999999</v>
      </c>
      <c r="P91">
        <v>8.1949999999999992E-3</v>
      </c>
      <c r="Q91">
        <v>1.6555555555555601</v>
      </c>
      <c r="R91">
        <v>3.1536000000000002E-2</v>
      </c>
      <c r="S91">
        <v>0.99</v>
      </c>
      <c r="T91">
        <v>1</v>
      </c>
      <c r="U91">
        <v>20</v>
      </c>
      <c r="V91">
        <v>0.5</v>
      </c>
      <c r="AB91">
        <v>44</v>
      </c>
      <c r="AC91" t="s">
        <v>304</v>
      </c>
      <c r="AD91" t="s">
        <v>274</v>
      </c>
      <c r="AE91" t="s">
        <v>275</v>
      </c>
      <c r="AF91" t="s">
        <v>303</v>
      </c>
      <c r="AG91" t="s">
        <v>22</v>
      </c>
      <c r="AH91" t="s">
        <v>258</v>
      </c>
      <c r="AI91" t="s">
        <v>276</v>
      </c>
      <c r="AK91" t="s">
        <v>277</v>
      </c>
      <c r="AL91">
        <v>0.99</v>
      </c>
      <c r="AM91" t="s">
        <v>313</v>
      </c>
      <c r="AN91">
        <v>1</v>
      </c>
    </row>
    <row r="92" spans="2:40" x14ac:dyDescent="0.3">
      <c r="F92" t="s">
        <v>320</v>
      </c>
      <c r="G92" t="s">
        <v>217</v>
      </c>
      <c r="I92">
        <v>0.99</v>
      </c>
      <c r="O92">
        <v>1.1174999999999999</v>
      </c>
      <c r="P92">
        <v>7.9714999999999994E-3</v>
      </c>
      <c r="Q92">
        <v>1.8625</v>
      </c>
      <c r="S92">
        <v>0.99</v>
      </c>
      <c r="U92">
        <v>20</v>
      </c>
      <c r="V92">
        <v>0.5</v>
      </c>
      <c r="AB92">
        <v>44</v>
      </c>
      <c r="AC92" t="s">
        <v>304</v>
      </c>
      <c r="AD92" t="s">
        <v>274</v>
      </c>
      <c r="AE92" t="s">
        <v>275</v>
      </c>
      <c r="AF92" t="s">
        <v>303</v>
      </c>
      <c r="AG92" t="s">
        <v>22</v>
      </c>
      <c r="AH92" t="s">
        <v>258</v>
      </c>
      <c r="AI92" t="s">
        <v>276</v>
      </c>
      <c r="AK92" t="s">
        <v>277</v>
      </c>
      <c r="AL92">
        <v>0.99</v>
      </c>
      <c r="AM92" t="s">
        <v>313</v>
      </c>
      <c r="AN92">
        <v>1</v>
      </c>
    </row>
    <row r="93" spans="2:40" x14ac:dyDescent="0.3">
      <c r="F93" t="s">
        <v>320</v>
      </c>
      <c r="G93" t="s">
        <v>218</v>
      </c>
      <c r="I93">
        <v>0.99</v>
      </c>
      <c r="O93">
        <v>1.0429999999999999</v>
      </c>
      <c r="P93">
        <v>7.5989999999999999E-3</v>
      </c>
      <c r="Q93">
        <v>2.0694444444444402</v>
      </c>
      <c r="S93">
        <v>0.99</v>
      </c>
      <c r="U93">
        <v>20</v>
      </c>
      <c r="V93">
        <v>0.5</v>
      </c>
      <c r="AB93">
        <v>44</v>
      </c>
      <c r="AC93" t="s">
        <v>304</v>
      </c>
      <c r="AD93" t="s">
        <v>274</v>
      </c>
      <c r="AE93" t="s">
        <v>275</v>
      </c>
      <c r="AF93" t="s">
        <v>303</v>
      </c>
      <c r="AG93" t="s">
        <v>22</v>
      </c>
      <c r="AH93" t="s">
        <v>258</v>
      </c>
      <c r="AI93" t="s">
        <v>276</v>
      </c>
      <c r="AK93" t="s">
        <v>277</v>
      </c>
      <c r="AL93">
        <v>0.99</v>
      </c>
      <c r="AM93" t="s">
        <v>313</v>
      </c>
      <c r="AN93">
        <v>1</v>
      </c>
    </row>
    <row r="94" spans="2:40" x14ac:dyDescent="0.3">
      <c r="F94" t="s">
        <v>320</v>
      </c>
      <c r="G94" t="s">
        <v>219</v>
      </c>
      <c r="I94">
        <v>0.99</v>
      </c>
      <c r="O94">
        <v>0.96850000000000003</v>
      </c>
      <c r="P94">
        <v>6.8539999999999998E-3</v>
      </c>
      <c r="Q94">
        <v>2.0694444444444402</v>
      </c>
      <c r="S94">
        <v>0.99</v>
      </c>
      <c r="U94">
        <v>20</v>
      </c>
      <c r="V94">
        <v>0.5</v>
      </c>
      <c r="AB94">
        <v>44</v>
      </c>
      <c r="AC94" t="s">
        <v>304</v>
      </c>
      <c r="AD94" t="s">
        <v>274</v>
      </c>
      <c r="AE94" t="s">
        <v>275</v>
      </c>
      <c r="AF94" t="s">
        <v>303</v>
      </c>
      <c r="AG94" t="s">
        <v>22</v>
      </c>
      <c r="AH94" t="s">
        <v>258</v>
      </c>
      <c r="AI94" t="s">
        <v>276</v>
      </c>
      <c r="AK94" t="s">
        <v>277</v>
      </c>
      <c r="AL94">
        <v>0.99</v>
      </c>
      <c r="AM94" t="s">
        <v>313</v>
      </c>
      <c r="AN94">
        <v>1</v>
      </c>
    </row>
    <row r="95" spans="2:40" x14ac:dyDescent="0.3">
      <c r="B95" t="s">
        <v>165</v>
      </c>
      <c r="C95" t="s">
        <v>133</v>
      </c>
      <c r="D95" t="s">
        <v>243</v>
      </c>
      <c r="E95" t="s">
        <v>37</v>
      </c>
      <c r="F95" t="s">
        <v>320</v>
      </c>
      <c r="G95" t="s">
        <v>207</v>
      </c>
      <c r="H95">
        <v>2025</v>
      </c>
      <c r="I95">
        <v>1.03</v>
      </c>
      <c r="O95">
        <v>0.44700000000000001</v>
      </c>
      <c r="P95">
        <v>1.49E-2</v>
      </c>
      <c r="Q95">
        <v>2.2763888888888899</v>
      </c>
      <c r="R95">
        <v>3.1536000000000002E-2</v>
      </c>
      <c r="S95">
        <v>0.99</v>
      </c>
      <c r="T95">
        <v>1</v>
      </c>
      <c r="U95">
        <v>25</v>
      </c>
      <c r="V95">
        <v>0.5</v>
      </c>
      <c r="W95">
        <v>10</v>
      </c>
      <c r="X95">
        <v>3</v>
      </c>
      <c r="Y95">
        <v>1</v>
      </c>
      <c r="Z95">
        <v>0.3</v>
      </c>
      <c r="AB95">
        <v>45</v>
      </c>
      <c r="AC95" t="s">
        <v>305</v>
      </c>
      <c r="AD95" t="s">
        <v>274</v>
      </c>
      <c r="AE95" t="s">
        <v>275</v>
      </c>
      <c r="AF95" t="s">
        <v>245</v>
      </c>
      <c r="AG95" t="s">
        <v>246</v>
      </c>
      <c r="AH95" t="s">
        <v>258</v>
      </c>
      <c r="AI95" t="s">
        <v>276</v>
      </c>
      <c r="AK95" t="s">
        <v>277</v>
      </c>
      <c r="AL95">
        <v>0.99</v>
      </c>
      <c r="AM95" t="s">
        <v>313</v>
      </c>
      <c r="AN95">
        <v>1</v>
      </c>
    </row>
    <row r="96" spans="2:40" x14ac:dyDescent="0.3">
      <c r="F96" t="s">
        <v>320</v>
      </c>
      <c r="G96" t="s">
        <v>217</v>
      </c>
      <c r="I96">
        <v>1.03</v>
      </c>
      <c r="O96">
        <v>0.44700000000000001</v>
      </c>
      <c r="P96">
        <v>1.45275E-2</v>
      </c>
      <c r="Q96">
        <v>2.2763888888888899</v>
      </c>
      <c r="S96">
        <v>0.99</v>
      </c>
      <c r="U96">
        <v>25</v>
      </c>
      <c r="V96">
        <v>0.5</v>
      </c>
      <c r="W96">
        <v>9</v>
      </c>
      <c r="X96">
        <v>3</v>
      </c>
      <c r="Y96">
        <v>1</v>
      </c>
      <c r="Z96">
        <v>0.3</v>
      </c>
      <c r="AB96">
        <v>45</v>
      </c>
      <c r="AC96" t="s">
        <v>305</v>
      </c>
      <c r="AD96" t="s">
        <v>274</v>
      </c>
      <c r="AE96" t="s">
        <v>275</v>
      </c>
      <c r="AF96" t="s">
        <v>245</v>
      </c>
      <c r="AG96" t="s">
        <v>246</v>
      </c>
      <c r="AH96" t="s">
        <v>258</v>
      </c>
      <c r="AI96" t="s">
        <v>276</v>
      </c>
      <c r="AK96" t="s">
        <v>277</v>
      </c>
      <c r="AL96">
        <v>0.99</v>
      </c>
      <c r="AM96" t="s">
        <v>313</v>
      </c>
      <c r="AN96">
        <v>1</v>
      </c>
    </row>
    <row r="97" spans="2:40" x14ac:dyDescent="0.3">
      <c r="F97" t="s">
        <v>320</v>
      </c>
      <c r="G97" t="s">
        <v>218</v>
      </c>
      <c r="I97">
        <v>1.04</v>
      </c>
      <c r="O97">
        <v>0.3725</v>
      </c>
      <c r="P97">
        <v>1.4154999999999999E-2</v>
      </c>
      <c r="Q97">
        <v>2.0694444444444402</v>
      </c>
      <c r="S97">
        <v>0.99</v>
      </c>
      <c r="U97">
        <v>25</v>
      </c>
      <c r="V97">
        <v>0.5</v>
      </c>
      <c r="W97">
        <v>7</v>
      </c>
      <c r="X97">
        <v>2</v>
      </c>
      <c r="Y97">
        <v>1</v>
      </c>
      <c r="Z97">
        <v>0.3</v>
      </c>
      <c r="AB97">
        <v>45</v>
      </c>
      <c r="AC97" t="s">
        <v>305</v>
      </c>
      <c r="AD97" t="s">
        <v>274</v>
      </c>
      <c r="AE97" t="s">
        <v>275</v>
      </c>
      <c r="AF97" t="s">
        <v>245</v>
      </c>
      <c r="AG97" t="s">
        <v>246</v>
      </c>
      <c r="AH97" t="s">
        <v>258</v>
      </c>
      <c r="AI97" t="s">
        <v>276</v>
      </c>
      <c r="AK97" t="s">
        <v>277</v>
      </c>
      <c r="AL97">
        <v>0.99</v>
      </c>
      <c r="AM97" t="s">
        <v>313</v>
      </c>
      <c r="AN97">
        <v>1</v>
      </c>
    </row>
    <row r="98" spans="2:40" x14ac:dyDescent="0.3">
      <c r="F98" t="s">
        <v>320</v>
      </c>
      <c r="G98" t="s">
        <v>219</v>
      </c>
      <c r="I98">
        <v>1.04</v>
      </c>
      <c r="O98">
        <v>0.3725</v>
      </c>
      <c r="P98">
        <v>1.2664999999999999E-2</v>
      </c>
      <c r="Q98">
        <v>2.0694444444444402</v>
      </c>
      <c r="S98">
        <v>0.99</v>
      </c>
      <c r="U98">
        <v>25</v>
      </c>
      <c r="V98">
        <v>0.5</v>
      </c>
      <c r="W98">
        <v>6</v>
      </c>
      <c r="X98">
        <v>2</v>
      </c>
      <c r="Y98">
        <v>1</v>
      </c>
      <c r="Z98">
        <v>0.3</v>
      </c>
      <c r="AB98">
        <v>45</v>
      </c>
      <c r="AC98" t="s">
        <v>305</v>
      </c>
      <c r="AD98" t="s">
        <v>274</v>
      </c>
      <c r="AE98" t="s">
        <v>275</v>
      </c>
      <c r="AF98" t="s">
        <v>245</v>
      </c>
      <c r="AG98" t="s">
        <v>246</v>
      </c>
      <c r="AH98" t="s">
        <v>258</v>
      </c>
      <c r="AI98" t="s">
        <v>276</v>
      </c>
      <c r="AK98" t="s">
        <v>277</v>
      </c>
      <c r="AL98">
        <v>0.99</v>
      </c>
      <c r="AM98" t="s">
        <v>313</v>
      </c>
      <c r="AN98">
        <v>1</v>
      </c>
    </row>
    <row r="99" spans="2:40" x14ac:dyDescent="0.3">
      <c r="B99" t="s">
        <v>166</v>
      </c>
      <c r="C99" t="s">
        <v>135</v>
      </c>
      <c r="D99" t="s">
        <v>25</v>
      </c>
      <c r="E99" t="s">
        <v>37</v>
      </c>
      <c r="F99" t="s">
        <v>320</v>
      </c>
      <c r="G99" t="s">
        <v>207</v>
      </c>
      <c r="H99">
        <v>2025</v>
      </c>
      <c r="I99">
        <v>0.95</v>
      </c>
      <c r="J99">
        <v>0.05</v>
      </c>
      <c r="K99">
        <v>0.58823529411764697</v>
      </c>
      <c r="O99">
        <v>13.41</v>
      </c>
      <c r="P99">
        <v>0.14899999999999999</v>
      </c>
      <c r="Q99">
        <v>10.8645833333333</v>
      </c>
      <c r="R99">
        <v>3.1536000000000002E-2</v>
      </c>
      <c r="S99">
        <v>0.98</v>
      </c>
      <c r="T99">
        <v>1</v>
      </c>
      <c r="U99">
        <v>25</v>
      </c>
      <c r="V99">
        <v>4.5</v>
      </c>
      <c r="AB99">
        <v>47</v>
      </c>
      <c r="AC99" t="s">
        <v>306</v>
      </c>
      <c r="AD99" t="s">
        <v>307</v>
      </c>
      <c r="AE99" t="s">
        <v>275</v>
      </c>
      <c r="AF99" t="s">
        <v>300</v>
      </c>
      <c r="AG99" t="s">
        <v>308</v>
      </c>
      <c r="AH99" t="s">
        <v>258</v>
      </c>
      <c r="AI99" t="s">
        <v>276</v>
      </c>
      <c r="AK99" t="s">
        <v>275</v>
      </c>
      <c r="AL99">
        <v>0.98</v>
      </c>
      <c r="AM99" t="s">
        <v>313</v>
      </c>
      <c r="AN99">
        <v>1</v>
      </c>
    </row>
    <row r="100" spans="2:40" x14ac:dyDescent="0.3">
      <c r="D100" t="s">
        <v>28</v>
      </c>
      <c r="F100" t="s">
        <v>320</v>
      </c>
      <c r="G100" t="s">
        <v>217</v>
      </c>
      <c r="I100">
        <v>0.95</v>
      </c>
      <c r="J100">
        <v>0.05</v>
      </c>
      <c r="K100">
        <v>0.58823529411764697</v>
      </c>
      <c r="O100">
        <v>13.41</v>
      </c>
      <c r="P100">
        <v>0.14899999999999999</v>
      </c>
      <c r="Q100">
        <v>11.3819444444444</v>
      </c>
      <c r="S100">
        <v>0.98</v>
      </c>
      <c r="U100">
        <v>25</v>
      </c>
      <c r="V100">
        <v>4.5</v>
      </c>
      <c r="AB100">
        <v>47</v>
      </c>
      <c r="AC100" t="s">
        <v>306</v>
      </c>
      <c r="AD100" t="s">
        <v>307</v>
      </c>
      <c r="AE100" t="s">
        <v>275</v>
      </c>
      <c r="AF100" t="s">
        <v>300</v>
      </c>
      <c r="AG100" t="s">
        <v>308</v>
      </c>
      <c r="AH100" t="s">
        <v>258</v>
      </c>
      <c r="AI100" t="s">
        <v>276</v>
      </c>
      <c r="AK100" t="s">
        <v>275</v>
      </c>
      <c r="AL100">
        <v>0.98</v>
      </c>
      <c r="AM100" t="s">
        <v>313</v>
      </c>
      <c r="AN100">
        <v>1</v>
      </c>
    </row>
    <row r="101" spans="2:40" x14ac:dyDescent="0.3">
      <c r="D101" t="s">
        <v>22</v>
      </c>
      <c r="F101" t="s">
        <v>320</v>
      </c>
      <c r="G101" t="s">
        <v>218</v>
      </c>
      <c r="I101">
        <v>0.95</v>
      </c>
      <c r="J101">
        <v>0.05</v>
      </c>
      <c r="K101">
        <v>0.58823529411764697</v>
      </c>
      <c r="O101">
        <v>12.664999999999999</v>
      </c>
      <c r="P101">
        <v>0.14899999999999999</v>
      </c>
      <c r="Q101">
        <v>13.4513888888889</v>
      </c>
      <c r="S101">
        <v>0.98</v>
      </c>
      <c r="U101">
        <v>30</v>
      </c>
      <c r="V101">
        <v>4.5</v>
      </c>
      <c r="AB101">
        <v>47</v>
      </c>
      <c r="AC101" t="s">
        <v>306</v>
      </c>
      <c r="AD101" t="s">
        <v>307</v>
      </c>
      <c r="AE101" t="s">
        <v>275</v>
      </c>
      <c r="AF101" t="s">
        <v>300</v>
      </c>
      <c r="AG101" t="s">
        <v>308</v>
      </c>
      <c r="AH101" t="s">
        <v>258</v>
      </c>
      <c r="AI101" t="s">
        <v>276</v>
      </c>
      <c r="AK101" t="s">
        <v>275</v>
      </c>
      <c r="AL101">
        <v>0.98</v>
      </c>
      <c r="AM101" t="s">
        <v>313</v>
      </c>
      <c r="AN101">
        <v>1</v>
      </c>
    </row>
    <row r="102" spans="2:40" x14ac:dyDescent="0.3">
      <c r="F102" t="s">
        <v>320</v>
      </c>
      <c r="G102" t="s">
        <v>219</v>
      </c>
      <c r="I102">
        <v>0.95</v>
      </c>
      <c r="J102">
        <v>0.05</v>
      </c>
      <c r="K102">
        <v>0.58823529411764697</v>
      </c>
      <c r="O102">
        <v>11.92</v>
      </c>
      <c r="P102">
        <v>0.14899999999999999</v>
      </c>
      <c r="Q102">
        <v>15.0034722222222</v>
      </c>
      <c r="S102">
        <v>0.98</v>
      </c>
      <c r="U102">
        <v>30</v>
      </c>
      <c r="V102">
        <v>4.5</v>
      </c>
      <c r="AB102">
        <v>47</v>
      </c>
      <c r="AC102" t="s">
        <v>306</v>
      </c>
      <c r="AD102" t="s">
        <v>307</v>
      </c>
      <c r="AE102" t="s">
        <v>275</v>
      </c>
      <c r="AF102" t="s">
        <v>300</v>
      </c>
      <c r="AG102" t="s">
        <v>308</v>
      </c>
      <c r="AH102" t="s">
        <v>258</v>
      </c>
      <c r="AI102" t="s">
        <v>276</v>
      </c>
      <c r="AK102" t="s">
        <v>275</v>
      </c>
      <c r="AL102">
        <v>0.98</v>
      </c>
      <c r="AM102" t="s">
        <v>313</v>
      </c>
      <c r="AN102">
        <v>1</v>
      </c>
    </row>
    <row r="103" spans="2:40" x14ac:dyDescent="0.3">
      <c r="B103" t="s">
        <v>167</v>
      </c>
      <c r="C103" t="s">
        <v>137</v>
      </c>
      <c r="D103" t="s">
        <v>25</v>
      </c>
      <c r="E103" t="s">
        <v>37</v>
      </c>
      <c r="F103" t="s">
        <v>320</v>
      </c>
      <c r="G103" t="s">
        <v>207</v>
      </c>
      <c r="H103">
        <v>2025</v>
      </c>
      <c r="I103">
        <v>0.92</v>
      </c>
      <c r="J103">
        <v>0.08</v>
      </c>
      <c r="K103">
        <v>0.41152263374485598</v>
      </c>
      <c r="O103">
        <v>10.43</v>
      </c>
      <c r="P103">
        <v>0.20860000000000001</v>
      </c>
      <c r="Q103">
        <v>14.4861111111111</v>
      </c>
      <c r="R103">
        <v>3.1536000000000002E-2</v>
      </c>
      <c r="S103">
        <v>0.98</v>
      </c>
      <c r="T103">
        <v>1</v>
      </c>
      <c r="U103">
        <v>25</v>
      </c>
      <c r="V103">
        <v>4.5</v>
      </c>
      <c r="AB103">
        <v>46</v>
      </c>
      <c r="AC103" t="s">
        <v>309</v>
      </c>
      <c r="AD103" t="s">
        <v>307</v>
      </c>
      <c r="AE103" t="s">
        <v>275</v>
      </c>
      <c r="AF103" t="s">
        <v>300</v>
      </c>
      <c r="AG103" t="s">
        <v>308</v>
      </c>
      <c r="AH103" t="s">
        <v>258</v>
      </c>
      <c r="AI103" t="s">
        <v>276</v>
      </c>
      <c r="AK103" t="s">
        <v>275</v>
      </c>
      <c r="AL103">
        <v>0.98</v>
      </c>
      <c r="AM103" t="s">
        <v>313</v>
      </c>
      <c r="AN103">
        <v>2</v>
      </c>
    </row>
    <row r="104" spans="2:40" x14ac:dyDescent="0.3">
      <c r="D104" t="s">
        <v>28</v>
      </c>
      <c r="F104" t="s">
        <v>320</v>
      </c>
      <c r="G104" t="s">
        <v>217</v>
      </c>
      <c r="I104">
        <v>0.92</v>
      </c>
      <c r="J104">
        <v>0.08</v>
      </c>
      <c r="K104">
        <v>0.41152263374485598</v>
      </c>
      <c r="O104">
        <v>10.43</v>
      </c>
      <c r="P104">
        <v>0.20860000000000001</v>
      </c>
      <c r="Q104">
        <v>15.5208333333333</v>
      </c>
      <c r="S104">
        <v>0.98</v>
      </c>
      <c r="U104">
        <v>25</v>
      </c>
      <c r="V104">
        <v>4.5</v>
      </c>
      <c r="AB104">
        <v>46</v>
      </c>
      <c r="AC104" t="s">
        <v>309</v>
      </c>
      <c r="AD104" t="s">
        <v>307</v>
      </c>
      <c r="AE104" t="s">
        <v>275</v>
      </c>
      <c r="AF104" t="s">
        <v>300</v>
      </c>
      <c r="AG104" t="s">
        <v>308</v>
      </c>
      <c r="AH104" t="s">
        <v>258</v>
      </c>
      <c r="AI104" t="s">
        <v>276</v>
      </c>
      <c r="AK104" t="s">
        <v>275</v>
      </c>
      <c r="AL104">
        <v>0.98</v>
      </c>
      <c r="AM104" t="s">
        <v>313</v>
      </c>
      <c r="AN104">
        <v>2</v>
      </c>
    </row>
    <row r="105" spans="2:40" x14ac:dyDescent="0.3">
      <c r="D105" t="s">
        <v>22</v>
      </c>
      <c r="F105" t="s">
        <v>320</v>
      </c>
      <c r="G105" t="s">
        <v>218</v>
      </c>
      <c r="I105">
        <v>0.94</v>
      </c>
      <c r="J105">
        <v>6.0000000000000102E-2</v>
      </c>
      <c r="K105">
        <v>0.41152263374485598</v>
      </c>
      <c r="O105">
        <v>9.6850000000000005</v>
      </c>
      <c r="P105">
        <v>0.16389999999999999</v>
      </c>
      <c r="Q105">
        <v>15.5208333333333</v>
      </c>
      <c r="S105">
        <v>0.98</v>
      </c>
      <c r="U105">
        <v>30</v>
      </c>
      <c r="V105">
        <v>4.5</v>
      </c>
      <c r="AB105">
        <v>46</v>
      </c>
      <c r="AC105" t="s">
        <v>309</v>
      </c>
      <c r="AD105" t="s">
        <v>307</v>
      </c>
      <c r="AE105" t="s">
        <v>275</v>
      </c>
      <c r="AF105" t="s">
        <v>300</v>
      </c>
      <c r="AG105" t="s">
        <v>308</v>
      </c>
      <c r="AH105" t="s">
        <v>258</v>
      </c>
      <c r="AI105" t="s">
        <v>276</v>
      </c>
      <c r="AK105" t="s">
        <v>275</v>
      </c>
      <c r="AL105">
        <v>0.98</v>
      </c>
      <c r="AM105" t="s">
        <v>313</v>
      </c>
      <c r="AN105">
        <v>2</v>
      </c>
    </row>
    <row r="106" spans="2:40" x14ac:dyDescent="0.3">
      <c r="F106" t="s">
        <v>320</v>
      </c>
      <c r="G106" t="s">
        <v>219</v>
      </c>
      <c r="I106">
        <v>0.94</v>
      </c>
      <c r="J106">
        <v>6.0000000000000102E-2</v>
      </c>
      <c r="K106">
        <v>0.41152263374485598</v>
      </c>
      <c r="O106">
        <v>9.6850000000000005</v>
      </c>
      <c r="P106">
        <v>0.14899999999999999</v>
      </c>
      <c r="Q106">
        <v>17.5902777777778</v>
      </c>
      <c r="S106">
        <v>0.98</v>
      </c>
      <c r="U106">
        <v>30</v>
      </c>
      <c r="V106">
        <v>4.5</v>
      </c>
      <c r="AB106">
        <v>46</v>
      </c>
      <c r="AC106" t="s">
        <v>309</v>
      </c>
      <c r="AD106" t="s">
        <v>307</v>
      </c>
      <c r="AE106" t="s">
        <v>275</v>
      </c>
      <c r="AF106" t="s">
        <v>300</v>
      </c>
      <c r="AG106" t="s">
        <v>308</v>
      </c>
      <c r="AH106" t="s">
        <v>258</v>
      </c>
      <c r="AI106" t="s">
        <v>276</v>
      </c>
      <c r="AK106" t="s">
        <v>275</v>
      </c>
      <c r="AL106">
        <v>0.98</v>
      </c>
      <c r="AM106" t="s">
        <v>313</v>
      </c>
      <c r="AN106">
        <v>2</v>
      </c>
    </row>
    <row r="107" spans="2:40" x14ac:dyDescent="0.3">
      <c r="B107" t="s">
        <v>168</v>
      </c>
      <c r="C107" t="s">
        <v>139</v>
      </c>
      <c r="D107" t="s">
        <v>25</v>
      </c>
      <c r="E107" t="s">
        <v>37</v>
      </c>
      <c r="F107" t="s">
        <v>320</v>
      </c>
      <c r="G107" t="s">
        <v>207</v>
      </c>
      <c r="H107">
        <v>2025</v>
      </c>
      <c r="I107">
        <v>0.92</v>
      </c>
      <c r="J107">
        <v>0.08</v>
      </c>
      <c r="K107">
        <v>0.89285714285714302</v>
      </c>
      <c r="O107">
        <v>10.43</v>
      </c>
      <c r="P107">
        <v>0.20860000000000001</v>
      </c>
      <c r="Q107">
        <v>14.4861111111111</v>
      </c>
      <c r="R107">
        <v>3.1536000000000002E-2</v>
      </c>
      <c r="S107">
        <v>0.98</v>
      </c>
      <c r="T107">
        <v>1</v>
      </c>
      <c r="U107">
        <v>25</v>
      </c>
      <c r="V107">
        <v>4.5</v>
      </c>
      <c r="AB107">
        <v>48</v>
      </c>
      <c r="AC107" t="s">
        <v>310</v>
      </c>
      <c r="AD107" t="s">
        <v>307</v>
      </c>
      <c r="AE107" t="s">
        <v>275</v>
      </c>
      <c r="AF107" t="s">
        <v>303</v>
      </c>
      <c r="AG107" t="s">
        <v>308</v>
      </c>
      <c r="AH107" t="s">
        <v>258</v>
      </c>
      <c r="AI107" t="s">
        <v>276</v>
      </c>
      <c r="AK107" t="s">
        <v>275</v>
      </c>
      <c r="AL107">
        <v>0.98</v>
      </c>
      <c r="AM107" t="s">
        <v>313</v>
      </c>
      <c r="AN107">
        <v>3</v>
      </c>
    </row>
    <row r="108" spans="2:40" x14ac:dyDescent="0.3">
      <c r="D108" t="s">
        <v>22</v>
      </c>
      <c r="F108" t="s">
        <v>320</v>
      </c>
      <c r="G108" t="s">
        <v>217</v>
      </c>
      <c r="I108">
        <v>0.92</v>
      </c>
      <c r="J108">
        <v>0.08</v>
      </c>
      <c r="K108">
        <v>0.89285714285714302</v>
      </c>
      <c r="O108">
        <v>10.43</v>
      </c>
      <c r="P108">
        <v>0.20860000000000001</v>
      </c>
      <c r="Q108">
        <v>15.5208333333333</v>
      </c>
      <c r="S108">
        <v>0.98</v>
      </c>
      <c r="U108">
        <v>25</v>
      </c>
      <c r="V108">
        <v>4.5</v>
      </c>
      <c r="AB108">
        <v>48</v>
      </c>
      <c r="AC108" t="s">
        <v>310</v>
      </c>
      <c r="AD108" t="s">
        <v>307</v>
      </c>
      <c r="AE108" t="s">
        <v>275</v>
      </c>
      <c r="AF108" t="s">
        <v>303</v>
      </c>
      <c r="AG108" t="s">
        <v>308</v>
      </c>
      <c r="AH108" t="s">
        <v>258</v>
      </c>
      <c r="AI108" t="s">
        <v>276</v>
      </c>
      <c r="AK108" t="s">
        <v>275</v>
      </c>
      <c r="AL108">
        <v>0.98</v>
      </c>
      <c r="AM108" t="s">
        <v>313</v>
      </c>
      <c r="AN108">
        <v>3</v>
      </c>
    </row>
    <row r="109" spans="2:40" x14ac:dyDescent="0.3">
      <c r="F109" t="s">
        <v>320</v>
      </c>
      <c r="G109" t="s">
        <v>218</v>
      </c>
      <c r="I109">
        <v>0.94</v>
      </c>
      <c r="J109">
        <v>6.0000000000000102E-2</v>
      </c>
      <c r="K109">
        <v>0.89285714285714302</v>
      </c>
      <c r="O109">
        <v>9.6850000000000005</v>
      </c>
      <c r="P109">
        <v>0.16389999999999999</v>
      </c>
      <c r="Q109">
        <v>15.5208333333333</v>
      </c>
      <c r="S109">
        <v>0.98</v>
      </c>
      <c r="U109">
        <v>30</v>
      </c>
      <c r="V109">
        <v>4.5</v>
      </c>
      <c r="AB109">
        <v>48</v>
      </c>
      <c r="AC109" t="s">
        <v>310</v>
      </c>
      <c r="AD109" t="s">
        <v>307</v>
      </c>
      <c r="AE109" t="s">
        <v>275</v>
      </c>
      <c r="AF109" t="s">
        <v>303</v>
      </c>
      <c r="AG109" t="s">
        <v>308</v>
      </c>
      <c r="AH109" t="s">
        <v>258</v>
      </c>
      <c r="AI109" t="s">
        <v>276</v>
      </c>
      <c r="AK109" t="s">
        <v>275</v>
      </c>
      <c r="AL109">
        <v>0.98</v>
      </c>
      <c r="AM109" t="s">
        <v>313</v>
      </c>
      <c r="AN109">
        <v>3</v>
      </c>
    </row>
    <row r="110" spans="2:40" x14ac:dyDescent="0.3">
      <c r="F110" t="s">
        <v>320</v>
      </c>
      <c r="G110" t="s">
        <v>219</v>
      </c>
      <c r="I110">
        <v>0.94</v>
      </c>
      <c r="J110">
        <v>6.0000000000000102E-2</v>
      </c>
      <c r="K110">
        <v>0.89285714285714302</v>
      </c>
      <c r="O110">
        <v>9.6850000000000005</v>
      </c>
      <c r="P110">
        <v>0.14899999999999999</v>
      </c>
      <c r="Q110">
        <v>17.5902777777778</v>
      </c>
      <c r="S110">
        <v>0.98</v>
      </c>
      <c r="U110">
        <v>30</v>
      </c>
      <c r="V110">
        <v>4.5</v>
      </c>
      <c r="AB110">
        <v>48</v>
      </c>
      <c r="AC110" t="s">
        <v>310</v>
      </c>
      <c r="AD110" t="s">
        <v>307</v>
      </c>
      <c r="AE110" t="s">
        <v>275</v>
      </c>
      <c r="AF110" t="s">
        <v>303</v>
      </c>
      <c r="AG110" t="s">
        <v>308</v>
      </c>
      <c r="AH110" t="s">
        <v>258</v>
      </c>
      <c r="AI110" t="s">
        <v>276</v>
      </c>
      <c r="AK110" t="s">
        <v>275</v>
      </c>
      <c r="AL110">
        <v>0.98</v>
      </c>
      <c r="AM110" t="s">
        <v>313</v>
      </c>
      <c r="AN110">
        <v>3</v>
      </c>
    </row>
    <row r="111" spans="2:40" x14ac:dyDescent="0.3">
      <c r="B111" t="s">
        <v>169</v>
      </c>
      <c r="C111" t="s">
        <v>141</v>
      </c>
      <c r="D111" t="s">
        <v>27</v>
      </c>
      <c r="E111" t="s">
        <v>37</v>
      </c>
      <c r="F111" t="s">
        <v>320</v>
      </c>
      <c r="G111" t="s">
        <v>207</v>
      </c>
      <c r="H111">
        <v>2025</v>
      </c>
      <c r="I111">
        <v>1</v>
      </c>
      <c r="O111">
        <v>3.64222222222222</v>
      </c>
      <c r="P111">
        <v>6.7049999999999998E-4</v>
      </c>
      <c r="Q111">
        <v>0.39319444444444501</v>
      </c>
      <c r="R111">
        <v>3.1536000000000002E-2</v>
      </c>
      <c r="T111">
        <v>0.3</v>
      </c>
      <c r="U111">
        <v>30</v>
      </c>
      <c r="V111">
        <v>0.25</v>
      </c>
      <c r="AB111">
        <v>49</v>
      </c>
      <c r="AC111" t="s">
        <v>311</v>
      </c>
      <c r="AD111" t="s">
        <v>231</v>
      </c>
      <c r="AE111" t="s">
        <v>275</v>
      </c>
      <c r="AF111" t="s">
        <v>231</v>
      </c>
      <c r="AG111" t="s">
        <v>232</v>
      </c>
      <c r="AH111" t="s">
        <v>258</v>
      </c>
      <c r="AI111" t="s">
        <v>276</v>
      </c>
      <c r="AJ111">
        <v>0.114155251141553</v>
      </c>
      <c r="AK111" t="s">
        <v>312</v>
      </c>
      <c r="AL111">
        <v>0.114155251141553</v>
      </c>
      <c r="AM111" t="s">
        <v>313</v>
      </c>
      <c r="AN111">
        <v>1</v>
      </c>
    </row>
    <row r="112" spans="2:40" x14ac:dyDescent="0.3">
      <c r="F112" t="s">
        <v>320</v>
      </c>
      <c r="G112" t="s">
        <v>217</v>
      </c>
      <c r="I112">
        <v>1</v>
      </c>
      <c r="O112">
        <v>3.3702790767620598</v>
      </c>
      <c r="P112">
        <v>6.7049999999999998E-4</v>
      </c>
      <c r="Q112">
        <v>0.43458333333333299</v>
      </c>
      <c r="U112">
        <v>30</v>
      </c>
      <c r="V112">
        <v>0.25</v>
      </c>
      <c r="AB112">
        <v>49</v>
      </c>
      <c r="AC112" t="s">
        <v>311</v>
      </c>
      <c r="AD112" t="s">
        <v>231</v>
      </c>
      <c r="AE112" t="s">
        <v>275</v>
      </c>
      <c r="AF112" t="s">
        <v>231</v>
      </c>
      <c r="AG112" t="s">
        <v>232</v>
      </c>
      <c r="AH112" t="s">
        <v>258</v>
      </c>
      <c r="AI112" t="s">
        <v>276</v>
      </c>
      <c r="AJ112">
        <v>0.114155251141553</v>
      </c>
      <c r="AK112" t="s">
        <v>312</v>
      </c>
      <c r="AL112">
        <v>0.114155251141553</v>
      </c>
      <c r="AM112" t="s">
        <v>313</v>
      </c>
      <c r="AN112">
        <v>1</v>
      </c>
    </row>
    <row r="113" spans="6:40" x14ac:dyDescent="0.3">
      <c r="F113" t="s">
        <v>320</v>
      </c>
      <c r="G113" t="s">
        <v>218</v>
      </c>
      <c r="I113">
        <v>1</v>
      </c>
      <c r="O113">
        <v>3.1000548885491299</v>
      </c>
      <c r="P113">
        <v>5.9599999999999996E-4</v>
      </c>
      <c r="Q113">
        <v>0.62083333333333302</v>
      </c>
      <c r="U113">
        <v>30</v>
      </c>
      <c r="V113">
        <v>0.25</v>
      </c>
      <c r="AB113">
        <v>49</v>
      </c>
      <c r="AC113" t="s">
        <v>311</v>
      </c>
      <c r="AD113" t="s">
        <v>231</v>
      </c>
      <c r="AE113" t="s">
        <v>275</v>
      </c>
      <c r="AF113" t="s">
        <v>231</v>
      </c>
      <c r="AG113" t="s">
        <v>232</v>
      </c>
      <c r="AH113" t="s">
        <v>258</v>
      </c>
      <c r="AI113" t="s">
        <v>276</v>
      </c>
      <c r="AJ113">
        <v>0.114155251141553</v>
      </c>
      <c r="AK113" t="s">
        <v>312</v>
      </c>
      <c r="AL113">
        <v>0.114155251141553</v>
      </c>
      <c r="AM113" t="s">
        <v>313</v>
      </c>
      <c r="AN113">
        <v>1</v>
      </c>
    </row>
    <row r="114" spans="6:40" x14ac:dyDescent="0.3">
      <c r="F114" t="s">
        <v>320</v>
      </c>
      <c r="G114" t="s">
        <v>219</v>
      </c>
      <c r="I114">
        <v>1</v>
      </c>
      <c r="O114">
        <v>2.8116203829751401</v>
      </c>
      <c r="P114">
        <v>5.9599999999999996E-4</v>
      </c>
      <c r="Q114">
        <v>0.72430555555555598</v>
      </c>
      <c r="U114">
        <v>30</v>
      </c>
      <c r="V114">
        <v>0.25</v>
      </c>
      <c r="AB114">
        <v>49</v>
      </c>
      <c r="AC114" t="s">
        <v>311</v>
      </c>
      <c r="AD114" t="s">
        <v>231</v>
      </c>
      <c r="AE114" t="s">
        <v>275</v>
      </c>
      <c r="AF114" t="s">
        <v>231</v>
      </c>
      <c r="AG114" t="s">
        <v>232</v>
      </c>
      <c r="AH114" t="s">
        <v>258</v>
      </c>
      <c r="AI114" t="s">
        <v>276</v>
      </c>
      <c r="AJ114">
        <v>0.114155251141553</v>
      </c>
      <c r="AK114" t="s">
        <v>312</v>
      </c>
      <c r="AL114">
        <v>0.114155251141553</v>
      </c>
      <c r="AM114" t="s">
        <v>313</v>
      </c>
      <c r="AN114">
        <v>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3:AQ20"/>
  <sheetViews>
    <sheetView topLeftCell="M1" workbookViewId="0">
      <selection activeCell="X19" sqref="X19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2.441406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170</v>
      </c>
    </row>
    <row r="4" spans="1:43" ht="43.2" x14ac:dyDescent="0.3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3">
      <c r="A7" s="23" t="str">
        <f>C20</f>
        <v>INDSOLPV5N</v>
      </c>
      <c r="B7" s="24" t="s">
        <v>371</v>
      </c>
      <c r="C7" s="23" t="s">
        <v>372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0.01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9.3422999999999998</v>
      </c>
      <c r="U7" s="28">
        <f>AO7*7.45/1000000</f>
        <v>9.3423000000000006E-2</v>
      </c>
      <c r="V7" s="28"/>
      <c r="W7" s="29">
        <f>3.6*8760/1000000</f>
        <v>3.1536000000000002E-2</v>
      </c>
      <c r="X7" s="26">
        <v>0.05</v>
      </c>
      <c r="Y7" s="30">
        <v>0.26</v>
      </c>
      <c r="Z7" s="31">
        <v>30</v>
      </c>
      <c r="AA7" s="28"/>
      <c r="AB7" s="28"/>
      <c r="AC7" s="28"/>
      <c r="AD7" s="32"/>
      <c r="AE7" s="32"/>
      <c r="AF7" s="33">
        <v>1</v>
      </c>
      <c r="AG7" s="27"/>
      <c r="AH7" s="34">
        <f>1024.11195315/8760</f>
        <v>0.11690775720890412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1.254</v>
      </c>
      <c r="AO7" s="38">
        <v>12540</v>
      </c>
      <c r="AP7" s="27"/>
      <c r="AQ7" s="38">
        <v>1024.1119531500001</v>
      </c>
    </row>
    <row r="8" spans="1:43" x14ac:dyDescent="0.3">
      <c r="A8" s="23"/>
      <c r="B8" s="24"/>
      <c r="C8" s="23"/>
      <c r="D8" s="24" t="s">
        <v>376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>
        <v>0.05</v>
      </c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38"/>
      <c r="AP8" s="27"/>
      <c r="AQ8" s="38"/>
    </row>
    <row r="9" spans="1:43" x14ac:dyDescent="0.3">
      <c r="A9" s="23"/>
      <c r="B9" s="24"/>
      <c r="C9" s="23"/>
      <c r="D9" s="24"/>
      <c r="E9" s="25" t="s">
        <v>320</v>
      </c>
      <c r="F9" s="40">
        <v>2020</v>
      </c>
      <c r="G9" s="40"/>
      <c r="H9" s="23">
        <v>0.01</v>
      </c>
      <c r="I9" s="23"/>
      <c r="J9" s="23"/>
      <c r="K9" s="26">
        <v>1</v>
      </c>
      <c r="L9" s="41"/>
      <c r="M9" s="41"/>
      <c r="O9" s="40"/>
      <c r="P9" s="40"/>
      <c r="Q9" s="40"/>
      <c r="R9" s="40"/>
      <c r="S9" s="40"/>
      <c r="T9" s="28">
        <f>AN9*7.45</f>
        <v>7.9409549999999989</v>
      </c>
      <c r="U9" s="42">
        <f>AO9*7.45/1000000</f>
        <v>7.9417000000000001E-2</v>
      </c>
      <c r="V9" s="42"/>
      <c r="W9" s="29">
        <f>3.6*8760/1000000</f>
        <v>3.1536000000000002E-2</v>
      </c>
      <c r="X9" s="26">
        <v>0.05</v>
      </c>
      <c r="Y9" s="30">
        <v>0.26</v>
      </c>
      <c r="Z9" s="40">
        <v>35</v>
      </c>
      <c r="AA9" s="43"/>
      <c r="AB9" s="43"/>
      <c r="AC9" s="43"/>
      <c r="AD9" s="44"/>
      <c r="AE9" s="44"/>
      <c r="AF9" s="33">
        <v>1</v>
      </c>
      <c r="AH9" s="34">
        <f>1106.112482475/8760</f>
        <v>0.12626854822773972</v>
      </c>
      <c r="AJ9" s="35" t="s">
        <v>373</v>
      </c>
      <c r="AK9" s="36" t="s">
        <v>374</v>
      </c>
      <c r="AL9" s="10" t="s">
        <v>375</v>
      </c>
      <c r="AN9" s="45">
        <v>1.0658999999999998</v>
      </c>
      <c r="AO9" s="46">
        <v>10660</v>
      </c>
      <c r="AQ9" s="46">
        <v>1106.1124824750002</v>
      </c>
    </row>
    <row r="10" spans="1:43" x14ac:dyDescent="0.3">
      <c r="A10" s="23"/>
      <c r="B10" s="24"/>
      <c r="C10" s="23"/>
      <c r="D10" s="24"/>
      <c r="E10" s="25" t="s">
        <v>320</v>
      </c>
      <c r="F10" s="40">
        <v>2030</v>
      </c>
      <c r="G10" s="40"/>
      <c r="H10" s="23">
        <v>0.01</v>
      </c>
      <c r="I10" s="23"/>
      <c r="J10" s="23"/>
      <c r="K10" s="26">
        <v>1</v>
      </c>
      <c r="L10" s="41"/>
      <c r="M10" s="41"/>
      <c r="O10" s="40"/>
      <c r="P10" s="40"/>
      <c r="Q10" s="40"/>
      <c r="R10" s="40"/>
      <c r="S10" s="40"/>
      <c r="T10" s="28">
        <f>AN10*7.45</f>
        <v>6.3527639999999996</v>
      </c>
      <c r="U10" s="42">
        <f>AO10*7.45/1000000</f>
        <v>6.3548499999999994E-2</v>
      </c>
      <c r="V10" s="42"/>
      <c r="W10" s="29">
        <f>3.6*8760/1000000</f>
        <v>3.1536000000000002E-2</v>
      </c>
      <c r="X10" s="26">
        <v>0.05</v>
      </c>
      <c r="Y10" s="30">
        <v>0.26</v>
      </c>
      <c r="Z10" s="40">
        <v>40</v>
      </c>
      <c r="AA10" s="43"/>
      <c r="AB10" s="43"/>
      <c r="AC10" s="43"/>
      <c r="AD10" s="44"/>
      <c r="AE10" s="44"/>
      <c r="AF10" s="33">
        <v>1</v>
      </c>
      <c r="AH10" s="34">
        <f>1142.016725355/8760</f>
        <v>0.13036720609075342</v>
      </c>
      <c r="AJ10" s="35" t="s">
        <v>373</v>
      </c>
      <c r="AK10" s="36" t="s">
        <v>374</v>
      </c>
      <c r="AL10" s="10" t="s">
        <v>375</v>
      </c>
      <c r="AN10" s="45">
        <v>0.85271999999999992</v>
      </c>
      <c r="AO10" s="46">
        <v>8530</v>
      </c>
      <c r="AQ10" s="46">
        <v>1142.0167253550001</v>
      </c>
    </row>
    <row r="11" spans="1:43" x14ac:dyDescent="0.3">
      <c r="A11" s="23"/>
      <c r="B11" s="24"/>
      <c r="C11" s="23"/>
      <c r="D11" s="24"/>
      <c r="E11" s="25" t="s">
        <v>320</v>
      </c>
      <c r="F11" s="40">
        <v>2050</v>
      </c>
      <c r="G11" s="40"/>
      <c r="H11" s="23">
        <v>0.01</v>
      </c>
      <c r="I11" s="23"/>
      <c r="J11" s="23"/>
      <c r="K11" s="26">
        <v>1</v>
      </c>
      <c r="L11" s="41"/>
      <c r="M11" s="41"/>
      <c r="O11" s="40"/>
      <c r="P11" s="40"/>
      <c r="Q11" s="40"/>
      <c r="R11" s="40"/>
      <c r="S11" s="40"/>
      <c r="T11" s="28">
        <f>AN11*7.45</f>
        <v>5.399849399999999</v>
      </c>
      <c r="U11" s="42">
        <f>AO11*7.45/1000000</f>
        <v>5.4012499999999998E-2</v>
      </c>
      <c r="V11" s="42"/>
      <c r="W11" s="29">
        <f>3.6*8760/1000000</f>
        <v>3.1536000000000002E-2</v>
      </c>
      <c r="X11" s="26">
        <v>0.05</v>
      </c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1</v>
      </c>
      <c r="AH11" s="34">
        <f>1178.4496977/8760</f>
        <v>0.13452622119863011</v>
      </c>
      <c r="AJ11" s="35" t="s">
        <v>373</v>
      </c>
      <c r="AK11" s="36" t="s">
        <v>374</v>
      </c>
      <c r="AL11" s="10" t="s">
        <v>375</v>
      </c>
      <c r="AN11" s="45">
        <v>0.7248119999999999</v>
      </c>
      <c r="AO11" s="46">
        <v>7250</v>
      </c>
      <c r="AQ11" s="46">
        <v>1178.4496977000001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3">
      <c r="B20" s="51" t="s">
        <v>47</v>
      </c>
      <c r="C20" s="23" t="s">
        <v>385</v>
      </c>
      <c r="D20" s="52" t="s">
        <v>371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3:AQ20"/>
  <sheetViews>
    <sheetView tabSelected="1" topLeftCell="N1" workbookViewId="0">
      <selection activeCell="X7" sqref="X7:X12"/>
    </sheetView>
  </sheetViews>
  <sheetFormatPr defaultColWidth="9.109375" defaultRowHeight="14.4" x14ac:dyDescent="0.3"/>
  <cols>
    <col min="1" max="1" width="11.33203125" style="3" bestFit="1" customWidth="1"/>
    <col min="2" max="2" width="39.109375" style="3" bestFit="1" customWidth="1"/>
    <col min="3" max="3" width="11.33203125" style="3" bestFit="1" customWidth="1"/>
    <col min="4" max="4" width="39.109375" style="3" bestFit="1" customWidth="1"/>
    <col min="5" max="16384" width="9.109375" style="3"/>
  </cols>
  <sheetData>
    <row r="3" spans="1:43" x14ac:dyDescent="0.3">
      <c r="F3" s="4" t="s">
        <v>170</v>
      </c>
    </row>
    <row r="4" spans="1:43" ht="43.2" x14ac:dyDescent="0.3">
      <c r="A4" s="5" t="s">
        <v>40</v>
      </c>
      <c r="B4" s="5" t="s">
        <v>171</v>
      </c>
      <c r="C4" s="5" t="s">
        <v>172</v>
      </c>
      <c r="D4" s="6" t="s">
        <v>173</v>
      </c>
      <c r="E4" s="6" t="s">
        <v>174</v>
      </c>
      <c r="F4" s="5" t="s">
        <v>321</v>
      </c>
      <c r="G4" s="5" t="s">
        <v>176</v>
      </c>
      <c r="H4" s="7" t="s">
        <v>322</v>
      </c>
      <c r="I4" s="5" t="s">
        <v>178</v>
      </c>
      <c r="J4" s="5" t="s">
        <v>179</v>
      </c>
      <c r="K4" s="5" t="s">
        <v>177</v>
      </c>
      <c r="L4" s="7" t="s">
        <v>323</v>
      </c>
      <c r="M4" s="7" t="s">
        <v>324</v>
      </c>
      <c r="N4" s="7" t="s">
        <v>325</v>
      </c>
      <c r="O4" s="7" t="s">
        <v>326</v>
      </c>
      <c r="P4" s="7" t="s">
        <v>327</v>
      </c>
      <c r="Q4" s="5" t="s">
        <v>328</v>
      </c>
      <c r="R4" s="5" t="s">
        <v>180</v>
      </c>
      <c r="S4" s="5" t="s">
        <v>181</v>
      </c>
      <c r="T4" s="5" t="s">
        <v>182</v>
      </c>
      <c r="U4" s="5" t="s">
        <v>183</v>
      </c>
      <c r="V4" s="5" t="s">
        <v>184</v>
      </c>
      <c r="W4" s="5" t="s">
        <v>185</v>
      </c>
      <c r="X4" s="5" t="s">
        <v>186</v>
      </c>
      <c r="Y4" s="5" t="s">
        <v>187</v>
      </c>
      <c r="Z4" s="5" t="s">
        <v>188</v>
      </c>
      <c r="AA4" s="8" t="s">
        <v>190</v>
      </c>
      <c r="AB4" s="8" t="s">
        <v>191</v>
      </c>
      <c r="AC4" s="8" t="s">
        <v>192</v>
      </c>
      <c r="AD4" s="8" t="s">
        <v>193</v>
      </c>
      <c r="AE4" s="9" t="s">
        <v>329</v>
      </c>
      <c r="AF4" s="5" t="s">
        <v>189</v>
      </c>
      <c r="AJ4" s="10"/>
      <c r="AK4" s="10"/>
      <c r="AL4" s="10"/>
      <c r="AM4" s="10"/>
      <c r="AN4" s="10"/>
      <c r="AO4" s="10"/>
      <c r="AP4" s="10"/>
    </row>
    <row r="5" spans="1:43" s="14" customFormat="1" ht="81.599999999999994" customHeight="1" x14ac:dyDescent="0.3">
      <c r="A5" s="11" t="s">
        <v>330</v>
      </c>
      <c r="B5" s="11"/>
      <c r="C5" s="11" t="s">
        <v>331</v>
      </c>
      <c r="D5" s="12" t="s">
        <v>332</v>
      </c>
      <c r="E5" s="12" t="s">
        <v>332</v>
      </c>
      <c r="F5" s="11"/>
      <c r="G5" s="11" t="s">
        <v>333</v>
      </c>
      <c r="H5" s="11" t="s">
        <v>334</v>
      </c>
      <c r="I5" s="11" t="s">
        <v>335</v>
      </c>
      <c r="J5" s="11" t="s">
        <v>336</v>
      </c>
      <c r="K5" s="11" t="s">
        <v>337</v>
      </c>
      <c r="L5" s="11" t="s">
        <v>338</v>
      </c>
      <c r="M5" s="11" t="s">
        <v>339</v>
      </c>
      <c r="N5" s="11" t="s">
        <v>340</v>
      </c>
      <c r="O5" s="11" t="s">
        <v>341</v>
      </c>
      <c r="P5" s="11" t="s">
        <v>342</v>
      </c>
      <c r="Q5" s="11" t="s">
        <v>343</v>
      </c>
      <c r="R5" s="11" t="s">
        <v>343</v>
      </c>
      <c r="S5" s="11" t="s">
        <v>344</v>
      </c>
      <c r="T5" s="11" t="s">
        <v>345</v>
      </c>
      <c r="U5" s="11" t="s">
        <v>346</v>
      </c>
      <c r="V5" s="11" t="s">
        <v>347</v>
      </c>
      <c r="W5" s="11" t="s">
        <v>348</v>
      </c>
      <c r="X5" s="11" t="s">
        <v>349</v>
      </c>
      <c r="Y5" s="11" t="s">
        <v>350</v>
      </c>
      <c r="Z5" s="11" t="s">
        <v>351</v>
      </c>
      <c r="AA5" s="11" t="s">
        <v>352</v>
      </c>
      <c r="AB5" s="11" t="s">
        <v>352</v>
      </c>
      <c r="AC5" s="11" t="s">
        <v>352</v>
      </c>
      <c r="AD5" s="11" t="s">
        <v>352</v>
      </c>
      <c r="AE5" s="13"/>
      <c r="AF5" s="11" t="s">
        <v>353</v>
      </c>
      <c r="AH5" s="14" t="s">
        <v>354</v>
      </c>
      <c r="AJ5" s="15"/>
      <c r="AK5" s="15"/>
      <c r="AL5" s="15"/>
      <c r="AM5" s="15"/>
      <c r="AN5" s="15"/>
      <c r="AO5" s="15"/>
      <c r="AP5" s="15"/>
    </row>
    <row r="6" spans="1:43" ht="17.100000000000001" customHeight="1" thickBot="1" x14ac:dyDescent="0.35">
      <c r="A6" s="16" t="s">
        <v>355</v>
      </c>
      <c r="B6" s="17"/>
      <c r="C6" s="17"/>
      <c r="D6" s="18"/>
      <c r="E6" s="18" t="s">
        <v>356</v>
      </c>
      <c r="F6" s="17"/>
      <c r="G6" s="17"/>
      <c r="H6" s="17" t="s">
        <v>50</v>
      </c>
      <c r="I6" s="17"/>
      <c r="J6" s="17"/>
      <c r="K6" s="17"/>
      <c r="L6" s="17"/>
      <c r="M6" s="17"/>
      <c r="N6" s="17"/>
      <c r="O6" s="17"/>
      <c r="P6" s="19"/>
      <c r="Q6" s="17"/>
      <c r="R6" s="17"/>
      <c r="S6" s="17"/>
      <c r="T6" s="17" t="s">
        <v>357</v>
      </c>
      <c r="U6" s="17" t="s">
        <v>357</v>
      </c>
      <c r="V6" s="17" t="s">
        <v>358</v>
      </c>
      <c r="W6" s="17" t="s">
        <v>359</v>
      </c>
      <c r="X6" s="17" t="s">
        <v>359</v>
      </c>
      <c r="Y6" s="17"/>
      <c r="Z6" s="17" t="s">
        <v>360</v>
      </c>
      <c r="AA6" s="17" t="s">
        <v>361</v>
      </c>
      <c r="AB6" s="17" t="s">
        <v>361</v>
      </c>
      <c r="AC6" s="17" t="s">
        <v>361</v>
      </c>
      <c r="AD6" s="17" t="s">
        <v>361</v>
      </c>
      <c r="AE6" s="20"/>
      <c r="AF6" s="17" t="s">
        <v>362</v>
      </c>
      <c r="AJ6" s="17" t="s">
        <v>363</v>
      </c>
      <c r="AK6" s="17" t="s">
        <v>364</v>
      </c>
      <c r="AL6" s="17" t="s">
        <v>365</v>
      </c>
      <c r="AM6" s="21" t="s">
        <v>366</v>
      </c>
      <c r="AN6" s="22" t="s">
        <v>367</v>
      </c>
      <c r="AO6" s="22" t="s">
        <v>368</v>
      </c>
      <c r="AP6" s="22" t="s">
        <v>369</v>
      </c>
      <c r="AQ6" s="22" t="s">
        <v>370</v>
      </c>
    </row>
    <row r="7" spans="1:43" x14ac:dyDescent="0.3">
      <c r="A7" s="23" t="str">
        <f>C20</f>
        <v>RESSOLPV5N</v>
      </c>
      <c r="B7" s="23" t="s">
        <v>386</v>
      </c>
      <c r="C7" s="23" t="s">
        <v>387</v>
      </c>
      <c r="D7" s="24" t="s">
        <v>22</v>
      </c>
      <c r="E7" s="25" t="s">
        <v>320</v>
      </c>
      <c r="F7" s="23">
        <v>2015</v>
      </c>
      <c r="G7" s="23">
        <v>2020</v>
      </c>
      <c r="H7" s="23">
        <v>4.0000000000000001E-3</v>
      </c>
      <c r="I7" s="23"/>
      <c r="J7" s="23"/>
      <c r="K7" s="26">
        <v>1</v>
      </c>
      <c r="L7" s="26"/>
      <c r="M7" s="26"/>
      <c r="N7" s="27"/>
      <c r="O7" s="23"/>
      <c r="P7" s="23"/>
      <c r="Q7" s="23"/>
      <c r="R7" s="23"/>
      <c r="S7" s="23"/>
      <c r="T7" s="28">
        <f>AN7*7.45</f>
        <v>10.951499999999999</v>
      </c>
      <c r="U7" s="28">
        <f>AO7*7.45/1000000</f>
        <v>0.109515</v>
      </c>
      <c r="V7" s="28"/>
      <c r="W7" s="29">
        <f>3.6*8760/1000000</f>
        <v>3.1536000000000002E-2</v>
      </c>
      <c r="X7" s="26">
        <v>0.05</v>
      </c>
      <c r="Y7" s="30">
        <v>0.26</v>
      </c>
      <c r="Z7" s="31">
        <v>30</v>
      </c>
      <c r="AA7" s="28"/>
      <c r="AB7" s="28"/>
      <c r="AC7" s="28"/>
      <c r="AD7" s="32"/>
      <c r="AE7" s="32"/>
      <c r="AF7" s="33">
        <v>0</v>
      </c>
      <c r="AG7" s="27"/>
      <c r="AH7" s="34">
        <f>961.239573525/8760</f>
        <v>0.10973054492294521</v>
      </c>
      <c r="AI7" s="27"/>
      <c r="AJ7" s="35" t="s">
        <v>373</v>
      </c>
      <c r="AK7" s="36" t="s">
        <v>374</v>
      </c>
      <c r="AL7" s="10" t="s">
        <v>375</v>
      </c>
      <c r="AM7" s="27"/>
      <c r="AN7" s="37">
        <v>1.47</v>
      </c>
      <c r="AO7" s="54">
        <v>14700</v>
      </c>
      <c r="AP7" s="27"/>
      <c r="AQ7" s="54">
        <v>961.2395735250002</v>
      </c>
    </row>
    <row r="8" spans="1:43" x14ac:dyDescent="0.3">
      <c r="A8" s="23"/>
      <c r="B8" s="23"/>
      <c r="C8" s="23"/>
      <c r="D8" s="24" t="s">
        <v>388</v>
      </c>
      <c r="E8" s="39"/>
      <c r="F8" s="23"/>
      <c r="G8" s="23"/>
      <c r="H8" s="23"/>
      <c r="I8" s="23"/>
      <c r="J8" s="23"/>
      <c r="K8" s="26"/>
      <c r="L8" s="26"/>
      <c r="M8" s="26"/>
      <c r="N8" s="27"/>
      <c r="O8" s="23"/>
      <c r="P8" s="23"/>
      <c r="Q8" s="23"/>
      <c r="R8" s="23"/>
      <c r="S8" s="23"/>
      <c r="T8" s="28"/>
      <c r="U8" s="28"/>
      <c r="V8" s="28"/>
      <c r="W8" s="29"/>
      <c r="X8" s="26">
        <v>0.05</v>
      </c>
      <c r="Y8" s="30"/>
      <c r="Z8" s="31"/>
      <c r="AA8" s="28"/>
      <c r="AB8" s="28"/>
      <c r="AC8" s="28"/>
      <c r="AD8" s="32"/>
      <c r="AE8" s="32"/>
      <c r="AF8" s="33"/>
      <c r="AG8" s="27"/>
      <c r="AH8" s="34"/>
      <c r="AI8" s="27"/>
      <c r="AJ8" s="35"/>
      <c r="AK8" s="36"/>
      <c r="AL8" s="10"/>
      <c r="AM8" s="27"/>
      <c r="AN8" s="37"/>
      <c r="AO8" s="54"/>
      <c r="AP8" s="27"/>
      <c r="AQ8" s="54"/>
    </row>
    <row r="9" spans="1:43" x14ac:dyDescent="0.3">
      <c r="A9" s="23"/>
      <c r="B9" s="23"/>
      <c r="C9" s="23"/>
      <c r="D9" s="24" t="s">
        <v>389</v>
      </c>
      <c r="E9" s="39"/>
      <c r="F9" s="23"/>
      <c r="G9" s="23"/>
      <c r="H9" s="23"/>
      <c r="I9" s="23"/>
      <c r="J9" s="23"/>
      <c r="K9" s="26"/>
      <c r="L9" s="26"/>
      <c r="M9" s="26"/>
      <c r="N9" s="27"/>
      <c r="O9" s="23"/>
      <c r="P9" s="23"/>
      <c r="Q9" s="23"/>
      <c r="R9" s="23"/>
      <c r="S9" s="23"/>
      <c r="T9" s="28"/>
      <c r="U9" s="28"/>
      <c r="V9" s="28"/>
      <c r="W9" s="29"/>
      <c r="X9" s="26">
        <v>0.05</v>
      </c>
      <c r="Y9" s="30"/>
      <c r="Z9" s="31"/>
      <c r="AA9" s="28"/>
      <c r="AB9" s="28"/>
      <c r="AC9" s="28"/>
      <c r="AD9" s="32"/>
      <c r="AE9" s="32"/>
      <c r="AF9" s="33"/>
      <c r="AG9" s="27"/>
      <c r="AH9" s="34"/>
      <c r="AI9" s="27"/>
      <c r="AJ9" s="35"/>
      <c r="AK9" s="36"/>
      <c r="AL9" s="10"/>
      <c r="AM9" s="27"/>
      <c r="AN9" s="37"/>
      <c r="AO9" s="54"/>
      <c r="AP9" s="27"/>
      <c r="AQ9" s="54"/>
    </row>
    <row r="10" spans="1:43" x14ac:dyDescent="0.3">
      <c r="A10" s="23"/>
      <c r="B10" s="23"/>
      <c r="C10" s="23"/>
      <c r="D10" s="24"/>
      <c r="E10" s="25" t="s">
        <v>320</v>
      </c>
      <c r="F10" s="40">
        <v>2020</v>
      </c>
      <c r="G10" s="40"/>
      <c r="H10" s="23">
        <v>4.0000000000000001E-3</v>
      </c>
      <c r="I10" s="40"/>
      <c r="J10" s="40"/>
      <c r="K10" s="26">
        <v>1</v>
      </c>
      <c r="L10" s="41"/>
      <c r="M10" s="41"/>
      <c r="O10" s="40"/>
      <c r="P10" s="40"/>
      <c r="Q10" s="40"/>
      <c r="R10" s="40"/>
      <c r="S10" s="40"/>
      <c r="T10" s="42">
        <f>AN10*7.45</f>
        <v>9.3087750000000007</v>
      </c>
      <c r="U10" s="42">
        <f>AO10*7.45/1000000</f>
        <v>9.3124999999999999E-2</v>
      </c>
      <c r="V10" s="42"/>
      <c r="W10" s="29">
        <f>3.6*8760/1000000</f>
        <v>3.1536000000000002E-2</v>
      </c>
      <c r="X10" s="26">
        <v>0.05</v>
      </c>
      <c r="Y10" s="30">
        <v>0.26</v>
      </c>
      <c r="Z10" s="40">
        <v>35</v>
      </c>
      <c r="AA10" s="43"/>
      <c r="AB10" s="43"/>
      <c r="AC10" s="43"/>
      <c r="AD10" s="44"/>
      <c r="AE10" s="44"/>
      <c r="AF10" s="33">
        <v>0</v>
      </c>
      <c r="AH10" s="34">
        <f>1021.0269069/8760</f>
        <v>0.11655558297945205</v>
      </c>
      <c r="AJ10" s="35" t="s">
        <v>373</v>
      </c>
      <c r="AK10" s="36" t="s">
        <v>374</v>
      </c>
      <c r="AL10" s="10" t="s">
        <v>375</v>
      </c>
      <c r="AN10" s="45">
        <v>1.2495000000000001</v>
      </c>
      <c r="AO10" s="55">
        <v>12500</v>
      </c>
      <c r="AQ10" s="55">
        <v>1021.0269069000002</v>
      </c>
    </row>
    <row r="11" spans="1:43" x14ac:dyDescent="0.3">
      <c r="A11" s="23"/>
      <c r="B11" s="23"/>
      <c r="C11" s="23"/>
      <c r="D11" s="24"/>
      <c r="E11" s="25" t="s">
        <v>320</v>
      </c>
      <c r="F11" s="40">
        <v>2030</v>
      </c>
      <c r="G11" s="40"/>
      <c r="H11" s="23">
        <v>4.0000000000000001E-3</v>
      </c>
      <c r="I11" s="40"/>
      <c r="J11" s="40"/>
      <c r="K11" s="26">
        <v>1</v>
      </c>
      <c r="L11" s="41"/>
      <c r="M11" s="41"/>
      <c r="O11" s="40"/>
      <c r="P11" s="40"/>
      <c r="Q11" s="40"/>
      <c r="R11" s="40"/>
      <c r="S11" s="40"/>
      <c r="T11" s="42">
        <f>AN11*7.45</f>
        <v>7.4470200000000002</v>
      </c>
      <c r="U11" s="42">
        <f>AO11*7.45/1000000</f>
        <v>7.4499999999999997E-2</v>
      </c>
      <c r="V11" s="42"/>
      <c r="W11" s="29">
        <f>3.6*8760/1000000</f>
        <v>3.1536000000000002E-2</v>
      </c>
      <c r="X11" s="26">
        <v>0.05</v>
      </c>
      <c r="Y11" s="30">
        <v>0.26</v>
      </c>
      <c r="Z11" s="40">
        <v>40</v>
      </c>
      <c r="AA11" s="43"/>
      <c r="AB11" s="43"/>
      <c r="AC11" s="43"/>
      <c r="AD11" s="44"/>
      <c r="AE11" s="44"/>
      <c r="AF11" s="33">
        <v>0</v>
      </c>
      <c r="AH11" s="34">
        <f>1054.942136325/8760</f>
        <v>0.12042718451198631</v>
      </c>
      <c r="AI11" s="10"/>
      <c r="AJ11" s="35" t="s">
        <v>373</v>
      </c>
      <c r="AK11" s="36" t="s">
        <v>374</v>
      </c>
      <c r="AL11" s="10" t="s">
        <v>375</v>
      </c>
      <c r="AN11" s="45">
        <v>0.99960000000000004</v>
      </c>
      <c r="AO11" s="55">
        <v>10000</v>
      </c>
      <c r="AQ11" s="55">
        <v>1054.9421363250001</v>
      </c>
    </row>
    <row r="12" spans="1:43" x14ac:dyDescent="0.3">
      <c r="A12" s="23"/>
      <c r="B12" s="23"/>
      <c r="C12" s="23"/>
      <c r="D12" s="24"/>
      <c r="E12" s="25" t="s">
        <v>320</v>
      </c>
      <c r="F12" s="40">
        <v>2050</v>
      </c>
      <c r="G12" s="40"/>
      <c r="H12" s="23">
        <v>4.0000000000000001E-3</v>
      </c>
      <c r="I12" s="40"/>
      <c r="J12" s="40"/>
      <c r="K12" s="26">
        <v>1</v>
      </c>
      <c r="L12" s="41"/>
      <c r="M12" s="41"/>
      <c r="O12" s="40"/>
      <c r="P12" s="40"/>
      <c r="Q12" s="40"/>
      <c r="R12" s="40"/>
      <c r="S12" s="40"/>
      <c r="T12" s="42">
        <f>AN12*7.45</f>
        <v>6.3299669999999999</v>
      </c>
      <c r="U12" s="42">
        <f>AO12*7.45/1000000</f>
        <v>6.3325000000000006E-2</v>
      </c>
      <c r="V12" s="42"/>
      <c r="W12" s="29">
        <f>3.6*8760/1000000</f>
        <v>3.1536000000000002E-2</v>
      </c>
      <c r="X12" s="26">
        <v>0.05</v>
      </c>
      <c r="Y12" s="30">
        <v>0.26</v>
      </c>
      <c r="Z12" s="40">
        <v>40</v>
      </c>
      <c r="AA12" s="43"/>
      <c r="AB12" s="43"/>
      <c r="AC12" s="43"/>
      <c r="AD12" s="44"/>
      <c r="AE12" s="44"/>
      <c r="AF12" s="33">
        <v>0</v>
      </c>
      <c r="AH12" s="34">
        <f>1101.20203809/8760</f>
        <v>0.12570799521575343</v>
      </c>
      <c r="AJ12" s="35" t="s">
        <v>373</v>
      </c>
      <c r="AK12" s="36" t="s">
        <v>374</v>
      </c>
      <c r="AL12" s="10" t="s">
        <v>375</v>
      </c>
      <c r="AN12" s="45">
        <v>0.84965999999999997</v>
      </c>
      <c r="AO12" s="55">
        <v>8500</v>
      </c>
      <c r="AQ12" s="55">
        <v>1101.2020380900001</v>
      </c>
    </row>
    <row r="17" spans="2:9" x14ac:dyDescent="0.3">
      <c r="B17" s="47" t="s">
        <v>38</v>
      </c>
      <c r="C17" s="48"/>
      <c r="D17" s="48"/>
      <c r="E17" s="48"/>
      <c r="F17" s="48"/>
      <c r="G17" s="48"/>
      <c r="H17" s="48"/>
      <c r="I17" s="48"/>
    </row>
    <row r="18" spans="2:9" x14ac:dyDescent="0.3">
      <c r="B18" s="49" t="s">
        <v>39</v>
      </c>
      <c r="C18" s="49" t="s">
        <v>40</v>
      </c>
      <c r="D18" s="49" t="s">
        <v>41</v>
      </c>
      <c r="E18" s="49" t="s">
        <v>42</v>
      </c>
      <c r="F18" s="49" t="s">
        <v>43</v>
      </c>
      <c r="G18" s="49" t="s">
        <v>44</v>
      </c>
      <c r="H18" s="49" t="s">
        <v>45</v>
      </c>
      <c r="I18" s="49" t="s">
        <v>46</v>
      </c>
    </row>
    <row r="19" spans="2:9" ht="57.6" x14ac:dyDescent="0.3">
      <c r="B19" s="50" t="s">
        <v>377</v>
      </c>
      <c r="C19" s="50" t="s">
        <v>378</v>
      </c>
      <c r="D19" s="50" t="s">
        <v>379</v>
      </c>
      <c r="E19" s="50" t="s">
        <v>380</v>
      </c>
      <c r="F19" s="50" t="s">
        <v>381</v>
      </c>
      <c r="G19" s="50" t="s">
        <v>382</v>
      </c>
      <c r="H19" s="50" t="s">
        <v>383</v>
      </c>
      <c r="I19" s="50" t="s">
        <v>384</v>
      </c>
    </row>
    <row r="20" spans="2:9" x14ac:dyDescent="0.3">
      <c r="B20" s="51" t="s">
        <v>47</v>
      </c>
      <c r="C20" s="23" t="s">
        <v>390</v>
      </c>
      <c r="D20" s="52" t="s">
        <v>386</v>
      </c>
      <c r="E20" s="48" t="s">
        <v>20</v>
      </c>
      <c r="F20" s="48" t="s">
        <v>50</v>
      </c>
      <c r="G20" s="53"/>
      <c r="H20" s="51"/>
      <c r="I20" s="51" t="s">
        <v>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1E4ED4D6B5344984C5B5CBC1A28781" ma:contentTypeVersion="13" ma:contentTypeDescription="Opret et nyt dokument." ma:contentTypeScope="" ma:versionID="a8662b4a95e495bc977359cc4b8d0a5a">
  <xsd:schema xmlns:xsd="http://www.w3.org/2001/XMLSchema" xmlns:xs="http://www.w3.org/2001/XMLSchema" xmlns:p="http://schemas.microsoft.com/office/2006/metadata/properties" xmlns:ns2="6218e30f-ac19-4e1a-9d42-0577826d9887" xmlns:ns3="9bef2f80-48e4-49d2-aa34-66e9d7fcf80f" targetNamespace="http://schemas.microsoft.com/office/2006/metadata/properties" ma:root="true" ma:fieldsID="b72a6a49e693c9bb3f1300811353490c" ns2:_="" ns3:_="">
    <xsd:import namespace="6218e30f-ac19-4e1a-9d42-0577826d9887"/>
    <xsd:import namespace="9bef2f80-48e4-49d2-aa34-66e9d7f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8e30f-ac19-4e1a-9d42-0577826d98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f2f80-48e4-49d2-aa34-66e9d7f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F65652-2237-4E8C-97BF-57B3390A9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18e30f-ac19-4e1a-9d42-0577826d9887"/>
    <ds:schemaRef ds:uri="9bef2f80-48e4-49d2-aa34-66e9d7fcf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6C5DC3-E0D9-45E6-83DC-5991956FF7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0DEAC1-631B-4802-B3A4-BF232BA25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8</vt:i4>
      </vt:variant>
      <vt:variant>
        <vt:lpstr>Navngivne områder</vt:lpstr>
      </vt:variant>
      <vt:variant>
        <vt:i4>2</vt:i4>
      </vt:variant>
    </vt:vector>
  </HeadingPairs>
  <TitlesOfParts>
    <vt:vector size="10" baseType="lpstr">
      <vt:lpstr>Intro</vt:lpstr>
      <vt:lpstr>ELC_CommoditiesR</vt:lpstr>
      <vt:lpstr>ELC_ProcessesR</vt:lpstr>
      <vt:lpstr>ELC_TechsR_ELC</vt:lpstr>
      <vt:lpstr>ELC_TechsR_DHC</vt:lpstr>
      <vt:lpstr>ELC_TechsR_DHD</vt:lpstr>
      <vt:lpstr>IND_ELC</vt:lpstr>
      <vt:lpstr>HOU_ELC</vt:lpstr>
      <vt:lpstr>HOU_ELC!Euro</vt:lpstr>
      <vt:lpstr>IND_ELC!Euro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B032536</dc:creator>
  <cp:lastModifiedBy>Henrik Juul Sørensen</cp:lastModifiedBy>
  <dcterms:created xsi:type="dcterms:W3CDTF">2019-08-16T10:28:37Z</dcterms:created>
  <dcterms:modified xsi:type="dcterms:W3CDTF">2022-05-12T08:19:30Z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880230128765106</vt:r8>
  </property>
  <property fmtid="{D5CDD505-2E9C-101B-9397-08002B2CF9AE}" pid="3" name="ContentTypeId">
    <vt:lpwstr>0x010100391E4ED4D6B5344984C5B5CBC1A28781</vt:lpwstr>
  </property>
</Properties>
</file>