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820" documentId="8_{BE3C840B-77DA-49C4-A525-6AC6A3D7E48D}" xr6:coauthVersionLast="47" xr6:coauthVersionMax="47" xr10:uidLastSave="{3CF7EAF5-E430-44E8-B7A2-0A184BCD2352}"/>
  <bookViews>
    <workbookView xWindow="-110" yWindow="-110" windowWidth="19420" windowHeight="10420" tabRatio="862" activeTab="7"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54" i="264" l="1"/>
  <c r="T61" i="264" l="1"/>
  <c r="AF61" i="264"/>
  <c r="I7" i="270" l="1"/>
  <c r="AI61" i="264"/>
  <c r="V38" i="267"/>
  <c r="BD54" i="264"/>
  <c r="AC54" i="264" l="1"/>
  <c r="T54" i="264"/>
  <c r="I1" i="221"/>
  <c r="J1" i="221"/>
  <c r="I8" i="270"/>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AF54" i="264"/>
  <c r="Q54" i="264"/>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1" i="264"/>
  <c r="BE81" i="264"/>
  <c r="BE61" i="264"/>
  <c r="J10" i="270"/>
  <c r="BE75" i="264"/>
  <c r="K10" i="270"/>
  <c r="BF75" i="264"/>
  <c r="AA9" i="270"/>
  <c r="BD82" i="264"/>
  <c r="AB9" i="270"/>
  <c r="BE82" i="264"/>
  <c r="AC9" i="270"/>
  <c r="BF82" i="264"/>
  <c r="I10" i="270"/>
  <c r="AI75" i="264"/>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<sst xmlns="http://schemas.openxmlformats.org/spreadsheetml/2006/main" count="4826" uniqueCount="964">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</sst>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4" fontId="9" fillId="0" borderId="0" xfId="2584" applyNumberFormat="1" applyFont="1" applyAlignment="1">
      <alignment horizontal="left"/>
    </xf>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53" zoomScale="55" zoomScaleNormal="55" workbookViewId="0">
      <selection activeCell="D55" sqref="D55"/>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893</v>
      </c>
      <c r="R19" s="127" t="s">
        <v>894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896</v>
      </c>
      <c r="R25" s="127" t="s">
        <v>897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899</v>
      </c>
      <c r="R31" s="127" t="s">
        <v>900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904</v>
      </c>
      <c r="R32" s="127" t="s">
        <v>903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843</v>
      </c>
      <c r="R34" s="127" t="s">
        <v>844</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841</v>
      </c>
      <c r="D83" t="s">
        <v>842</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18" zoomScale="85" zoomScaleNormal="85" workbookViewId="0">
      <selection activeCell="D28" sqref="D28"/>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4" zoomScaleNormal="100" workbookViewId="0">
      <selection activeCell="D8" sqref="D8"/>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893</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J1" zoomScale="80" zoomScaleNormal="80" workbookViewId="0">
      <selection activeCell="AB7" sqref="AB7"/>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908</v>
      </c>
      <c r="Y4" s="439" t="s">
        <v>935</v>
      </c>
      <c r="Z4" s="440" t="s">
        <v>936</v>
      </c>
      <c r="AA4" s="438" t="s">
        <v>908</v>
      </c>
      <c r="AB4" s="439" t="s">
        <v>935</v>
      </c>
      <c r="AC4" s="440" t="s">
        <v>936</v>
      </c>
    </row>
    <row r="5" spans="2:30" ht="26">
      <c r="B5" s="238" t="s">
        <v>2</v>
      </c>
      <c r="C5" s="238" t="s">
        <v>26</v>
      </c>
      <c r="D5" s="422" t="s">
        <v>776</v>
      </c>
      <c r="E5" s="422" t="s">
        <v>777</v>
      </c>
      <c r="F5" s="238" t="s">
        <v>14</v>
      </c>
      <c r="G5" s="238" t="s">
        <v>15</v>
      </c>
      <c r="H5" s="422" t="s">
        <v>108</v>
      </c>
      <c r="I5" s="239" t="s">
        <v>909</v>
      </c>
      <c r="J5" s="239" t="s">
        <v>937</v>
      </c>
      <c r="K5" s="239" t="s">
        <v>938</v>
      </c>
      <c r="L5" s="240" t="s">
        <v>910</v>
      </c>
      <c r="M5" s="240" t="s">
        <v>939</v>
      </c>
      <c r="N5" s="240" t="s">
        <v>940</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55" zoomScaleNormal="55" workbookViewId="0">
      <selection activeCell="F31" sqref="F31"/>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9.36328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908</v>
      </c>
      <c r="Z3" s="439" t="s">
        <v>935</v>
      </c>
      <c r="AA3" s="440" t="s">
        <v>936</v>
      </c>
      <c r="AB3" s="438" t="s">
        <v>908</v>
      </c>
      <c r="AC3" s="439" t="s">
        <v>935</v>
      </c>
      <c r="AD3" s="440" t="s">
        <v>936</v>
      </c>
      <c r="AG3" s="236"/>
      <c r="AH3" s="237"/>
      <c r="AI3" s="237"/>
      <c r="AJ3" s="237"/>
      <c r="AK3" s="237"/>
      <c r="AL3" s="237"/>
    </row>
    <row r="4" spans="2:53">
      <c r="B4" s="238" t="s">
        <v>2</v>
      </c>
      <c r="C4" s="238" t="s">
        <v>26</v>
      </c>
      <c r="D4" s="422" t="s">
        <v>776</v>
      </c>
      <c r="E4" s="422" t="s">
        <v>777</v>
      </c>
      <c r="F4" s="238" t="s">
        <v>14</v>
      </c>
      <c r="G4" s="238" t="s">
        <v>15</v>
      </c>
      <c r="H4" s="422" t="s">
        <v>108</v>
      </c>
      <c r="I4" s="239" t="s">
        <v>909</v>
      </c>
      <c r="J4" s="239" t="s">
        <v>937</v>
      </c>
      <c r="K4" s="239" t="s">
        <v>938</v>
      </c>
      <c r="L4" s="240" t="s">
        <v>910</v>
      </c>
      <c r="M4" s="240" t="s">
        <v>939</v>
      </c>
      <c r="N4" s="240" t="s">
        <v>940</v>
      </c>
      <c r="O4" s="238" t="s">
        <v>0</v>
      </c>
      <c r="P4" s="238" t="s">
        <v>184</v>
      </c>
      <c r="Q4" s="239" t="s">
        <v>107</v>
      </c>
      <c r="R4" s="227" t="s">
        <v>846</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895</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895</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895</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895</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895</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895</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895</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895</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895</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895</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895</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abSelected="1" topLeftCell="J55" zoomScale="60" zoomScaleNormal="60" workbookViewId="0">
      <selection activeCell="AR84" sqref="AR84"/>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4" width="15.1796875" style="156" customWidth="1"/>
    <col min="15"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08984375" style="147"/>
    <col min="57" max="57" width="13" style="147" customWidth="1"/>
    <col min="58" max="16384" width="9.08984375" style="147"/>
  </cols>
  <sheetData>
    <row r="1" spans="1:70" ht="13">
      <c r="D1" s="154"/>
      <c r="E1" s="154"/>
      <c r="F1" s="154"/>
      <c r="G1" s="154" t="s">
        <v>745</v>
      </c>
      <c r="H1" s="154"/>
      <c r="I1" s="154"/>
      <c r="J1" s="154" t="s">
        <v>845</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909</v>
      </c>
      <c r="I7" s="204" t="s">
        <v>937</v>
      </c>
      <c r="J7" s="204" t="s">
        <v>938</v>
      </c>
      <c r="K7" s="204" t="s">
        <v>911</v>
      </c>
      <c r="L7" s="204" t="s">
        <v>941</v>
      </c>
      <c r="M7" s="204" t="s">
        <v>942</v>
      </c>
      <c r="N7" s="204" t="s">
        <v>912</v>
      </c>
      <c r="O7" s="204" t="s">
        <v>943</v>
      </c>
      <c r="P7" s="204" t="s">
        <v>944</v>
      </c>
      <c r="Q7" s="571" t="str">
        <f>H7&amp;"~2100"</f>
        <v>STOCK~DE1~2100</v>
      </c>
      <c r="R7" s="571" t="str">
        <f>I7&amp;"~2100"</f>
        <v>STOCK~DE2~2100</v>
      </c>
      <c r="S7" s="571" t="str">
        <f>J7&amp;"~2100"</f>
        <v>STOCK~DE3~2100</v>
      </c>
      <c r="T7" s="571" t="s">
        <v>913</v>
      </c>
      <c r="U7" s="571" t="s">
        <v>945</v>
      </c>
      <c r="V7" s="571" t="s">
        <v>946</v>
      </c>
      <c r="W7" s="571" t="s">
        <v>914</v>
      </c>
      <c r="X7" s="571" t="s">
        <v>947</v>
      </c>
      <c r="Y7" s="571" t="s">
        <v>948</v>
      </c>
      <c r="Z7" s="571" t="s">
        <v>915</v>
      </c>
      <c r="AA7" s="571" t="s">
        <v>949</v>
      </c>
      <c r="AB7" s="571" t="s">
        <v>950</v>
      </c>
      <c r="AC7" s="571" t="s">
        <v>916</v>
      </c>
      <c r="AD7" s="571" t="s">
        <v>951</v>
      </c>
      <c r="AE7" s="571" t="s">
        <v>952</v>
      </c>
      <c r="AF7" s="571" t="s">
        <v>917</v>
      </c>
      <c r="AG7" s="571" t="s">
        <v>953</v>
      </c>
      <c r="AH7" s="571" t="s">
        <v>954</v>
      </c>
      <c r="AI7" s="205" t="s">
        <v>910</v>
      </c>
      <c r="AJ7" s="205" t="s">
        <v>939</v>
      </c>
      <c r="AK7" s="205" t="s">
        <v>940</v>
      </c>
      <c r="AL7" s="205" t="s">
        <v>918</v>
      </c>
      <c r="AM7" s="205" t="s">
        <v>955</v>
      </c>
      <c r="AN7" s="205" t="s">
        <v>956</v>
      </c>
      <c r="AO7" s="205" t="s">
        <v>919</v>
      </c>
      <c r="AP7" s="205" t="s">
        <v>957</v>
      </c>
      <c r="AQ7" s="205" t="s">
        <v>958</v>
      </c>
      <c r="AR7" s="205" t="s">
        <v>920</v>
      </c>
      <c r="AS7" s="205" t="s">
        <v>959</v>
      </c>
      <c r="AT7" s="205" t="s">
        <v>960</v>
      </c>
      <c r="AU7" s="159" t="s">
        <v>114</v>
      </c>
      <c r="AV7" s="159" t="s">
        <v>184</v>
      </c>
      <c r="AW7" s="159" t="s">
        <v>107</v>
      </c>
      <c r="AX7" s="298"/>
      <c r="AY7" s="198"/>
      <c r="AZ7" s="199"/>
      <c r="BA7" s="216" t="s">
        <v>908</v>
      </c>
      <c r="BB7" s="217" t="s">
        <v>935</v>
      </c>
      <c r="BC7" s="217" t="s">
        <v>936</v>
      </c>
      <c r="BD7" s="217" t="s">
        <v>908</v>
      </c>
      <c r="BE7" s="217" t="s">
        <v>935</v>
      </c>
      <c r="BF7" s="217" t="s">
        <v>936</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4"/>
      <c r="BM19" s="654"/>
      <c r="BN19" s="654"/>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913</v>
      </c>
      <c r="U51" s="571" t="s">
        <v>945</v>
      </c>
      <c r="V51" s="571" t="s">
        <v>946</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916</v>
      </c>
      <c r="AD51" s="571" t="s">
        <v>951</v>
      </c>
      <c r="AE51" s="571" t="s">
        <v>952</v>
      </c>
      <c r="AF51" s="571" t="s">
        <v>917</v>
      </c>
      <c r="AG51" s="571" t="s">
        <v>953</v>
      </c>
      <c r="AH51" s="571" t="s">
        <v>954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 t="shared" si="76"/>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T61*0.99</f>
        <v>1061.2326779999999</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f t="shared" si="99"/>
        <v>885.0559593023255</v>
      </c>
      <c r="AK62" s="527">
        <f t="shared" si="99"/>
        <v>885.0559593023255</v>
      </c>
      <c r="AL62" s="527">
        <f t="shared" si="99"/>
        <v>1306.9679593023254</v>
      </c>
      <c r="AM62" s="527">
        <f t="shared" si="99"/>
        <v>885.0559593023255</v>
      </c>
      <c r="AN62" s="527">
        <f t="shared" si="99"/>
        <v>885.0559593023255</v>
      </c>
      <c r="AO62" s="527">
        <f t="shared" si="99"/>
        <v>1283.9049593023256</v>
      </c>
      <c r="AP62" s="527">
        <f t="shared" si="99"/>
        <v>885.0559593023255</v>
      </c>
      <c r="AQ62" s="527">
        <f t="shared" si="99"/>
        <v>885.0559593023255</v>
      </c>
      <c r="AR62" s="527">
        <f t="shared" ref="AR62:AT62" si="100">AR61/2+AR63/2</f>
        <v>1283.9049593023256</v>
      </c>
      <c r="AS62" s="527">
        <f t="shared" si="100"/>
        <v>885.0559593023255</v>
      </c>
      <c r="AT62" s="527">
        <f t="shared" si="100"/>
        <v>885.0559593023255</v>
      </c>
      <c r="AU62" s="163">
        <v>1</v>
      </c>
      <c r="AV62" s="162">
        <v>1</v>
      </c>
      <c r="AW62" s="162"/>
      <c r="AX62" s="162"/>
      <c r="AY62" s="162"/>
      <c r="AZ62" s="199"/>
      <c r="BA62" s="202">
        <f t="shared" si="70"/>
        <v>0</v>
      </c>
      <c r="BB62" s="202">
        <f t="shared" si="71"/>
        <v>0</v>
      </c>
      <c r="BC62" s="202">
        <f t="shared" si="72"/>
        <v>0</v>
      </c>
      <c r="BD62" s="203">
        <f t="shared" si="96"/>
        <v>0</v>
      </c>
      <c r="BE62" s="203">
        <f t="shared" si="97"/>
        <v>0</v>
      </c>
      <c r="BF62" s="203">
        <f t="shared" si="98"/>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4"/>
      <c r="BM63" s="654"/>
      <c r="BN63" s="654"/>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7"/>
        <v>0</v>
      </c>
      <c r="BF69" s="203">
        <f t="shared" si="98"/>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I69" sqref="I6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908</v>
      </c>
      <c r="W4" s="439" t="s">
        <v>935</v>
      </c>
      <c r="X4" s="440" t="s">
        <v>936</v>
      </c>
      <c r="Y4" s="438" t="s">
        <v>908</v>
      </c>
      <c r="Z4" s="439" t="s">
        <v>935</v>
      </c>
      <c r="AA4" s="440" t="s">
        <v>936</v>
      </c>
    </row>
    <row r="5" spans="2:31" ht="26">
      <c r="B5" s="238" t="s">
        <v>2</v>
      </c>
      <c r="C5" s="238" t="s">
        <v>26</v>
      </c>
      <c r="D5" s="238" t="s">
        <v>14</v>
      </c>
      <c r="E5" s="238" t="s">
        <v>15</v>
      </c>
      <c r="F5" s="422" t="s">
        <v>108</v>
      </c>
      <c r="G5" s="239" t="s">
        <v>909</v>
      </c>
      <c r="H5" s="239" t="s">
        <v>937</v>
      </c>
      <c r="I5" s="239" t="s">
        <v>938</v>
      </c>
      <c r="J5" s="240" t="s">
        <v>910</v>
      </c>
      <c r="K5" s="240" t="s">
        <v>939</v>
      </c>
      <c r="L5" s="240" t="s">
        <v>940</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854</v>
      </c>
      <c r="T10" s="246" t="s">
        <v>906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854</v>
      </c>
      <c r="T14" s="246" t="s">
        <v>906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854</v>
      </c>
      <c r="T18" s="246" t="s">
        <v>906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854</v>
      </c>
      <c r="T22" s="246" t="s">
        <v>906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908</v>
      </c>
      <c r="W27" s="439" t="s">
        <v>935</v>
      </c>
      <c r="X27" s="440" t="s">
        <v>936</v>
      </c>
      <c r="Y27" s="438" t="s">
        <v>908</v>
      </c>
      <c r="Z27" s="439" t="s">
        <v>935</v>
      </c>
      <c r="AA27" s="440" t="s">
        <v>936</v>
      </c>
    </row>
    <row r="28" spans="2:31" ht="26">
      <c r="B28" s="238" t="s">
        <v>2</v>
      </c>
      <c r="C28" s="238" t="s">
        <v>26</v>
      </c>
      <c r="D28" s="238" t="s">
        <v>14</v>
      </c>
      <c r="E28" s="238" t="s">
        <v>15</v>
      </c>
      <c r="F28" s="422" t="s">
        <v>108</v>
      </c>
      <c r="G28" s="239" t="s">
        <v>909</v>
      </c>
      <c r="H28" s="239" t="s">
        <v>937</v>
      </c>
      <c r="I28" s="239" t="s">
        <v>938</v>
      </c>
      <c r="J28" s="240" t="s">
        <v>910</v>
      </c>
      <c r="K28" s="240" t="s">
        <v>939</v>
      </c>
      <c r="L28" s="240" t="s">
        <v>940</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891</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891</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891</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891</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908</v>
      </c>
      <c r="W42" s="439" t="s">
        <v>935</v>
      </c>
      <c r="X42" s="440" t="s">
        <v>936</v>
      </c>
      <c r="Y42" s="438" t="s">
        <v>908</v>
      </c>
      <c r="Z42" s="439" t="s">
        <v>935</v>
      </c>
      <c r="AA42" s="440" t="s">
        <v>936</v>
      </c>
    </row>
    <row r="43" spans="2:27" ht="26">
      <c r="B43" s="238" t="s">
        <v>2</v>
      </c>
      <c r="C43" s="238" t="s">
        <v>26</v>
      </c>
      <c r="D43" s="238" t="s">
        <v>14</v>
      </c>
      <c r="E43" s="238" t="s">
        <v>15</v>
      </c>
      <c r="F43" s="422" t="s">
        <v>108</v>
      </c>
      <c r="G43" s="239" t="s">
        <v>909</v>
      </c>
      <c r="H43" s="239" t="s">
        <v>937</v>
      </c>
      <c r="I43" s="239" t="s">
        <v>938</v>
      </c>
      <c r="J43" s="240" t="s">
        <v>910</v>
      </c>
      <c r="K43" s="240" t="s">
        <v>939</v>
      </c>
      <c r="L43" s="240" t="s">
        <v>940</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857</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891</v>
      </c>
      <c r="T47" s="246" t="s">
        <v>901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852</v>
      </c>
      <c r="T49" s="246" t="s">
        <v>902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857</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891</v>
      </c>
      <c r="T55" s="246" t="s">
        <v>901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852</v>
      </c>
      <c r="T57" s="246" t="s">
        <v>902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891</v>
      </c>
      <c r="T63" s="246" t="s">
        <v>901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852</v>
      </c>
      <c r="T65" s="246" t="s">
        <v>902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891</v>
      </c>
      <c r="T71" s="246" t="s">
        <v>901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852</v>
      </c>
      <c r="T73" s="246" t="s">
        <v>902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3" zoomScaleNormal="100" workbookViewId="0">
      <selection activeCell="F18" sqref="F18"/>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921</v>
      </c>
      <c r="G4" s="197" t="s">
        <v>961</v>
      </c>
      <c r="H4" s="197" t="s">
        <v>962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J13" zoomScale="60" zoomScaleNormal="60" workbookViewId="0">
      <selection activeCell="V45" sqref="V45"/>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929</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923</v>
      </c>
      <c r="AK10" s="106" t="s">
        <v>924</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963</v>
      </c>
      <c r="AC11" s="106" t="s">
        <v>908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928</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935</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936</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908</v>
      </c>
      <c r="W15" s="9">
        <v>0.68</v>
      </c>
      <c r="X15" s="9">
        <v>0.32</v>
      </c>
      <c r="Y15" s="650" t="s">
        <v>922</v>
      </c>
      <c r="AL15" t="s">
        <v>925</v>
      </c>
      <c r="AM15">
        <f>12867-12867*0.95*0.32</f>
        <v>8955.4320000000007</v>
      </c>
      <c r="AN15">
        <f>(3153+3229)-(3153+3229)*0.05*0.32</f>
        <v>6279.8879999999999</v>
      </c>
      <c r="AO15" t="s">
        <v>926</v>
      </c>
    </row>
    <row r="16" spans="2:41">
      <c r="V16" t="s">
        <v>935</v>
      </c>
      <c r="W16" s="9">
        <f>'Regional split'!C5*AE12/AD12</f>
        <v>0</v>
      </c>
      <c r="X16" s="9">
        <f>'Regional split'!C5*AF12/AD12</f>
        <v>0</v>
      </c>
      <c r="AL16" t="s">
        <v>925</v>
      </c>
      <c r="AM16">
        <f>AM15/(AM15+AN15)</f>
        <v>0.58780727940076094</v>
      </c>
      <c r="AN16">
        <f>AN15/(AN15+AM15)</f>
        <v>0.41219272059923912</v>
      </c>
      <c r="AO16" t="s">
        <v>927</v>
      </c>
    </row>
    <row r="17" spans="1:36">
      <c r="V17" t="s">
        <v>936</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908</v>
      </c>
      <c r="Y20" t="s">
        <v>935</v>
      </c>
      <c r="Z20" t="s">
        <v>936</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934</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858</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857</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856</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855</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853</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852</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851</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850</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891</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892</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854</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858</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857</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856</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855</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853</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852</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851</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850</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891</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892</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854</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858</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857</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856</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855</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853</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852</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851</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850</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891</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892</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854</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890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858</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857</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856</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855</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853</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852</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851</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850</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891</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892</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854</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858</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857</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856</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855</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853</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852</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851</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850</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891</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892</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854</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886</v>
      </c>
    </row>
    <row r="2" spans="1:72">
      <c r="A2" s="584" t="s">
        <v>887</v>
      </c>
      <c r="B2" s="585" t="s">
        <v>885</v>
      </c>
    </row>
    <row r="3" spans="1:72">
      <c r="A3" s="584" t="s">
        <v>888</v>
      </c>
      <c r="B3" s="584" t="s">
        <v>889</v>
      </c>
    </row>
    <row r="4" spans="1:72"/>
    <row r="5" spans="1:72">
      <c r="A5" s="585" t="s">
        <v>884</v>
      </c>
      <c r="C5" s="584" t="s">
        <v>883</v>
      </c>
    </row>
    <row r="6" spans="1:72">
      <c r="A6" s="585" t="s">
        <v>882</v>
      </c>
      <c r="C6" s="584" t="s">
        <v>881</v>
      </c>
    </row>
    <row r="7" spans="1:72"/>
    <row r="8" spans="1:72">
      <c r="A8" s="656" t="s">
        <v>880</v>
      </c>
      <c r="B8" s="656" t="s">
        <v>880</v>
      </c>
      <c r="C8" s="655" t="s">
        <v>879</v>
      </c>
      <c r="D8" s="655" t="s">
        <v>879</v>
      </c>
      <c r="E8" s="655" t="s">
        <v>879</v>
      </c>
      <c r="F8" s="655" t="s">
        <v>879</v>
      </c>
      <c r="G8" s="655" t="s">
        <v>879</v>
      </c>
      <c r="H8" s="655" t="s">
        <v>879</v>
      </c>
      <c r="I8" s="655" t="s">
        <v>879</v>
      </c>
      <c r="J8" s="655" t="s">
        <v>878</v>
      </c>
      <c r="K8" s="655" t="s">
        <v>878</v>
      </c>
      <c r="L8" s="655" t="s">
        <v>878</v>
      </c>
      <c r="M8" s="655" t="s">
        <v>878</v>
      </c>
      <c r="N8" s="655" t="s">
        <v>878</v>
      </c>
      <c r="O8" s="655" t="s">
        <v>878</v>
      </c>
      <c r="P8" s="655" t="s">
        <v>878</v>
      </c>
      <c r="Q8" s="655" t="s">
        <v>877</v>
      </c>
      <c r="R8" s="655" t="s">
        <v>877</v>
      </c>
      <c r="S8" s="655" t="s">
        <v>877</v>
      </c>
      <c r="T8" s="655" t="s">
        <v>877</v>
      </c>
      <c r="U8" s="655" t="s">
        <v>877</v>
      </c>
      <c r="V8" s="655" t="s">
        <v>877</v>
      </c>
      <c r="W8" s="655" t="s">
        <v>877</v>
      </c>
      <c r="X8" s="655" t="s">
        <v>876</v>
      </c>
      <c r="Y8" s="655" t="s">
        <v>876</v>
      </c>
      <c r="Z8" s="655" t="s">
        <v>876</v>
      </c>
      <c r="AA8" s="655" t="s">
        <v>876</v>
      </c>
      <c r="AB8" s="655" t="s">
        <v>876</v>
      </c>
      <c r="AC8" s="655" t="s">
        <v>876</v>
      </c>
      <c r="AD8" s="655" t="s">
        <v>876</v>
      </c>
      <c r="AE8" s="655" t="s">
        <v>875</v>
      </c>
      <c r="AF8" s="655" t="s">
        <v>875</v>
      </c>
      <c r="AG8" s="655" t="s">
        <v>875</v>
      </c>
      <c r="AH8" s="655" t="s">
        <v>875</v>
      </c>
      <c r="AI8" s="655" t="s">
        <v>875</v>
      </c>
      <c r="AJ8" s="655" t="s">
        <v>875</v>
      </c>
      <c r="AK8" s="655" t="s">
        <v>875</v>
      </c>
      <c r="AL8" s="655" t="s">
        <v>874</v>
      </c>
      <c r="AM8" s="655" t="s">
        <v>874</v>
      </c>
      <c r="AN8" s="655" t="s">
        <v>874</v>
      </c>
      <c r="AO8" s="655" t="s">
        <v>874</v>
      </c>
      <c r="AP8" s="655" t="s">
        <v>874</v>
      </c>
      <c r="AQ8" s="655" t="s">
        <v>874</v>
      </c>
      <c r="AR8" s="655" t="s">
        <v>874</v>
      </c>
      <c r="AS8" s="655" t="s">
        <v>873</v>
      </c>
      <c r="AT8" s="655" t="s">
        <v>873</v>
      </c>
      <c r="AU8" s="655" t="s">
        <v>873</v>
      </c>
      <c r="AV8" s="655" t="s">
        <v>873</v>
      </c>
      <c r="AW8" s="655" t="s">
        <v>873</v>
      </c>
      <c r="AX8" s="655" t="s">
        <v>873</v>
      </c>
      <c r="AY8" s="655" t="s">
        <v>873</v>
      </c>
      <c r="AZ8" s="655" t="s">
        <v>872</v>
      </c>
      <c r="BA8" s="655" t="s">
        <v>872</v>
      </c>
      <c r="BB8" s="655" t="s">
        <v>872</v>
      </c>
      <c r="BC8" s="655" t="s">
        <v>872</v>
      </c>
      <c r="BD8" s="655" t="s">
        <v>872</v>
      </c>
      <c r="BE8" s="655" t="s">
        <v>872</v>
      </c>
      <c r="BF8" s="655" t="s">
        <v>872</v>
      </c>
      <c r="BG8" s="655" t="s">
        <v>871</v>
      </c>
      <c r="BH8" s="655" t="s">
        <v>871</v>
      </c>
      <c r="BI8" s="655" t="s">
        <v>871</v>
      </c>
      <c r="BJ8" s="655" t="s">
        <v>871</v>
      </c>
      <c r="BK8" s="655" t="s">
        <v>871</v>
      </c>
      <c r="BL8" s="655" t="s">
        <v>871</v>
      </c>
      <c r="BM8" s="655" t="s">
        <v>871</v>
      </c>
      <c r="BN8" s="655" t="s">
        <v>870</v>
      </c>
      <c r="BO8" s="655" t="s">
        <v>870</v>
      </c>
      <c r="BP8" s="655" t="s">
        <v>870</v>
      </c>
      <c r="BQ8" s="655" t="s">
        <v>870</v>
      </c>
      <c r="BR8" s="655" t="s">
        <v>870</v>
      </c>
      <c r="BS8" s="655" t="s">
        <v>870</v>
      </c>
      <c r="BT8" s="655" t="s">
        <v>870</v>
      </c>
    </row>
    <row r="9" spans="1:72">
      <c r="A9" s="656" t="s">
        <v>869</v>
      </c>
      <c r="B9" s="656" t="s">
        <v>869</v>
      </c>
      <c r="C9" s="595" t="s">
        <v>868</v>
      </c>
      <c r="D9" s="595" t="s">
        <v>867</v>
      </c>
      <c r="E9" s="595" t="s">
        <v>866</v>
      </c>
      <c r="F9" s="595" t="s">
        <v>865</v>
      </c>
      <c r="G9" s="595" t="s">
        <v>864</v>
      </c>
      <c r="H9" s="595" t="s">
        <v>863</v>
      </c>
      <c r="I9" s="595" t="s">
        <v>862</v>
      </c>
      <c r="J9" s="595" t="s">
        <v>868</v>
      </c>
      <c r="K9" s="595" t="s">
        <v>867</v>
      </c>
      <c r="L9" s="595" t="s">
        <v>866</v>
      </c>
      <c r="M9" s="595" t="s">
        <v>865</v>
      </c>
      <c r="N9" s="595" t="s">
        <v>864</v>
      </c>
      <c r="O9" s="595" t="s">
        <v>863</v>
      </c>
      <c r="P9" s="595" t="s">
        <v>862</v>
      </c>
      <c r="Q9" s="595" t="s">
        <v>868</v>
      </c>
      <c r="R9" s="595" t="s">
        <v>867</v>
      </c>
      <c r="S9" s="595" t="s">
        <v>866</v>
      </c>
      <c r="T9" s="595" t="s">
        <v>865</v>
      </c>
      <c r="U9" s="595" t="s">
        <v>864</v>
      </c>
      <c r="V9" s="595" t="s">
        <v>863</v>
      </c>
      <c r="W9" s="595" t="s">
        <v>862</v>
      </c>
      <c r="X9" s="595" t="s">
        <v>868</v>
      </c>
      <c r="Y9" s="595" t="s">
        <v>867</v>
      </c>
      <c r="Z9" s="595" t="s">
        <v>866</v>
      </c>
      <c r="AA9" s="595" t="s">
        <v>865</v>
      </c>
      <c r="AB9" s="595" t="s">
        <v>864</v>
      </c>
      <c r="AC9" s="595" t="s">
        <v>863</v>
      </c>
      <c r="AD9" s="595" t="s">
        <v>862</v>
      </c>
      <c r="AE9" s="595" t="s">
        <v>868</v>
      </c>
      <c r="AF9" s="595" t="s">
        <v>867</v>
      </c>
      <c r="AG9" s="595" t="s">
        <v>866</v>
      </c>
      <c r="AH9" s="595" t="s">
        <v>865</v>
      </c>
      <c r="AI9" s="595" t="s">
        <v>864</v>
      </c>
      <c r="AJ9" s="595" t="s">
        <v>863</v>
      </c>
      <c r="AK9" s="595" t="s">
        <v>862</v>
      </c>
      <c r="AL9" s="595" t="s">
        <v>868</v>
      </c>
      <c r="AM9" s="595" t="s">
        <v>867</v>
      </c>
      <c r="AN9" s="595" t="s">
        <v>866</v>
      </c>
      <c r="AO9" s="595" t="s">
        <v>865</v>
      </c>
      <c r="AP9" s="595" t="s">
        <v>864</v>
      </c>
      <c r="AQ9" s="595" t="s">
        <v>863</v>
      </c>
      <c r="AR9" s="595" t="s">
        <v>862</v>
      </c>
      <c r="AS9" s="595" t="s">
        <v>868</v>
      </c>
      <c r="AT9" s="595" t="s">
        <v>867</v>
      </c>
      <c r="AU9" s="595" t="s">
        <v>866</v>
      </c>
      <c r="AV9" s="595" t="s">
        <v>865</v>
      </c>
      <c r="AW9" s="595" t="s">
        <v>864</v>
      </c>
      <c r="AX9" s="595" t="s">
        <v>863</v>
      </c>
      <c r="AY9" s="595" t="s">
        <v>862</v>
      </c>
      <c r="AZ9" s="595" t="s">
        <v>868</v>
      </c>
      <c r="BA9" s="595" t="s">
        <v>867</v>
      </c>
      <c r="BB9" s="595" t="s">
        <v>866</v>
      </c>
      <c r="BC9" s="595" t="s">
        <v>865</v>
      </c>
      <c r="BD9" s="595" t="s">
        <v>864</v>
      </c>
      <c r="BE9" s="595" t="s">
        <v>863</v>
      </c>
      <c r="BF9" s="595" t="s">
        <v>862</v>
      </c>
      <c r="BG9" s="595" t="s">
        <v>868</v>
      </c>
      <c r="BH9" s="595" t="s">
        <v>867</v>
      </c>
      <c r="BI9" s="595" t="s">
        <v>866</v>
      </c>
      <c r="BJ9" s="595" t="s">
        <v>865</v>
      </c>
      <c r="BK9" s="595" t="s">
        <v>864</v>
      </c>
      <c r="BL9" s="595" t="s">
        <v>863</v>
      </c>
      <c r="BM9" s="595" t="s">
        <v>862</v>
      </c>
      <c r="BN9" s="595" t="s">
        <v>868</v>
      </c>
      <c r="BO9" s="595" t="s">
        <v>867</v>
      </c>
      <c r="BP9" s="595" t="s">
        <v>866</v>
      </c>
      <c r="BQ9" s="595" t="s">
        <v>865</v>
      </c>
      <c r="BR9" s="595" t="s">
        <v>864</v>
      </c>
      <c r="BS9" s="595" t="s">
        <v>863</v>
      </c>
      <c r="BT9" s="595" t="s">
        <v>862</v>
      </c>
    </row>
    <row r="10" spans="1:72">
      <c r="A10" s="594" t="s">
        <v>861</v>
      </c>
      <c r="B10" s="594" t="s">
        <v>860</v>
      </c>
      <c r="C10" s="593" t="s">
        <v>859</v>
      </c>
      <c r="D10" s="593" t="s">
        <v>859</v>
      </c>
      <c r="E10" s="593" t="s">
        <v>859</v>
      </c>
      <c r="F10" s="593" t="s">
        <v>859</v>
      </c>
      <c r="G10" s="593" t="s">
        <v>859</v>
      </c>
      <c r="H10" s="593" t="s">
        <v>859</v>
      </c>
      <c r="I10" s="593" t="s">
        <v>859</v>
      </c>
      <c r="J10" s="593" t="s">
        <v>859</v>
      </c>
      <c r="K10" s="593" t="s">
        <v>859</v>
      </c>
      <c r="L10" s="593" t="s">
        <v>859</v>
      </c>
      <c r="M10" s="593" t="s">
        <v>859</v>
      </c>
      <c r="N10" s="593" t="s">
        <v>859</v>
      </c>
      <c r="O10" s="593" t="s">
        <v>859</v>
      </c>
      <c r="P10" s="593" t="s">
        <v>859</v>
      </c>
      <c r="Q10" s="593" t="s">
        <v>859</v>
      </c>
      <c r="R10" s="593" t="s">
        <v>859</v>
      </c>
      <c r="S10" s="593" t="s">
        <v>859</v>
      </c>
      <c r="T10" s="593" t="s">
        <v>859</v>
      </c>
      <c r="U10" s="593" t="s">
        <v>859</v>
      </c>
      <c r="V10" s="593" t="s">
        <v>859</v>
      </c>
      <c r="W10" s="593" t="s">
        <v>859</v>
      </c>
      <c r="X10" s="593" t="s">
        <v>859</v>
      </c>
      <c r="Y10" s="593" t="s">
        <v>859</v>
      </c>
      <c r="Z10" s="593" t="s">
        <v>859</v>
      </c>
      <c r="AA10" s="593" t="s">
        <v>859</v>
      </c>
      <c r="AB10" s="593" t="s">
        <v>859</v>
      </c>
      <c r="AC10" s="593" t="s">
        <v>859</v>
      </c>
      <c r="AD10" s="593" t="s">
        <v>859</v>
      </c>
      <c r="AE10" s="593" t="s">
        <v>859</v>
      </c>
      <c r="AF10" s="593" t="s">
        <v>859</v>
      </c>
      <c r="AG10" s="593" t="s">
        <v>859</v>
      </c>
      <c r="AH10" s="593" t="s">
        <v>859</v>
      </c>
      <c r="AI10" s="593" t="s">
        <v>859</v>
      </c>
      <c r="AJ10" s="593" t="s">
        <v>859</v>
      </c>
      <c r="AK10" s="593" t="s">
        <v>859</v>
      </c>
      <c r="AL10" s="593" t="s">
        <v>859</v>
      </c>
      <c r="AM10" s="593" t="s">
        <v>859</v>
      </c>
      <c r="AN10" s="593" t="s">
        <v>859</v>
      </c>
      <c r="AO10" s="593" t="s">
        <v>859</v>
      </c>
      <c r="AP10" s="593" t="s">
        <v>859</v>
      </c>
      <c r="AQ10" s="593" t="s">
        <v>859</v>
      </c>
      <c r="AR10" s="593" t="s">
        <v>859</v>
      </c>
      <c r="AS10" s="593" t="s">
        <v>859</v>
      </c>
      <c r="AT10" s="593" t="s">
        <v>859</v>
      </c>
      <c r="AU10" s="593" t="s">
        <v>859</v>
      </c>
      <c r="AV10" s="593" t="s">
        <v>859</v>
      </c>
      <c r="AW10" s="593" t="s">
        <v>859</v>
      </c>
      <c r="AX10" s="593" t="s">
        <v>859</v>
      </c>
      <c r="AY10" s="593" t="s">
        <v>859</v>
      </c>
      <c r="AZ10" s="593" t="s">
        <v>859</v>
      </c>
      <c r="BA10" s="593" t="s">
        <v>859</v>
      </c>
      <c r="BB10" s="593" t="s">
        <v>859</v>
      </c>
      <c r="BC10" s="593" t="s">
        <v>859</v>
      </c>
      <c r="BD10" s="593" t="s">
        <v>859</v>
      </c>
      <c r="BE10" s="593" t="s">
        <v>859</v>
      </c>
      <c r="BF10" s="593" t="s">
        <v>859</v>
      </c>
      <c r="BG10" s="593" t="s">
        <v>859</v>
      </c>
      <c r="BH10" s="593" t="s">
        <v>859</v>
      </c>
      <c r="BI10" s="593" t="s">
        <v>859</v>
      </c>
      <c r="BJ10" s="593" t="s">
        <v>859</v>
      </c>
      <c r="BK10" s="593" t="s">
        <v>859</v>
      </c>
      <c r="BL10" s="593" t="s">
        <v>859</v>
      </c>
      <c r="BM10" s="593" t="s">
        <v>859</v>
      </c>
      <c r="BN10" s="593" t="s">
        <v>859</v>
      </c>
      <c r="BO10" s="593" t="s">
        <v>859</v>
      </c>
      <c r="BP10" s="593" t="s">
        <v>859</v>
      </c>
      <c r="BQ10" s="593" t="s">
        <v>859</v>
      </c>
      <c r="BR10" s="593" t="s">
        <v>859</v>
      </c>
      <c r="BS10" s="593" t="s">
        <v>859</v>
      </c>
      <c r="BT10" s="593" t="s">
        <v>859</v>
      </c>
    </row>
    <row r="11" spans="1:72">
      <c r="A11" s="589" t="s">
        <v>849</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849</v>
      </c>
      <c r="B12" s="589" t="s">
        <v>858</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849</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849</v>
      </c>
      <c r="B14" s="589" t="s">
        <v>857</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849</v>
      </c>
      <c r="B15" s="589" t="s">
        <v>856</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849</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849</v>
      </c>
      <c r="B17" s="589" t="s">
        <v>855</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849</v>
      </c>
      <c r="B18" s="589" t="s">
        <v>854</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849</v>
      </c>
      <c r="B19" s="589" t="s">
        <v>853</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849</v>
      </c>
      <c r="B20" s="589" t="s">
        <v>852</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849</v>
      </c>
      <c r="B21" s="589" t="s">
        <v>851</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849</v>
      </c>
      <c r="B22" s="589" t="s">
        <v>850</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849</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849</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848</v>
      </c>
    </row>
    <row r="27" spans="1:72">
      <c r="A27" s="585">
        <v>0</v>
      </c>
      <c r="B27" s="584" t="s">
        <v>847</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736</v>
      </c>
    </row>
    <row r="3" spans="2:9">
      <c r="C3" t="s">
        <v>200</v>
      </c>
      <c r="D3" t="s">
        <v>192</v>
      </c>
      <c r="E3" t="s">
        <v>291</v>
      </c>
      <c r="F3" t="s">
        <v>737</v>
      </c>
      <c r="G3" t="s">
        <v>293</v>
      </c>
      <c r="H3" t="s">
        <v>292</v>
      </c>
      <c r="I3" t="s">
        <v>284</v>
      </c>
    </row>
    <row r="4" spans="2:9">
      <c r="B4" t="s">
        <v>908</v>
      </c>
      <c r="C4" s="519">
        <v>1</v>
      </c>
      <c r="D4" s="519">
        <v>1</v>
      </c>
      <c r="E4" s="519">
        <v>1</v>
      </c>
      <c r="F4" s="519">
        <v>1</v>
      </c>
      <c r="G4" s="519">
        <v>1</v>
      </c>
      <c r="H4" s="519">
        <v>1</v>
      </c>
      <c r="I4" s="519">
        <v>1</v>
      </c>
    </row>
    <row r="5" spans="2:9">
      <c r="B5" t="s">
        <v>935</v>
      </c>
      <c r="C5" s="519">
        <v>0</v>
      </c>
      <c r="D5" s="519">
        <v>0</v>
      </c>
      <c r="E5" s="519">
        <v>0</v>
      </c>
      <c r="F5" s="519">
        <v>0</v>
      </c>
      <c r="G5" s="519">
        <v>0</v>
      </c>
      <c r="H5" s="519">
        <v>0</v>
      </c>
      <c r="I5" s="519">
        <v>0</v>
      </c>
    </row>
    <row r="6" spans="2:9">
      <c r="B6" t="s">
        <v>936</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9" t="s">
        <v>224</v>
      </c>
    </row>
    <row r="6" spans="2:22" ht="28.75" customHeight="1">
      <c r="B6" s="331" t="s">
        <v>223</v>
      </c>
      <c r="C6" s="331" t="s">
        <v>229</v>
      </c>
      <c r="D6" s="333">
        <v>0.7</v>
      </c>
      <c r="E6" s="669"/>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933</v>
      </c>
    </row>
    <row r="15" spans="2:22">
      <c r="C15" s="106" t="s">
        <v>234</v>
      </c>
      <c r="D15" s="6">
        <v>3393</v>
      </c>
      <c r="E15" s="6">
        <v>3410</v>
      </c>
      <c r="F15" s="6">
        <v>3558</v>
      </c>
      <c r="G15" s="6">
        <v>3577</v>
      </c>
      <c r="H15" s="6">
        <v>3598</v>
      </c>
      <c r="I15" s="126">
        <v>3620</v>
      </c>
      <c r="J15" s="126">
        <v>3646</v>
      </c>
      <c r="K15" s="126">
        <v>3670</v>
      </c>
      <c r="L15" s="126">
        <v>3698</v>
      </c>
      <c r="M15" s="126">
        <v>3725</v>
      </c>
      <c r="N15" t="s">
        <v>931</v>
      </c>
    </row>
    <row r="16" spans="2:22">
      <c r="C16" t="s">
        <v>232</v>
      </c>
      <c r="D16">
        <v>43297</v>
      </c>
      <c r="E16">
        <v>38051</v>
      </c>
      <c r="F16">
        <v>39101</v>
      </c>
      <c r="G16">
        <v>39649</v>
      </c>
      <c r="H16">
        <v>34679</v>
      </c>
      <c r="I16" s="106">
        <v>33997</v>
      </c>
      <c r="J16" s="106">
        <v>37522</v>
      </c>
      <c r="K16" s="106">
        <v>39969</v>
      </c>
      <c r="L16" s="106">
        <v>44387</v>
      </c>
      <c r="M16" s="106">
        <v>39473</v>
      </c>
      <c r="N16" t="s">
        <v>932</v>
      </c>
    </row>
    <row r="17" spans="2:14">
      <c r="C17" t="s">
        <v>233</v>
      </c>
      <c r="D17">
        <v>206.53</v>
      </c>
      <c r="E17">
        <v>206.53</v>
      </c>
      <c r="F17">
        <v>206.53</v>
      </c>
      <c r="G17">
        <v>206.56</v>
      </c>
      <c r="H17">
        <v>202.33</v>
      </c>
      <c r="I17" s="106">
        <v>199.73</v>
      </c>
      <c r="J17" s="106">
        <v>192.4</v>
      </c>
      <c r="K17" s="106">
        <v>192.4</v>
      </c>
      <c r="L17" s="106">
        <v>192.4</v>
      </c>
      <c r="M17" s="106">
        <v>192.4</v>
      </c>
      <c r="N17" t="s">
        <v>930</v>
      </c>
    </row>
    <row r="18" spans="2:14">
      <c r="D18" s="220"/>
      <c r="E18" s="220"/>
      <c r="F18" s="220"/>
      <c r="G18" s="220"/>
      <c r="H18" s="220"/>
      <c r="I18" s="220"/>
      <c r="J18" s="220"/>
      <c r="K18" s="220"/>
      <c r="L18" s="220"/>
      <c r="M18" s="220"/>
    </row>
    <row r="20" spans="2:14">
      <c r="B20" t="s">
        <v>236</v>
      </c>
    </row>
    <row r="21" spans="2:14">
      <c r="B21" s="106" t="s">
        <v>237</v>
      </c>
    </row>
    <row r="22" spans="2:14">
      <c r="B22" s="106" t="s">
        <v>908</v>
      </c>
      <c r="C22">
        <f>'Data manipulation'!AF5*1000-C23-C24</f>
        <v>3725000</v>
      </c>
      <c r="D22" s="106" t="s">
        <v>240</v>
      </c>
    </row>
    <row r="23" spans="2:14">
      <c r="B23" s="106" t="s">
        <v>935</v>
      </c>
      <c r="C23" s="106">
        <v>0</v>
      </c>
      <c r="D23" s="106" t="s">
        <v>239</v>
      </c>
    </row>
    <row r="24" spans="2:14">
      <c r="B24" s="106" t="s">
        <v>936</v>
      </c>
      <c r="C24">
        <v>0</v>
      </c>
      <c r="D24" s="106" t="s">
        <v>238</v>
      </c>
    </row>
    <row r="25" spans="2:14">
      <c r="C25" s="336"/>
    </row>
    <row r="27" spans="2:14">
      <c r="B27" t="s">
        <v>236</v>
      </c>
    </row>
    <row r="28" spans="2:14">
      <c r="B28" s="106" t="s">
        <v>241</v>
      </c>
    </row>
    <row r="29" spans="2:14">
      <c r="B29" s="106" t="s">
        <v>908</v>
      </c>
      <c r="C29">
        <f>M14-C30-C31</f>
        <v>82792</v>
      </c>
      <c r="D29" s="106" t="s">
        <v>240</v>
      </c>
    </row>
    <row r="30" spans="2:14">
      <c r="B30" s="106" t="s">
        <v>935</v>
      </c>
      <c r="C30" s="106">
        <v>0</v>
      </c>
      <c r="D30" s="106" t="s">
        <v>239</v>
      </c>
    </row>
    <row r="31" spans="2:14">
      <c r="B31" s="106" t="s">
        <v>936</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76" t="s">
        <v>242</v>
      </c>
      <c r="C38" s="676"/>
      <c r="D38" s="676"/>
      <c r="E38" s="676"/>
      <c r="F38" s="300"/>
      <c r="G38" s="300"/>
      <c r="H38" s="300"/>
    </row>
    <row r="39" spans="2:8" ht="14.5" thickBot="1">
      <c r="B39" s="337"/>
      <c r="C39" s="337"/>
      <c r="D39" s="337"/>
      <c r="E39" s="337"/>
      <c r="F39" s="300"/>
      <c r="G39" s="300"/>
      <c r="H39" s="300"/>
    </row>
    <row r="40" spans="2:8" ht="14">
      <c r="B40" s="674"/>
      <c r="C40" s="677" t="s">
        <v>243</v>
      </c>
      <c r="D40" s="664" t="s">
        <v>244</v>
      </c>
      <c r="E40" s="665"/>
      <c r="F40" s="300"/>
      <c r="G40" s="300"/>
      <c r="H40" s="300"/>
    </row>
    <row r="41" spans="2:8" ht="14.5" thickBot="1">
      <c r="B41" s="675"/>
      <c r="C41" s="678"/>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66" t="s">
        <v>249</v>
      </c>
      <c r="C44" s="667"/>
      <c r="D44" s="667"/>
      <c r="E44" s="668"/>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66" t="s">
        <v>254</v>
      </c>
      <c r="C50" s="667"/>
      <c r="D50" s="667"/>
      <c r="E50" s="668"/>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71" t="s">
        <v>255</v>
      </c>
      <c r="C56" s="672"/>
      <c r="D56" s="672"/>
      <c r="E56" s="673"/>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1" t="s">
        <v>261</v>
      </c>
      <c r="C63" s="672"/>
      <c r="D63" s="672"/>
      <c r="E63" s="673"/>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1" t="s">
        <v>267</v>
      </c>
      <c r="C70" s="672"/>
      <c r="D70" s="672"/>
      <c r="E70" s="673"/>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70" t="s">
        <v>298</v>
      </c>
      <c r="C129" s="670"/>
      <c r="D129" s="670"/>
      <c r="E129" s="670"/>
      <c r="F129" s="670"/>
      <c r="G129" s="670"/>
      <c r="H129" s="670"/>
      <c r="I129" s="670"/>
      <c r="J129" s="670"/>
      <c r="K129" s="670"/>
    </row>
    <row r="130" spans="1:11" ht="15.5">
      <c r="B130" s="657" t="s">
        <v>299</v>
      </c>
      <c r="C130" s="657"/>
      <c r="D130" s="657"/>
      <c r="E130" s="657"/>
      <c r="F130" s="657"/>
      <c r="G130" s="657"/>
      <c r="H130" s="657"/>
      <c r="I130" s="657"/>
      <c r="J130" s="657"/>
      <c r="K130" s="657"/>
    </row>
    <row r="131" spans="1:11" ht="16" thickBot="1">
      <c r="B131" s="365"/>
      <c r="C131" s="366"/>
      <c r="D131" s="366"/>
      <c r="E131" s="366"/>
      <c r="F131" s="366"/>
      <c r="G131" s="366"/>
      <c r="H131" s="366"/>
      <c r="I131" s="366"/>
      <c r="J131" s="366"/>
      <c r="K131" s="366"/>
    </row>
    <row r="132" spans="1:11" ht="15.5">
      <c r="B132" s="658" t="s">
        <v>300</v>
      </c>
      <c r="C132" s="660" t="s">
        <v>106</v>
      </c>
      <c r="D132" s="662" t="s">
        <v>301</v>
      </c>
      <c r="E132" s="662"/>
      <c r="F132" s="660" t="s">
        <v>302</v>
      </c>
      <c r="G132" s="662" t="s">
        <v>301</v>
      </c>
      <c r="H132" s="662"/>
      <c r="I132" s="660" t="s">
        <v>303</v>
      </c>
      <c r="J132" s="662" t="s">
        <v>301</v>
      </c>
      <c r="K132" s="663"/>
    </row>
    <row r="133" spans="1:11" ht="15.5" thickBot="1">
      <c r="B133" s="659"/>
      <c r="C133" s="661"/>
      <c r="D133" s="367" t="s">
        <v>304</v>
      </c>
      <c r="E133" s="367" t="s">
        <v>305</v>
      </c>
      <c r="F133" s="661"/>
      <c r="G133" s="367" t="s">
        <v>304</v>
      </c>
      <c r="H133" s="367" t="s">
        <v>305</v>
      </c>
      <c r="I133" s="661"/>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908</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908</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908</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908</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908</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908</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908</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935</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935</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908</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936</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9" t="s">
        <v>203</v>
      </c>
      <c r="C2" s="679"/>
      <c r="D2" s="679"/>
      <c r="E2" s="679"/>
      <c r="F2" s="679"/>
      <c r="G2" s="679"/>
      <c r="H2" s="679"/>
      <c r="I2" s="679"/>
      <c r="J2" s="679"/>
      <c r="K2" s="679"/>
      <c r="L2" s="679"/>
      <c r="M2" s="679"/>
      <c r="N2" s="679"/>
    </row>
    <row r="3" spans="2:15" ht="14.5"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1" t="s">
        <v>137</v>
      </c>
      <c r="D3" s="682"/>
      <c r="E3" s="683"/>
      <c r="H3" s="171"/>
      <c r="I3" s="171"/>
      <c r="J3" s="171"/>
      <c r="K3" s="171"/>
    </row>
    <row r="4" spans="1:20" ht="15.9" customHeight="1" thickBot="1">
      <c r="A4" s="684" t="s">
        <v>908</v>
      </c>
      <c r="B4" s="116" t="s">
        <v>49</v>
      </c>
      <c r="C4" s="122" t="s">
        <v>178</v>
      </c>
      <c r="D4" s="117" t="s">
        <v>179</v>
      </c>
      <c r="E4" s="118" t="s">
        <v>51</v>
      </c>
      <c r="H4" s="171"/>
      <c r="I4" s="172">
        <v>2010</v>
      </c>
      <c r="J4" s="171"/>
      <c r="K4" s="171"/>
    </row>
    <row r="5" spans="1:20" ht="15.9" customHeight="1">
      <c r="A5" s="685"/>
      <c r="B5" s="110" t="s">
        <v>273</v>
      </c>
      <c r="C5" s="123" t="s">
        <v>178</v>
      </c>
      <c r="D5" s="111" t="s">
        <v>179</v>
      </c>
      <c r="E5" s="112" t="s">
        <v>51</v>
      </c>
      <c r="H5" s="173"/>
      <c r="I5" s="174" t="s">
        <v>169</v>
      </c>
      <c r="J5" s="175"/>
      <c r="K5" s="176"/>
    </row>
    <row r="6" spans="1:20" ht="15.9" customHeight="1">
      <c r="A6" s="685"/>
      <c r="B6" s="110" t="s">
        <v>275</v>
      </c>
      <c r="C6" s="123" t="s">
        <v>178</v>
      </c>
      <c r="D6" s="111" t="s">
        <v>179</v>
      </c>
      <c r="E6" s="112" t="s">
        <v>51</v>
      </c>
      <c r="H6" s="177" t="s">
        <v>167</v>
      </c>
      <c r="I6" s="178" t="e">
        <f>#REF!</f>
        <v>#REF!</v>
      </c>
      <c r="J6" s="179" t="s">
        <v>170</v>
      </c>
      <c r="K6" s="688" t="s">
        <v>116</v>
      </c>
    </row>
    <row r="7" spans="1:20" ht="15.9" customHeight="1">
      <c r="A7" s="685"/>
      <c r="B7" s="110" t="s">
        <v>50</v>
      </c>
      <c r="C7" s="123" t="s">
        <v>178</v>
      </c>
      <c r="D7" s="111" t="s">
        <v>179</v>
      </c>
      <c r="E7" s="112" t="s">
        <v>51</v>
      </c>
      <c r="H7" s="177" t="s">
        <v>171</v>
      </c>
      <c r="I7" s="178" t="e">
        <f>#REF!</f>
        <v>#REF!</v>
      </c>
      <c r="J7" s="179" t="s">
        <v>172</v>
      </c>
      <c r="K7" s="689"/>
    </row>
    <row r="8" spans="1:20" ht="15.9" customHeight="1">
      <c r="A8" s="685"/>
      <c r="B8" s="110" t="s">
        <v>274</v>
      </c>
      <c r="C8" s="123" t="s">
        <v>178</v>
      </c>
      <c r="D8" s="111" t="s">
        <v>179</v>
      </c>
      <c r="E8" s="112" t="s">
        <v>51</v>
      </c>
      <c r="H8" s="177" t="s">
        <v>174</v>
      </c>
      <c r="I8" s="178" t="e">
        <f>#REF!</f>
        <v>#REF!</v>
      </c>
      <c r="J8" s="179" t="s">
        <v>172</v>
      </c>
      <c r="K8" s="690"/>
    </row>
    <row r="9" spans="1:20" ht="15.9" customHeight="1" thickBot="1">
      <c r="A9" s="686"/>
      <c r="B9" s="119" t="s">
        <v>276</v>
      </c>
      <c r="C9" s="125" t="s">
        <v>178</v>
      </c>
      <c r="D9" s="120" t="s">
        <v>179</v>
      </c>
      <c r="E9" s="121" t="s">
        <v>51</v>
      </c>
      <c r="H9" s="177" t="s">
        <v>166</v>
      </c>
      <c r="I9" s="178" t="e">
        <f>#REF!</f>
        <v>#REF!</v>
      </c>
      <c r="J9" s="179" t="s">
        <v>175</v>
      </c>
      <c r="K9" s="688" t="s">
        <v>173</v>
      </c>
      <c r="N9" s="1"/>
      <c r="O9" s="1"/>
      <c r="P9" s="1"/>
      <c r="Q9" s="1"/>
    </row>
    <row r="10" spans="1:20" ht="15.9" customHeight="1">
      <c r="A10" s="685" t="s">
        <v>185</v>
      </c>
      <c r="B10" s="110" t="s">
        <v>49</v>
      </c>
      <c r="C10" s="123" t="s">
        <v>178</v>
      </c>
      <c r="D10" s="111" t="s">
        <v>179</v>
      </c>
      <c r="E10" s="112" t="s">
        <v>51</v>
      </c>
      <c r="H10" s="177" t="s">
        <v>176</v>
      </c>
      <c r="I10" s="178" t="e">
        <f>#REF!</f>
        <v>#REF!</v>
      </c>
      <c r="J10" s="179" t="s">
        <v>175</v>
      </c>
      <c r="K10" s="690"/>
      <c r="N10" s="1"/>
      <c r="O10" s="1"/>
      <c r="P10" s="1"/>
      <c r="Q10" s="1"/>
    </row>
    <row r="11" spans="1:20" ht="15.9" customHeight="1">
      <c r="A11" s="685"/>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5"/>
      <c r="B12" s="110" t="s">
        <v>275</v>
      </c>
      <c r="C12" s="123" t="s">
        <v>178</v>
      </c>
      <c r="D12" s="111" t="s">
        <v>179</v>
      </c>
      <c r="E12" s="112" t="s">
        <v>51</v>
      </c>
      <c r="H12" s="181" t="s">
        <v>106</v>
      </c>
      <c r="I12" s="182" t="e">
        <f>SUM(I6:I11)</f>
        <v>#REF!</v>
      </c>
      <c r="J12" s="183"/>
      <c r="K12" s="184"/>
      <c r="N12" s="1"/>
      <c r="O12" s="1"/>
      <c r="P12" s="1"/>
      <c r="Q12" s="1"/>
    </row>
    <row r="13" spans="1:20" ht="15.9" customHeight="1">
      <c r="A13" s="685"/>
      <c r="B13" s="110" t="s">
        <v>50</v>
      </c>
      <c r="C13" s="123" t="s">
        <v>178</v>
      </c>
      <c r="D13" s="111" t="s">
        <v>179</v>
      </c>
      <c r="E13" s="112" t="s">
        <v>51</v>
      </c>
      <c r="N13" s="1"/>
      <c r="O13" s="1"/>
      <c r="P13" s="1"/>
      <c r="Q13" s="1"/>
    </row>
    <row r="14" spans="1:20" ht="15.9" customHeight="1">
      <c r="A14" s="685"/>
      <c r="B14" s="110" t="s">
        <v>274</v>
      </c>
      <c r="C14" s="123" t="s">
        <v>178</v>
      </c>
      <c r="D14" s="111" t="s">
        <v>179</v>
      </c>
      <c r="E14" s="112" t="s">
        <v>51</v>
      </c>
      <c r="N14" s="1"/>
      <c r="O14" s="1"/>
      <c r="P14" s="1"/>
      <c r="Q14" s="1"/>
      <c r="R14" s="1"/>
      <c r="S14" s="1"/>
      <c r="T14" s="1"/>
    </row>
    <row r="15" spans="1:20" ht="15.9" customHeight="1" thickBot="1">
      <c r="A15" s="687"/>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5" t="s">
        <v>98</v>
      </c>
      <c r="C7" s="695"/>
      <c r="D7" s="696" t="s">
        <v>99</v>
      </c>
      <c r="E7" s="696"/>
      <c r="F7" s="697" t="s">
        <v>100</v>
      </c>
      <c r="G7" s="697"/>
      <c r="H7" s="697" t="s">
        <v>101</v>
      </c>
      <c r="I7" s="697"/>
      <c r="J7" s="698" t="s">
        <v>102</v>
      </c>
      <c r="K7" s="698"/>
      <c r="L7" s="693" t="s">
        <v>103</v>
      </c>
      <c r="M7" s="693"/>
      <c r="N7" s="694" t="s">
        <v>104</v>
      </c>
      <c r="O7" s="694"/>
      <c r="P7" s="694" t="s">
        <v>105</v>
      </c>
      <c r="Q7" s="694"/>
      <c r="U7" s="692" t="s">
        <v>69</v>
      </c>
      <c r="V7" s="692"/>
      <c r="W7" s="692" t="s">
        <v>71</v>
      </c>
      <c r="X7" s="692"/>
      <c r="Y7" s="692" t="s">
        <v>73</v>
      </c>
      <c r="Z7" s="692"/>
      <c r="AA7" s="143" t="s">
        <v>70</v>
      </c>
      <c r="AB7" s="143"/>
      <c r="AC7" s="143" t="s">
        <v>72</v>
      </c>
      <c r="AD7" s="143"/>
      <c r="AE7" s="143" t="s">
        <v>74</v>
      </c>
      <c r="AF7" s="143"/>
      <c r="AJ7" s="692" t="e">
        <f>Commodities!#REF!</f>
        <v>#REF!</v>
      </c>
      <c r="AK7" s="692"/>
      <c r="AL7" s="692" t="str">
        <f>Commodities!$C$7</f>
        <v>RHUDB</v>
      </c>
      <c r="AM7" s="692"/>
      <c r="AN7" s="692" t="str">
        <f>Commodities!$C$8</f>
        <v>RHRDB</v>
      </c>
      <c r="AO7" s="692"/>
      <c r="AP7" s="691" t="e">
        <f>Commodities!#REF!</f>
        <v>#REF!</v>
      </c>
      <c r="AQ7" s="691"/>
      <c r="AR7" s="691" t="str">
        <f>Commodities!$C$9</f>
        <v>RHUMB</v>
      </c>
      <c r="AS7" s="691"/>
      <c r="AT7" s="691" t="str">
        <f>Commodities!$C$10</f>
        <v>RHRMB</v>
      </c>
      <c r="AU7" s="691"/>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2022-04-06T08:53:16Z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