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-108" yWindow="-108" windowWidth="17016" windowHeight="10416" tabRatio="853" activeTab="1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8" l="1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E19" i="23" s="1" a="1"/>
  <c r="E19" i="23" s="1"/>
  <c r="Q15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7" i="23"/>
  <c r="W16" i="23"/>
  <c r="V17" i="23"/>
  <c r="U17" i="23"/>
  <c r="T17" i="23"/>
  <c r="S17" i="23"/>
  <c r="R17" i="23"/>
  <c r="V16" i="23"/>
  <c r="U16" i="23"/>
  <c r="T16" i="23"/>
  <c r="S16" i="23"/>
  <c r="R16" i="23"/>
  <c r="Q17" i="23"/>
  <c r="E30" i="23" s="1" a="1"/>
  <c r="E30" i="23" s="1"/>
  <c r="Q16" i="23"/>
  <c r="E36" i="23" s="1" a="1"/>
  <c r="E36" i="23" s="1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L18" i="24"/>
  <c r="L17" i="24"/>
  <c r="L16" i="24"/>
  <c r="L15" i="24"/>
  <c r="L14" i="24"/>
  <c r="L13" i="24"/>
  <c r="L12" i="24"/>
  <c r="L11" i="24"/>
  <c r="L10" i="24"/>
  <c r="L9" i="24"/>
  <c r="L8" i="24"/>
  <c r="C18" i="24"/>
  <c r="C17" i="24"/>
  <c r="C16" i="24"/>
  <c r="C15" i="24"/>
  <c r="C14" i="24"/>
  <c r="C13" i="24"/>
  <c r="C12" i="24"/>
  <c r="C11" i="24"/>
  <c r="C10" i="24"/>
  <c r="C9" i="24"/>
  <c r="C8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Q39" i="23"/>
  <c r="Q40" i="23" s="1"/>
  <c r="E8" i="23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D50" i="22" s="1"/>
  <c r="C7" i="22"/>
  <c r="C8" i="22" s="1"/>
  <c r="F9" i="22"/>
  <c r="F11" i="22"/>
  <c r="E9" i="22"/>
  <c r="E11" i="22" s="1"/>
  <c r="D9" i="22"/>
  <c r="D10" i="22" s="1"/>
  <c r="D11" i="22"/>
  <c r="H7" i="22"/>
  <c r="H8" i="22" s="1"/>
  <c r="F7" i="22"/>
  <c r="E7" i="22"/>
  <c r="E8" i="22" s="1"/>
  <c r="D7" i="22"/>
  <c r="D8" i="22" s="1"/>
  <c r="N6" i="16"/>
  <c r="N5" i="16"/>
  <c r="K8" i="16"/>
  <c r="K7" i="16"/>
  <c r="K6" i="16"/>
  <c r="K5" i="16"/>
  <c r="F10" i="22"/>
  <c r="F8" i="22"/>
  <c r="M12" i="23" l="1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S29" i="23"/>
  <c r="I11" i="22"/>
  <c r="E10" i="22"/>
  <c r="H11" i="22"/>
  <c r="H10" i="22"/>
  <c r="C10" i="22"/>
  <c r="C1" i="17"/>
  <c r="U29" i="23" l="1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4" i="23" l="1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30" i="23" l="1"/>
  <c r="S14" i="23"/>
  <c r="S32" i="23" s="1"/>
  <c r="U12" i="23"/>
  <c r="U14" i="23" s="1"/>
  <c r="U32" i="23" s="1"/>
  <c r="T14" i="23"/>
  <c r="T32" i="23" s="1"/>
  <c r="R30" i="23"/>
  <c r="R14" i="23"/>
  <c r="R32" i="23" s="1"/>
  <c r="T30" i="23"/>
  <c r="V12" i="23"/>
  <c r="V14" i="23" s="1"/>
  <c r="V32" i="23" s="1"/>
  <c r="Q30" i="23"/>
  <c r="U30" i="23" l="1"/>
  <c r="W12" i="23"/>
  <c r="V30" i="23"/>
  <c r="W14" i="23" l="1"/>
  <c r="W32" i="23" s="1"/>
  <c r="X12" i="23"/>
  <c r="X14" i="23" s="1"/>
  <c r="X32" i="23" s="1"/>
  <c r="W30" i="23"/>
  <c r="X30" i="23" l="1"/>
  <c r="Y12" i="23"/>
  <c r="Y14" i="23" l="1"/>
  <c r="Y32" i="23" s="1"/>
  <c r="E9" i="23" a="1"/>
  <c r="E9" i="23" s="1"/>
  <c r="Z12" i="23"/>
  <c r="Y30" i="23"/>
  <c r="AA12" i="23" l="1"/>
  <c r="Z14" i="23"/>
  <c r="Z32" i="23" s="1"/>
  <c r="Z30" i="23"/>
  <c r="AA14" i="23" l="1"/>
  <c r="AA32" i="23" s="1"/>
  <c r="AB12" i="23"/>
  <c r="AB14" i="23" s="1"/>
  <c r="AB32" i="23" s="1"/>
  <c r="AA30" i="23"/>
  <c r="AC12" i="23" l="1"/>
  <c r="AC14" i="23" s="1"/>
  <c r="AC32" i="23" s="1"/>
  <c r="AB29" i="23"/>
  <c r="AB30" i="23"/>
  <c r="AD12" i="23" l="1"/>
  <c r="AD14" i="23" s="1"/>
  <c r="AD32" i="23" s="1"/>
  <c r="AC30" i="23"/>
  <c r="AC29" i="23"/>
  <c r="AE12" i="23" l="1"/>
  <c r="AE14" i="23" s="1"/>
  <c r="AE32" i="23" s="1"/>
  <c r="AD29" i="23"/>
  <c r="AD30" i="23"/>
  <c r="AE30" i="23" l="1"/>
  <c r="AE29" i="23"/>
  <c r="AF12" i="23"/>
  <c r="AF14" i="23" s="1"/>
  <c r="AF32" i="23" s="1"/>
  <c r="AF30" i="23" l="1"/>
  <c r="AG12" i="23"/>
  <c r="AG14" i="23" s="1"/>
  <c r="AG32" i="23" s="1"/>
  <c r="AF29" i="23"/>
  <c r="AG30" i="23" l="1"/>
  <c r="AH12" i="23"/>
  <c r="AH14" i="23" s="1"/>
  <c r="AH32" i="23" s="1"/>
  <c r="AG29" i="23"/>
  <c r="AI12" i="23" l="1"/>
  <c r="AI14" i="23" s="1"/>
  <c r="AI32" i="23" s="1"/>
  <c r="AH30" i="23"/>
  <c r="AH29" i="23"/>
  <c r="AJ12" i="23" l="1"/>
  <c r="AJ14" i="23" s="1"/>
  <c r="AJ32" i="23" s="1"/>
  <c r="AI29" i="23"/>
  <c r="AI30" i="23"/>
  <c r="AK12" i="23" l="1"/>
  <c r="AK14" i="23" s="1"/>
  <c r="AK32" i="23" s="1"/>
  <c r="AJ29" i="23"/>
  <c r="AJ30" i="23"/>
  <c r="AK30" i="23" l="1"/>
  <c r="AK29" i="23"/>
  <c r="AL12" i="23"/>
  <c r="AL14" i="23" s="1"/>
  <c r="AL32" i="23" s="1"/>
  <c r="AL30" i="23" l="1"/>
  <c r="AM12" i="23"/>
  <c r="AM14" i="23" s="1"/>
  <c r="AM32" i="23" s="1"/>
  <c r="AL29" i="23"/>
  <c r="AM29" i="23" l="1"/>
  <c r="AM30" i="23"/>
  <c r="AN12" i="23"/>
  <c r="AN14" i="23" s="1"/>
  <c r="AN32" i="23" s="1"/>
  <c r="AN29" i="23" l="1"/>
  <c r="AN30" i="23"/>
  <c r="AO12" i="23"/>
  <c r="AO14" i="23" s="1"/>
  <c r="AO32" i="23" s="1"/>
  <c r="AO30" i="23" l="1"/>
  <c r="AO29" i="23"/>
  <c r="AP12" i="23"/>
  <c r="AP14" i="23" s="1"/>
  <c r="AP32" i="23" s="1"/>
  <c r="AQ12" i="23" l="1"/>
  <c r="AQ14" i="23" s="1"/>
  <c r="AQ32" i="23" s="1"/>
  <c r="AP30" i="23"/>
  <c r="AP29" i="23"/>
  <c r="AR12" i="23" l="1"/>
  <c r="AR14" i="23" s="1"/>
  <c r="AR32" i="23" s="1"/>
  <c r="AQ30" i="23"/>
  <c r="AQ29" i="23"/>
  <c r="AS12" i="23" l="1"/>
  <c r="AS14" i="23" s="1"/>
  <c r="AS32" i="23" s="1"/>
  <c r="AR29" i="23"/>
  <c r="AR30" i="23"/>
  <c r="AS30" i="23" l="1"/>
  <c r="AT12" i="23"/>
  <c r="AT14" i="23" s="1"/>
  <c r="AT32" i="23" s="1"/>
  <c r="AS29" i="23"/>
  <c r="AT30" i="23" l="1"/>
  <c r="AU12" i="23"/>
  <c r="AU14" i="23" s="1"/>
  <c r="AU32" i="23" s="1"/>
  <c r="AT29" i="23"/>
  <c r="AU29" i="23" l="1"/>
  <c r="AV12" i="23"/>
  <c r="AV14" i="23" s="1"/>
  <c r="AV32" i="23" s="1"/>
  <c r="AU30" i="23"/>
  <c r="AW12" i="23" l="1"/>
  <c r="AW14" i="23" s="1"/>
  <c r="AW32" i="23" s="1"/>
  <c r="AV30" i="23"/>
  <c r="AV29" i="23"/>
  <c r="AX12" i="23" l="1"/>
  <c r="AX14" i="23" s="1"/>
  <c r="AX32" i="23" s="1"/>
  <c r="AW30" i="23"/>
  <c r="AW29" i="23"/>
  <c r="AX30" i="23" l="1"/>
  <c r="AY12" i="23"/>
  <c r="AY14" i="23" s="1"/>
  <c r="AY32" i="23" s="1"/>
  <c r="AX29" i="23"/>
  <c r="AY29" i="23" l="1"/>
  <c r="AY30" i="23"/>
  <c r="AZ12" i="23"/>
  <c r="AZ14" i="23" s="1"/>
  <c r="AZ32" i="23" s="1"/>
  <c r="BA12" i="23" l="1"/>
  <c r="BA14" i="23" s="1"/>
  <c r="BA32" i="23" s="1"/>
  <c r="AZ29" i="23"/>
  <c r="AZ30" i="23"/>
  <c r="BB12" i="23" l="1"/>
  <c r="BB14" i="23" s="1"/>
  <c r="BB32" i="23" s="1"/>
  <c r="BA29" i="23"/>
  <c r="BA30" i="23"/>
  <c r="BC12" i="23" l="1"/>
  <c r="BC14" i="23" s="1"/>
  <c r="BC32" i="23" s="1"/>
  <c r="BB30" i="23"/>
  <c r="BB29" i="23"/>
  <c r="BD12" i="23" l="1"/>
  <c r="BD14" i="23" s="1"/>
  <c r="BD32" i="23" s="1"/>
  <c r="BC30" i="23"/>
  <c r="BC29" i="23"/>
  <c r="BD30" i="23" l="1"/>
  <c r="BE12" i="23"/>
  <c r="BE14" i="23" s="1"/>
  <c r="BE32" i="23" s="1"/>
  <c r="BD29" i="23"/>
  <c r="BE29" i="23" l="1"/>
  <c r="BE30" i="23"/>
  <c r="E41" i="23"/>
  <c r="E40" i="23"/>
  <c r="E39" i="23"/>
  <c r="E38" i="23"/>
  <c r="E37" i="23"/>
  <c r="E35" i="23"/>
  <c r="E34" i="23"/>
  <c r="E33" i="23"/>
  <c r="E32" i="23"/>
  <c r="E31" i="23"/>
  <c r="E29" i="23"/>
  <c r="E28" i="23"/>
  <c r="E27" i="23"/>
  <c r="E26" i="23"/>
  <c r="E25" i="23"/>
  <c r="E24" i="23"/>
  <c r="E23" i="23"/>
  <c r="E22" i="23"/>
  <c r="E21" i="23"/>
  <c r="E20" i="23"/>
  <c r="E18" i="23"/>
  <c r="E17" i="23"/>
  <c r="E16" i="23"/>
  <c r="E15" i="23"/>
  <c r="E14" i="23"/>
  <c r="E13" i="23"/>
  <c r="E12" i="23"/>
  <c r="E11" i="23"/>
  <c r="E10" i="23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Antti L</author>
  </authors>
  <commentList>
    <comment ref="B10" authorId="0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>
  <authors>
    <author>Antti L</author>
  </authors>
  <commentList>
    <comment ref="B4" authorId="0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<sst xmlns="http://schemas.openxmlformats.org/spreadsheetml/2006/main" count="1372" uniqueCount="1017">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</sst>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/>
    <cellStyle name="AggOrange_CRFReport-template" xfId="2"/>
    <cellStyle name="AggOrange9_CRFReport-template" xfId="3"/>
    <cellStyle name="CustomizationCells" xfId="4"/>
    <cellStyle name="Euro" xfId="5"/>
    <cellStyle name="InputCells" xfId="6"/>
    <cellStyle name="Link" xfId="20" builtinId="8"/>
    <cellStyle name="Normal" xfId="0" builtinId="0"/>
    <cellStyle name="Normal 10" xfId="7"/>
    <cellStyle name="Normal 10 2" xfId="8"/>
    <cellStyle name="Normal 2" xfId="9"/>
    <cellStyle name="Normal 3" xfId="10"/>
    <cellStyle name="Normal 4" xfId="11"/>
    <cellStyle name="Normal GHG Numbers (0.00)" xfId="12"/>
    <cellStyle name="Normal GHG Textfiels Bold" xfId="13"/>
    <cellStyle name="Normal GHG-Shade" xfId="14"/>
    <cellStyle name="Normale_B2020" xfId="15"/>
    <cellStyle name="Procent" xfId="16" builtinId="5"/>
    <cellStyle name="Standard_Sce_D_Extraction" xfId="17"/>
    <cellStyle name="Standaard_Blad1" xfId="19"/>
    <cellStyle name="Обычный_CRF2002 (1)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R39"/>
  <sheetViews>
    <sheetView zoomScaleNormal="100" workbookViewId="0">
      <selection activeCell="C10" sqref="C10"/>
    </sheetView>
  </sheetViews>
  <sheetFormatPr defaultRowHeight="13.2" x14ac:dyDescent="0.25"/>
  <cols>
    <col min="1" max="1" width="2.1093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15" max="15" width="15" bestFit="1" customWidth="1"/>
  </cols>
  <sheetData>
    <row r="3" spans="1:18" x14ac:dyDescent="0.25">
      <c r="A3" s="3"/>
      <c r="B3" s="7" t="s">
        <v>6</v>
      </c>
      <c r="E3" s="7" t="s">
        <v>8</v>
      </c>
      <c r="F3" s="1"/>
      <c r="G3" s="1"/>
    </row>
    <row r="4" spans="1:18" ht="13.8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1011</v>
      </c>
      <c r="C5" s="68" t="s">
        <v>1012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1003</v>
      </c>
    </row>
    <row r="6" spans="1:18" s="3" customFormat="1" x14ac:dyDescent="0.25">
      <c r="B6" s="67"/>
      <c r="C6" s="68" t="s">
        <v>1013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1002</v>
      </c>
    </row>
    <row r="7" spans="1:18" x14ac:dyDescent="0.25">
      <c r="A7" s="3"/>
      <c r="B7" s="67"/>
      <c r="C7" s="68" t="s">
        <v>1014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1004</v>
      </c>
    </row>
    <row r="8" spans="1:18" x14ac:dyDescent="0.25">
      <c r="A8" s="3"/>
      <c r="B8" s="67"/>
      <c r="C8" s="68" t="s">
        <v>1015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1005</v>
      </c>
    </row>
    <row r="9" spans="1:18" x14ac:dyDescent="0.25">
      <c r="A9" s="3"/>
      <c r="B9" s="68"/>
      <c r="C9" s="68" t="s">
        <v>1016</v>
      </c>
      <c r="E9" s="3"/>
      <c r="G9" s="33" t="s">
        <v>1000</v>
      </c>
      <c r="Q9" t="s">
        <v>1000</v>
      </c>
      <c r="R9" t="s">
        <v>1006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1007</v>
      </c>
    </row>
    <row r="11" spans="1:18" x14ac:dyDescent="0.25">
      <c r="A11" s="3"/>
      <c r="B11" s="67"/>
      <c r="C11" s="68"/>
      <c r="G11" s="33" t="s">
        <v>1001</v>
      </c>
      <c r="Q11" t="s">
        <v>1001</v>
      </c>
      <c r="R11" t="s">
        <v>1008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.8" x14ac:dyDescent="0.3">
      <c r="A13" s="3"/>
      <c r="B13" s="3"/>
      <c r="C13" s="3"/>
      <c r="N13" s="12"/>
      <c r="O13" s="13"/>
      <c r="P13" s="14"/>
    </row>
    <row r="14" spans="1:18" ht="13.8" x14ac:dyDescent="0.3">
      <c r="A14" s="3"/>
      <c r="B14" s="3"/>
      <c r="C14" s="3"/>
      <c r="N14" s="12"/>
      <c r="O14" s="13"/>
      <c r="P14" s="14"/>
    </row>
    <row r="15" spans="1:18" ht="13.8" x14ac:dyDescent="0.3">
      <c r="A15" s="3"/>
      <c r="B15" s="114"/>
      <c r="C15" s="3"/>
      <c r="N15" s="12"/>
      <c r="O15" s="13"/>
      <c r="P15" s="14"/>
    </row>
    <row r="16" spans="1:18" ht="13.8" x14ac:dyDescent="0.3">
      <c r="A16" s="3"/>
      <c r="B16" s="115"/>
      <c r="C16" s="115"/>
      <c r="O16" s="13"/>
      <c r="P16" s="14"/>
    </row>
    <row r="17" spans="1:16" ht="13.8" x14ac:dyDescent="0.3">
      <c r="A17" s="3"/>
      <c r="B17" s="115"/>
      <c r="C17" s="115"/>
      <c r="O17" s="12"/>
      <c r="P17" s="12"/>
    </row>
    <row r="18" spans="1:16" ht="13.8" x14ac:dyDescent="0.3">
      <c r="A18" s="3"/>
      <c r="B18" s="115"/>
      <c r="C18" s="115"/>
      <c r="O18" s="12"/>
      <c r="P18" s="12"/>
    </row>
    <row r="19" spans="1:16" ht="13.8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57"/>
  <sheetViews>
    <sheetView tabSelected="1" zoomScaleNormal="100" workbookViewId="0">
      <selection activeCell="B20" sqref="B20"/>
    </sheetView>
  </sheetViews>
  <sheetFormatPr defaultRowHeight="13.2" x14ac:dyDescent="0.25"/>
  <cols>
    <col min="2" max="2" width="13.6640625" bestFit="1" customWidth="1"/>
    <col min="3" max="3" width="3.33203125" bestFit="1" customWidth="1"/>
    <col min="4" max="4" width="4.33203125" bestFit="1" customWidth="1"/>
    <col min="6" max="6" width="11.88671875" bestFit="1" customWidth="1"/>
  </cols>
  <sheetData>
    <row r="3" spans="2:11" x14ac:dyDescent="0.25">
      <c r="B3" s="17" t="s">
        <v>31</v>
      </c>
    </row>
    <row r="4" spans="2:11" x14ac:dyDescent="0.25">
      <c r="B4">
        <v>2010</v>
      </c>
    </row>
    <row r="7" spans="2:11" x14ac:dyDescent="0.25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x14ac:dyDescent="0.25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x14ac:dyDescent="0.25">
      <c r="B15" s="17" t="s">
        <v>7</v>
      </c>
    </row>
    <row r="16" spans="2:11" x14ac:dyDescent="0.25">
      <c r="B16" s="64" t="s">
        <v>44</v>
      </c>
      <c r="C16" s="64" t="s">
        <v>1009</v>
      </c>
      <c r="D16" s="65" t="s">
        <v>1010</v>
      </c>
      <c r="I16" s="149" t="s">
        <v>44</v>
      </c>
      <c r="J16" s="149" t="s">
        <v>1009</v>
      </c>
      <c r="K16" s="89" t="s">
        <v>1010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8"/>
  <sheetViews>
    <sheetView topLeftCell="A4" zoomScale="90" zoomScaleNormal="100" workbookViewId="0">
      <selection activeCell="K12" sqref="K12"/>
    </sheetView>
  </sheetViews>
  <sheetFormatPr defaultRowHeight="13.2" x14ac:dyDescent="0.25"/>
  <cols>
    <col min="1" max="1" width="2.88671875" customWidth="1"/>
    <col min="2" max="2" width="13.33203125" customWidth="1"/>
    <col min="3" max="3" width="12.44140625" customWidth="1"/>
    <col min="4" max="4" width="13.109375" bestFit="1" customWidth="1"/>
    <col min="5" max="5" width="11.33203125" customWidth="1"/>
    <col min="6" max="13" width="8" customWidth="1"/>
    <col min="17" max="17" width="21.44140625" customWidth="1"/>
    <col min="18" max="18" width="15.5546875" customWidth="1"/>
    <col min="20" max="20" width="7.5546875" customWidth="1"/>
    <col min="21" max="21" width="8.109375" customWidth="1"/>
    <col min="22" max="22" width="9" customWidth="1"/>
  </cols>
  <sheetData>
    <row r="3" spans="2:24" ht="17.25" customHeight="1" x14ac:dyDescent="0.3">
      <c r="B3" s="5" t="s">
        <v>1</v>
      </c>
      <c r="C3" s="5"/>
      <c r="D3" s="5"/>
    </row>
    <row r="4" spans="2:24" ht="17.25" customHeight="1" x14ac:dyDescent="0.3">
      <c r="B4" s="5"/>
      <c r="C4" s="5"/>
      <c r="D4" s="5"/>
    </row>
    <row r="5" spans="2:24" ht="20.25" customHeight="1" x14ac:dyDescent="0.25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1012</v>
      </c>
      <c r="G6" s="73" t="s">
        <v>1013</v>
      </c>
      <c r="H6" s="73" t="s">
        <v>1014</v>
      </c>
      <c r="I6" s="73" t="s">
        <v>1015</v>
      </c>
      <c r="J6" s="73" t="s">
        <v>1016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5">
      <c r="B11" s="4" t="s">
        <v>34</v>
      </c>
    </row>
    <row r="12" spans="2:24" ht="19.5" customHeight="1" x14ac:dyDescent="0.25"/>
    <row r="13" spans="2:24" ht="19.5" customHeight="1" x14ac:dyDescent="0.3">
      <c r="B13" s="5" t="s">
        <v>33</v>
      </c>
      <c r="C13" s="5"/>
      <c r="D13" s="5"/>
    </row>
    <row r="14" spans="2:24" ht="15.75" customHeight="1" x14ac:dyDescent="0.3">
      <c r="B14" s="5"/>
      <c r="C14" s="5"/>
      <c r="D14" s="5"/>
    </row>
    <row r="15" spans="2:24" x14ac:dyDescent="0.25">
      <c r="B15" s="17" t="s">
        <v>0</v>
      </c>
    </row>
    <row r="16" spans="2:24" ht="13.8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5">
      <c r="B21" s="4" t="s">
        <v>950</v>
      </c>
    </row>
    <row r="23" spans="2:13" ht="17.399999999999999" x14ac:dyDescent="0.3">
      <c r="B23" s="5" t="s">
        <v>951</v>
      </c>
      <c r="C23" s="5"/>
      <c r="D23" s="5"/>
    </row>
    <row r="24" spans="2:13" ht="17.399999999999999" x14ac:dyDescent="0.3">
      <c r="B24" s="5"/>
      <c r="C24" s="5"/>
      <c r="D24" s="5"/>
      <c r="M24" t="s">
        <v>23</v>
      </c>
    </row>
    <row r="25" spans="2:13" x14ac:dyDescent="0.25">
      <c r="B25" s="17" t="s">
        <v>15</v>
      </c>
    </row>
    <row r="26" spans="2:13" ht="27.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opLeftCell="A29" zoomScaleNormal="100" workbookViewId="0">
      <selection activeCell="B45" sqref="B45"/>
    </sheetView>
  </sheetViews>
  <sheetFormatPr defaultRowHeight="13.2" x14ac:dyDescent="0.25"/>
  <cols>
    <col min="1" max="1" width="2.44140625" customWidth="1"/>
    <col min="2" max="2" width="52.6640625" bestFit="1" customWidth="1"/>
  </cols>
  <sheetData>
    <row r="1" spans="2:10" x14ac:dyDescent="0.25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C:\Users\hjs.MEDICOUH\Documents\GitHub\Bachelor_Git\TIMES-DE\[SysSettings.xlsx]Import Settings</v>
      </c>
      <c r="I1" s="66"/>
      <c r="J1" s="17"/>
    </row>
    <row r="3" spans="2:10" x14ac:dyDescent="0.25">
      <c r="B3" s="17" t="s">
        <v>24</v>
      </c>
    </row>
    <row r="4" spans="2:10" ht="13.8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H67"/>
  <sheetViews>
    <sheetView zoomScale="80" zoomScaleNormal="80" workbookViewId="0">
      <selection activeCell="I16" sqref="I16"/>
    </sheetView>
  </sheetViews>
  <sheetFormatPr defaultColWidth="9.109375" defaultRowHeight="13.2" x14ac:dyDescent="0.25"/>
  <cols>
    <col min="1" max="1" width="3.44140625" style="56" customWidth="1"/>
    <col min="2" max="2" width="13.6640625" style="56" customWidth="1"/>
    <col min="3" max="3" width="12.33203125" style="56" bestFit="1" customWidth="1"/>
    <col min="4" max="4" width="5.5546875" style="56" bestFit="1" customWidth="1"/>
    <col min="5" max="5" width="9.88671875" style="56" customWidth="1"/>
    <col min="6" max="10" width="8.33203125" style="56" customWidth="1"/>
    <col min="11" max="15" width="9.109375" style="56"/>
    <col min="16" max="16" width="18.6640625" style="56" customWidth="1"/>
    <col min="17" max="16384" width="9.109375" style="56"/>
  </cols>
  <sheetData>
    <row r="3" spans="2:57" ht="15" x14ac:dyDescent="0.25">
      <c r="B3" s="4" t="s">
        <v>36</v>
      </c>
    </row>
    <row r="5" spans="2:57" x14ac:dyDescent="0.25">
      <c r="B5" s="94" t="s">
        <v>15</v>
      </c>
    </row>
    <row r="6" spans="2:57" ht="27.6" x14ac:dyDescent="0.4">
      <c r="B6" s="8" t="s">
        <v>16</v>
      </c>
      <c r="C6" s="8" t="s">
        <v>18</v>
      </c>
      <c r="D6" s="8" t="s">
        <v>19</v>
      </c>
      <c r="E6" s="8" t="s">
        <v>3</v>
      </c>
      <c r="F6" s="8" t="s">
        <v>1012</v>
      </c>
      <c r="G6" s="8" t="s">
        <v>1013</v>
      </c>
      <c r="H6" s="8" t="s">
        <v>1014</v>
      </c>
      <c r="I6" s="8" t="s">
        <v>1015</v>
      </c>
      <c r="J6" s="8" t="s">
        <v>1016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4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3">
      <c r="B8" s="100"/>
      <c r="C8" s="100" t="s">
        <v>35</v>
      </c>
      <c r="D8" s="101">
        <v>2010</v>
      </c>
      <c r="E8" s="117">
        <f>Q40</f>
        <v>0.10850000000000001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3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3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993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997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996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998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9.8269499928457155E-2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7.4266036857875625E-2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999</v>
      </c>
      <c r="Q17" s="148">
        <f>XCHG_rates!C9*Q12</f>
        <v>6.0102368152571709E-2</v>
      </c>
      <c r="R17" s="27">
        <f>XCHG_rates!D9*R12</f>
        <v>7.9101615425186927E-2</v>
      </c>
      <c r="S17" s="27">
        <f>XCHG_rates!E9*S12</f>
        <v>8.4419109835135911E-2</v>
      </c>
      <c r="T17" s="27">
        <f>XCHG_rates!F9*T12</f>
        <v>8.5315743679302045E-2</v>
      </c>
      <c r="U17" s="27">
        <f>XCHG_rates!G9*U12</f>
        <v>8.0040675398849209E-2</v>
      </c>
      <c r="V17" s="27">
        <f>XCHG_rates!H9*V12</f>
        <v>7.0965773558535908E-2</v>
      </c>
      <c r="W17" s="27">
        <f>XCHG_rates!$I$9*W12</f>
        <v>8.0365955897416741E-2</v>
      </c>
      <c r="X17" s="27">
        <f>XCHG_rates!$I$9*X12</f>
        <v>9.3406300303272807E-2</v>
      </c>
      <c r="Y17" s="27">
        <f>XCHG_rates!$I$9*Y12</f>
        <v>0.10478732834801259</v>
      </c>
      <c r="Z17" s="27">
        <f>XCHG_rates!$I$9*Z12</f>
        <v>0.10454669389898953</v>
      </c>
      <c r="AA17" s="27">
        <f>XCHG_rates!$I$9*AA12</f>
        <v>0.10559216083797943</v>
      </c>
      <c r="AB17" s="27">
        <f>XCHG_rates!$I$9*AB12</f>
        <v>0.10770400405473901</v>
      </c>
      <c r="AC17" s="27">
        <f>XCHG_rates!$I$9*AC12</f>
        <v>0.10985808413583378</v>
      </c>
      <c r="AD17" s="27">
        <f>XCHG_rates!$I$9*AD12</f>
        <v>0.11205524581855046</v>
      </c>
      <c r="AE17" s="27">
        <f>XCHG_rates!$I$9*AE12</f>
        <v>0.11429635073492148</v>
      </c>
      <c r="AF17" s="27">
        <f>XCHG_rates!$I$9*AF12</f>
        <v>0.11658227774961991</v>
      </c>
      <c r="AG17" s="27">
        <f>XCHG_rates!$I$9*AG12</f>
        <v>0.11891392330461231</v>
      </c>
      <c r="AH17" s="27">
        <f>XCHG_rates!$I$9*AH12</f>
        <v>0.12129220177070454</v>
      </c>
      <c r="AI17" s="27">
        <f>XCHG_rates!$I$9*AI12</f>
        <v>0.12371804580611866</v>
      </c>
      <c r="AJ17" s="27">
        <f>XCHG_rates!$I$9*AJ12</f>
        <v>0.12619240672224102</v>
      </c>
      <c r="AK17" s="27">
        <f>XCHG_rates!$I$9*AK12</f>
        <v>0.12871625485668584</v>
      </c>
      <c r="AL17" s="27">
        <f>XCHG_rates!$I$9*AL12</f>
        <v>0.13129057995381957</v>
      </c>
      <c r="AM17" s="27">
        <f>XCHG_rates!$I$9*AM12</f>
        <v>0.13391639155289595</v>
      </c>
      <c r="AN17" s="27">
        <f>XCHG_rates!$I$9*AN12</f>
        <v>0.1365947193839539</v>
      </c>
      <c r="AO17" s="27">
        <f>XCHG_rates!$I$9*AO12</f>
        <v>0.13932661377163297</v>
      </c>
      <c r="AP17" s="27">
        <f>XCHG_rates!$I$9*AP12</f>
        <v>0.14211314604706565</v>
      </c>
      <c r="AQ17" s="27">
        <f>XCHG_rates!$I$9*AQ12</f>
        <v>0.14495540896800696</v>
      </c>
      <c r="AR17" s="27">
        <f>XCHG_rates!$I$9*AR12</f>
        <v>0.14785451714736711</v>
      </c>
      <c r="AS17" s="27">
        <f>XCHG_rates!$I$9*AS12</f>
        <v>0.15081160749031444</v>
      </c>
      <c r="AT17" s="27">
        <f>XCHG_rates!$I$9*AT12</f>
        <v>0.15382783964012073</v>
      </c>
      <c r="AU17" s="27">
        <f>XCHG_rates!$I$9*AU12</f>
        <v>0.15690439643292317</v>
      </c>
      <c r="AV17" s="27">
        <f>XCHG_rates!$I$9*AV12</f>
        <v>0.16004248436158164</v>
      </c>
      <c r="AW17" s="27">
        <f>XCHG_rates!$I$9*AW12</f>
        <v>0.16324333404881328</v>
      </c>
      <c r="AX17" s="27">
        <f>XCHG_rates!$I$9*AX12</f>
        <v>0.16650820072978956</v>
      </c>
      <c r="AY17" s="27">
        <f>XCHG_rates!$I$9*AY12</f>
        <v>0.16983836474438535</v>
      </c>
      <c r="AZ17" s="27">
        <f>XCHG_rates!$I$9*AZ12</f>
        <v>0.17323513203927304</v>
      </c>
      <c r="BA17" s="27">
        <f>XCHG_rates!$I$9*BA12</f>
        <v>0.17669983468005851</v>
      </c>
      <c r="BB17" s="27">
        <f>XCHG_rates!$I$9*BB12</f>
        <v>0.18023383137365967</v>
      </c>
      <c r="BC17" s="27">
        <f>XCHG_rates!$I$9*BC12</f>
        <v>0.18383850800113288</v>
      </c>
      <c r="BD17" s="27">
        <f>XCHG_rates!$I$9*BD12</f>
        <v>0.18751527816115557</v>
      </c>
      <c r="BE17" s="28">
        <f>XCHG_rates!$I$9*BE12</f>
        <v>0.19126558372437868</v>
      </c>
    </row>
    <row r="18" spans="1:60" ht="18" customHeight="1" x14ac:dyDescent="0.3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3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3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3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982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3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3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981</v>
      </c>
      <c r="U25" s="54"/>
    </row>
    <row r="26" spans="1:60" ht="18" customHeight="1" x14ac:dyDescent="0.3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4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TRANSPOSE(Q17:V17)</f>
        <v>6.0102368152571709E-2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5">
      <c r="A31" s="56"/>
      <c r="B31" s="104"/>
      <c r="C31" s="67" t="s">
        <v>78</v>
      </c>
      <c r="D31" s="105"/>
      <c r="E31" s="106">
        <v>7.9101615425186927E-2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5">
      <c r="A32" s="56"/>
      <c r="B32" s="104"/>
      <c r="C32" s="67" t="s">
        <v>78</v>
      </c>
      <c r="D32" s="105"/>
      <c r="E32" s="106">
        <v>8.4419109835135911E-2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5">
      <c r="A33" s="56"/>
      <c r="B33" s="104"/>
      <c r="C33" s="67" t="s">
        <v>78</v>
      </c>
      <c r="D33" s="105"/>
      <c r="E33" s="106">
        <v>8.5315743679302045E-2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5">
      <c r="B34" s="104"/>
      <c r="C34" s="67" t="s">
        <v>78</v>
      </c>
      <c r="D34" s="105"/>
      <c r="E34" s="106">
        <v>8.0040675398849209E-2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8" x14ac:dyDescent="0.4">
      <c r="B35" s="100"/>
      <c r="C35" s="101" t="s">
        <v>78</v>
      </c>
      <c r="D35" s="101"/>
      <c r="E35" s="108">
        <v>7.0965773558535908E-2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8" x14ac:dyDescent="0.4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8" x14ac:dyDescent="0.4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>
        <v>6.25E-2</v>
      </c>
      <c r="R37" t="s">
        <v>966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8" x14ac:dyDescent="0.4">
      <c r="B38" s="104"/>
      <c r="C38" s="67" t="s">
        <v>78</v>
      </c>
      <c r="D38" s="105"/>
      <c r="E38" s="106">
        <v>9.8269499928457155E-2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>
        <v>-6.0000000000000001E-3</v>
      </c>
      <c r="R38" t="s">
        <v>967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>
        <f>Q37-Q38</f>
        <v>6.8500000000000005E-2</v>
      </c>
      <c r="R39" s="56" t="s">
        <v>968</v>
      </c>
    </row>
    <row r="40" spans="1:57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Q39+4%</f>
        <v>0.10850000000000001</v>
      </c>
      <c r="R40" s="56" t="s">
        <v>969</v>
      </c>
    </row>
    <row r="41" spans="1:57" x14ac:dyDescent="0.25">
      <c r="A41" s="61"/>
      <c r="B41" s="104"/>
      <c r="C41" s="105" t="s">
        <v>78</v>
      </c>
      <c r="D41" s="105"/>
      <c r="E41" s="106">
        <v>7.4266036857875625E-2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</row>
    <row r="42" spans="1:57" x14ac:dyDescent="0.25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5">
      <c r="A43" s="61"/>
    </row>
    <row r="45" spans="1:57" x14ac:dyDescent="0.25">
      <c r="C45" s="58"/>
      <c r="E45" s="63"/>
    </row>
    <row r="46" spans="1:57" x14ac:dyDescent="0.25">
      <c r="B46"/>
      <c r="C46" s="58"/>
      <c r="E46" s="63"/>
    </row>
    <row r="49" spans="2:10" x14ac:dyDescent="0.25">
      <c r="E49" s="60"/>
    </row>
    <row r="50" spans="2:10" x14ac:dyDescent="0.25">
      <c r="E50" s="60"/>
    </row>
    <row r="51" spans="2:10" x14ac:dyDescent="0.25">
      <c r="B51"/>
      <c r="E51" s="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topLeftCell="A2" workbookViewId="0">
      <selection activeCell="B45" sqref="B45"/>
    </sheetView>
  </sheetViews>
  <sheetFormatPr defaultRowHeight="13.2" x14ac:dyDescent="0.25"/>
  <cols>
    <col min="2" max="2" width="11.109375" bestFit="1" customWidth="1"/>
    <col min="4" max="5" width="10.6640625" bestFit="1" customWidth="1"/>
    <col min="6" max="6" width="14.33203125" bestFit="1" customWidth="1"/>
    <col min="11" max="11" width="15.5546875" bestFit="1" customWidth="1"/>
  </cols>
  <sheetData>
    <row r="2" spans="2:15" x14ac:dyDescent="0.25">
      <c r="B2" s="94" t="s">
        <v>37</v>
      </c>
      <c r="C2" s="56"/>
      <c r="D2" s="56"/>
      <c r="E2" s="56"/>
      <c r="K2" s="94" t="s">
        <v>39</v>
      </c>
    </row>
    <row r="3" spans="2:15" ht="13.8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5">
      <c r="B4" s="87" t="s">
        <v>983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5">
      <c r="B5" s="130" t="s">
        <v>984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5">
      <c r="B6" s="130" t="s">
        <v>985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5">
      <c r="B7" s="130" t="s">
        <v>986</v>
      </c>
      <c r="C7" s="56"/>
      <c r="D7" s="131"/>
      <c r="E7" s="132"/>
      <c r="F7" s="133"/>
      <c r="G7" s="2"/>
    </row>
    <row r="8" spans="2:15" x14ac:dyDescent="0.25">
      <c r="B8" s="130" t="s">
        <v>987</v>
      </c>
      <c r="C8" s="56"/>
      <c r="D8" s="131"/>
      <c r="E8" s="132"/>
      <c r="F8" s="133"/>
      <c r="G8" s="2"/>
    </row>
    <row r="9" spans="2:15" x14ac:dyDescent="0.25">
      <c r="B9" s="130" t="s">
        <v>988</v>
      </c>
      <c r="C9" s="56"/>
      <c r="D9" s="131"/>
      <c r="E9" s="132"/>
      <c r="F9" s="133"/>
      <c r="G9" s="2"/>
    </row>
    <row r="10" spans="2:15" x14ac:dyDescent="0.25">
      <c r="B10" s="130" t="s">
        <v>937</v>
      </c>
      <c r="C10" s="56"/>
      <c r="D10" s="131"/>
      <c r="E10" s="132"/>
      <c r="F10" s="133"/>
      <c r="G10" s="2"/>
    </row>
    <row r="11" spans="2:15" x14ac:dyDescent="0.25">
      <c r="B11" s="130" t="s">
        <v>989</v>
      </c>
      <c r="C11" s="56"/>
      <c r="D11" s="131"/>
      <c r="E11" s="132"/>
      <c r="F11" s="133"/>
      <c r="G11" s="2"/>
    </row>
    <row r="12" spans="2:15" x14ac:dyDescent="0.25">
      <c r="B12" s="130" t="s">
        <v>990</v>
      </c>
      <c r="C12" s="56"/>
      <c r="D12" s="131"/>
      <c r="E12" s="132"/>
      <c r="F12" s="133"/>
      <c r="G12" s="2"/>
    </row>
    <row r="13" spans="2:15" x14ac:dyDescent="0.25">
      <c r="B13" s="130" t="s">
        <v>991</v>
      </c>
      <c r="C13" s="56"/>
      <c r="D13" s="131"/>
      <c r="E13" s="132"/>
      <c r="F13" s="133"/>
      <c r="G13" s="2"/>
    </row>
    <row r="14" spans="2:15" x14ac:dyDescent="0.25">
      <c r="B14" s="130" t="s">
        <v>992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994</v>
      </c>
    </row>
    <row r="44" spans="2:3" x14ac:dyDescent="0.25">
      <c r="B44" s="93" t="s">
        <v>995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7"/>
  <sheetViews>
    <sheetView workbookViewId="0">
      <selection activeCell="B45" sqref="B45"/>
    </sheetView>
  </sheetViews>
  <sheetFormatPr defaultRowHeight="13.2" x14ac:dyDescent="0.25"/>
  <sheetData>
    <row r="2" spans="2:26" x14ac:dyDescent="0.25">
      <c r="B2" t="s">
        <v>978</v>
      </c>
    </row>
    <row r="3" spans="2:26" x14ac:dyDescent="0.25">
      <c r="B3" t="s">
        <v>979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x14ac:dyDescent="0.25">
      <c r="B6" t="s">
        <v>977</v>
      </c>
      <c r="K6" t="s">
        <v>976</v>
      </c>
      <c r="S6" s="42"/>
      <c r="T6" s="43"/>
      <c r="U6" s="43"/>
      <c r="V6" s="43"/>
      <c r="W6" s="43"/>
      <c r="X6" s="43"/>
      <c r="Y6" s="43"/>
      <c r="Z6" s="41"/>
    </row>
    <row r="7" spans="2:26" x14ac:dyDescent="0.25">
      <c r="S7" s="41"/>
      <c r="T7" s="42"/>
      <c r="U7" s="42"/>
      <c r="V7" s="42"/>
      <c r="W7" s="42"/>
      <c r="X7" s="42"/>
      <c r="Y7" s="42"/>
      <c r="Z7" s="42"/>
    </row>
    <row r="8" spans="2:26" x14ac:dyDescent="0.25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5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5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5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K24" t="s">
        <v>970</v>
      </c>
      <c r="L24" t="s">
        <v>971</v>
      </c>
      <c r="M24" t="s">
        <v>972</v>
      </c>
      <c r="N24" t="s">
        <v>973</v>
      </c>
      <c r="O24" t="s">
        <v>974</v>
      </c>
      <c r="P24" t="s">
        <v>975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4"/>
  <sheetViews>
    <sheetView zoomScale="80" zoomScaleNormal="80" workbookViewId="0">
      <selection activeCell="B45" sqref="B45"/>
    </sheetView>
  </sheetViews>
  <sheetFormatPr defaultRowHeight="13.2" x14ac:dyDescent="0.25"/>
  <cols>
    <col min="2" max="2" width="15.6640625" customWidth="1"/>
  </cols>
  <sheetData>
    <row r="2" spans="1:48" x14ac:dyDescent="0.25">
      <c r="B2" t="s">
        <v>980</v>
      </c>
    </row>
    <row r="5" spans="1:48" ht="12.75" customHeight="1" x14ac:dyDescent="0.25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5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5">
      <c r="A7" s="45"/>
      <c r="B7" s="46" t="s">
        <v>89</v>
      </c>
      <c r="C7" s="47">
        <f>$A$23/C23</f>
        <v>0.78047379442164166</v>
      </c>
      <c r="D7" s="47">
        <f>$A$23/J23</f>
        <v>0.82470825945321846</v>
      </c>
      <c r="E7" s="47">
        <f>$A$23/Q23</f>
        <v>0.85497854003864504</v>
      </c>
      <c r="F7" s="47">
        <f>$A$23/X23</f>
        <v>0.8621804543690994</v>
      </c>
      <c r="G7" s="47">
        <f>$A$23/AE23</f>
        <v>0.81944913351448623</v>
      </c>
      <c r="H7" s="47">
        <f>$A$23/AL23</f>
        <v>0.79718180289042173</v>
      </c>
      <c r="I7" s="47">
        <f>$A$23/AS23</f>
        <v>0.78615548740460983</v>
      </c>
    </row>
    <row r="8" spans="1:48" ht="11.25" customHeight="1" x14ac:dyDescent="0.25">
      <c r="A8" s="45"/>
      <c r="B8" s="48" t="s">
        <v>90</v>
      </c>
      <c r="C8" s="47">
        <f>C38/$A$38*C7</f>
        <v>0.92999462253555665</v>
      </c>
      <c r="D8" s="47">
        <f>J37/$A$38*D7</f>
        <v>0.95555399777328776</v>
      </c>
      <c r="E8" s="47">
        <f>Q37/$A$38*E7</f>
        <v>0.99525230416716537</v>
      </c>
      <c r="F8" s="47">
        <f>X37/$A$38*F7</f>
        <v>0.95655558908479543</v>
      </c>
      <c r="G8" s="47">
        <f>AE36/$A$38*G7</f>
        <v>0.89272509448248505</v>
      </c>
      <c r="H8" s="47">
        <f>AL35/$A$38*H7</f>
        <v>0.83425474263384081</v>
      </c>
      <c r="I8" s="47">
        <f>AS35/$A$38*I7</f>
        <v>0.80182435242407102</v>
      </c>
    </row>
    <row r="9" spans="1:48" x14ac:dyDescent="0.25">
      <c r="A9" s="45"/>
      <c r="B9" s="46" t="s">
        <v>91</v>
      </c>
      <c r="C9" s="49">
        <f>$A$25/C25</f>
        <v>0.10480752098770608</v>
      </c>
      <c r="D9" s="49">
        <f>$A$25/J24</f>
        <v>0.11069906459290418</v>
      </c>
      <c r="E9" s="49">
        <f>$A$25/Q24</f>
        <v>0.11487254890698771</v>
      </c>
      <c r="F9" s="49">
        <f>$A$25/X24</f>
        <v>0.11561495595070179</v>
      </c>
      <c r="G9" s="49">
        <f>$A$25/AE24</f>
        <v>0.10992876615952862</v>
      </c>
      <c r="H9" s="49">
        <f>$A$25/AL24</f>
        <v>0.10688099869605182</v>
      </c>
      <c r="I9" s="49">
        <f>$A$25/AS24</f>
        <v>0.1055921608379794</v>
      </c>
    </row>
    <row r="10" spans="1:48" x14ac:dyDescent="0.25">
      <c r="B10" s="46" t="s">
        <v>92</v>
      </c>
      <c r="C10" s="47">
        <f>C38/$A$38*C9</f>
        <v>0.12488623143596786</v>
      </c>
      <c r="D10" s="47">
        <f>J37/$A$38*D9</f>
        <v>0.12826224608402059</v>
      </c>
      <c r="E10" s="47">
        <f>Q37/$A$38*E9</f>
        <v>0.13371934338851046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0.11185149954041171</v>
      </c>
      <c r="I10" s="47">
        <f>AS35/$A$38*I9</f>
        <v>0.10769671819564115</v>
      </c>
    </row>
    <row r="11" spans="1:48" ht="11.25" customHeight="1" x14ac:dyDescent="0.25">
      <c r="A11" s="45"/>
      <c r="B11" s="46" t="s">
        <v>93</v>
      </c>
      <c r="C11" s="47">
        <f>C23/$A$23*C9</f>
        <v>0.13428704683848114</v>
      </c>
      <c r="D11" s="47">
        <f>J23/$A$23*D9</f>
        <v>0.13422815077212596</v>
      </c>
      <c r="E11" s="47">
        <f>Q23/$A$23*E9</f>
        <v>0.13435723065259098</v>
      </c>
      <c r="F11" s="47">
        <f>X23/$A$23*F9</f>
        <v>0.13409600665942148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0.13431460128400069</v>
      </c>
    </row>
    <row r="12" spans="1:48" ht="11.25" customHeight="1" x14ac:dyDescent="0.25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x14ac:dyDescent="0.25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x14ac:dyDescent="0.25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1.1915770000000001</v>
      </c>
      <c r="D50">
        <f>C50*C7</f>
        <v>0.92999462253555665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cp:lastPrinted>2001-09-28T20:39:50Z</cp:lastPrinted>
  <dcterms:created xsi:type="dcterms:W3CDTF">2001-09-28T18:48:17Z</dcterms:created>
  <dcterms:modified xsi:type="dcterms:W3CDTF">2022-04-06T08:51:02Z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