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Jonathan/Documents/GitHub/Bachelor_Git/TIMES-DE/SuppXLS/"/>
    </mc:Choice>
  </mc:AlternateContent>
  <xr:revisionPtr revIDLastSave="0" documentId="13_ncr:1_{005E78F0-F614-FB4C-90DD-1410B5669430}" xr6:coauthVersionLast="47" xr6:coauthVersionMax="47" xr10:uidLastSave="{00000000-0000-0000-0000-000000000000}"/>
  <bookViews>
    <workbookView xWindow="0" yWindow="0" windowWidth="25600" windowHeight="16000" activeTab="7" xr2:uid="{00000000-000D-0000-FFFF-FFFF00000000}"/>
  </bookViews>
  <sheets>
    <sheet name="LOG" sheetId="25" r:id="rId1"/>
    <sheet name="Intro" sheetId="32" r:id="rId2"/>
    <sheet name="Maximum" sheetId="37" r:id="rId3"/>
    <sheet name="LineCap" sheetId="31" r:id="rId4"/>
    <sheet name="Bound" sheetId="28" r:id="rId5"/>
    <sheet name="Sources" sheetId="36" r:id="rId6"/>
    <sheet name="2010" sheetId="33" r:id="rId7"/>
    <sheet name="2015" sheetId="34" r:id="rId8"/>
    <sheet name="2019" sheetId="35"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8">[2]TechnologyData!$A$14:$M$41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8">[2]Plants!$J$2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8">[2]Plants!$J$6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8">[2]TechnologyData!$O$72:$AA$99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8">[2]Subsidy!#REF!</definedName>
    <definedName name="ElPriceMix">[3]Subsidy!#REF!</definedName>
    <definedName name="Euro">#REF!</definedName>
    <definedName name="Fastprisår" localSheetId="8">[7]Forside!$B$5</definedName>
    <definedName name="Fastprisår">[8]Forside!$B$5</definedName>
    <definedName name="FID_1" localSheetId="8">[9]AGR_Fuels!$A$2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8">[2]TechnologyData!$O$101:$AA$128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8">[2]General!#REF!</definedName>
    <definedName name="Inflation">[3]General!#REF!</definedName>
    <definedName name="LastPSOYear" localSheetId="8">[2]Plants!$H$2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8">[2]TechnologyData!$F$11</definedName>
    <definedName name="Nettarif">[3]TechnologyData!$F$11</definedName>
    <definedName name="NGCC_SmallBP" localSheetId="8">[2]TechnologyData!$A$72:$M$99</definedName>
    <definedName name="NGCC_SmallBP">[3]TechnologyData!$A$72:$M$99</definedName>
    <definedName name="nhydro" localSheetId="8">[2]General!#REF!</definedName>
    <definedName name="nhydro">[3]General!#REF!</definedName>
    <definedName name="NyeNGCC" localSheetId="8">[2]Plants!$J$5</definedName>
    <definedName name="NyeNGCC">[3]Plants!$J$5</definedName>
    <definedName name="OffshoreWindPark" localSheetId="8">[2]TechnologyData!$O$43:$AA$70</definedName>
    <definedName name="OffshoreWindPark">[3]TechnologyData!$O$43:$AA$70</definedName>
    <definedName name="OnshoreWindPark" localSheetId="8">[2]TechnologyData!$O$14:$AA$41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8">[15]TechnologyData!$B$37</definedName>
    <definedName name="Real_interest_rate">[16]TechnologyData!$B$37</definedName>
    <definedName name="RefurbishedCoalBioCHP" localSheetId="8">[2]TechnologyData!$A$43:$M$70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8">[2]Plants!$J$4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8">[2]TechnologyData!$A$101:$M$129</definedName>
    <definedName name="WasteCHP">[3]TechnologyData!$A$101:$M$129</definedName>
    <definedName name="Wood_SmallBP" localSheetId="8">[2]TechnologyData!$A$131:$M$158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28" l="1"/>
  <c r="F25" i="28"/>
  <c r="F19" i="28"/>
  <c r="F21" i="28"/>
  <c r="F31" i="28"/>
  <c r="F33" i="28"/>
  <c r="H27" i="28"/>
  <c r="F27" i="28"/>
  <c r="H28" i="28"/>
  <c r="F39" i="28"/>
  <c r="F41" i="28"/>
  <c r="F35" i="28"/>
  <c r="F37" i="28"/>
  <c r="F47" i="28"/>
  <c r="J57" i="28"/>
  <c r="J56" i="28"/>
  <c r="J55" i="28"/>
  <c r="J54" i="28"/>
  <c r="J53" i="28"/>
  <c r="J52" i="28"/>
  <c r="J51" i="28"/>
  <c r="J50" i="28"/>
  <c r="J49" i="28"/>
  <c r="J48"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J10" i="28"/>
  <c r="F57" i="31"/>
  <c r="H56" i="31"/>
  <c r="H55" i="31"/>
  <c r="F55" i="31"/>
  <c r="F54" i="31"/>
  <c r="F53" i="31"/>
  <c r="H52" i="31"/>
  <c r="H51" i="31"/>
  <c r="F51" i="31"/>
  <c r="F50" i="31"/>
  <c r="F49" i="31"/>
  <c r="H48" i="31"/>
  <c r="H47" i="31"/>
  <c r="F47" i="31"/>
  <c r="F46" i="31"/>
  <c r="F45" i="31"/>
  <c r="H44" i="31"/>
  <c r="H43" i="31"/>
  <c r="F43" i="31"/>
  <c r="F42" i="31"/>
  <c r="F41" i="31"/>
  <c r="H40" i="31"/>
  <c r="H39" i="31"/>
  <c r="F39" i="31"/>
  <c r="F38" i="31"/>
  <c r="F37" i="31"/>
  <c r="H36" i="31"/>
  <c r="H35" i="31"/>
  <c r="F35" i="31"/>
  <c r="F34" i="31"/>
  <c r="F33" i="31"/>
  <c r="H32" i="31"/>
  <c r="H31" i="31"/>
  <c r="F31" i="31"/>
  <c r="F30" i="31"/>
  <c r="F29" i="31"/>
  <c r="H28" i="31"/>
  <c r="H27" i="31"/>
  <c r="F27" i="31"/>
  <c r="F26" i="31"/>
  <c r="F25" i="31"/>
  <c r="H24" i="31"/>
  <c r="H23" i="31"/>
  <c r="F23" i="31"/>
  <c r="F22" i="31"/>
  <c r="F21" i="31"/>
  <c r="H20" i="31"/>
  <c r="H19" i="31"/>
  <c r="F19" i="31"/>
  <c r="F18" i="31"/>
  <c r="F15" i="28"/>
  <c r="F17" i="28"/>
  <c r="H19" i="28"/>
  <c r="H20" i="28"/>
  <c r="H23" i="28"/>
  <c r="H24" i="28"/>
  <c r="F29" i="28"/>
  <c r="H32" i="28"/>
  <c r="H31" i="28"/>
  <c r="H36" i="28"/>
  <c r="H35" i="28"/>
  <c r="H39" i="28"/>
  <c r="H40" i="28"/>
  <c r="F43" i="28"/>
  <c r="H44" i="28"/>
  <c r="H43" i="28"/>
  <c r="F45" i="28"/>
  <c r="H48" i="28"/>
  <c r="H47" i="28"/>
  <c r="F49" i="28"/>
  <c r="H15" i="28"/>
  <c r="H16" i="28"/>
  <c r="F11" i="28"/>
  <c r="H11" i="28"/>
  <c r="E43" i="31"/>
  <c r="E44" i="31"/>
  <c r="E45" i="31"/>
  <c r="E46" i="31"/>
  <c r="E47" i="31"/>
  <c r="E48" i="31"/>
  <c r="E49" i="31"/>
  <c r="F11" i="31"/>
  <c r="F10" i="31"/>
  <c r="H12" i="31"/>
  <c r="H11" i="31"/>
  <c r="F13" i="31"/>
  <c r="F14" i="31"/>
  <c r="F15" i="31"/>
  <c r="H15" i="31"/>
  <c r="H16" i="31"/>
  <c r="F17" i="31"/>
  <c r="D9" i="36"/>
  <c r="D8" i="36"/>
  <c r="D7" i="36"/>
  <c r="D6" i="36"/>
  <c r="C9" i="36"/>
  <c r="C8" i="36"/>
  <c r="C7" i="36"/>
  <c r="C6" i="36"/>
  <c r="E51" i="28"/>
  <c r="E52" i="28"/>
  <c r="E53" i="28"/>
  <c r="E54" i="28"/>
  <c r="E55" i="28"/>
  <c r="E56" i="28"/>
  <c r="E57" i="28"/>
  <c r="E43" i="28"/>
  <c r="E44" i="28"/>
  <c r="E45" i="28"/>
  <c r="E46" i="28"/>
  <c r="E47" i="28"/>
  <c r="E48" i="28"/>
  <c r="E49" i="28"/>
  <c r="E35" i="28"/>
  <c r="E36" i="28"/>
  <c r="E37" i="28"/>
  <c r="E38" i="28"/>
  <c r="E39" i="28"/>
  <c r="E40" i="28"/>
  <c r="E41" i="28"/>
  <c r="E27" i="28"/>
  <c r="E28" i="28"/>
  <c r="E29" i="28"/>
  <c r="E30" i="28"/>
  <c r="E31" i="28"/>
  <c r="E32" i="28"/>
  <c r="E33" i="28"/>
  <c r="E20" i="28"/>
  <c r="E21" i="28"/>
  <c r="E22" i="28"/>
  <c r="E23" i="28"/>
  <c r="E24" i="28"/>
  <c r="E25" i="28"/>
  <c r="E19" i="28"/>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F13" i="28"/>
  <c r="H12" i="28"/>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<sst xmlns="http://schemas.openxmlformats.org/spreadsheetml/2006/main" count="2410" uniqueCount="191">
  <si>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</si>
  <si>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</si>
  <si>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</si>
  <si>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</si>
  <si>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</si>
  <si>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</si>
  <si>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</si>
  <si>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</si>
  <si>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</si>
  <si>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</si>
  <si>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</si>
  <si>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</si>
  <si>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</si>
  <si>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</si>
  <si>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</si>
  <si>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</si>
  <si>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</si>
  <si>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</si>
  <si>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</si>
  <si>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</si>
  <si>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Russia</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</si>
  <si>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</si>
  <si>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</si>
  <si>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</si>
  <si>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</si>
  <si>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</si>
  <si>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</si>
  <si>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</si>
  <si>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</si>
  <si>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</si>
  <si>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</si>
  <si>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</si>
  <si>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</si>
  <si>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</si>
  <si>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IMPELC-AZRU</t>
  </si>
  <si>
    <t>IMPELC-AZIR</t>
  </si>
  <si>
    <t>IMPELC-AZTU</t>
  </si>
  <si>
    <t>IMPELC-AZGE</t>
  </si>
  <si>
    <t>EXPELC-AZRU</t>
  </si>
  <si>
    <t>EXPELC-AZIR</t>
  </si>
  <si>
    <t>EXPELC-AZTU</t>
  </si>
  <si>
    <t>EXPELC-AZGE</t>
  </si>
  <si>
    <t>Energy balance by products in 2010</t>
  </si>
  <si>
    <t>terajoule</t>
  </si>
  <si>
    <t>CRD</t>
  </si>
  <si>
    <t>GSL</t>
  </si>
  <si>
    <t>KER</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</si>
  <si>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</si>
  <si>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</si>
  <si>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</si>
  <si>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</si>
  <si>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</si>
  <si>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</si>
  <si>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</si>
  <si>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</si>
  <si>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</si>
  <si>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</si>
  <si>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</si>
  <si>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</si>
  <si>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</si>
  <si>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</si>
  <si>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</si>
  <si>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</si>
  <si>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</si>
  <si>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</si>
  <si>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</si>
  <si>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</si>
  <si>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Fuel oil - low sulphur</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</si>
  <si>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</si>
  <si>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</si>
  <si>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</si>
  <si>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</si>
  <si>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</si>
  <si>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</si>
  <si>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</si>
  <si>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</si>
  <si>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</si>
  <si>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</si>
  <si>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</si>
  <si>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</si>
  <si>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</si>
  <si>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</si>
  <si>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</si>
  <si>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</si>
  <si>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</si>
  <si>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</si>
  <si>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</si>
  <si>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</si>
  <si>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</si>
  <si>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</si>
  <si>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</si>
  <si>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</si>
  <si>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</si>
  <si>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</si>
  <si>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</si>
  <si>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</si>
  <si>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</si>
  <si>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</si>
  <si>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</si>
  <si>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</si>
  <si>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</si>
  <si>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</si>
  <si>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</si>
  <si>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</si>
  <si>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</si>
  <si>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</si>
  <si>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</si>
  <si>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</si>
  <si>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</si>
  <si>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</si>
  <si>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</si>
  <si>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</si>
  <si>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</si>
  <si>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</si>
  <si>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 xml:space="preserve">Pipeline </t>
  </si>
  <si>
    <t>Transport not elsewhere specified</t>
  </si>
  <si>
    <t>Other fields of economy</t>
  </si>
  <si>
    <t xml:space="preserve">Agriculture, forestry and fishing </t>
  </si>
  <si>
    <t>Commerce and public services</t>
  </si>
  <si>
    <t>Households</t>
  </si>
  <si>
    <t>Not elsewhere-specified</t>
  </si>
  <si>
    <t>Non-energy use</t>
  </si>
  <si>
    <t>2.2  Energy balance by products in 2015</t>
  </si>
  <si>
    <t>Diesel fuel (gas oil)</t>
  </si>
  <si>
    <t xml:space="preserve">Fuel oil </t>
  </si>
  <si>
    <t>Pipeline</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</si>
  <si>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</si>
  <si>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</si>
  <si>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</si>
  <si>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</si>
  <si>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</si>
  <si>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</si>
  <si>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</si>
  <si>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</si>
  <si>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</si>
  <si>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</si>
  <si>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</si>
  <si>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</si>
  <si>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</si>
  <si>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</si>
  <si>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</si>
  <si>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</si>
  <si>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</si>
  <si>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</si>
  <si>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</si>
  <si>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</si>
  <si>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</si>
  <si>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</si>
  <si>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</si>
  <si>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</si>
  <si>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https://www.energycharter.org/fileadmin/DocumentsMedia/Occasional/Electricity_Cooperation_in_the_South_Caucasus.pdf</t>
  </si>
  <si>
    <t>Georgia</t>
  </si>
  <si>
    <t>Size Export MW</t>
  </si>
  <si>
    <t>Size Import MW</t>
  </si>
  <si>
    <t>Source</t>
  </si>
  <si>
    <t>kV</t>
  </si>
  <si>
    <t>Iran</t>
  </si>
  <si>
    <t>Turkey</t>
  </si>
  <si>
    <t>Comment</t>
  </si>
  <si>
    <t>220 kV and 110 kV capacity</t>
  </si>
  <si>
    <t>330 kV and 110 kV</t>
  </si>
  <si>
    <t>From</t>
  </si>
  <si>
    <t>To</t>
  </si>
  <si>
    <t>Calculated based on assumption flow is assumed to be the same in all interconnectors</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</si>
  <si>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</si>
  <si>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</si>
  <si>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</si>
  <si>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</si>
  <si>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</si>
  <si>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</si>
  <si>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</si>
  <si>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</si>
  <si>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</si>
  <si>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</si>
  <si>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</si>
  <si>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</si>
  <si>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</si>
  <si>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</si>
  <si>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</si>
  <si>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</si>
  <si>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</si>
  <si>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</si>
  <si>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</si>
  <si>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</si>
  <si>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</si>
  <si>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</si>
  <si>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All is linked to DE3</t>
  </si>
  <si>
    <t>DE2</t>
  </si>
  <si>
    <t>DE1</t>
  </si>
  <si>
    <t>DE1 &amp; DE3</t>
  </si>
  <si>
    <t>All is linked to DE1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</si>
</sst>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s>
  <fonts count="9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s>
  <fills count="6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89">
    <xf numFmtId="0" fontId="0" fillId="0" borderId="0"/>
    <xf numFmtId="0" fontId="37" fillId="28" borderId="0" applyNumberFormat="0" applyBorder="0" applyAlignment="0" applyProtection="0"/>
    <xf numFmtId="0" fontId="37"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6" borderId="0" applyNumberFormat="0" applyBorder="0" applyAlignment="0" applyProtection="0"/>
    <xf numFmtId="0" fontId="37" fillId="37" borderId="0" applyNumberFormat="0" applyBorder="0" applyAlignment="0" applyProtection="0"/>
    <xf numFmtId="0" fontId="37" fillId="38" borderId="0" applyNumberFormat="0" applyBorder="0" applyAlignment="0" applyProtection="0"/>
    <xf numFmtId="0" fontId="37"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10" fillId="0" borderId="0" applyNumberFormat="0" applyFont="0" applyFill="0" applyBorder="0" applyProtection="0">
      <alignment horizontal="left" vertical="center" indent="5"/>
    </xf>
    <xf numFmtId="0" fontId="38" fillId="40"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38" fillId="48" borderId="0" applyNumberFormat="0" applyBorder="0" applyAlignment="0" applyProtection="0"/>
    <xf numFmtId="0" fontId="38"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4" fontId="14" fillId="20" borderId="1">
      <alignment horizontal="right" vertical="center"/>
    </xf>
    <xf numFmtId="4" fontId="14" fillId="20" borderId="1">
      <alignment horizontal="right" vertical="center"/>
    </xf>
    <xf numFmtId="0" fontId="39" fillId="52" borderId="0" applyNumberFormat="0" applyBorder="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40" fillId="53" borderId="17" applyNumberFormat="0" applyAlignment="0" applyProtection="0"/>
    <xf numFmtId="0" fontId="30" fillId="0" borderId="3" applyNumberFormat="0" applyFill="0" applyAlignment="0" applyProtection="0"/>
    <xf numFmtId="0" fontId="23" fillId="22" borderId="4" applyNumberFormat="0" applyAlignment="0" applyProtection="0"/>
    <xf numFmtId="0" fontId="41" fillId="54" borderId="18" applyNumberFormat="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5" fillId="0" borderId="5">
      <alignment horizontal="left" vertical="center" wrapText="1" indent="2"/>
    </xf>
    <xf numFmtId="168"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69" fontId="10" fillId="0" borderId="0" applyFont="0" applyFill="0" applyBorder="0" applyAlignment="0" applyProtection="0"/>
    <xf numFmtId="169"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0" fontId="42" fillId="0" borderId="0" applyNumberFormat="0" applyFill="0" applyBorder="0" applyAlignment="0" applyProtection="0"/>
    <xf numFmtId="0" fontId="43" fillId="55" borderId="0" applyNumberFormat="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56" borderId="17"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4" fontId="15" fillId="0" borderId="0" applyBorder="0">
      <alignment horizontal="right" vertical="center"/>
    </xf>
    <xf numFmtId="0" fontId="48" fillId="0" borderId="22" applyNumberFormat="0" applyFill="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0" fontId="49" fillId="57" borderId="0" applyNumberFormat="0" applyBorder="0" applyAlignment="0" applyProtection="0"/>
    <xf numFmtId="0" fontId="31" fillId="23" borderId="0" applyNumberFormat="0" applyBorder="0" applyAlignment="0" applyProtection="0"/>
    <xf numFmtId="0" fontId="10" fillId="0" borderId="0"/>
    <xf numFmtId="0" fontId="10" fillId="0" borderId="0"/>
    <xf numFmtId="0" fontId="10" fillId="0" borderId="0"/>
    <xf numFmtId="0" fontId="12" fillId="0" borderId="0"/>
    <xf numFmtId="0" fontId="10" fillId="0" borderId="0"/>
    <xf numFmtId="0" fontId="37" fillId="0" borderId="0"/>
    <xf numFmtId="0" fontId="12" fillId="0" borderId="0"/>
    <xf numFmtId="0" fontId="37"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10" fillId="24" borderId="0" applyNumberFormat="0" applyFont="0" applyBorder="0" applyAlignment="0" applyProtection="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9" fillId="0" borderId="0"/>
    <xf numFmtId="0" fontId="19"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3" fillId="0" borderId="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2" fillId="25" borderId="9" applyNumberFormat="0" applyFont="0" applyAlignment="0" applyProtection="0"/>
    <xf numFmtId="0" fontId="37" fillId="58" borderId="23" applyNumberFormat="0" applyFont="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0" fontId="50" fillId="53" borderId="24"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9" fontId="3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0" fontId="10" fillId="0" borderId="0"/>
    <xf numFmtId="0" fontId="35" fillId="0" borderId="0" applyNumberFormat="0" applyFill="0" applyBorder="0" applyAlignment="0" applyProtection="0"/>
    <xf numFmtId="0" fontId="24" fillId="0" borderId="0" applyNumberFormat="0" applyFill="0" applyBorder="0" applyAlignment="0" applyProtection="0"/>
    <xf numFmtId="0" fontId="51" fillId="0" borderId="0" applyNumberFormat="0" applyFill="0" applyBorder="0" applyAlignment="0" applyProtection="0"/>
    <xf numFmtId="0" fontId="33"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52" fillId="0" borderId="25"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21" fillId="3" borderId="0" applyNumberFormat="0" applyBorder="0" applyAlignment="0" applyProtection="0"/>
    <xf numFmtId="0" fontId="25" fillId="4" borderId="0" applyNumberFormat="0" applyBorder="0" applyAlignment="0" applyProtection="0"/>
    <xf numFmtId="0" fontId="53" fillId="0" borderId="0" applyNumberFormat="0" applyFill="0" applyBorder="0" applyAlignment="0" applyProtection="0"/>
    <xf numFmtId="4" fontId="15" fillId="0" borderId="0"/>
    <xf numFmtId="0" fontId="8" fillId="0" borderId="0"/>
    <xf numFmtId="0" fontId="55" fillId="0" borderId="0" applyNumberFormat="0" applyFill="0" applyBorder="0" applyAlignment="0" applyProtection="0">
      <alignment vertical="top"/>
      <protection locked="0"/>
    </xf>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5" fillId="58" borderId="23" applyNumberFormat="0" applyFont="0" applyAlignment="0" applyProtection="0"/>
    <xf numFmtId="0" fontId="5" fillId="58" borderId="23" applyNumberFormat="0" applyFont="0" applyAlignment="0" applyProtection="0"/>
    <xf numFmtId="0" fontId="5" fillId="58" borderId="23" applyNumberFormat="0" applyFont="0" applyAlignment="0" applyProtection="0"/>
    <xf numFmtId="0" fontId="5" fillId="58" borderId="23" applyNumberFormat="0" applyFont="0" applyAlignment="0" applyProtection="0"/>
    <xf numFmtId="0" fontId="5" fillId="58" borderId="23" applyNumberFormat="0" applyFont="0" applyAlignment="0" applyProtection="0"/>
    <xf numFmtId="0" fontId="5" fillId="58" borderId="23" applyNumberFormat="0" applyFont="0" applyAlignment="0" applyProtection="0"/>
    <xf numFmtId="0" fontId="56" fillId="0" borderId="0"/>
    <xf numFmtId="0" fontId="57" fillId="0" borderId="0">
      <alignment horizontal="right"/>
    </xf>
    <xf numFmtId="0" fontId="58" fillId="0" borderId="0"/>
    <xf numFmtId="0" fontId="59" fillId="0" borderId="0"/>
    <xf numFmtId="0" fontId="60" fillId="0" borderId="0"/>
    <xf numFmtId="0" fontId="61" fillId="0" borderId="32" applyNumberFormat="0" applyAlignment="0"/>
    <xf numFmtId="0" fontId="62" fillId="0" borderId="0" applyAlignment="0">
      <alignment horizontal="left"/>
    </xf>
    <xf numFmtId="0" fontId="62" fillId="0" borderId="0">
      <alignment horizontal="right"/>
    </xf>
    <xf numFmtId="172" fontId="62" fillId="0" borderId="0">
      <alignment horizontal="right"/>
    </xf>
    <xf numFmtId="167" fontId="63" fillId="0" borderId="0">
      <alignment horizontal="right"/>
    </xf>
    <xf numFmtId="0" fontId="64" fillId="0" borderId="0"/>
    <xf numFmtId="0" fontId="22" fillId="21" borderId="2" applyNumberFormat="0" applyAlignment="0" applyProtection="0"/>
    <xf numFmtId="0" fontId="23" fillId="22" borderId="4" applyNumberFormat="0" applyAlignment="0" applyProtection="0"/>
    <xf numFmtId="164" fontId="8" fillId="0" borderId="0" applyFont="0" applyFill="0" applyBorder="0" applyAlignment="0" applyProtection="0"/>
    <xf numFmtId="164" fontId="6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6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43" fontId="19"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55" fillId="0" borderId="0" applyNumberFormat="0" applyFill="0" applyBorder="0" applyAlignment="0" applyProtection="0">
      <alignment vertical="top"/>
      <protection locked="0"/>
    </xf>
    <xf numFmtId="166"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6"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66" fillId="0" borderId="0" applyNumberFormat="0" applyFill="0" applyBorder="0" applyAlignment="0" applyProtection="0"/>
    <xf numFmtId="0" fontId="30" fillId="0" borderId="3" applyNumberFormat="0" applyFill="0" applyAlignment="0" applyProtection="0"/>
    <xf numFmtId="0" fontId="31" fillId="23"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67" fillId="0" borderId="0" applyFill="0" applyBorder="0"/>
    <xf numFmtId="0" fontId="54" fillId="0" borderId="0"/>
    <xf numFmtId="0" fontId="5" fillId="0" borderId="0"/>
    <xf numFmtId="0" fontId="67" fillId="0" borderId="0" applyFill="0" applyBorder="0"/>
    <xf numFmtId="0" fontId="5" fillId="0" borderId="0"/>
    <xf numFmtId="0" fontId="8" fillId="0" borderId="0"/>
    <xf numFmtId="0" fontId="5" fillId="0" borderId="0"/>
    <xf numFmtId="0" fontId="5" fillId="0" borderId="0"/>
    <xf numFmtId="0" fontId="68" fillId="0" borderId="0" applyBorder="0">
      <protection locked="0"/>
    </xf>
    <xf numFmtId="0" fontId="5" fillId="0" borderId="0"/>
    <xf numFmtId="0" fontId="5" fillId="0" borderId="0"/>
    <xf numFmtId="0" fontId="5" fillId="0" borderId="0"/>
    <xf numFmtId="0" fontId="8" fillId="0" borderId="0"/>
    <xf numFmtId="0" fontId="5" fillId="0" borderId="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9" fillId="61" borderId="1" applyNumberFormat="0" applyProtection="0">
      <alignment horizontal="right"/>
    </xf>
    <xf numFmtId="1" fontId="8" fillId="0" borderId="1" applyFill="0" applyProtection="0">
      <alignment horizontal="right" vertical="top" wrapText="1"/>
    </xf>
    <xf numFmtId="0" fontId="8" fillId="0" borderId="1" applyFill="0" applyProtection="0">
      <alignment horizontal="right" vertical="top" wrapText="1"/>
    </xf>
    <xf numFmtId="0" fontId="69" fillId="0" borderId="0" applyNumberFormat="0" applyFill="0" applyBorder="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xf numFmtId="0" fontId="70" fillId="0" borderId="33" applyNumberFormat="0">
      <alignment vertical="center"/>
    </xf>
    <xf numFmtId="173" fontId="71" fillId="0" borderId="33">
      <alignment horizontal="right" vertical="center"/>
    </xf>
    <xf numFmtId="0" fontId="72" fillId="0" borderId="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38" fillId="40"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74" fillId="52" borderId="0" applyNumberFormat="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76" fillId="0" borderId="0"/>
    <xf numFmtId="0" fontId="15" fillId="0" borderId="5">
      <alignment horizontal="left" vertical="center" wrapText="1" indent="2"/>
    </xf>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75" fillId="0" borderId="0" applyFont="0" applyFill="0" applyBorder="0" applyAlignment="0" applyProtection="0"/>
    <xf numFmtId="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69"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0" fontId="76" fillId="0" borderId="0"/>
    <xf numFmtId="0" fontId="29" fillId="7" borderId="2" applyNumberFormat="0" applyAlignment="0" applyProtection="0"/>
    <xf numFmtId="0" fontId="29" fillId="7" borderId="2" applyNumberFormat="0" applyAlignment="0" applyProtection="0"/>
    <xf numFmtId="0" fontId="41" fillId="54" borderId="18" applyNumberFormat="0" applyAlignment="0" applyProtection="0"/>
    <xf numFmtId="0" fontId="38" fillId="46" borderId="0" applyNumberFormat="0" applyBorder="0" applyAlignment="0" applyProtection="0"/>
    <xf numFmtId="0" fontId="38" fillId="47" borderId="0" applyNumberFormat="0" applyBorder="0" applyAlignment="0" applyProtection="0"/>
    <xf numFmtId="0" fontId="38" fillId="48" borderId="0" applyNumberFormat="0" applyBorder="0" applyAlignment="0" applyProtection="0"/>
    <xf numFmtId="0" fontId="38"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0" fontId="8" fillId="0" borderId="0"/>
    <xf numFmtId="0" fontId="3" fillId="0" borderId="0"/>
    <xf numFmtId="0" fontId="8" fillId="0" borderId="0"/>
    <xf numFmtId="0" fontId="8" fillId="0" borderId="0"/>
    <xf numFmtId="0" fontId="3" fillId="0" borderId="0"/>
    <xf numFmtId="0" fontId="8" fillId="0" borderId="0"/>
    <xf numFmtId="0" fontId="3"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72"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2" fillId="0" borderId="0"/>
    <xf numFmtId="0" fontId="72" fillId="0" borderId="0"/>
    <xf numFmtId="0" fontId="72" fillId="0" borderId="0"/>
    <xf numFmtId="0" fontId="72" fillId="0" borderId="0"/>
    <xf numFmtId="0" fontId="72"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3" fillId="0" borderId="0"/>
    <xf numFmtId="0" fontId="3" fillId="0" borderId="0"/>
    <xf numFmtId="4" fontId="15" fillId="0" borderId="1" applyFill="0" applyBorder="0" applyProtection="0">
      <alignment horizontal="right" vertical="center"/>
    </xf>
    <xf numFmtId="4" fontId="15" fillId="0" borderId="1" applyFill="0" applyBorder="0" applyProtection="0">
      <alignment horizontal="righ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25" borderId="9" applyNumberFormat="0" applyFont="0" applyAlignment="0" applyProtection="0"/>
    <xf numFmtId="0" fontId="75"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75" fillId="25" borderId="9" applyNumberFormat="0" applyFont="0" applyAlignment="0" applyProtection="0"/>
    <xf numFmtId="0" fontId="75" fillId="25" borderId="9" applyNumberFormat="0" applyFont="0" applyAlignment="0" applyProtection="0"/>
    <xf numFmtId="0" fontId="8" fillId="25" borderId="9" applyNumberFormat="0" applyFont="0" applyAlignment="0" applyProtection="0"/>
    <xf numFmtId="0" fontId="3" fillId="58" borderId="23" applyNumberFormat="0" applyFont="0" applyAlignment="0" applyProtection="0"/>
    <xf numFmtId="0" fontId="3" fillId="58" borderId="23" applyNumberFormat="0" applyFont="0" applyAlignment="0" applyProtection="0"/>
    <xf numFmtId="0" fontId="3" fillId="58" borderId="23" applyNumberFormat="0" applyFont="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0" fontId="32" fillId="21" borderId="10" applyNumberFormat="0" applyAlignment="0" applyProtection="0"/>
    <xf numFmtId="0" fontId="32" fillId="21" borderId="10" applyNumberFormat="0" applyAlignment="0" applyProtection="0"/>
    <xf numFmtId="0" fontId="76"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3" fillId="0" borderId="0" applyFont="0" applyFill="0" applyBorder="0" applyAlignment="0" applyProtection="0"/>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81" fillId="0" borderId="0"/>
    <xf numFmtId="0" fontId="75" fillId="0" borderId="0"/>
    <xf numFmtId="0" fontId="8" fillId="0" borderId="0"/>
    <xf numFmtId="0" fontId="1" fillId="0" borderId="0"/>
  </cellStyleXfs>
  <cellXfs count="174">
    <xf numFmtId="0" fontId="0" fillId="0" borderId="0" xfId="0"/>
    <xf numFmtId="0" fontId="11" fillId="0" borderId="0" xfId="470" applyFont="1"/>
    <xf numFmtId="0" fontId="9" fillId="0" borderId="0" xfId="470" applyFont="1" applyAlignment="1">
      <alignment horizontal="center"/>
    </xf>
    <xf numFmtId="0" fontId="9" fillId="26" borderId="12" xfId="470" applyFont="1" applyFill="1" applyBorder="1"/>
    <xf numFmtId="0" fontId="9" fillId="27" borderId="12" xfId="470" applyFont="1" applyFill="1" applyBorder="1"/>
    <xf numFmtId="0" fontId="10" fillId="26" borderId="12" xfId="470" applyFont="1" applyFill="1" applyBorder="1"/>
    <xf numFmtId="0" fontId="37" fillId="0" borderId="0" xfId="470"/>
    <xf numFmtId="0" fontId="0" fillId="0" borderId="0" xfId="0" applyFont="1" applyFill="1" applyBorder="1"/>
    <xf numFmtId="0" fontId="37" fillId="0" borderId="0" xfId="470" applyFill="1"/>
    <xf numFmtId="0" fontId="37" fillId="0" borderId="14" xfId="470" applyBorder="1"/>
    <xf numFmtId="0" fontId="0" fillId="0" borderId="14" xfId="0" applyFont="1" applyFill="1" applyBorder="1"/>
    <xf numFmtId="0" fontId="37" fillId="0" borderId="14" xfId="470" applyFill="1" applyBorder="1"/>
    <xf numFmtId="1" fontId="0" fillId="0" borderId="0" xfId="0" applyNumberFormat="1" applyFont="1" applyFill="1" applyBorder="1"/>
    <xf numFmtId="0" fontId="37" fillId="0" borderId="0" xfId="470" applyBorder="1"/>
    <xf numFmtId="0" fontId="37" fillId="0" borderId="0" xfId="470" applyFill="1" applyBorder="1"/>
    <xf numFmtId="0" fontId="37" fillId="0" borderId="15" xfId="470" applyBorder="1"/>
    <xf numFmtId="1" fontId="37" fillId="0" borderId="15" xfId="470" applyNumberFormat="1" applyBorder="1"/>
    <xf numFmtId="1" fontId="54" fillId="0" borderId="0" xfId="470" applyNumberFormat="1" applyFont="1" applyFill="1" applyBorder="1"/>
    <xf numFmtId="1" fontId="54" fillId="0" borderId="14" xfId="470" applyNumberFormat="1" applyFont="1" applyFill="1" applyBorder="1"/>
    <xf numFmtId="0" fontId="37" fillId="59" borderId="0" xfId="470" applyFill="1"/>
    <xf numFmtId="0" fontId="37" fillId="59" borderId="14" xfId="470" applyFill="1" applyBorder="1"/>
    <xf numFmtId="0" fontId="37" fillId="59" borderId="0" xfId="470" applyFill="1" applyBorder="1"/>
    <xf numFmtId="0" fontId="0" fillId="0" borderId="0" xfId="0" applyFill="1" applyBorder="1"/>
    <xf numFmtId="0" fontId="9" fillId="0" borderId="0" xfId="0" applyFont="1"/>
    <xf numFmtId="0" fontId="37" fillId="59" borderId="15" xfId="470" applyFill="1" applyBorder="1"/>
    <xf numFmtId="0" fontId="9" fillId="60" borderId="12" xfId="470" applyFont="1" applyFill="1" applyBorder="1"/>
    <xf numFmtId="1" fontId="7" fillId="0" borderId="15" xfId="470" applyNumberFormat="1" applyFont="1" applyBorder="1" applyAlignment="1">
      <alignment horizontal="center" vertical="center"/>
    </xf>
    <xf numFmtId="1" fontId="54" fillId="0" borderId="0" xfId="470" applyNumberFormat="1" applyFont="1" applyFill="1" applyBorder="1" applyAlignment="1">
      <alignment horizontal="center" vertical="center"/>
    </xf>
    <xf numFmtId="1" fontId="54" fillId="0" borderId="14" xfId="470" applyNumberFormat="1" applyFont="1" applyFill="1" applyBorder="1" applyAlignment="1">
      <alignment horizontal="center" vertical="center"/>
    </xf>
    <xf numFmtId="0" fontId="8" fillId="0" borderId="0" xfId="0" applyFont="1" applyAlignment="1">
      <alignment horizontal="left"/>
    </xf>
    <xf numFmtId="0" fontId="37" fillId="0" borderId="16" xfId="470" applyBorder="1"/>
    <xf numFmtId="14" fontId="8" fillId="0" borderId="0" xfId="0" applyNumberFormat="1" applyFont="1" applyAlignment="1">
      <alignment horizontal="left"/>
    </xf>
    <xf numFmtId="0" fontId="6" fillId="0" borderId="0" xfId="470" applyFont="1"/>
    <xf numFmtId="0" fontId="6" fillId="59" borderId="0" xfId="470" applyFont="1" applyFill="1"/>
    <xf numFmtId="0" fontId="4" fillId="59" borderId="0" xfId="470" applyFont="1" applyFill="1"/>
    <xf numFmtId="0" fontId="4" fillId="59" borderId="14" xfId="470" applyFont="1" applyFill="1" applyBorder="1"/>
    <xf numFmtId="0" fontId="4" fillId="0" borderId="15" xfId="470" applyFont="1" applyBorder="1"/>
    <xf numFmtId="0" fontId="4" fillId="0" borderId="0" xfId="470" applyFont="1"/>
    <xf numFmtId="0" fontId="4" fillId="0" borderId="14" xfId="470" applyFont="1" applyBorder="1"/>
    <xf numFmtId="2" fontId="54" fillId="0" borderId="0" xfId="470" applyNumberFormat="1" applyFont="1" applyFill="1" applyBorder="1"/>
    <xf numFmtId="2" fontId="0" fillId="0" borderId="0" xfId="0" applyNumberFormat="1" applyFont="1" applyFill="1" applyBorder="1"/>
    <xf numFmtId="2" fontId="0" fillId="0" borderId="14" xfId="0" applyNumberFormat="1" applyFont="1" applyFill="1" applyBorder="1"/>
    <xf numFmtId="0" fontId="6" fillId="0" borderId="14" xfId="470" applyFont="1" applyBorder="1"/>
    <xf numFmtId="0" fontId="73" fillId="0" borderId="0" xfId="1146" applyFont="1"/>
    <xf numFmtId="0" fontId="72" fillId="0" borderId="0" xfId="1146"/>
    <xf numFmtId="0" fontId="52" fillId="0" borderId="0" xfId="1146" applyFont="1"/>
    <xf numFmtId="0" fontId="52" fillId="0" borderId="14" xfId="1146" applyFont="1" applyBorder="1"/>
    <xf numFmtId="0" fontId="52" fillId="62" borderId="0" xfId="1146" applyFont="1" applyFill="1"/>
    <xf numFmtId="0" fontId="79" fillId="0" borderId="0" xfId="1146" applyFont="1"/>
    <xf numFmtId="0" fontId="80" fillId="63" borderId="0" xfId="1146" applyFont="1" applyFill="1"/>
    <xf numFmtId="0" fontId="4" fillId="0" borderId="0" xfId="470" applyFont="1" applyBorder="1"/>
    <xf numFmtId="1" fontId="37" fillId="0" borderId="0" xfId="470" applyNumberFormat="1" applyBorder="1"/>
    <xf numFmtId="1" fontId="7" fillId="0" borderId="0" xfId="470" applyNumberFormat="1" applyFont="1" applyBorder="1" applyAlignment="1">
      <alignment horizontal="center" vertical="center"/>
    </xf>
    <xf numFmtId="0" fontId="82" fillId="0" borderId="0" xfId="2785" applyFont="1"/>
    <xf numFmtId="0" fontId="84" fillId="0" borderId="26" xfId="2001" applyFont="1" applyBorder="1"/>
    <xf numFmtId="0" fontId="85" fillId="0" borderId="0" xfId="2785" applyFont="1" applyAlignment="1">
      <alignment horizontal="center" vertical="center"/>
    </xf>
    <xf numFmtId="0" fontId="86" fillId="0" borderId="30" xfId="2786" applyFont="1" applyBorder="1" applyAlignment="1">
      <alignment horizontal="center" vertical="center" wrapText="1"/>
    </xf>
    <xf numFmtId="0" fontId="84" fillId="0" borderId="42" xfId="2001" applyFont="1" applyBorder="1" applyAlignment="1">
      <alignment horizontal="left" wrapText="1"/>
    </xf>
    <xf numFmtId="174" fontId="84" fillId="0" borderId="13" xfId="2001" applyNumberFormat="1" applyFont="1" applyBorder="1" applyAlignment="1">
      <alignment horizontal="right"/>
    </xf>
    <xf numFmtId="174" fontId="84" fillId="0" borderId="35" xfId="2001" applyNumberFormat="1" applyFont="1" applyBorder="1" applyAlignment="1">
      <alignment horizontal="right"/>
    </xf>
    <xf numFmtId="0" fontId="84" fillId="0" borderId="27" xfId="2001" applyFont="1" applyBorder="1" applyAlignment="1">
      <alignment horizontal="left"/>
    </xf>
    <xf numFmtId="174" fontId="84" fillId="0" borderId="1" xfId="2001" applyNumberFormat="1" applyFont="1" applyBorder="1" applyAlignment="1">
      <alignment horizontal="right"/>
    </xf>
    <xf numFmtId="174" fontId="84" fillId="0" borderId="28" xfId="2001" applyNumberFormat="1" applyFont="1" applyBorder="1" applyAlignment="1">
      <alignment horizontal="right"/>
    </xf>
    <xf numFmtId="0" fontId="84" fillId="0" borderId="27" xfId="2001" applyFont="1" applyBorder="1" applyAlignment="1">
      <alignment wrapText="1"/>
    </xf>
    <xf numFmtId="0" fontId="84" fillId="0" borderId="27" xfId="2001" applyFont="1" applyBorder="1" applyAlignment="1">
      <alignment horizontal="left" indent="1"/>
    </xf>
    <xf numFmtId="0" fontId="84" fillId="0" borderId="27" xfId="2001" applyFont="1" applyBorder="1"/>
    <xf numFmtId="0" fontId="83" fillId="0" borderId="27" xfId="2001" applyFont="1" applyBorder="1" applyAlignment="1">
      <alignment horizontal="left"/>
    </xf>
    <xf numFmtId="174" fontId="83" fillId="0" borderId="1" xfId="2001" applyNumberFormat="1" applyFont="1" applyBorder="1" applyAlignment="1">
      <alignment horizontal="right"/>
    </xf>
    <xf numFmtId="174" fontId="83" fillId="0" borderId="28" xfId="2001" applyNumberFormat="1" applyFont="1" applyBorder="1" applyAlignment="1">
      <alignment horizontal="right"/>
    </xf>
    <xf numFmtId="0" fontId="83" fillId="0" borderId="27" xfId="2001" applyFont="1" applyBorder="1"/>
    <xf numFmtId="0" fontId="84" fillId="0" borderId="27" xfId="2001" applyFont="1" applyBorder="1" applyAlignment="1">
      <alignment horizontal="left" wrapText="1" indent="1"/>
    </xf>
    <xf numFmtId="0" fontId="83" fillId="0" borderId="27" xfId="2001" applyFont="1" applyBorder="1" applyAlignment="1">
      <alignment wrapText="1"/>
    </xf>
    <xf numFmtId="0" fontId="83" fillId="0" borderId="27" xfId="2001" applyFont="1" applyBorder="1" applyAlignment="1">
      <alignment horizontal="left" indent="1"/>
    </xf>
    <xf numFmtId="0" fontId="84" fillId="0" borderId="27" xfId="2001" applyFont="1" applyBorder="1" applyAlignment="1">
      <alignment horizontal="left" wrapText="1" indent="2"/>
    </xf>
    <xf numFmtId="0" fontId="84" fillId="0" borderId="27" xfId="2001" applyFont="1" applyBorder="1" applyAlignment="1">
      <alignment horizontal="left" indent="2"/>
    </xf>
    <xf numFmtId="174" fontId="84" fillId="0" borderId="1" xfId="2001" applyNumberFormat="1" applyFont="1" applyBorder="1"/>
    <xf numFmtId="0" fontId="83" fillId="0" borderId="27" xfId="2001" applyFont="1" applyBorder="1" applyAlignment="1">
      <alignment horizontal="left" wrapText="1" indent="1"/>
    </xf>
    <xf numFmtId="0" fontId="84" fillId="0" borderId="27" xfId="2786" applyFont="1" applyBorder="1" applyAlignment="1">
      <alignment horizontal="left" wrapText="1" indent="2"/>
    </xf>
    <xf numFmtId="0" fontId="83" fillId="0" borderId="29" xfId="2001" applyFont="1" applyBorder="1" applyAlignment="1">
      <alignment wrapText="1"/>
    </xf>
    <xf numFmtId="174" fontId="83" fillId="0" borderId="30" xfId="2001" applyNumberFormat="1" applyFont="1" applyBorder="1" applyAlignment="1">
      <alignment horizontal="right"/>
    </xf>
    <xf numFmtId="174" fontId="84" fillId="0" borderId="30" xfId="2001" applyNumberFormat="1" applyFont="1" applyBorder="1" applyAlignment="1">
      <alignment horizontal="right"/>
    </xf>
    <xf numFmtId="174" fontId="83" fillId="0" borderId="31" xfId="2001" applyNumberFormat="1" applyFont="1" applyBorder="1" applyAlignment="1">
      <alignment horizontal="right"/>
    </xf>
    <xf numFmtId="0" fontId="84" fillId="0" borderId="0" xfId="2785" applyFont="1"/>
    <xf numFmtId="0" fontId="84" fillId="0" borderId="0" xfId="2785" applyFont="1" applyAlignment="1">
      <alignment horizontal="center" vertical="center"/>
    </xf>
    <xf numFmtId="0" fontId="83" fillId="0" borderId="0" xfId="2785" applyFont="1" applyAlignment="1">
      <alignment horizontal="center" vertical="center"/>
    </xf>
    <xf numFmtId="0" fontId="83" fillId="0" borderId="30" xfId="2786" applyFont="1" applyBorder="1" applyAlignment="1">
      <alignment horizontal="center" vertical="center" wrapText="1"/>
    </xf>
    <xf numFmtId="0" fontId="83" fillId="0" borderId="30" xfId="2001" applyFont="1" applyBorder="1" applyAlignment="1">
      <alignment horizontal="center" vertical="center" wrapText="1"/>
    </xf>
    <xf numFmtId="174" fontId="84" fillId="0" borderId="13" xfId="2785" applyNumberFormat="1" applyFont="1" applyBorder="1" applyAlignment="1">
      <alignment horizontal="right"/>
    </xf>
    <xf numFmtId="174" fontId="84" fillId="0" borderId="35" xfId="2785" applyNumberFormat="1" applyFont="1" applyBorder="1" applyAlignment="1">
      <alignment horizontal="right"/>
    </xf>
    <xf numFmtId="174" fontId="84" fillId="0" borderId="1" xfId="2785" applyNumberFormat="1" applyFont="1" applyBorder="1" applyAlignment="1">
      <alignment horizontal="right"/>
    </xf>
    <xf numFmtId="174" fontId="84" fillId="0" borderId="28" xfId="2785" applyNumberFormat="1" applyFont="1" applyBorder="1" applyAlignment="1">
      <alignment horizontal="right"/>
    </xf>
    <xf numFmtId="174" fontId="83" fillId="0" borderId="1" xfId="2785" applyNumberFormat="1" applyFont="1" applyBorder="1" applyAlignment="1">
      <alignment horizontal="right"/>
    </xf>
    <xf numFmtId="174" fontId="83" fillId="0" borderId="28" xfId="2785" applyNumberFormat="1" applyFont="1" applyBorder="1" applyAlignment="1">
      <alignment horizontal="right"/>
    </xf>
    <xf numFmtId="0" fontId="84" fillId="0" borderId="27" xfId="2786" applyFont="1" applyBorder="1" applyAlignment="1">
      <alignment horizontal="left" indent="2"/>
    </xf>
    <xf numFmtId="174" fontId="83" fillId="0" borderId="30" xfId="2785" applyNumberFormat="1" applyFont="1" applyBorder="1" applyAlignment="1">
      <alignment horizontal="right"/>
    </xf>
    <xf numFmtId="174" fontId="84" fillId="0" borderId="30" xfId="2785" applyNumberFormat="1" applyFont="1" applyBorder="1" applyAlignment="1">
      <alignment horizontal="right"/>
    </xf>
    <xf numFmtId="174" fontId="83" fillId="0" borderId="31" xfId="2785" applyNumberFormat="1" applyFont="1" applyBorder="1" applyAlignment="1">
      <alignment horizontal="right"/>
    </xf>
    <xf numFmtId="174" fontId="84" fillId="0" borderId="0" xfId="2785" applyNumberFormat="1" applyFont="1"/>
    <xf numFmtId="0" fontId="84" fillId="0" borderId="26" xfId="2787" applyFont="1" applyBorder="1"/>
    <xf numFmtId="0" fontId="82" fillId="0" borderId="0" xfId="2785" applyFont="1" applyAlignment="1">
      <alignment horizontal="center" vertical="center"/>
    </xf>
    <xf numFmtId="0" fontId="86" fillId="0" borderId="30" xfId="2787" applyFont="1" applyBorder="1" applyAlignment="1">
      <alignment horizontal="center" vertical="center" wrapText="1"/>
    </xf>
    <xf numFmtId="0" fontId="84" fillId="0" borderId="42" xfId="2787" applyFont="1" applyBorder="1" applyAlignment="1">
      <alignment horizontal="left" wrapText="1"/>
    </xf>
    <xf numFmtId="0" fontId="84" fillId="0" borderId="27" xfId="2787" applyFont="1" applyBorder="1" applyAlignment="1">
      <alignment horizontal="left"/>
    </xf>
    <xf numFmtId="0" fontId="84" fillId="0" borderId="27" xfId="2787" applyFont="1" applyBorder="1" applyAlignment="1">
      <alignment wrapText="1"/>
    </xf>
    <xf numFmtId="0" fontId="84" fillId="0" borderId="27" xfId="2787" applyFont="1" applyBorder="1" applyAlignment="1">
      <alignment horizontal="left" indent="1"/>
    </xf>
    <xf numFmtId="0" fontId="84" fillId="0" borderId="27" xfId="2787" applyFont="1" applyBorder="1"/>
    <xf numFmtId="0" fontId="83" fillId="0" borderId="27" xfId="2787" applyFont="1" applyBorder="1" applyAlignment="1">
      <alignment horizontal="left"/>
    </xf>
    <xf numFmtId="0" fontId="83" fillId="0" borderId="27" xfId="2787" applyFont="1" applyBorder="1"/>
    <xf numFmtId="175" fontId="84" fillId="0" borderId="0" xfId="2785" applyNumberFormat="1" applyFont="1"/>
    <xf numFmtId="176" fontId="84" fillId="0" borderId="0" xfId="2785" applyNumberFormat="1" applyFont="1"/>
    <xf numFmtId="0" fontId="84" fillId="0" borderId="27" xfId="2787" applyFont="1" applyBorder="1" applyAlignment="1">
      <alignment horizontal="left" wrapText="1" indent="1"/>
    </xf>
    <xf numFmtId="0" fontId="83" fillId="0" borderId="27" xfId="2787" applyFont="1" applyBorder="1" applyAlignment="1">
      <alignment wrapText="1"/>
    </xf>
    <xf numFmtId="0" fontId="83" fillId="0" borderId="27" xfId="2787" applyFont="1" applyBorder="1" applyAlignment="1">
      <alignment horizontal="left" indent="1"/>
    </xf>
    <xf numFmtId="0" fontId="84" fillId="0" borderId="27" xfId="2787" applyFont="1" applyBorder="1" applyAlignment="1">
      <alignment horizontal="left" wrapText="1" indent="2"/>
    </xf>
    <xf numFmtId="0" fontId="84" fillId="0" borderId="27" xfId="2787" applyFont="1" applyBorder="1" applyAlignment="1">
      <alignment horizontal="left" indent="2"/>
    </xf>
    <xf numFmtId="0" fontId="83" fillId="0" borderId="0" xfId="2785" applyFont="1"/>
    <xf numFmtId="174" fontId="83" fillId="0" borderId="0" xfId="2785" applyNumberFormat="1" applyFont="1"/>
    <xf numFmtId="0" fontId="83" fillId="0" borderId="27" xfId="2787" applyFont="1" applyBorder="1" applyAlignment="1">
      <alignment horizontal="left" wrapText="1" indent="1"/>
    </xf>
    <xf numFmtId="0" fontId="83" fillId="0" borderId="29" xfId="2787" applyFont="1" applyBorder="1" applyAlignment="1">
      <alignment wrapText="1"/>
    </xf>
    <xf numFmtId="0" fontId="6" fillId="0" borderId="0" xfId="470" applyFont="1" applyBorder="1"/>
    <xf numFmtId="0" fontId="4" fillId="59" borderId="0" xfId="470" applyFont="1" applyFill="1" applyBorder="1"/>
    <xf numFmtId="0" fontId="8" fillId="0" borderId="0" xfId="0" applyFont="1"/>
    <xf numFmtId="167" fontId="0" fillId="0" borderId="0" xfId="0" applyNumberFormat="1" applyFont="1" applyFill="1" applyBorder="1"/>
    <xf numFmtId="175" fontId="0" fillId="0" borderId="0" xfId="0" applyNumberFormat="1" applyFont="1" applyFill="1" applyBorder="1"/>
    <xf numFmtId="174" fontId="87" fillId="0" borderId="13" xfId="0" applyNumberFormat="1" applyFont="1" applyBorder="1" applyAlignment="1">
      <alignment horizontal="right"/>
    </xf>
    <xf numFmtId="174" fontId="87" fillId="0" borderId="35" xfId="0" applyNumberFormat="1" applyFont="1" applyBorder="1" applyAlignment="1">
      <alignment horizontal="right"/>
    </xf>
    <xf numFmtId="174" fontId="87" fillId="0" borderId="1" xfId="0" applyNumberFormat="1" applyFont="1" applyBorder="1" applyAlignment="1">
      <alignment horizontal="right"/>
    </xf>
    <xf numFmtId="174" fontId="87" fillId="0" borderId="28" xfId="0" applyNumberFormat="1" applyFont="1" applyBorder="1" applyAlignment="1">
      <alignment horizontal="right"/>
    </xf>
    <xf numFmtId="174" fontId="88" fillId="0" borderId="1" xfId="0" applyNumberFormat="1" applyFont="1" applyBorder="1" applyAlignment="1">
      <alignment horizontal="right"/>
    </xf>
    <xf numFmtId="174" fontId="88" fillId="0" borderId="28" xfId="0" applyNumberFormat="1" applyFont="1" applyBorder="1" applyAlignment="1">
      <alignment horizontal="right"/>
    </xf>
    <xf numFmtId="174" fontId="88" fillId="0" borderId="30" xfId="0" applyNumberFormat="1" applyFont="1" applyBorder="1" applyAlignment="1">
      <alignment horizontal="right"/>
    </xf>
    <xf numFmtId="174" fontId="87" fillId="0" borderId="30" xfId="0" applyNumberFormat="1" applyFont="1" applyBorder="1" applyAlignment="1">
      <alignment horizontal="right"/>
    </xf>
    <xf numFmtId="174" fontId="88" fillId="0" borderId="31" xfId="0" applyNumberFormat="1" applyFont="1" applyBorder="1" applyAlignment="1">
      <alignment horizontal="right"/>
    </xf>
    <xf numFmtId="0" fontId="2" fillId="59" borderId="15" xfId="470" applyFont="1" applyFill="1" applyBorder="1"/>
    <xf numFmtId="0" fontId="1" fillId="0" borderId="0" xfId="2788"/>
    <xf numFmtId="0" fontId="89" fillId="0" borderId="0" xfId="2788" applyFont="1"/>
    <xf numFmtId="9" fontId="19" fillId="0" borderId="0" xfId="2788" applyNumberFormat="1" applyFont="1"/>
    <xf numFmtId="0" fontId="19" fillId="0" borderId="0" xfId="2788" applyFont="1"/>
    <xf numFmtId="0" fontId="34" fillId="0" borderId="0" xfId="2788" applyFont="1"/>
    <xf numFmtId="9" fontId="1" fillId="0" borderId="0" xfId="2788" applyNumberFormat="1"/>
    <xf numFmtId="0" fontId="9" fillId="65" borderId="0" xfId="2788" applyFont="1" applyFill="1"/>
    <xf numFmtId="0" fontId="9" fillId="66" borderId="0" xfId="2788" applyFont="1" applyFill="1"/>
    <xf numFmtId="0" fontId="9" fillId="67" borderId="0" xfId="2788" applyFont="1" applyFill="1"/>
    <xf numFmtId="0" fontId="9" fillId="68" borderId="0" xfId="2788" applyFont="1" applyFill="1"/>
    <xf numFmtId="0" fontId="8" fillId="68" borderId="0" xfId="2788" applyFont="1" applyFill="1"/>
    <xf numFmtId="0" fontId="86" fillId="0" borderId="38" xfId="2001" applyFont="1" applyBorder="1" applyAlignment="1">
      <alignment horizontal="center" vertical="center" wrapText="1"/>
    </xf>
    <xf numFmtId="0" fontId="86" fillId="0" borderId="30" xfId="2001" applyFont="1" applyBorder="1" applyAlignment="1">
      <alignment horizontal="center" vertical="center" wrapText="1"/>
    </xf>
    <xf numFmtId="0" fontId="86" fillId="0" borderId="40" xfId="2001" applyFont="1" applyBorder="1" applyAlignment="1">
      <alignment horizontal="center" vertical="center" wrapText="1"/>
    </xf>
    <xf numFmtId="0" fontId="86" fillId="0" borderId="31" xfId="2001" applyFont="1" applyBorder="1" applyAlignment="1">
      <alignment horizontal="center" vertical="center" wrapText="1"/>
    </xf>
    <xf numFmtId="0" fontId="83" fillId="0" borderId="0" xfId="2001" applyFont="1" applyAlignment="1">
      <alignment horizontal="left"/>
    </xf>
    <xf numFmtId="0" fontId="86" fillId="0" borderId="34" xfId="2001" applyFont="1" applyBorder="1" applyAlignment="1">
      <alignment horizontal="center" vertical="center"/>
    </xf>
    <xf numFmtId="0" fontId="86" fillId="0" borderId="29" xfId="2001" applyFont="1" applyBorder="1" applyAlignment="1">
      <alignment horizontal="center" vertical="center"/>
    </xf>
    <xf numFmtId="0" fontId="86" fillId="0" borderId="39" xfId="2786" applyFont="1" applyBorder="1" applyAlignment="1">
      <alignment horizontal="center" vertical="center" wrapText="1"/>
    </xf>
    <xf numFmtId="0" fontId="86" fillId="0" borderId="41" xfId="2786" applyFont="1" applyBorder="1" applyAlignment="1">
      <alignment horizontal="center" vertical="center" wrapText="1"/>
    </xf>
    <xf numFmtId="0" fontId="86" fillId="0" borderId="38" xfId="2786" applyFont="1" applyBorder="1" applyAlignment="1">
      <alignment horizontal="center" vertical="center"/>
    </xf>
    <xf numFmtId="0" fontId="86" fillId="0" borderId="38" xfId="2786" applyFont="1" applyBorder="1" applyAlignment="1">
      <alignment horizontal="center" vertical="center" wrapText="1"/>
    </xf>
    <xf numFmtId="0" fontId="86" fillId="0" borderId="30" xfId="2786" applyFont="1" applyBorder="1" applyAlignment="1">
      <alignment horizontal="center" vertical="center" wrapText="1"/>
    </xf>
    <xf numFmtId="0" fontId="83" fillId="0" borderId="39" xfId="2786" applyFont="1" applyBorder="1" applyAlignment="1">
      <alignment horizontal="center" vertical="center" wrapText="1"/>
    </xf>
    <xf numFmtId="0" fontId="83" fillId="0" borderId="41" xfId="2786" applyFont="1" applyBorder="1" applyAlignment="1">
      <alignment horizontal="center" vertical="center" wrapText="1"/>
    </xf>
    <xf numFmtId="0" fontId="83" fillId="0" borderId="46" xfId="2786" applyFont="1" applyBorder="1" applyAlignment="1">
      <alignment horizontal="center" vertical="center" wrapText="1"/>
    </xf>
    <xf numFmtId="0" fontId="83" fillId="0" borderId="36" xfId="2786" applyFont="1" applyBorder="1" applyAlignment="1">
      <alignment horizontal="center" vertical="center" wrapText="1"/>
    </xf>
    <xf numFmtId="0" fontId="83" fillId="0" borderId="43" xfId="2786" applyFont="1" applyBorder="1" applyAlignment="1">
      <alignment horizontal="center" vertical="center"/>
    </xf>
    <xf numFmtId="0" fontId="83" fillId="0" borderId="37" xfId="2786" applyFont="1" applyBorder="1" applyAlignment="1">
      <alignment horizontal="center" vertical="center"/>
    </xf>
    <xf numFmtId="0" fontId="83" fillId="0" borderId="44" xfId="2786" applyFont="1" applyBorder="1" applyAlignment="1">
      <alignment horizontal="center" vertical="center"/>
    </xf>
    <xf numFmtId="0" fontId="83" fillId="0" borderId="15" xfId="2786" applyFont="1" applyBorder="1" applyAlignment="1">
      <alignment horizontal="center" vertical="center"/>
    </xf>
    <xf numFmtId="0" fontId="83" fillId="0" borderId="45" xfId="2786" applyFont="1" applyBorder="1" applyAlignment="1">
      <alignment horizontal="center" vertical="center"/>
    </xf>
    <xf numFmtId="0" fontId="86" fillId="0" borderId="46" xfId="2786" applyFont="1" applyBorder="1" applyAlignment="1">
      <alignment horizontal="center" vertical="center" wrapText="1"/>
    </xf>
    <xf numFmtId="0" fontId="86" fillId="0" borderId="36" xfId="2786" applyFont="1" applyBorder="1" applyAlignment="1">
      <alignment horizontal="center" vertical="center" wrapText="1"/>
    </xf>
    <xf numFmtId="0" fontId="83" fillId="0" borderId="0" xfId="1994" applyFont="1" applyAlignment="1">
      <alignment horizontal="left"/>
    </xf>
    <xf numFmtId="0" fontId="86" fillId="0" borderId="43" xfId="2786" applyFont="1" applyBorder="1" applyAlignment="1">
      <alignment horizontal="center" vertical="center"/>
    </xf>
    <xf numFmtId="0" fontId="86" fillId="0" borderId="37" xfId="2786" applyFont="1" applyBorder="1" applyAlignment="1">
      <alignment horizontal="center" vertical="center"/>
    </xf>
    <xf numFmtId="0" fontId="86" fillId="0" borderId="44" xfId="2786" applyFont="1" applyBorder="1" applyAlignment="1">
      <alignment horizontal="center" vertical="center"/>
    </xf>
    <xf numFmtId="0" fontId="86" fillId="0" borderId="15" xfId="2786" applyFont="1" applyBorder="1" applyAlignment="1">
      <alignment horizontal="center" vertical="center"/>
    </xf>
    <xf numFmtId="0" fontId="86" fillId="0" borderId="45" xfId="2786" applyFont="1" applyBorder="1" applyAlignment="1">
      <alignment horizontal="center" vertical="center"/>
    </xf>
  </cellXfs>
  <cellStyles count="2789">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xfId="1" builtinId="30" customBuiltin="1"/>
    <cellStyle name="20% - Accent1 2" xfId="991" xr:uid="{00000000-0005-0000-0000-000025000000}"/>
    <cellStyle name="20% - Accent2" xfId="2" builtinId="34" customBuiltin="1"/>
    <cellStyle name="20% - Accent2 2" xfId="992" xr:uid="{00000000-0005-0000-0000-000027000000}"/>
    <cellStyle name="20% - Accent3" xfId="3" builtinId="38" customBuiltin="1"/>
    <cellStyle name="20% - Accent3 2" xfId="993" xr:uid="{00000000-0005-0000-0000-000029000000}"/>
    <cellStyle name="20% - Accent4" xfId="4" builtinId="42" customBuiltin="1"/>
    <cellStyle name="20% - Accent4 2" xfId="994" xr:uid="{00000000-0005-0000-0000-00002B000000}"/>
    <cellStyle name="20% - Accent5" xfId="5" builtinId="46" customBuiltin="1"/>
    <cellStyle name="20% - Accent5 2" xfId="995" xr:uid="{00000000-0005-0000-0000-00002D000000}"/>
    <cellStyle name="20% - Accent6" xfId="6" builtinId="50" customBuiltin="1"/>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xfId="13" builtinId="31" customBuiltin="1"/>
    <cellStyle name="40% - Accent1 2" xfId="1027" xr:uid="{00000000-0005-0000-0000-000061000000}"/>
    <cellStyle name="40% - Accent2" xfId="14" builtinId="35" customBuiltin="1"/>
    <cellStyle name="40% - Accent2 2" xfId="1028" xr:uid="{00000000-0005-0000-0000-000063000000}"/>
    <cellStyle name="40% - Accent3" xfId="15" builtinId="39" customBuiltin="1"/>
    <cellStyle name="40% - Accent3 2" xfId="1029" xr:uid="{00000000-0005-0000-0000-000065000000}"/>
    <cellStyle name="40% - Accent4" xfId="16" builtinId="43" customBuiltin="1"/>
    <cellStyle name="40% - Accent4 2" xfId="1030" xr:uid="{00000000-0005-0000-0000-000067000000}"/>
    <cellStyle name="40% - Accent5" xfId="17" builtinId="47" customBuiltin="1"/>
    <cellStyle name="40% - Accent5 2" xfId="1031" xr:uid="{00000000-0005-0000-0000-000069000000}"/>
    <cellStyle name="40% - Accent6" xfId="18" builtinId="51" customBuiltin="1"/>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xfId="26" builtinId="32" customBuiltin="1"/>
    <cellStyle name="60% - Accent1 2" xfId="1033" xr:uid="{00000000-0005-0000-0000-000080000000}"/>
    <cellStyle name="60% - Accent2" xfId="27" builtinId="36" customBuiltin="1"/>
    <cellStyle name="60% - Accent2 2" xfId="1034" xr:uid="{00000000-0005-0000-0000-000082000000}"/>
    <cellStyle name="60% - Accent3" xfId="28" builtinId="40" customBuiltin="1"/>
    <cellStyle name="60% - Accent3 2" xfId="1035" xr:uid="{00000000-0005-0000-0000-000084000000}"/>
    <cellStyle name="60% - Accent4" xfId="29" builtinId="44" customBuiltin="1"/>
    <cellStyle name="60% - Accent4 2" xfId="1036" xr:uid="{00000000-0005-0000-0000-000086000000}"/>
    <cellStyle name="60% - Accent5" xfId="30" builtinId="48" customBuiltin="1"/>
    <cellStyle name="60% - Accent5 2" xfId="1037" xr:uid="{00000000-0005-0000-0000-000088000000}"/>
    <cellStyle name="60% - Accent6" xfId="31" builtinId="52" customBuiltin="1"/>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xfId="38" builtinId="29" customBuiltin="1"/>
    <cellStyle name="Accent1 2" xfId="1039" xr:uid="{00000000-0005-0000-0000-000092000000}"/>
    <cellStyle name="Accent2" xfId="39" builtinId="33" customBuiltin="1"/>
    <cellStyle name="Accent2 2" xfId="1040" xr:uid="{00000000-0005-0000-0000-000094000000}"/>
    <cellStyle name="Accent3" xfId="40" builtinId="37" customBuiltin="1"/>
    <cellStyle name="Accent3 2" xfId="1041" xr:uid="{00000000-0005-0000-0000-000096000000}"/>
    <cellStyle name="Accent4" xfId="41" builtinId="41" customBuiltin="1"/>
    <cellStyle name="Accent4 2" xfId="1042" xr:uid="{00000000-0005-0000-0000-000098000000}"/>
    <cellStyle name="Accent5" xfId="42" builtinId="45" customBuiltin="1"/>
    <cellStyle name="Accent5 2" xfId="1043" xr:uid="{00000000-0005-0000-0000-00009A000000}"/>
    <cellStyle name="Accent6" xfId="43" builtinId="49" customBuiltin="1"/>
    <cellStyle name="Accent6 2" xfId="1044" xr:uid="{00000000-0005-0000-0000-00009C000000}"/>
    <cellStyle name="AggOrange_CRFReport-template" xfId="44" xr:uid="{00000000-0005-0000-0000-00009D000000}"/>
    <cellStyle name="AggOrange9_CRFReport-template" xfId="45" xr:uid="{00000000-0005-0000-0000-00009E000000}"/>
    <cellStyle name="Bad" xfId="46" builtinId="27" customBuiltin="1"/>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xfId="57" builtinId="22" customBuiltin="1"/>
    <cellStyle name="Calculation 2" xfId="1063" xr:uid="{00000000-0005-0000-0000-0000BE000000}"/>
    <cellStyle name="Cella collegata" xfId="58" xr:uid="{00000000-0005-0000-0000-0000BF000000}"/>
    <cellStyle name="Cella da controllare" xfId="59" xr:uid="{00000000-0005-0000-0000-0000C0000000}"/>
    <cellStyle name="Check Cell" xfId="60" builtinId="23" customBuiltin="1"/>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xfId="204" builtinId="53" customBuiltin="1"/>
    <cellStyle name="Explanatory Text 2" xfId="1081" xr:uid="{00000000-0005-0000-0000-000049020000}"/>
    <cellStyle name="Fixed2 - Type2" xfId="1407" xr:uid="{00000000-0005-0000-0000-00004A020000}"/>
    <cellStyle name="Good" xfId="205" builtinId="26" customBuiltin="1"/>
    <cellStyle name="Good 2" xfId="1082" xr:uid="{00000000-0005-0000-0000-00004C020000}"/>
    <cellStyle name="Heading 1" xfId="206" builtinId="16" customBuiltin="1"/>
    <cellStyle name="Heading 1 2" xfId="1083" xr:uid="{00000000-0005-0000-0000-00004E020000}"/>
    <cellStyle name="Heading 2" xfId="207" builtinId="17" customBuiltin="1"/>
    <cellStyle name="Heading 2 2" xfId="1084" xr:uid="{00000000-0005-0000-0000-000050020000}"/>
    <cellStyle name="Heading 3" xfId="208" builtinId="18" customBuiltin="1"/>
    <cellStyle name="Heading 3 2" xfId="1085" xr:uid="{00000000-0005-0000-0000-000052020000}"/>
    <cellStyle name="Heading 4" xfId="209" builtinId="19" customBuiltin="1"/>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Link 2" xfId="1101" xr:uid="{00000000-0005-0000-0000-000074020000}"/>
    <cellStyle name="Linked Cell" xfId="222" builtinId="24" customBuiltin="1"/>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2" xfId="1140" xr:uid="{00000000-0005-0000-0000-0000C30A0000}"/>
    <cellStyle name="Title" xfId="938" builtinId="15" customBuiltin="1"/>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Valore non valido" xfId="955" xr:uid="{00000000-0005-0000-0000-0000DC0A0000}"/>
    <cellStyle name="Valore valido" xfId="956" xr:uid="{00000000-0005-0000-0000-0000DD0A0000}"/>
    <cellStyle name="Warning Text" xfId="957" builtinId="11" customBuiltin="1"/>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baseColWidth="10" defaultColWidth="8.83203125" defaultRowHeight="13"/>
  <cols>
    <col min="1" max="1" width="11.5" customWidth="1"/>
    <col min="2" max="2" width="15.6640625" customWidth="1"/>
    <col min="3" max="3" width="13.83203125" customWidth="1"/>
    <col min="4" max="4" width="19.83203125" customWidth="1"/>
    <col min="5" max="5" width="60.33203125" customWidth="1"/>
  </cols>
  <sheetData>
    <row r="3" spans="1:5">
      <c r="A3" s="23" t="s">
        <v>11</v>
      </c>
      <c r="B3" s="23" t="s">
        <v>12</v>
      </c>
      <c r="C3" s="23" t="s">
        <v>13</v>
      </c>
      <c r="D3" s="23" t="s">
        <v>14</v>
      </c>
      <c r="E3" s="23" t="s">
        <v>15</v>
      </c>
    </row>
    <row r="4" spans="1:5" s="29" customFormat="1">
      <c r="A4" s="31">
        <v>44399</v>
      </c>
      <c r="B4" s="29" t="s">
        <v>32</v>
      </c>
      <c r="E4" s="29" t="s">
        <v>33</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baseColWidth="10" defaultColWidth="9.1640625" defaultRowHeight="14"/>
  <cols>
    <col min="1" max="1" width="9.1640625" style="44"/>
    <col min="2" max="2" width="24" style="44" bestFit="1" customWidth="1"/>
    <col min="3" max="3" width="138.5" style="44" customWidth="1"/>
    <col min="4" max="16384" width="9.1640625" style="44"/>
  </cols>
  <sheetData>
    <row r="1" spans="2:3" ht="19">
      <c r="B1" s="43" t="s">
        <v>21</v>
      </c>
    </row>
    <row r="2" spans="2:3" ht="15">
      <c r="B2" s="48"/>
      <c r="C2" s="48"/>
    </row>
    <row r="3" spans="2:3" ht="15">
      <c r="B3" s="45" t="s">
        <v>22</v>
      </c>
      <c r="C3" s="48" t="s">
        <v>29</v>
      </c>
    </row>
    <row r="4" spans="2:3" ht="15">
      <c r="B4" s="45" t="s">
        <v>23</v>
      </c>
      <c r="C4" s="48"/>
    </row>
    <row r="5" spans="2:3" ht="15">
      <c r="B5" s="45"/>
      <c r="C5" s="48"/>
    </row>
    <row r="6" spans="2:3" ht="15">
      <c r="B6" s="45" t="s">
        <v>24</v>
      </c>
      <c r="C6" s="48" t="s">
        <v>25</v>
      </c>
    </row>
    <row r="7" spans="2:3" ht="15">
      <c r="B7" s="45"/>
      <c r="C7" s="48"/>
    </row>
    <row r="8" spans="2:3" ht="15">
      <c r="B8" s="46" t="s">
        <v>26</v>
      </c>
      <c r="C8" s="48"/>
    </row>
    <row r="9" spans="2:3" ht="15">
      <c r="B9" s="45"/>
      <c r="C9" s="48"/>
    </row>
    <row r="10" spans="2:3" ht="15">
      <c r="B10" s="47" t="s">
        <v>27</v>
      </c>
      <c r="C10" s="48" t="s">
        <v>31</v>
      </c>
    </row>
    <row r="11" spans="2:3" ht="15">
      <c r="B11" s="47" t="s">
        <v>165</v>
      </c>
      <c r="C11" s="48" t="s">
        <v>28</v>
      </c>
    </row>
    <row r="12" spans="2:3" ht="15">
      <c r="B12" s="49" t="s">
        <v>166</v>
      </c>
      <c r="C12" s="48" t="s">
        <v>170</v>
      </c>
    </row>
    <row r="13" spans="2:3" ht="15">
      <c r="B13" s="49">
        <v>2010</v>
      </c>
      <c r="C13" s="48" t="s">
        <v>167</v>
      </c>
    </row>
    <row r="14" spans="2:3" ht="15">
      <c r="B14" s="49">
        <v>2025</v>
      </c>
      <c r="C14" s="48" t="s">
        <v>168</v>
      </c>
    </row>
    <row r="15" spans="2:3" ht="15">
      <c r="B15" s="49">
        <v>2019</v>
      </c>
      <c r="C15" s="48" t="s">
        <v>169</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workbookViewId="0">
      <selection activeCell="I9" sqref="I9"/>
    </sheetView>
  </sheetViews>
  <sheetFormatPr baseColWidth="10" defaultColWidth="8.83203125" defaultRowHeight="15"/>
  <cols>
    <col min="1" max="1" width="8.83203125" style="134"/>
    <col min="2" max="2" width="19.6640625" style="134" customWidth="1"/>
    <col min="3" max="3" width="12.33203125" style="134" bestFit="1" customWidth="1"/>
    <col min="4" max="4" width="10.83203125" style="134" bestFit="1" customWidth="1"/>
    <col min="5" max="5" width="8.83203125" style="134" bestFit="1" customWidth="1"/>
    <col min="6" max="6" width="10.6640625" style="134" bestFit="1" customWidth="1"/>
    <col min="7" max="7" width="12.83203125" style="134" bestFit="1" customWidth="1"/>
    <col min="8" max="8" width="8.83203125" style="134"/>
    <col min="9" max="9" width="29" style="134" bestFit="1" customWidth="1"/>
    <col min="10" max="10" width="11.1640625" style="134" customWidth="1"/>
    <col min="11" max="11" width="15.1640625" style="134" bestFit="1" customWidth="1"/>
    <col min="12" max="16384" width="8.83203125" style="134"/>
  </cols>
  <sheetData>
    <row r="3" spans="2:10">
      <c r="B3" s="134" t="s">
        <v>172</v>
      </c>
    </row>
    <row r="4" spans="2:10" ht="16">
      <c r="B4" s="135"/>
      <c r="C4" s="136"/>
      <c r="D4" s="137"/>
      <c r="E4" s="137"/>
      <c r="G4" s="137"/>
    </row>
    <row r="5" spans="2:10">
      <c r="B5" s="137"/>
      <c r="C5" s="137"/>
      <c r="D5" s="137"/>
      <c r="E5" s="137"/>
      <c r="F5" s="137"/>
      <c r="G5" s="137"/>
    </row>
    <row r="6" spans="2:10">
      <c r="B6" s="138" t="s">
        <v>173</v>
      </c>
      <c r="C6" s="137"/>
      <c r="D6" s="137"/>
      <c r="E6" s="137"/>
      <c r="F6" s="137"/>
      <c r="G6" s="137"/>
    </row>
    <row r="7" spans="2:10">
      <c r="B7" s="138" t="s">
        <v>174</v>
      </c>
      <c r="C7" s="137"/>
      <c r="D7" s="137"/>
      <c r="E7" s="137"/>
      <c r="F7" s="137"/>
      <c r="G7" s="137"/>
    </row>
    <row r="8" spans="2:10">
      <c r="B8" s="137"/>
      <c r="C8" s="137"/>
      <c r="D8" s="137"/>
      <c r="E8" s="137"/>
      <c r="F8" s="137"/>
      <c r="G8" s="137"/>
      <c r="J8" s="139"/>
    </row>
    <row r="9" spans="2:10">
      <c r="B9" s="137"/>
      <c r="C9" s="137"/>
      <c r="D9" s="137"/>
      <c r="E9" s="137" t="s">
        <v>175</v>
      </c>
      <c r="F9" s="137"/>
      <c r="G9" s="137"/>
    </row>
    <row r="10" spans="2:10">
      <c r="B10" s="140" t="s">
        <v>176</v>
      </c>
      <c r="C10" s="141" t="s">
        <v>177</v>
      </c>
      <c r="D10" s="141" t="s">
        <v>5</v>
      </c>
      <c r="E10" s="142" t="s">
        <v>4</v>
      </c>
      <c r="F10" s="143" t="s">
        <v>178</v>
      </c>
      <c r="G10" s="144" t="s">
        <v>179</v>
      </c>
      <c r="H10" s="144" t="s">
        <v>180</v>
      </c>
    </row>
    <row r="11" spans="2:10">
      <c r="B11" s="134" t="s">
        <v>181</v>
      </c>
      <c r="C11" s="134" t="s">
        <v>50</v>
      </c>
      <c r="D11" s="134" t="s">
        <v>182</v>
      </c>
      <c r="E11" s="134">
        <v>2020</v>
      </c>
      <c r="F11" s="134">
        <v>1</v>
      </c>
      <c r="G11" s="134">
        <v>5</v>
      </c>
      <c r="H11" s="134">
        <v>5</v>
      </c>
    </row>
    <row r="12" spans="2:10">
      <c r="C12" s="134" t="s">
        <v>50</v>
      </c>
      <c r="D12" s="134" t="s">
        <v>183</v>
      </c>
      <c r="E12" s="134">
        <v>2020</v>
      </c>
      <c r="F12" s="134">
        <v>-1</v>
      </c>
      <c r="G12" s="134">
        <v>5</v>
      </c>
      <c r="H12" s="134">
        <v>5</v>
      </c>
    </row>
    <row r="14" spans="2:10">
      <c r="B14" s="137"/>
      <c r="C14" s="137"/>
      <c r="D14" s="137"/>
      <c r="E14" s="137" t="s">
        <v>175</v>
      </c>
      <c r="F14" s="137"/>
      <c r="G14" s="137"/>
    </row>
    <row r="15" spans="2:10">
      <c r="B15" s="140" t="s">
        <v>176</v>
      </c>
      <c r="C15" s="141" t="s">
        <v>177</v>
      </c>
      <c r="D15" s="141" t="s">
        <v>5</v>
      </c>
      <c r="E15" s="142" t="s">
        <v>4</v>
      </c>
      <c r="F15" s="143" t="s">
        <v>178</v>
      </c>
      <c r="G15" s="144" t="s">
        <v>179</v>
      </c>
      <c r="H15" s="144" t="s">
        <v>180</v>
      </c>
    </row>
    <row r="16" spans="2:10">
      <c r="B16" s="134" t="s">
        <v>184</v>
      </c>
      <c r="C16" s="134" t="s">
        <v>50</v>
      </c>
      <c r="D16" s="134" t="s">
        <v>182</v>
      </c>
      <c r="E16" s="134">
        <v>2020</v>
      </c>
      <c r="F16" s="134">
        <v>-1</v>
      </c>
      <c r="G16" s="134">
        <v>5</v>
      </c>
      <c r="H16" s="134">
        <v>5</v>
      </c>
    </row>
    <row r="17" spans="3:8">
      <c r="C17" s="134" t="s">
        <v>50</v>
      </c>
      <c r="D17" s="134" t="s">
        <v>183</v>
      </c>
      <c r="E17" s="134">
        <v>2020</v>
      </c>
      <c r="F17" s="134">
        <v>1</v>
      </c>
      <c r="G17" s="134">
        <v>5</v>
      </c>
      <c r="H17" s="134">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S175"/>
  <sheetViews>
    <sheetView workbookViewId="0">
      <selection activeCell="J13" sqref="J13"/>
    </sheetView>
  </sheetViews>
  <sheetFormatPr baseColWidth="10" defaultColWidth="10.6640625" defaultRowHeight="13"/>
  <cols>
    <col min="1" max="1" width="11.1640625" style="7" customWidth="1"/>
    <col min="2" max="2" width="10.6640625" style="7"/>
    <col min="3" max="3" width="8.5" style="7" bestFit="1" customWidth="1"/>
    <col min="4" max="4" width="8.33203125" style="7" bestFit="1" customWidth="1"/>
    <col min="5" max="5" width="5" style="7" bestFit="1" customWidth="1"/>
    <col min="6" max="6" width="4.83203125" style="7" bestFit="1" customWidth="1"/>
    <col min="7" max="8" width="5" style="7" bestFit="1" customWidth="1"/>
    <col min="9" max="9" width="6.83203125" style="7" bestFit="1" customWidth="1"/>
    <col min="10" max="10" width="14.6640625" style="7" bestFit="1" customWidth="1"/>
    <col min="11" max="16384" width="10.6640625" style="7"/>
  </cols>
  <sheetData>
    <row r="4" spans="2:19" ht="15">
      <c r="B4" s="1" t="s">
        <v>0</v>
      </c>
      <c r="C4" s="6"/>
      <c r="D4" s="6"/>
      <c r="E4" s="6"/>
      <c r="F4" s="6"/>
      <c r="G4" s="6"/>
      <c r="H4" s="6"/>
      <c r="I4" s="6"/>
      <c r="J4" s="2"/>
    </row>
    <row r="5" spans="2:19" ht="14" thickBot="1">
      <c r="B5" s="3" t="s">
        <v>1</v>
      </c>
      <c r="C5" s="3" t="s">
        <v>2</v>
      </c>
      <c r="D5" s="3" t="s">
        <v>3</v>
      </c>
      <c r="E5" s="3" t="s">
        <v>4</v>
      </c>
      <c r="F5" s="4" t="s">
        <v>188</v>
      </c>
      <c r="G5" s="4" t="s">
        <v>187</v>
      </c>
      <c r="H5" s="4" t="s">
        <v>185</v>
      </c>
      <c r="I5" s="25" t="s">
        <v>16</v>
      </c>
      <c r="J5" s="5" t="s">
        <v>5</v>
      </c>
    </row>
    <row r="6" spans="2:19" ht="15">
      <c r="B6" s="15"/>
      <c r="C6" s="15" t="s">
        <v>9</v>
      </c>
      <c r="D6" s="24" t="s">
        <v>10</v>
      </c>
      <c r="E6" s="15">
        <v>0</v>
      </c>
      <c r="F6" s="16">
        <v>5</v>
      </c>
      <c r="G6" s="16">
        <v>5</v>
      </c>
      <c r="H6" s="16">
        <v>5</v>
      </c>
      <c r="I6" s="26" t="s">
        <v>18</v>
      </c>
      <c r="J6" s="15" t="s">
        <v>8</v>
      </c>
    </row>
    <row r="8" spans="2:19" ht="15">
      <c r="B8" s="1" t="s">
        <v>30</v>
      </c>
      <c r="C8" s="6"/>
      <c r="D8" s="6"/>
      <c r="E8" s="6"/>
      <c r="F8" s="6"/>
      <c r="G8" s="6"/>
      <c r="H8" s="6"/>
      <c r="I8" s="6"/>
      <c r="J8" s="2"/>
    </row>
    <row r="9" spans="2:19" ht="14" thickBot="1">
      <c r="B9" s="3" t="s">
        <v>1</v>
      </c>
      <c r="C9" s="3" t="s">
        <v>2</v>
      </c>
      <c r="D9" s="3" t="s">
        <v>3</v>
      </c>
      <c r="E9" s="3" t="s">
        <v>4</v>
      </c>
      <c r="F9" s="4" t="s">
        <v>188</v>
      </c>
      <c r="G9" s="4" t="s">
        <v>187</v>
      </c>
      <c r="H9" s="4" t="s">
        <v>185</v>
      </c>
      <c r="I9" s="25" t="s">
        <v>16</v>
      </c>
      <c r="J9" s="5" t="s">
        <v>5</v>
      </c>
    </row>
    <row r="10" spans="2:19" ht="15">
      <c r="B10" s="6"/>
      <c r="C10" s="32" t="s">
        <v>9</v>
      </c>
      <c r="D10" s="33" t="s">
        <v>10</v>
      </c>
      <c r="E10" s="6">
        <v>2010</v>
      </c>
      <c r="F10" s="17">
        <f>Sources!$C$6</f>
        <v>1848</v>
      </c>
      <c r="G10" s="17">
        <v>0</v>
      </c>
      <c r="H10" s="17">
        <v>0</v>
      </c>
      <c r="I10" s="27" t="s">
        <v>19</v>
      </c>
      <c r="J10" s="30" t="s">
        <v>34</v>
      </c>
      <c r="P10"/>
      <c r="Q10"/>
      <c r="R10"/>
      <c r="S10"/>
    </row>
    <row r="11" spans="2:19" ht="15">
      <c r="B11" s="6"/>
      <c r="C11" s="32" t="s">
        <v>9</v>
      </c>
      <c r="D11" s="33" t="s">
        <v>10</v>
      </c>
      <c r="E11" s="6">
        <v>2010</v>
      </c>
      <c r="F11" s="17">
        <f>Sources!$C$7</f>
        <v>813</v>
      </c>
      <c r="G11" s="17">
        <v>0</v>
      </c>
      <c r="H11" s="17">
        <f>Sources!$C$8</f>
        <v>407</v>
      </c>
      <c r="I11" s="27" t="s">
        <v>19</v>
      </c>
      <c r="J11" s="13" t="s">
        <v>35</v>
      </c>
      <c r="P11"/>
      <c r="Q11"/>
      <c r="R11"/>
      <c r="S11"/>
    </row>
    <row r="12" spans="2:19" ht="15">
      <c r="B12" s="6"/>
      <c r="C12" s="32" t="s">
        <v>9</v>
      </c>
      <c r="D12" s="33" t="s">
        <v>10</v>
      </c>
      <c r="E12" s="6">
        <v>2010</v>
      </c>
      <c r="F12" s="7">
        <v>0</v>
      </c>
      <c r="G12" s="17">
        <v>0</v>
      </c>
      <c r="H12" s="17">
        <f>Sources!$C$9</f>
        <v>569</v>
      </c>
      <c r="I12" s="27" t="s">
        <v>19</v>
      </c>
      <c r="J12" s="13" t="s">
        <v>36</v>
      </c>
      <c r="P12"/>
      <c r="Q12"/>
      <c r="R12"/>
      <c r="S12"/>
    </row>
    <row r="13" spans="2:19" ht="15">
      <c r="B13" s="6"/>
      <c r="C13" s="32" t="s">
        <v>9</v>
      </c>
      <c r="D13" s="33" t="s">
        <v>10</v>
      </c>
      <c r="E13" s="6">
        <v>2010</v>
      </c>
      <c r="F13" s="17">
        <f>Sources!$C$5</f>
        <v>850</v>
      </c>
      <c r="G13" s="17">
        <v>0</v>
      </c>
      <c r="H13" s="17">
        <v>0</v>
      </c>
      <c r="I13" s="27" t="s">
        <v>19</v>
      </c>
      <c r="J13" s="13" t="s">
        <v>37</v>
      </c>
      <c r="P13"/>
      <c r="Q13"/>
      <c r="R13"/>
      <c r="S13"/>
    </row>
    <row r="14" spans="2:19" ht="14.5" customHeight="1">
      <c r="B14" s="6"/>
      <c r="C14" s="32" t="s">
        <v>9</v>
      </c>
      <c r="D14" s="33" t="s">
        <v>10</v>
      </c>
      <c r="E14" s="6">
        <v>2010</v>
      </c>
      <c r="F14" s="17">
        <f>Sources!$D$6</f>
        <v>1848</v>
      </c>
      <c r="G14" s="17">
        <v>0</v>
      </c>
      <c r="H14" s="17">
        <v>0</v>
      </c>
      <c r="I14" s="27" t="s">
        <v>19</v>
      </c>
      <c r="J14" s="13" t="s">
        <v>38</v>
      </c>
      <c r="P14"/>
      <c r="Q14"/>
      <c r="R14"/>
      <c r="S14"/>
    </row>
    <row r="15" spans="2:19" ht="15">
      <c r="B15" s="13"/>
      <c r="C15" s="32" t="s">
        <v>9</v>
      </c>
      <c r="D15" s="33" t="s">
        <v>10</v>
      </c>
      <c r="E15" s="13">
        <v>2010</v>
      </c>
      <c r="F15" s="17">
        <f>Sources!$D$7</f>
        <v>813</v>
      </c>
      <c r="G15" s="17">
        <v>0</v>
      </c>
      <c r="H15" s="17">
        <f>Sources!$D$8</f>
        <v>407</v>
      </c>
      <c r="I15" s="27" t="s">
        <v>19</v>
      </c>
      <c r="J15" s="13" t="s">
        <v>39</v>
      </c>
      <c r="P15"/>
      <c r="Q15"/>
      <c r="R15"/>
      <c r="S15"/>
    </row>
    <row r="16" spans="2:19" ht="15">
      <c r="C16" s="6" t="s">
        <v>9</v>
      </c>
      <c r="D16" s="19" t="s">
        <v>10</v>
      </c>
      <c r="E16" s="8">
        <v>2010</v>
      </c>
      <c r="F16" s="17">
        <v>0</v>
      </c>
      <c r="G16" s="17">
        <v>0</v>
      </c>
      <c r="H16" s="17">
        <f>Sources!$D$9</f>
        <v>569</v>
      </c>
      <c r="I16" s="27" t="s">
        <v>19</v>
      </c>
      <c r="J16" s="13" t="s">
        <v>40</v>
      </c>
      <c r="P16"/>
      <c r="Q16"/>
      <c r="R16"/>
      <c r="S16"/>
    </row>
    <row r="17" spans="2:19" ht="15">
      <c r="B17" s="10"/>
      <c r="C17" s="9" t="s">
        <v>9</v>
      </c>
      <c r="D17" s="20" t="s">
        <v>10</v>
      </c>
      <c r="E17" s="11">
        <v>2010</v>
      </c>
      <c r="F17" s="18">
        <f>Sources!$D$5</f>
        <v>350</v>
      </c>
      <c r="G17" s="18">
        <v>0</v>
      </c>
      <c r="H17" s="18">
        <v>0</v>
      </c>
      <c r="I17" s="28" t="s">
        <v>19</v>
      </c>
      <c r="J17" s="9" t="s">
        <v>41</v>
      </c>
      <c r="P17"/>
      <c r="Q17"/>
      <c r="R17"/>
      <c r="S17"/>
    </row>
    <row r="18" spans="2:19" ht="15">
      <c r="C18" s="6" t="s">
        <v>9</v>
      </c>
      <c r="D18" s="19" t="s">
        <v>10</v>
      </c>
      <c r="E18" s="8">
        <v>2012</v>
      </c>
      <c r="F18" s="17">
        <f>Sources!$C$6</f>
        <v>1848</v>
      </c>
      <c r="G18" s="17">
        <v>0</v>
      </c>
      <c r="H18" s="17">
        <v>0</v>
      </c>
      <c r="I18" s="27" t="s">
        <v>19</v>
      </c>
      <c r="J18" s="13" t="s">
        <v>34</v>
      </c>
      <c r="P18"/>
      <c r="Q18"/>
      <c r="R18"/>
      <c r="S18"/>
    </row>
    <row r="19" spans="2:19" ht="15">
      <c r="C19" s="6" t="s">
        <v>9</v>
      </c>
      <c r="D19" s="19" t="s">
        <v>10</v>
      </c>
      <c r="E19" s="8">
        <v>2012</v>
      </c>
      <c r="F19" s="17">
        <f>Sources!$C$7</f>
        <v>813</v>
      </c>
      <c r="G19" s="17">
        <v>0</v>
      </c>
      <c r="H19" s="17">
        <f>Sources!$C$8</f>
        <v>407</v>
      </c>
      <c r="I19" s="27" t="s">
        <v>19</v>
      </c>
      <c r="J19" s="13" t="s">
        <v>35</v>
      </c>
      <c r="P19"/>
      <c r="Q19"/>
      <c r="R19"/>
      <c r="S19"/>
    </row>
    <row r="20" spans="2:19" ht="15">
      <c r="C20" s="6" t="s">
        <v>9</v>
      </c>
      <c r="D20" s="19" t="s">
        <v>10</v>
      </c>
      <c r="E20" s="8">
        <v>2012</v>
      </c>
      <c r="F20" s="7">
        <v>0</v>
      </c>
      <c r="G20" s="17">
        <v>0</v>
      </c>
      <c r="H20" s="17">
        <f>Sources!$C$9</f>
        <v>569</v>
      </c>
      <c r="I20" s="27" t="s">
        <v>19</v>
      </c>
      <c r="J20" s="13" t="s">
        <v>36</v>
      </c>
      <c r="K20" s="12"/>
      <c r="L20" s="12"/>
      <c r="M20" s="12"/>
      <c r="P20"/>
      <c r="Q20"/>
      <c r="R20"/>
      <c r="S20"/>
    </row>
    <row r="21" spans="2:19" ht="15">
      <c r="C21" s="6" t="s">
        <v>9</v>
      </c>
      <c r="D21" s="19" t="s">
        <v>10</v>
      </c>
      <c r="E21" s="8">
        <v>2012</v>
      </c>
      <c r="F21" s="17">
        <f>Sources!$C$5</f>
        <v>850</v>
      </c>
      <c r="G21" s="17">
        <v>0</v>
      </c>
      <c r="H21" s="17">
        <v>0</v>
      </c>
      <c r="I21" s="27" t="s">
        <v>19</v>
      </c>
      <c r="J21" s="13" t="s">
        <v>37</v>
      </c>
      <c r="K21" s="12"/>
      <c r="L21" s="12"/>
      <c r="M21" s="12"/>
      <c r="N21"/>
      <c r="O21"/>
      <c r="P21"/>
      <c r="Q21"/>
      <c r="R21"/>
      <c r="S21"/>
    </row>
    <row r="22" spans="2:19" ht="15">
      <c r="C22" s="6" t="s">
        <v>9</v>
      </c>
      <c r="D22" s="19" t="s">
        <v>10</v>
      </c>
      <c r="E22" s="8">
        <v>2012</v>
      </c>
      <c r="F22" s="17">
        <f>Sources!$D$6</f>
        <v>1848</v>
      </c>
      <c r="G22" s="17">
        <v>0</v>
      </c>
      <c r="H22" s="17">
        <v>0</v>
      </c>
      <c r="I22" s="27" t="s">
        <v>19</v>
      </c>
      <c r="J22" s="13" t="s">
        <v>38</v>
      </c>
      <c r="K22" s="12"/>
      <c r="L22" s="12"/>
      <c r="M22" s="12"/>
    </row>
    <row r="23" spans="2:19" ht="15">
      <c r="C23" s="13" t="s">
        <v>9</v>
      </c>
      <c r="D23" s="21" t="s">
        <v>10</v>
      </c>
      <c r="E23" s="8">
        <v>2012</v>
      </c>
      <c r="F23" s="17">
        <f>Sources!$D$7</f>
        <v>813</v>
      </c>
      <c r="G23" s="17">
        <v>0</v>
      </c>
      <c r="H23" s="17">
        <f>Sources!$D$8</f>
        <v>407</v>
      </c>
      <c r="I23" s="27" t="s">
        <v>19</v>
      </c>
      <c r="J23" s="13" t="s">
        <v>39</v>
      </c>
      <c r="K23" s="12"/>
      <c r="L23" s="12"/>
      <c r="M23" s="12"/>
      <c r="O23" s="12"/>
    </row>
    <row r="24" spans="2:19" ht="15">
      <c r="C24" s="6" t="s">
        <v>9</v>
      </c>
      <c r="D24" s="19" t="s">
        <v>10</v>
      </c>
      <c r="E24" s="8">
        <v>2012</v>
      </c>
      <c r="F24" s="17">
        <v>0</v>
      </c>
      <c r="G24" s="17">
        <v>0</v>
      </c>
      <c r="H24" s="17">
        <f>Sources!$D$9</f>
        <v>569</v>
      </c>
      <c r="I24" s="27" t="s">
        <v>19</v>
      </c>
      <c r="J24" s="13" t="s">
        <v>40</v>
      </c>
      <c r="K24" s="12"/>
      <c r="L24" s="12"/>
      <c r="M24" s="12"/>
    </row>
    <row r="25" spans="2:19" ht="15">
      <c r="B25" s="10"/>
      <c r="C25" s="9" t="s">
        <v>9</v>
      </c>
      <c r="D25" s="20" t="s">
        <v>10</v>
      </c>
      <c r="E25" s="11">
        <v>2012</v>
      </c>
      <c r="F25" s="18">
        <f>Sources!$D$5</f>
        <v>350</v>
      </c>
      <c r="G25" s="18">
        <v>0</v>
      </c>
      <c r="H25" s="18">
        <v>0</v>
      </c>
      <c r="I25" s="28" t="s">
        <v>19</v>
      </c>
      <c r="J25" s="9" t="s">
        <v>41</v>
      </c>
      <c r="K25" s="12"/>
      <c r="L25" s="12"/>
      <c r="M25" s="12"/>
    </row>
    <row r="26" spans="2:19" ht="15">
      <c r="C26" s="6" t="s">
        <v>9</v>
      </c>
      <c r="D26" s="19" t="s">
        <v>10</v>
      </c>
      <c r="E26" s="8">
        <v>2015</v>
      </c>
      <c r="F26" s="17">
        <f>Sources!$C$6</f>
        <v>1848</v>
      </c>
      <c r="G26" s="17">
        <v>0</v>
      </c>
      <c r="H26" s="17">
        <v>0</v>
      </c>
      <c r="I26" s="27" t="s">
        <v>19</v>
      </c>
      <c r="J26" s="13" t="s">
        <v>34</v>
      </c>
      <c r="K26" s="12"/>
    </row>
    <row r="27" spans="2:19" ht="15">
      <c r="C27" s="6" t="s">
        <v>9</v>
      </c>
      <c r="D27" s="19" t="s">
        <v>10</v>
      </c>
      <c r="E27" s="8">
        <v>2015</v>
      </c>
      <c r="F27" s="17">
        <f>Sources!$C$7</f>
        <v>813</v>
      </c>
      <c r="G27" s="17">
        <v>0</v>
      </c>
      <c r="H27" s="17">
        <f>Sources!$C$8</f>
        <v>407</v>
      </c>
      <c r="I27" s="27" t="s">
        <v>19</v>
      </c>
      <c r="J27" s="13" t="s">
        <v>35</v>
      </c>
      <c r="K27" s="12"/>
      <c r="L27" s="12"/>
      <c r="M27" s="12"/>
    </row>
    <row r="28" spans="2:19" ht="15">
      <c r="C28" s="6" t="s">
        <v>9</v>
      </c>
      <c r="D28" s="19" t="s">
        <v>10</v>
      </c>
      <c r="E28" s="8">
        <v>2015</v>
      </c>
      <c r="F28" s="7">
        <v>0</v>
      </c>
      <c r="G28" s="17">
        <v>0</v>
      </c>
      <c r="H28" s="17">
        <f>Sources!$C$9</f>
        <v>569</v>
      </c>
      <c r="I28" s="27" t="s">
        <v>19</v>
      </c>
      <c r="J28" s="13" t="s">
        <v>36</v>
      </c>
      <c r="K28" s="12"/>
      <c r="L28" s="12"/>
      <c r="M28" s="12"/>
    </row>
    <row r="29" spans="2:19" ht="15">
      <c r="C29" s="6" t="s">
        <v>9</v>
      </c>
      <c r="D29" s="19" t="s">
        <v>10</v>
      </c>
      <c r="E29" s="8">
        <v>2015</v>
      </c>
      <c r="F29" s="17">
        <f>Sources!$C$5</f>
        <v>850</v>
      </c>
      <c r="G29" s="17">
        <v>0</v>
      </c>
      <c r="H29" s="17">
        <v>0</v>
      </c>
      <c r="I29" s="27" t="s">
        <v>19</v>
      </c>
      <c r="J29" s="13" t="s">
        <v>37</v>
      </c>
      <c r="K29" s="12"/>
      <c r="L29" s="12"/>
      <c r="M29" s="12"/>
    </row>
    <row r="30" spans="2:19" ht="15">
      <c r="C30" s="6" t="s">
        <v>9</v>
      </c>
      <c r="D30" s="19" t="s">
        <v>10</v>
      </c>
      <c r="E30" s="8">
        <v>2015</v>
      </c>
      <c r="F30" s="17">
        <f>Sources!$D$6</f>
        <v>1848</v>
      </c>
      <c r="G30" s="17">
        <v>0</v>
      </c>
      <c r="H30" s="17">
        <v>0</v>
      </c>
      <c r="I30" s="27" t="s">
        <v>19</v>
      </c>
      <c r="J30" s="13" t="s">
        <v>38</v>
      </c>
      <c r="K30" s="12"/>
      <c r="L30" s="12"/>
      <c r="M30" s="12"/>
    </row>
    <row r="31" spans="2:19" ht="15">
      <c r="C31" s="13" t="s">
        <v>9</v>
      </c>
      <c r="D31" s="21" t="s">
        <v>10</v>
      </c>
      <c r="E31" s="14">
        <v>2015</v>
      </c>
      <c r="F31" s="17">
        <f>Sources!$D$7</f>
        <v>813</v>
      </c>
      <c r="G31" s="17">
        <v>0</v>
      </c>
      <c r="H31" s="17">
        <f>Sources!$D$8</f>
        <v>407</v>
      </c>
      <c r="I31" s="27" t="s">
        <v>19</v>
      </c>
      <c r="J31" s="13" t="s">
        <v>39</v>
      </c>
      <c r="K31" s="12"/>
      <c r="L31" s="12"/>
      <c r="M31" s="12"/>
    </row>
    <row r="32" spans="2:19" ht="15">
      <c r="C32" s="6" t="s">
        <v>9</v>
      </c>
      <c r="D32" s="19" t="s">
        <v>10</v>
      </c>
      <c r="E32" s="14">
        <v>2015</v>
      </c>
      <c r="F32" s="17">
        <v>0</v>
      </c>
      <c r="G32" s="17">
        <v>0</v>
      </c>
      <c r="H32" s="17">
        <f>Sources!$D$9</f>
        <v>569</v>
      </c>
      <c r="I32" s="27" t="s">
        <v>19</v>
      </c>
      <c r="J32" s="13" t="s">
        <v>40</v>
      </c>
      <c r="K32" s="12"/>
      <c r="L32" s="12"/>
      <c r="M32" s="12"/>
    </row>
    <row r="33" spans="2:13" ht="15">
      <c r="B33" s="10"/>
      <c r="C33" s="9" t="s">
        <v>9</v>
      </c>
      <c r="D33" s="20" t="s">
        <v>10</v>
      </c>
      <c r="E33" s="11">
        <v>2015</v>
      </c>
      <c r="F33" s="18">
        <f>Sources!$D$5</f>
        <v>350</v>
      </c>
      <c r="G33" s="18">
        <v>0</v>
      </c>
      <c r="H33" s="18">
        <v>0</v>
      </c>
      <c r="I33" s="28" t="s">
        <v>19</v>
      </c>
      <c r="J33" s="9" t="s">
        <v>41</v>
      </c>
      <c r="K33" s="12"/>
      <c r="L33" s="12"/>
      <c r="M33" s="12"/>
    </row>
    <row r="34" spans="2:13" ht="15">
      <c r="C34" s="6" t="s">
        <v>9</v>
      </c>
      <c r="D34" s="19" t="s">
        <v>10</v>
      </c>
      <c r="E34" s="8">
        <v>2020</v>
      </c>
      <c r="F34" s="17">
        <f>Sources!$C$6</f>
        <v>1848</v>
      </c>
      <c r="G34" s="17">
        <v>0</v>
      </c>
      <c r="H34" s="17">
        <v>0</v>
      </c>
      <c r="I34" s="27" t="s">
        <v>19</v>
      </c>
      <c r="J34" s="13" t="s">
        <v>34</v>
      </c>
      <c r="K34" s="12"/>
      <c r="L34" s="12"/>
      <c r="M34" s="12"/>
    </row>
    <row r="35" spans="2:13" ht="15">
      <c r="C35" s="6" t="s">
        <v>9</v>
      </c>
      <c r="D35" s="19" t="s">
        <v>10</v>
      </c>
      <c r="E35" s="14">
        <v>2020</v>
      </c>
      <c r="F35" s="17">
        <f>Sources!$C$7</f>
        <v>813</v>
      </c>
      <c r="G35" s="17">
        <v>0</v>
      </c>
      <c r="H35" s="17">
        <f>Sources!$C$8</f>
        <v>407</v>
      </c>
      <c r="I35" s="27" t="s">
        <v>19</v>
      </c>
      <c r="J35" s="13" t="s">
        <v>35</v>
      </c>
      <c r="K35" s="12"/>
      <c r="L35" s="12"/>
      <c r="M35" s="12"/>
    </row>
    <row r="36" spans="2:13" ht="15">
      <c r="C36" s="6" t="s">
        <v>9</v>
      </c>
      <c r="D36" s="19" t="s">
        <v>10</v>
      </c>
      <c r="E36" s="14">
        <v>2020</v>
      </c>
      <c r="F36" s="7">
        <v>0</v>
      </c>
      <c r="G36" s="17">
        <v>0</v>
      </c>
      <c r="H36" s="17">
        <f>Sources!$C$9</f>
        <v>569</v>
      </c>
      <c r="I36" s="27" t="s">
        <v>19</v>
      </c>
      <c r="J36" s="13" t="s">
        <v>36</v>
      </c>
      <c r="K36" s="12"/>
    </row>
    <row r="37" spans="2:13" ht="15">
      <c r="C37" s="6" t="s">
        <v>9</v>
      </c>
      <c r="D37" s="19" t="s">
        <v>10</v>
      </c>
      <c r="E37" s="14">
        <v>2020</v>
      </c>
      <c r="F37" s="17">
        <f>Sources!$C$5</f>
        <v>850</v>
      </c>
      <c r="G37" s="17">
        <v>0</v>
      </c>
      <c r="H37" s="17">
        <v>0</v>
      </c>
      <c r="I37" s="27" t="s">
        <v>19</v>
      </c>
      <c r="J37" s="13" t="s">
        <v>37</v>
      </c>
      <c r="K37" s="12"/>
      <c r="L37" s="12"/>
      <c r="M37" s="12"/>
    </row>
    <row r="38" spans="2:13" ht="15">
      <c r="C38" s="6" t="s">
        <v>9</v>
      </c>
      <c r="D38" s="19" t="s">
        <v>10</v>
      </c>
      <c r="E38" s="14">
        <v>2020</v>
      </c>
      <c r="F38" s="17">
        <f>Sources!$D$6</f>
        <v>1848</v>
      </c>
      <c r="G38" s="17">
        <v>0</v>
      </c>
      <c r="H38" s="17">
        <v>0</v>
      </c>
      <c r="I38" s="27" t="s">
        <v>19</v>
      </c>
      <c r="J38" s="13" t="s">
        <v>38</v>
      </c>
      <c r="K38" s="12"/>
      <c r="L38" s="12"/>
      <c r="M38" s="12"/>
    </row>
    <row r="39" spans="2:13" ht="15">
      <c r="C39" s="13" t="s">
        <v>9</v>
      </c>
      <c r="D39" s="21" t="s">
        <v>10</v>
      </c>
      <c r="E39" s="14">
        <v>2020</v>
      </c>
      <c r="F39" s="17">
        <f>Sources!$D$7</f>
        <v>813</v>
      </c>
      <c r="G39" s="17">
        <v>0</v>
      </c>
      <c r="H39" s="17">
        <f>Sources!$D$8</f>
        <v>407</v>
      </c>
      <c r="I39" s="27" t="s">
        <v>19</v>
      </c>
      <c r="J39" s="13" t="s">
        <v>39</v>
      </c>
      <c r="K39" s="12"/>
      <c r="L39" s="12"/>
      <c r="M39" s="12"/>
    </row>
    <row r="40" spans="2:13" ht="15">
      <c r="C40" s="6" t="s">
        <v>9</v>
      </c>
      <c r="D40" s="19" t="s">
        <v>10</v>
      </c>
      <c r="E40" s="14">
        <v>2020</v>
      </c>
      <c r="F40" s="17">
        <v>0</v>
      </c>
      <c r="G40" s="17">
        <v>0</v>
      </c>
      <c r="H40" s="17">
        <f>Sources!$D$9</f>
        <v>569</v>
      </c>
      <c r="I40" s="27" t="s">
        <v>19</v>
      </c>
      <c r="J40" s="13" t="s">
        <v>40</v>
      </c>
      <c r="K40" s="12"/>
      <c r="L40" s="12"/>
      <c r="M40" s="12"/>
    </row>
    <row r="41" spans="2:13" ht="15">
      <c r="B41" s="10"/>
      <c r="C41" s="9" t="s">
        <v>9</v>
      </c>
      <c r="D41" s="20" t="s">
        <v>10</v>
      </c>
      <c r="E41" s="11">
        <v>2020</v>
      </c>
      <c r="F41" s="18">
        <f>Sources!$D$5</f>
        <v>350</v>
      </c>
      <c r="G41" s="18">
        <v>0</v>
      </c>
      <c r="H41" s="18">
        <v>0</v>
      </c>
      <c r="I41" s="28" t="s">
        <v>19</v>
      </c>
      <c r="J41" s="9" t="s">
        <v>41</v>
      </c>
      <c r="K41" s="12"/>
      <c r="L41" s="12"/>
      <c r="M41" s="12"/>
    </row>
    <row r="42" spans="2:13" ht="15">
      <c r="C42" s="6" t="s">
        <v>9</v>
      </c>
      <c r="D42" s="19" t="s">
        <v>10</v>
      </c>
      <c r="E42" s="8">
        <v>2030</v>
      </c>
      <c r="F42" s="17">
        <f>Sources!$C$6</f>
        <v>1848</v>
      </c>
      <c r="G42" s="17">
        <v>0</v>
      </c>
      <c r="H42" s="17">
        <v>0</v>
      </c>
      <c r="I42" s="27" t="s">
        <v>19</v>
      </c>
      <c r="J42" s="13" t="s">
        <v>34</v>
      </c>
      <c r="K42" s="12"/>
      <c r="L42" s="12"/>
      <c r="M42" s="12"/>
    </row>
    <row r="43" spans="2:13" ht="15">
      <c r="C43" s="6" t="s">
        <v>9</v>
      </c>
      <c r="D43" s="19" t="s">
        <v>10</v>
      </c>
      <c r="E43" s="8">
        <f t="shared" ref="E43:E49" si="0">E42</f>
        <v>2030</v>
      </c>
      <c r="F43" s="17">
        <f>Sources!$C$7</f>
        <v>813</v>
      </c>
      <c r="G43" s="17">
        <v>0</v>
      </c>
      <c r="H43" s="17">
        <f>Sources!$C$8</f>
        <v>407</v>
      </c>
      <c r="I43" s="27" t="s">
        <v>19</v>
      </c>
      <c r="J43" s="13" t="s">
        <v>35</v>
      </c>
      <c r="K43" s="12"/>
      <c r="L43" s="12"/>
      <c r="M43" s="12"/>
    </row>
    <row r="44" spans="2:13" ht="15">
      <c r="C44" s="6" t="s">
        <v>9</v>
      </c>
      <c r="D44" s="19" t="s">
        <v>10</v>
      </c>
      <c r="E44" s="8">
        <f t="shared" si="0"/>
        <v>2030</v>
      </c>
      <c r="F44" s="7">
        <v>0</v>
      </c>
      <c r="G44" s="17">
        <v>0</v>
      </c>
      <c r="H44" s="17">
        <f>Sources!$C$9</f>
        <v>569</v>
      </c>
      <c r="I44" s="27" t="s">
        <v>19</v>
      </c>
      <c r="J44" s="13" t="s">
        <v>36</v>
      </c>
      <c r="K44" s="12"/>
      <c r="L44" s="12"/>
      <c r="M44" s="12"/>
    </row>
    <row r="45" spans="2:13" ht="15">
      <c r="C45" s="6" t="s">
        <v>9</v>
      </c>
      <c r="D45" s="19" t="s">
        <v>10</v>
      </c>
      <c r="E45" s="8">
        <f t="shared" si="0"/>
        <v>2030</v>
      </c>
      <c r="F45" s="17">
        <f>Sources!$C$5</f>
        <v>850</v>
      </c>
      <c r="G45" s="17">
        <v>0</v>
      </c>
      <c r="H45" s="17">
        <v>0</v>
      </c>
      <c r="I45" s="27" t="s">
        <v>19</v>
      </c>
      <c r="J45" s="13" t="s">
        <v>37</v>
      </c>
      <c r="K45" s="12"/>
    </row>
    <row r="46" spans="2:13" ht="15">
      <c r="C46" s="6" t="s">
        <v>9</v>
      </c>
      <c r="D46" s="19" t="s">
        <v>10</v>
      </c>
      <c r="E46" s="8">
        <f t="shared" si="0"/>
        <v>2030</v>
      </c>
      <c r="F46" s="17">
        <f>Sources!$D$6</f>
        <v>1848</v>
      </c>
      <c r="G46" s="17">
        <v>0</v>
      </c>
      <c r="H46" s="17">
        <v>0</v>
      </c>
      <c r="I46" s="27" t="s">
        <v>19</v>
      </c>
      <c r="J46" s="13" t="s">
        <v>38</v>
      </c>
      <c r="K46" s="12"/>
    </row>
    <row r="47" spans="2:13" ht="15">
      <c r="C47" s="13" t="s">
        <v>9</v>
      </c>
      <c r="D47" s="21" t="s">
        <v>10</v>
      </c>
      <c r="E47" s="8">
        <f t="shared" si="0"/>
        <v>2030</v>
      </c>
      <c r="F47" s="17">
        <f>Sources!$D$7</f>
        <v>813</v>
      </c>
      <c r="G47" s="17">
        <v>0</v>
      </c>
      <c r="H47" s="17">
        <f>Sources!$D$8</f>
        <v>407</v>
      </c>
      <c r="I47" s="27" t="s">
        <v>19</v>
      </c>
      <c r="J47" s="13" t="s">
        <v>39</v>
      </c>
      <c r="K47" s="12"/>
      <c r="L47" s="12"/>
      <c r="M47" s="12"/>
    </row>
    <row r="48" spans="2:13" ht="15">
      <c r="C48" s="6" t="s">
        <v>9</v>
      </c>
      <c r="D48" s="19" t="s">
        <v>10</v>
      </c>
      <c r="E48" s="8">
        <f t="shared" si="0"/>
        <v>2030</v>
      </c>
      <c r="F48" s="17">
        <v>0</v>
      </c>
      <c r="G48" s="17">
        <v>0</v>
      </c>
      <c r="H48" s="17">
        <f>Sources!$D$9</f>
        <v>569</v>
      </c>
      <c r="I48" s="27" t="s">
        <v>19</v>
      </c>
      <c r="J48" s="13" t="s">
        <v>40</v>
      </c>
      <c r="K48" s="12"/>
    </row>
    <row r="49" spans="2:13" ht="15">
      <c r="B49" s="10"/>
      <c r="C49" s="9" t="s">
        <v>9</v>
      </c>
      <c r="D49" s="20" t="s">
        <v>10</v>
      </c>
      <c r="E49" s="11">
        <f t="shared" si="0"/>
        <v>2030</v>
      </c>
      <c r="F49" s="18">
        <f>Sources!$D$5</f>
        <v>350</v>
      </c>
      <c r="G49" s="18">
        <v>0</v>
      </c>
      <c r="H49" s="18">
        <v>0</v>
      </c>
      <c r="I49" s="28" t="s">
        <v>19</v>
      </c>
      <c r="J49" s="9" t="s">
        <v>41</v>
      </c>
      <c r="K49" s="12"/>
    </row>
    <row r="50" spans="2:13" ht="15">
      <c r="C50" s="13" t="s">
        <v>9</v>
      </c>
      <c r="D50" s="21" t="s">
        <v>10</v>
      </c>
      <c r="E50" s="14">
        <v>2050</v>
      </c>
      <c r="F50" s="17">
        <f>Sources!$C$6</f>
        <v>1848</v>
      </c>
      <c r="G50" s="17">
        <v>0</v>
      </c>
      <c r="H50" s="17">
        <v>0</v>
      </c>
      <c r="I50" s="27" t="s">
        <v>19</v>
      </c>
      <c r="J50" s="13" t="s">
        <v>34</v>
      </c>
      <c r="K50" s="12"/>
      <c r="L50" s="12"/>
      <c r="M50" s="12"/>
    </row>
    <row r="51" spans="2:13" ht="15">
      <c r="C51" s="6" t="s">
        <v>9</v>
      </c>
      <c r="D51" s="19" t="s">
        <v>10</v>
      </c>
      <c r="E51" s="8">
        <v>2050</v>
      </c>
      <c r="F51" s="17">
        <f>Sources!$C$7</f>
        <v>813</v>
      </c>
      <c r="G51" s="17">
        <v>0</v>
      </c>
      <c r="H51" s="17">
        <f>Sources!$C$8</f>
        <v>407</v>
      </c>
      <c r="I51" s="27" t="s">
        <v>19</v>
      </c>
      <c r="J51" s="13" t="s">
        <v>35</v>
      </c>
      <c r="K51" s="12"/>
      <c r="L51" s="12"/>
      <c r="M51" s="12"/>
    </row>
    <row r="52" spans="2:13" ht="15">
      <c r="C52" s="6" t="s">
        <v>9</v>
      </c>
      <c r="D52" s="19" t="s">
        <v>10</v>
      </c>
      <c r="E52" s="8">
        <v>2050</v>
      </c>
      <c r="F52" s="7">
        <v>0</v>
      </c>
      <c r="G52" s="17">
        <v>0</v>
      </c>
      <c r="H52" s="17">
        <f>Sources!$C$9</f>
        <v>569</v>
      </c>
      <c r="I52" s="27" t="s">
        <v>19</v>
      </c>
      <c r="J52" s="13" t="s">
        <v>36</v>
      </c>
      <c r="K52" s="12"/>
      <c r="L52" s="12"/>
      <c r="M52" s="12"/>
    </row>
    <row r="53" spans="2:13" ht="15">
      <c r="C53" s="6" t="s">
        <v>9</v>
      </c>
      <c r="D53" s="19" t="s">
        <v>10</v>
      </c>
      <c r="E53" s="8">
        <v>2050</v>
      </c>
      <c r="F53" s="17">
        <f>Sources!$C$5</f>
        <v>850</v>
      </c>
      <c r="G53" s="17">
        <v>0</v>
      </c>
      <c r="H53" s="17">
        <v>0</v>
      </c>
      <c r="I53" s="27" t="s">
        <v>19</v>
      </c>
      <c r="J53" s="13" t="s">
        <v>37</v>
      </c>
      <c r="K53" s="12"/>
      <c r="L53" s="12"/>
      <c r="M53" s="12"/>
    </row>
    <row r="54" spans="2:13" ht="15">
      <c r="C54" s="6" t="s">
        <v>9</v>
      </c>
      <c r="D54" s="19" t="s">
        <v>10</v>
      </c>
      <c r="E54" s="8">
        <v>2050</v>
      </c>
      <c r="F54" s="17">
        <f>Sources!$D$6</f>
        <v>1848</v>
      </c>
      <c r="G54" s="17">
        <v>0</v>
      </c>
      <c r="H54" s="17">
        <v>0</v>
      </c>
      <c r="I54" s="27" t="s">
        <v>19</v>
      </c>
      <c r="J54" s="13" t="s">
        <v>38</v>
      </c>
      <c r="K54" s="12"/>
      <c r="L54" s="12"/>
      <c r="M54" s="12"/>
    </row>
    <row r="55" spans="2:13" ht="15">
      <c r="C55" s="13" t="s">
        <v>9</v>
      </c>
      <c r="D55" s="21" t="s">
        <v>10</v>
      </c>
      <c r="E55" s="8">
        <v>2050</v>
      </c>
      <c r="F55" s="17">
        <f>Sources!$D$7</f>
        <v>813</v>
      </c>
      <c r="G55" s="17">
        <v>0</v>
      </c>
      <c r="H55" s="17">
        <f>Sources!$D$8</f>
        <v>407</v>
      </c>
      <c r="I55" s="27" t="s">
        <v>19</v>
      </c>
      <c r="J55" s="13" t="s">
        <v>39</v>
      </c>
      <c r="K55" s="12"/>
      <c r="L55" s="12"/>
      <c r="M55" s="12"/>
    </row>
    <row r="56" spans="2:13" ht="15">
      <c r="C56" s="6" t="s">
        <v>9</v>
      </c>
      <c r="D56" s="19" t="s">
        <v>10</v>
      </c>
      <c r="E56" s="8">
        <v>2050</v>
      </c>
      <c r="F56" s="17">
        <v>0</v>
      </c>
      <c r="G56" s="17">
        <v>0</v>
      </c>
      <c r="H56" s="17">
        <f>Sources!$D$9</f>
        <v>569</v>
      </c>
      <c r="I56" s="27" t="s">
        <v>19</v>
      </c>
      <c r="J56" s="13" t="s">
        <v>40</v>
      </c>
      <c r="K56" s="12"/>
      <c r="L56" s="12"/>
      <c r="M56" s="12"/>
    </row>
    <row r="57" spans="2:13" ht="15">
      <c r="C57" s="13" t="s">
        <v>9</v>
      </c>
      <c r="D57" s="21" t="s">
        <v>10</v>
      </c>
      <c r="E57" s="8">
        <v>2050</v>
      </c>
      <c r="F57" s="18">
        <f>Sources!$D$5</f>
        <v>350</v>
      </c>
      <c r="G57" s="18">
        <v>0</v>
      </c>
      <c r="H57" s="18">
        <v>0</v>
      </c>
      <c r="I57" s="27" t="s">
        <v>19</v>
      </c>
      <c r="J57" s="13" t="s">
        <v>41</v>
      </c>
      <c r="K57" s="12"/>
      <c r="L57" s="12"/>
      <c r="M57" s="12"/>
    </row>
    <row r="58" spans="2:13">
      <c r="K58" s="12"/>
      <c r="L58" s="12"/>
      <c r="M58" s="12"/>
    </row>
    <row r="59" spans="2:13">
      <c r="K59" s="12"/>
      <c r="L59" s="12"/>
      <c r="M59" s="12"/>
    </row>
    <row r="60" spans="2:13">
      <c r="K60" s="12"/>
      <c r="L60" s="12"/>
      <c r="M60" s="12"/>
    </row>
    <row r="61" spans="2:13">
      <c r="K61" s="12"/>
      <c r="L61" s="12"/>
      <c r="M61" s="12"/>
    </row>
    <row r="62" spans="2:13">
      <c r="K62" s="12"/>
      <c r="L62" s="12"/>
      <c r="M62" s="12"/>
    </row>
    <row r="63" spans="2:13">
      <c r="K63" s="12"/>
      <c r="L63" s="12"/>
      <c r="M63" s="12"/>
    </row>
    <row r="64" spans="2:13">
      <c r="K64" s="12"/>
      <c r="L64" s="12"/>
      <c r="M64" s="12"/>
    </row>
    <row r="65" spans="2:13">
      <c r="K65" s="12"/>
      <c r="L65" s="12"/>
      <c r="M65" s="12"/>
    </row>
    <row r="66" spans="2:13">
      <c r="K66" s="12"/>
      <c r="L66" s="12"/>
      <c r="M66" s="12"/>
    </row>
    <row r="67" spans="2:13" ht="15">
      <c r="C67" s="14"/>
      <c r="D67" s="14"/>
      <c r="E67" s="14"/>
      <c r="F67" s="12"/>
      <c r="G67" s="12"/>
      <c r="H67" s="12"/>
      <c r="I67" s="27"/>
      <c r="J67" s="14"/>
      <c r="K67" s="12"/>
      <c r="L67" s="12"/>
      <c r="M67" s="12"/>
    </row>
    <row r="68" spans="2:13" ht="15">
      <c r="C68" s="14"/>
      <c r="D68" s="14"/>
      <c r="E68" s="14"/>
      <c r="F68" s="12"/>
      <c r="G68" s="12"/>
      <c r="H68" s="12"/>
      <c r="I68" s="27"/>
      <c r="J68" s="14"/>
      <c r="K68" s="12"/>
      <c r="L68" s="12"/>
      <c r="M68" s="12"/>
    </row>
    <row r="69" spans="2:13">
      <c r="B69" s="22"/>
      <c r="C69" s="22"/>
      <c r="D69" s="22"/>
      <c r="E69" s="22"/>
      <c r="F69" s="22"/>
      <c r="G69" s="22"/>
      <c r="H69" s="22"/>
      <c r="I69" s="22"/>
      <c r="J69" s="22"/>
      <c r="K69" s="12"/>
      <c r="L69" s="12"/>
      <c r="M69" s="12"/>
    </row>
    <row r="70" spans="2:13">
      <c r="B70" s="22"/>
      <c r="C70" s="22"/>
      <c r="D70" s="22"/>
      <c r="E70" s="22"/>
      <c r="F70" s="22"/>
      <c r="G70" s="22"/>
      <c r="H70" s="22"/>
      <c r="I70" s="22"/>
      <c r="J70" s="22"/>
      <c r="K70" s="12"/>
      <c r="L70" s="12"/>
      <c r="M70" s="12"/>
    </row>
    <row r="71" spans="2:13">
      <c r="B71"/>
      <c r="C71"/>
      <c r="D71"/>
      <c r="E71"/>
      <c r="F71"/>
      <c r="G71"/>
      <c r="H71"/>
      <c r="I71"/>
      <c r="J71"/>
      <c r="K71" s="12"/>
      <c r="L71" s="12"/>
      <c r="M71" s="12"/>
    </row>
    <row r="72" spans="2:13">
      <c r="B72"/>
      <c r="C72"/>
      <c r="D72"/>
      <c r="E72"/>
      <c r="F72"/>
      <c r="G72"/>
      <c r="H72"/>
      <c r="I72"/>
      <c r="J72"/>
      <c r="K72" s="12"/>
      <c r="L72" s="12"/>
      <c r="M72" s="12"/>
    </row>
    <row r="73" spans="2:13">
      <c r="B73"/>
      <c r="C73"/>
      <c r="D73"/>
      <c r="E73"/>
      <c r="F73"/>
      <c r="G73"/>
      <c r="H73"/>
      <c r="I73"/>
      <c r="J73"/>
      <c r="K73" s="12"/>
      <c r="L73" s="12"/>
      <c r="M73" s="12"/>
    </row>
    <row r="74" spans="2:13">
      <c r="B74"/>
      <c r="C74"/>
      <c r="D74"/>
      <c r="E74"/>
      <c r="F74"/>
      <c r="G74"/>
      <c r="H74"/>
      <c r="I74"/>
      <c r="J74"/>
      <c r="K74" s="12"/>
      <c r="L74" s="12"/>
      <c r="M74" s="12"/>
    </row>
    <row r="75" spans="2:13">
      <c r="B75"/>
      <c r="C75"/>
      <c r="D75"/>
      <c r="E75"/>
      <c r="F75"/>
      <c r="G75"/>
      <c r="H75"/>
      <c r="I75"/>
      <c r="J75"/>
      <c r="K75" s="12"/>
      <c r="L75" s="12"/>
      <c r="M75" s="12"/>
    </row>
    <row r="76" spans="2:13">
      <c r="B76"/>
      <c r="C76"/>
      <c r="D76"/>
      <c r="E76"/>
      <c r="F76"/>
      <c r="G76"/>
      <c r="H76"/>
      <c r="I76"/>
      <c r="J76"/>
      <c r="K76" s="12"/>
      <c r="L76" s="12"/>
      <c r="M76" s="12"/>
    </row>
    <row r="77" spans="2:13">
      <c r="B77"/>
      <c r="C77"/>
      <c r="D77"/>
      <c r="E77"/>
      <c r="F77"/>
      <c r="G77"/>
      <c r="H77"/>
      <c r="I77"/>
      <c r="J77"/>
      <c r="K77" s="12"/>
      <c r="L77" s="12"/>
      <c r="M77" s="12"/>
    </row>
    <row r="78" spans="2:13">
      <c r="B78"/>
      <c r="C78"/>
      <c r="D78"/>
      <c r="E78"/>
      <c r="F78"/>
      <c r="G78"/>
      <c r="H78"/>
      <c r="I78"/>
      <c r="J78"/>
      <c r="K78" s="12"/>
      <c r="L78" s="12"/>
      <c r="M78" s="12"/>
    </row>
    <row r="79" spans="2:13">
      <c r="B79"/>
      <c r="C79"/>
      <c r="D79"/>
      <c r="E79"/>
      <c r="F79"/>
      <c r="G79"/>
      <c r="H79"/>
      <c r="I79"/>
      <c r="J79"/>
      <c r="K79" s="12"/>
      <c r="L79" s="12"/>
      <c r="M79" s="12"/>
    </row>
    <row r="80" spans="2:13">
      <c r="B80"/>
      <c r="C80"/>
      <c r="D80"/>
      <c r="E80"/>
      <c r="F80"/>
      <c r="G80"/>
      <c r="H80"/>
      <c r="I80"/>
      <c r="J80"/>
    </row>
    <row r="81" spans="2:10">
      <c r="B81"/>
      <c r="C81"/>
      <c r="D81"/>
      <c r="E81"/>
      <c r="F81"/>
      <c r="G81"/>
      <c r="H81"/>
      <c r="I81"/>
      <c r="J81"/>
    </row>
    <row r="82" spans="2:10">
      <c r="B82"/>
      <c r="C82"/>
      <c r="D82"/>
      <c r="E82"/>
      <c r="F82"/>
      <c r="G82"/>
      <c r="H82"/>
      <c r="I82"/>
      <c r="J82"/>
    </row>
    <row r="83" spans="2:10">
      <c r="B83"/>
      <c r="C83"/>
      <c r="D83"/>
      <c r="E83"/>
      <c r="F83"/>
      <c r="G83"/>
      <c r="H83"/>
      <c r="I83"/>
      <c r="J83"/>
    </row>
    <row r="84" spans="2:10">
      <c r="B84"/>
      <c r="C84"/>
      <c r="D84"/>
      <c r="E84"/>
      <c r="F84"/>
      <c r="G84"/>
      <c r="H84"/>
      <c r="I84"/>
      <c r="J84"/>
    </row>
    <row r="85" spans="2:10">
      <c r="B85"/>
      <c r="C85"/>
      <c r="D85"/>
      <c r="E85"/>
      <c r="F85"/>
      <c r="G85"/>
      <c r="H85"/>
      <c r="I85"/>
      <c r="J85"/>
    </row>
    <row r="86" spans="2:10">
      <c r="B86"/>
      <c r="C86"/>
      <c r="D86"/>
      <c r="E86"/>
      <c r="F86"/>
      <c r="G86"/>
      <c r="H86"/>
      <c r="I86"/>
      <c r="J86"/>
    </row>
    <row r="87" spans="2:10">
      <c r="B87"/>
      <c r="C87"/>
      <c r="D87"/>
      <c r="E87"/>
      <c r="F87"/>
      <c r="G87"/>
      <c r="H87"/>
      <c r="I87"/>
      <c r="J87"/>
    </row>
    <row r="88" spans="2:10">
      <c r="B88"/>
      <c r="C88"/>
      <c r="D88"/>
      <c r="E88"/>
      <c r="F88"/>
      <c r="G88"/>
      <c r="H88"/>
      <c r="I88"/>
      <c r="J88"/>
    </row>
    <row r="89" spans="2:10">
      <c r="B89"/>
      <c r="C89"/>
      <c r="D89"/>
      <c r="E89"/>
      <c r="F89"/>
      <c r="G89"/>
      <c r="H89"/>
      <c r="I89"/>
      <c r="J89"/>
    </row>
    <row r="90" spans="2:10">
      <c r="B90"/>
      <c r="C90"/>
      <c r="D90"/>
      <c r="E90"/>
      <c r="F90"/>
      <c r="G90"/>
      <c r="H90"/>
      <c r="I90"/>
      <c r="J90"/>
    </row>
    <row r="91" spans="2:10">
      <c r="B91"/>
      <c r="C91"/>
      <c r="D91"/>
      <c r="E91"/>
      <c r="F91"/>
      <c r="G91"/>
      <c r="H91"/>
      <c r="I91"/>
      <c r="J91"/>
    </row>
    <row r="92" spans="2:10">
      <c r="B92"/>
      <c r="C92"/>
      <c r="D92"/>
      <c r="E92"/>
      <c r="F92"/>
      <c r="G92"/>
      <c r="H92"/>
      <c r="I92"/>
      <c r="J92"/>
    </row>
    <row r="93" spans="2:10">
      <c r="B93"/>
      <c r="C93"/>
      <c r="D93"/>
      <c r="E93"/>
      <c r="F93"/>
      <c r="G93"/>
      <c r="H93"/>
      <c r="I93"/>
      <c r="J93"/>
    </row>
    <row r="94" spans="2:10">
      <c r="B94"/>
      <c r="C94"/>
      <c r="D94"/>
      <c r="E94"/>
      <c r="F94"/>
      <c r="G94"/>
      <c r="H94"/>
      <c r="I94"/>
      <c r="J94"/>
    </row>
    <row r="95" spans="2:10">
      <c r="B95"/>
      <c r="C95"/>
      <c r="D95"/>
      <c r="E95"/>
      <c r="F95"/>
      <c r="G95"/>
      <c r="H95"/>
      <c r="I95"/>
      <c r="J95"/>
    </row>
    <row r="96" spans="2:10">
      <c r="B96"/>
      <c r="C96"/>
      <c r="D96"/>
      <c r="E96"/>
      <c r="F96"/>
      <c r="G96"/>
      <c r="H96"/>
      <c r="I96"/>
      <c r="J96"/>
    </row>
    <row r="97" spans="2:10">
      <c r="B97"/>
      <c r="C97"/>
      <c r="D97"/>
      <c r="E97"/>
      <c r="F97"/>
      <c r="G97"/>
      <c r="H97"/>
      <c r="I97"/>
      <c r="J97"/>
    </row>
    <row r="98" spans="2:10">
      <c r="B98"/>
      <c r="C98"/>
      <c r="D98"/>
      <c r="E98"/>
      <c r="F98"/>
      <c r="G98"/>
      <c r="H98"/>
      <c r="I98"/>
      <c r="J98"/>
    </row>
    <row r="99" spans="2:10">
      <c r="B99"/>
      <c r="C99"/>
      <c r="D99"/>
      <c r="E99"/>
      <c r="F99"/>
      <c r="G99"/>
      <c r="H99"/>
      <c r="I99"/>
      <c r="J99"/>
    </row>
    <row r="100" spans="2:10">
      <c r="B100"/>
      <c r="C100"/>
      <c r="D100"/>
      <c r="E100"/>
      <c r="F100"/>
      <c r="G100"/>
      <c r="H100"/>
      <c r="I100"/>
      <c r="J100"/>
    </row>
    <row r="101" spans="2:10">
      <c r="B101"/>
      <c r="C101"/>
      <c r="D101"/>
      <c r="E101"/>
      <c r="F101"/>
      <c r="G101"/>
      <c r="H101"/>
      <c r="I101"/>
      <c r="J101"/>
    </row>
    <row r="102" spans="2:10">
      <c r="B102"/>
      <c r="C102"/>
      <c r="D102"/>
      <c r="E102"/>
      <c r="F102"/>
      <c r="G102"/>
      <c r="H102"/>
      <c r="I102"/>
      <c r="J102"/>
    </row>
    <row r="103" spans="2:10">
      <c r="B103"/>
      <c r="C103"/>
      <c r="D103"/>
      <c r="E103"/>
      <c r="F103"/>
      <c r="G103"/>
      <c r="H103"/>
      <c r="I103"/>
      <c r="J103"/>
    </row>
    <row r="104" spans="2:10">
      <c r="B104"/>
      <c r="C104"/>
      <c r="D104"/>
      <c r="E104"/>
      <c r="F104"/>
      <c r="G104"/>
      <c r="H104"/>
      <c r="I104"/>
      <c r="J104"/>
    </row>
    <row r="105" spans="2:10">
      <c r="B105"/>
      <c r="C105"/>
      <c r="D105"/>
      <c r="E105"/>
      <c r="F105"/>
      <c r="G105"/>
      <c r="H105"/>
      <c r="I105"/>
      <c r="J105"/>
    </row>
    <row r="106" spans="2:10">
      <c r="B106"/>
      <c r="C106"/>
      <c r="D106"/>
      <c r="E106"/>
      <c r="F106"/>
      <c r="G106"/>
      <c r="H106"/>
      <c r="I106"/>
      <c r="J106"/>
    </row>
    <row r="107" spans="2:10">
      <c r="B107"/>
      <c r="C107"/>
      <c r="D107"/>
      <c r="E107"/>
      <c r="F107"/>
      <c r="G107"/>
      <c r="H107"/>
      <c r="I107"/>
      <c r="J107"/>
    </row>
    <row r="108" spans="2:10">
      <c r="B108"/>
      <c r="C108"/>
      <c r="D108"/>
      <c r="E108"/>
      <c r="F108"/>
      <c r="G108"/>
      <c r="H108"/>
      <c r="I108"/>
      <c r="J108"/>
    </row>
    <row r="109" spans="2:10">
      <c r="B109"/>
      <c r="C109"/>
      <c r="D109"/>
      <c r="E109"/>
      <c r="F109"/>
      <c r="G109"/>
      <c r="H109"/>
      <c r="I109"/>
      <c r="J109"/>
    </row>
    <row r="110" spans="2:10">
      <c r="B110"/>
      <c r="C110"/>
      <c r="D110"/>
      <c r="E110"/>
      <c r="F110"/>
      <c r="G110"/>
      <c r="H110"/>
      <c r="I110"/>
      <c r="J110"/>
    </row>
    <row r="111" spans="2:10">
      <c r="B111"/>
      <c r="C111"/>
      <c r="D111"/>
      <c r="E111"/>
      <c r="F111"/>
      <c r="G111"/>
      <c r="H111"/>
      <c r="I111"/>
      <c r="J111"/>
    </row>
    <row r="112" spans="2:10">
      <c r="B112"/>
      <c r="C112"/>
      <c r="D112"/>
      <c r="E112"/>
      <c r="F112"/>
      <c r="G112"/>
      <c r="H112"/>
      <c r="I112"/>
      <c r="J112"/>
    </row>
    <row r="113" spans="2:10">
      <c r="B113"/>
      <c r="C113"/>
      <c r="D113"/>
      <c r="E113"/>
      <c r="F113"/>
      <c r="G113"/>
      <c r="H113"/>
      <c r="I113"/>
      <c r="J113"/>
    </row>
    <row r="114" spans="2:10">
      <c r="B114"/>
      <c r="C114"/>
      <c r="D114"/>
      <c r="E114"/>
      <c r="F114"/>
      <c r="G114"/>
      <c r="H114"/>
      <c r="I114"/>
      <c r="J114"/>
    </row>
    <row r="115" spans="2:10">
      <c r="B115"/>
      <c r="C115"/>
      <c r="D115"/>
      <c r="E115"/>
      <c r="F115"/>
      <c r="G115"/>
      <c r="H115"/>
      <c r="I115"/>
      <c r="J115"/>
    </row>
    <row r="116" spans="2:10">
      <c r="B116"/>
      <c r="C116"/>
      <c r="D116"/>
      <c r="E116"/>
      <c r="F116"/>
      <c r="G116"/>
      <c r="H116"/>
      <c r="I116"/>
      <c r="J116"/>
    </row>
    <row r="117" spans="2:10">
      <c r="B117"/>
      <c r="C117"/>
      <c r="D117"/>
      <c r="E117"/>
      <c r="F117"/>
      <c r="G117"/>
      <c r="H117"/>
      <c r="I117"/>
      <c r="J117"/>
    </row>
    <row r="118" spans="2:10">
      <c r="B118"/>
      <c r="C118"/>
      <c r="D118"/>
      <c r="E118"/>
      <c r="F118"/>
      <c r="G118"/>
      <c r="H118"/>
      <c r="I118"/>
      <c r="J118"/>
    </row>
    <row r="119" spans="2:10">
      <c r="B119"/>
      <c r="C119"/>
      <c r="D119"/>
      <c r="E119"/>
      <c r="F119"/>
      <c r="G119"/>
      <c r="H119"/>
      <c r="I119"/>
      <c r="J119"/>
    </row>
    <row r="120" spans="2:10">
      <c r="B120"/>
      <c r="C120"/>
      <c r="D120"/>
      <c r="E120"/>
      <c r="F120"/>
      <c r="G120"/>
      <c r="H120"/>
      <c r="I120"/>
      <c r="J120"/>
    </row>
    <row r="121" spans="2:10">
      <c r="B121"/>
      <c r="C121"/>
      <c r="D121"/>
      <c r="E121"/>
      <c r="F121"/>
      <c r="G121"/>
      <c r="H121"/>
      <c r="I121"/>
      <c r="J121"/>
    </row>
    <row r="122" spans="2:10">
      <c r="B122"/>
      <c r="C122"/>
      <c r="D122"/>
      <c r="E122"/>
      <c r="F122"/>
      <c r="G122"/>
      <c r="H122"/>
      <c r="I122"/>
      <c r="J122"/>
    </row>
    <row r="123" spans="2:10">
      <c r="B123"/>
      <c r="C123"/>
      <c r="D123"/>
      <c r="E123"/>
      <c r="F123"/>
      <c r="G123"/>
      <c r="H123"/>
      <c r="I123"/>
      <c r="J123"/>
    </row>
    <row r="124" spans="2:10">
      <c r="B124"/>
      <c r="C124"/>
      <c r="D124"/>
      <c r="E124"/>
      <c r="F124"/>
      <c r="G124"/>
      <c r="H124"/>
      <c r="I124"/>
      <c r="J124"/>
    </row>
    <row r="125" spans="2:10">
      <c r="B125"/>
      <c r="C125"/>
      <c r="D125"/>
      <c r="E125"/>
      <c r="F125"/>
      <c r="G125"/>
      <c r="H125"/>
      <c r="I125"/>
      <c r="J125"/>
    </row>
    <row r="126" spans="2:10">
      <c r="B126"/>
      <c r="C126"/>
      <c r="D126"/>
      <c r="E126"/>
      <c r="F126"/>
      <c r="G126"/>
      <c r="H126"/>
      <c r="I126"/>
      <c r="J126"/>
    </row>
    <row r="127" spans="2:10">
      <c r="B127"/>
      <c r="C127"/>
      <c r="D127"/>
      <c r="E127"/>
      <c r="F127"/>
      <c r="G127"/>
      <c r="H127"/>
      <c r="I127"/>
      <c r="J127"/>
    </row>
    <row r="128" spans="2:10">
      <c r="B128"/>
      <c r="C128"/>
      <c r="D128"/>
      <c r="E128"/>
      <c r="F128"/>
      <c r="G128"/>
      <c r="H128"/>
      <c r="I128"/>
      <c r="J128"/>
    </row>
    <row r="129" spans="2:10">
      <c r="B129"/>
      <c r="C129"/>
      <c r="D129"/>
      <c r="E129"/>
      <c r="F129"/>
      <c r="G129"/>
      <c r="H129"/>
      <c r="I129"/>
      <c r="J129"/>
    </row>
    <row r="130" spans="2:10">
      <c r="B130"/>
      <c r="C130"/>
      <c r="D130"/>
      <c r="E130"/>
      <c r="F130"/>
      <c r="G130"/>
      <c r="H130"/>
      <c r="I130"/>
      <c r="J130"/>
    </row>
    <row r="131" spans="2:10">
      <c r="B131"/>
      <c r="C131"/>
      <c r="D131"/>
      <c r="E131"/>
      <c r="F131"/>
      <c r="G131"/>
      <c r="H131"/>
      <c r="I131"/>
      <c r="J131"/>
    </row>
    <row r="132" spans="2:10">
      <c r="B132"/>
      <c r="C132"/>
      <c r="D132"/>
      <c r="E132"/>
      <c r="F132"/>
      <c r="G132"/>
      <c r="H132"/>
      <c r="I132"/>
      <c r="J132"/>
    </row>
    <row r="133" spans="2:10">
      <c r="B133"/>
      <c r="C133"/>
      <c r="D133"/>
      <c r="E133"/>
      <c r="F133"/>
      <c r="G133"/>
      <c r="H133"/>
      <c r="I133"/>
      <c r="J133"/>
    </row>
    <row r="134" spans="2:10">
      <c r="B134"/>
      <c r="C134"/>
      <c r="D134"/>
      <c r="E134"/>
      <c r="F134"/>
      <c r="G134"/>
      <c r="H134"/>
      <c r="I134"/>
      <c r="J134"/>
    </row>
    <row r="135" spans="2:10">
      <c r="B135"/>
      <c r="C135"/>
      <c r="D135"/>
      <c r="E135"/>
      <c r="F135"/>
      <c r="G135"/>
      <c r="H135"/>
      <c r="I135"/>
      <c r="J135"/>
    </row>
    <row r="136" spans="2:10">
      <c r="B136"/>
      <c r="C136"/>
      <c r="D136"/>
      <c r="E136"/>
      <c r="F136"/>
      <c r="G136"/>
      <c r="H136"/>
      <c r="I136"/>
      <c r="J136"/>
    </row>
    <row r="137" spans="2:10">
      <c r="B137"/>
      <c r="C137"/>
      <c r="D137"/>
      <c r="E137"/>
      <c r="F137"/>
      <c r="G137"/>
      <c r="H137"/>
      <c r="I137"/>
      <c r="J137"/>
    </row>
    <row r="138" spans="2:10">
      <c r="B138"/>
      <c r="C138"/>
      <c r="D138"/>
      <c r="E138"/>
      <c r="F138"/>
      <c r="G138"/>
      <c r="H138"/>
      <c r="I138"/>
      <c r="J138"/>
    </row>
    <row r="139" spans="2:10">
      <c r="B139"/>
      <c r="C139"/>
      <c r="D139"/>
      <c r="E139"/>
      <c r="F139"/>
      <c r="G139"/>
      <c r="H139"/>
      <c r="I139"/>
      <c r="J139"/>
    </row>
    <row r="140" spans="2:10">
      <c r="B140"/>
      <c r="C140"/>
      <c r="D140"/>
      <c r="E140"/>
      <c r="F140"/>
      <c r="G140"/>
      <c r="H140"/>
      <c r="I140"/>
      <c r="J140"/>
    </row>
    <row r="141" spans="2:10">
      <c r="B141"/>
      <c r="C141"/>
      <c r="D141"/>
      <c r="E141"/>
      <c r="F141"/>
      <c r="G141"/>
      <c r="H141"/>
      <c r="I141"/>
      <c r="J141"/>
    </row>
    <row r="142" spans="2:10">
      <c r="B142"/>
      <c r="C142"/>
      <c r="D142"/>
      <c r="E142"/>
      <c r="F142"/>
      <c r="G142"/>
      <c r="H142"/>
      <c r="I142"/>
      <c r="J142"/>
    </row>
    <row r="143" spans="2:10">
      <c r="B143"/>
      <c r="C143"/>
      <c r="D143"/>
      <c r="E143"/>
      <c r="F143"/>
      <c r="G143"/>
      <c r="H143"/>
      <c r="I143"/>
      <c r="J143"/>
    </row>
    <row r="144" spans="2:10">
      <c r="B144"/>
      <c r="C144"/>
      <c r="D144"/>
      <c r="E144"/>
      <c r="F144"/>
      <c r="G144"/>
      <c r="H144"/>
      <c r="I144"/>
      <c r="J144"/>
    </row>
    <row r="145" spans="2:10">
      <c r="B145"/>
      <c r="C145"/>
      <c r="D145"/>
      <c r="E145"/>
      <c r="F145"/>
      <c r="G145"/>
      <c r="H145"/>
      <c r="I145"/>
      <c r="J145"/>
    </row>
    <row r="146" spans="2:10">
      <c r="B146"/>
      <c r="C146"/>
      <c r="D146"/>
      <c r="E146"/>
      <c r="F146"/>
      <c r="G146"/>
      <c r="H146"/>
      <c r="I146"/>
      <c r="J146"/>
    </row>
    <row r="147" spans="2:10">
      <c r="B147"/>
      <c r="C147"/>
      <c r="D147"/>
      <c r="E147"/>
      <c r="F147"/>
      <c r="G147"/>
      <c r="H147"/>
      <c r="I147"/>
      <c r="J147"/>
    </row>
    <row r="148" spans="2:10">
      <c r="B148"/>
      <c r="C148"/>
      <c r="D148"/>
      <c r="E148"/>
      <c r="F148"/>
      <c r="G148"/>
      <c r="H148"/>
      <c r="I148"/>
      <c r="J148"/>
    </row>
    <row r="149" spans="2:10">
      <c r="B149"/>
      <c r="C149"/>
      <c r="D149"/>
      <c r="E149"/>
      <c r="F149"/>
      <c r="G149"/>
      <c r="H149"/>
      <c r="I149"/>
      <c r="J149"/>
    </row>
    <row r="150" spans="2:10">
      <c r="B150"/>
      <c r="C150"/>
      <c r="D150"/>
      <c r="E150"/>
      <c r="F150"/>
      <c r="G150"/>
      <c r="H150"/>
      <c r="I150"/>
      <c r="J150"/>
    </row>
    <row r="151" spans="2:10">
      <c r="B151"/>
      <c r="C151"/>
      <c r="D151"/>
      <c r="E151"/>
      <c r="F151"/>
      <c r="G151"/>
      <c r="H151"/>
      <c r="I151"/>
      <c r="J151"/>
    </row>
    <row r="152" spans="2:10">
      <c r="B152"/>
      <c r="C152"/>
      <c r="D152"/>
      <c r="E152"/>
      <c r="F152"/>
      <c r="G152"/>
      <c r="H152"/>
      <c r="I152"/>
      <c r="J152"/>
    </row>
    <row r="153" spans="2:10">
      <c r="B153"/>
      <c r="C153"/>
      <c r="D153"/>
      <c r="E153"/>
      <c r="F153"/>
      <c r="G153"/>
      <c r="H153"/>
      <c r="I153"/>
      <c r="J153"/>
    </row>
    <row r="154" spans="2:10">
      <c r="B154"/>
      <c r="C154"/>
      <c r="D154"/>
      <c r="E154"/>
      <c r="F154"/>
      <c r="G154"/>
      <c r="H154"/>
      <c r="I154"/>
      <c r="J154"/>
    </row>
    <row r="155" spans="2:10">
      <c r="B155"/>
      <c r="C155"/>
      <c r="D155"/>
      <c r="E155"/>
      <c r="F155"/>
      <c r="G155"/>
      <c r="H155"/>
      <c r="I155"/>
      <c r="J155"/>
    </row>
    <row r="156" spans="2:10">
      <c r="B156"/>
      <c r="C156"/>
      <c r="D156"/>
      <c r="E156"/>
      <c r="F156"/>
      <c r="G156"/>
      <c r="H156"/>
      <c r="I156"/>
      <c r="J156"/>
    </row>
    <row r="157" spans="2:10">
      <c r="B157"/>
      <c r="C157"/>
      <c r="D157"/>
      <c r="E157"/>
      <c r="F157"/>
      <c r="G157"/>
      <c r="H157"/>
      <c r="I157"/>
      <c r="J157"/>
    </row>
    <row r="158" spans="2:10">
      <c r="B158"/>
      <c r="C158"/>
      <c r="D158"/>
      <c r="E158"/>
      <c r="F158"/>
      <c r="G158"/>
      <c r="H158"/>
      <c r="I158"/>
      <c r="J158"/>
    </row>
    <row r="159" spans="2:10">
      <c r="B159"/>
      <c r="C159"/>
      <c r="D159"/>
      <c r="E159"/>
      <c r="F159"/>
      <c r="G159"/>
      <c r="H159"/>
      <c r="I159"/>
      <c r="J159"/>
    </row>
    <row r="160" spans="2:10">
      <c r="B160"/>
      <c r="C160"/>
      <c r="D160"/>
      <c r="E160"/>
      <c r="F160"/>
      <c r="G160"/>
      <c r="H160"/>
      <c r="I160"/>
      <c r="J160"/>
    </row>
    <row r="161" spans="2:10">
      <c r="B161"/>
      <c r="C161"/>
      <c r="D161"/>
      <c r="E161"/>
      <c r="F161"/>
      <c r="G161"/>
      <c r="H161"/>
      <c r="I161"/>
      <c r="J161"/>
    </row>
    <row r="162" spans="2:10">
      <c r="B162"/>
      <c r="C162"/>
      <c r="D162"/>
      <c r="E162"/>
      <c r="F162"/>
      <c r="G162"/>
      <c r="H162"/>
      <c r="I162"/>
      <c r="J162"/>
    </row>
    <row r="163" spans="2:10">
      <c r="B163"/>
      <c r="C163"/>
      <c r="D163"/>
      <c r="E163"/>
      <c r="F163"/>
      <c r="G163"/>
      <c r="H163"/>
      <c r="I163"/>
      <c r="J163"/>
    </row>
    <row r="164" spans="2:10">
      <c r="B164"/>
      <c r="C164"/>
      <c r="D164"/>
      <c r="E164"/>
      <c r="F164"/>
      <c r="G164"/>
      <c r="H164"/>
      <c r="I164"/>
      <c r="J164"/>
    </row>
    <row r="165" spans="2:10">
      <c r="B165"/>
      <c r="C165"/>
      <c r="D165"/>
      <c r="E165"/>
      <c r="F165"/>
      <c r="G165"/>
      <c r="H165"/>
      <c r="I165"/>
      <c r="J165"/>
    </row>
    <row r="166" spans="2:10">
      <c r="B166"/>
      <c r="C166"/>
      <c r="D166"/>
      <c r="E166"/>
      <c r="F166"/>
      <c r="G166"/>
      <c r="H166"/>
      <c r="I166"/>
      <c r="J166"/>
    </row>
    <row r="167" spans="2:10">
      <c r="B167"/>
      <c r="C167"/>
      <c r="D167"/>
      <c r="E167"/>
      <c r="F167"/>
      <c r="G167"/>
      <c r="H167"/>
      <c r="I167"/>
      <c r="J167"/>
    </row>
    <row r="168" spans="2:10">
      <c r="B168"/>
      <c r="C168"/>
      <c r="D168"/>
      <c r="E168"/>
      <c r="F168"/>
      <c r="G168"/>
      <c r="H168"/>
      <c r="I168"/>
      <c r="J168"/>
    </row>
    <row r="169" spans="2:10">
      <c r="B169"/>
      <c r="C169"/>
      <c r="D169"/>
      <c r="E169"/>
      <c r="F169"/>
      <c r="G169"/>
      <c r="H169"/>
      <c r="I169"/>
      <c r="J169"/>
    </row>
    <row r="170" spans="2:10">
      <c r="B170"/>
      <c r="C170"/>
      <c r="D170"/>
      <c r="E170"/>
      <c r="F170"/>
      <c r="G170"/>
      <c r="H170"/>
      <c r="I170"/>
      <c r="J170"/>
    </row>
    <row r="171" spans="2:10">
      <c r="B171"/>
      <c r="C171"/>
      <c r="D171"/>
      <c r="E171"/>
      <c r="F171"/>
      <c r="G171"/>
      <c r="H171"/>
      <c r="I171"/>
      <c r="J171"/>
    </row>
    <row r="172" spans="2:10">
      <c r="B172"/>
      <c r="C172"/>
      <c r="D172"/>
      <c r="E172"/>
      <c r="F172"/>
      <c r="G172"/>
      <c r="H172"/>
      <c r="I172"/>
      <c r="J172"/>
    </row>
    <row r="173" spans="2:10">
      <c r="B173"/>
      <c r="C173"/>
      <c r="D173"/>
      <c r="E173"/>
      <c r="F173"/>
      <c r="G173"/>
      <c r="H173"/>
      <c r="I173"/>
      <c r="J173"/>
    </row>
    <row r="174" spans="2:10">
      <c r="B174"/>
      <c r="C174"/>
      <c r="D174"/>
      <c r="E174"/>
      <c r="F174"/>
      <c r="G174"/>
      <c r="H174"/>
      <c r="I174"/>
      <c r="J174"/>
    </row>
    <row r="175" spans="2:10">
      <c r="B175"/>
      <c r="C175"/>
      <c r="D175"/>
      <c r="E175"/>
      <c r="F175"/>
      <c r="G175"/>
      <c r="H175"/>
      <c r="I175"/>
      <c r="J175"/>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57"/>
  <sheetViews>
    <sheetView workbookViewId="0">
      <selection activeCell="G5" sqref="G5"/>
    </sheetView>
  </sheetViews>
  <sheetFormatPr baseColWidth="10" defaultColWidth="10.6640625" defaultRowHeight="13"/>
  <cols>
    <col min="1" max="1" width="11.1640625" style="7" customWidth="1"/>
    <col min="2" max="2" width="11" style="7" bestFit="1" customWidth="1"/>
    <col min="3" max="3" width="8.5" style="7" bestFit="1" customWidth="1"/>
    <col min="4" max="4" width="8.33203125" style="7" bestFit="1" customWidth="1"/>
    <col min="5" max="5" width="5" style="7" bestFit="1" customWidth="1"/>
    <col min="6" max="6" width="8.83203125" style="7" bestFit="1" customWidth="1"/>
    <col min="7" max="7" width="5.5" style="7" bestFit="1" customWidth="1"/>
    <col min="8" max="8" width="5" style="7" bestFit="1" customWidth="1"/>
    <col min="9" max="9" width="6.83203125" style="7" bestFit="1" customWidth="1"/>
    <col min="10" max="10" width="14.6640625" style="7" bestFit="1" customWidth="1"/>
    <col min="11" max="13" width="10.6640625" style="7"/>
    <col min="14" max="14" width="27.6640625" style="7" customWidth="1"/>
    <col min="15" max="15" width="11.5" style="7" bestFit="1" customWidth="1"/>
    <col min="16" max="16" width="10.6640625" style="7"/>
    <col min="17" max="17" width="10.6640625" style="7" customWidth="1"/>
    <col min="18" max="16384" width="10.6640625" style="7"/>
  </cols>
  <sheetData>
    <row r="4" spans="2:36" ht="15">
      <c r="B4" s="1" t="s">
        <v>0</v>
      </c>
      <c r="C4" s="6"/>
      <c r="D4" s="6"/>
      <c r="E4" s="6"/>
      <c r="F4" s="6"/>
      <c r="G4" s="6"/>
      <c r="H4" s="6"/>
      <c r="I4" s="6"/>
      <c r="J4" s="2"/>
    </row>
    <row r="5" spans="2:36" ht="14" thickBot="1">
      <c r="B5" s="3" t="s">
        <v>1</v>
      </c>
      <c r="C5" s="3" t="s">
        <v>2</v>
      </c>
      <c r="D5" s="3" t="s">
        <v>3</v>
      </c>
      <c r="E5" s="3" t="s">
        <v>4</v>
      </c>
      <c r="F5" s="4" t="s">
        <v>188</v>
      </c>
      <c r="G5" s="4" t="s">
        <v>187</v>
      </c>
      <c r="H5" s="4" t="s">
        <v>185</v>
      </c>
      <c r="I5" s="25" t="s">
        <v>16</v>
      </c>
      <c r="J5" s="5" t="s">
        <v>5</v>
      </c>
    </row>
    <row r="6" spans="2:36" ht="15">
      <c r="B6" s="36"/>
      <c r="C6" s="15" t="s">
        <v>9</v>
      </c>
      <c r="D6" s="133" t="s">
        <v>171</v>
      </c>
      <c r="E6" s="15">
        <v>0</v>
      </c>
      <c r="F6" s="16">
        <v>5</v>
      </c>
      <c r="G6" s="16">
        <v>5</v>
      </c>
      <c r="H6" s="16">
        <v>5</v>
      </c>
      <c r="I6" s="26" t="s">
        <v>18</v>
      </c>
      <c r="J6" s="15" t="s">
        <v>8</v>
      </c>
    </row>
    <row r="7" spans="2:36" ht="15">
      <c r="B7" s="50"/>
      <c r="C7" s="13"/>
      <c r="D7" s="13"/>
      <c r="E7" s="13"/>
      <c r="F7" s="51"/>
      <c r="G7" s="51"/>
      <c r="H7" s="51"/>
      <c r="I7" s="52"/>
      <c r="J7" s="13"/>
    </row>
    <row r="8" spans="2:36" ht="15">
      <c r="B8" s="1" t="s">
        <v>30</v>
      </c>
      <c r="C8" s="6"/>
      <c r="D8" s="6"/>
      <c r="E8" s="6"/>
      <c r="F8" s="6"/>
      <c r="G8" s="6"/>
      <c r="H8" s="6"/>
      <c r="I8" s="6"/>
      <c r="J8" s="2"/>
    </row>
    <row r="9" spans="2:36" ht="14" thickBot="1">
      <c r="B9" s="3" t="s">
        <v>1</v>
      </c>
      <c r="C9" s="3" t="s">
        <v>2</v>
      </c>
      <c r="D9" s="3" t="s">
        <v>3</v>
      </c>
      <c r="E9" s="3" t="s">
        <v>4</v>
      </c>
      <c r="F9" s="4" t="s">
        <v>188</v>
      </c>
      <c r="G9" s="4" t="s">
        <v>187</v>
      </c>
      <c r="H9" s="4" t="s">
        <v>185</v>
      </c>
      <c r="I9" s="25" t="s">
        <v>16</v>
      </c>
      <c r="J9" s="5" t="s">
        <v>5</v>
      </c>
    </row>
    <row r="10" spans="2:36" ht="15">
      <c r="B10" s="37"/>
      <c r="C10" s="32" t="s">
        <v>9</v>
      </c>
      <c r="D10" s="133" t="s">
        <v>171</v>
      </c>
      <c r="E10" s="6">
        <v>2010</v>
      </c>
      <c r="F10" s="39">
        <v>0.6</v>
      </c>
      <c r="G10" s="39"/>
      <c r="H10" s="39"/>
      <c r="I10" s="27" t="s">
        <v>17</v>
      </c>
      <c r="J10" s="30" t="str">
        <f>LineCap!J10</f>
        <v>IMPELC-AZRU</v>
      </c>
      <c r="AG10"/>
      <c r="AH10"/>
      <c r="AI10"/>
      <c r="AJ10"/>
    </row>
    <row r="11" spans="2:36" ht="15">
      <c r="B11" s="37"/>
      <c r="C11" s="32" t="s">
        <v>9</v>
      </c>
      <c r="D11" s="34" t="s">
        <v>171</v>
      </c>
      <c r="E11" s="6">
        <v>2010</v>
      </c>
      <c r="F11" s="39">
        <f>F10</f>
        <v>0.6</v>
      </c>
      <c r="G11" s="39"/>
      <c r="H11" s="39">
        <f>F11</f>
        <v>0.6</v>
      </c>
      <c r="I11" s="27" t="s">
        <v>17</v>
      </c>
      <c r="J11" s="13" t="str">
        <f>LineCap!J11</f>
        <v>IMPELC-AZIR</v>
      </c>
      <c r="AG11"/>
      <c r="AH11"/>
      <c r="AI11"/>
      <c r="AJ11"/>
    </row>
    <row r="12" spans="2:36" ht="15">
      <c r="B12" s="37"/>
      <c r="C12" s="32" t="s">
        <v>9</v>
      </c>
      <c r="D12" s="34" t="s">
        <v>171</v>
      </c>
      <c r="E12" s="6">
        <v>2010</v>
      </c>
      <c r="F12" s="39"/>
      <c r="G12" s="123"/>
      <c r="H12" s="40">
        <f>F11</f>
        <v>0.6</v>
      </c>
      <c r="I12" s="27" t="s">
        <v>17</v>
      </c>
      <c r="J12" s="13" t="str">
        <f>LineCap!J12</f>
        <v>IMPELC-AZTU</v>
      </c>
      <c r="AG12"/>
      <c r="AH12"/>
      <c r="AI12"/>
      <c r="AJ12"/>
    </row>
    <row r="13" spans="2:36" ht="15">
      <c r="B13" s="37"/>
      <c r="C13" s="32" t="s">
        <v>9</v>
      </c>
      <c r="D13" s="34" t="s">
        <v>171</v>
      </c>
      <c r="E13" s="6">
        <v>2010</v>
      </c>
      <c r="F13" s="39">
        <f>F11</f>
        <v>0.6</v>
      </c>
      <c r="G13" s="40"/>
      <c r="H13" s="40"/>
      <c r="I13" s="27" t="s">
        <v>17</v>
      </c>
      <c r="J13" s="13" t="str">
        <f>LineCap!J13</f>
        <v>IMPELC-AZGE</v>
      </c>
      <c r="AG13"/>
      <c r="AH13"/>
      <c r="AI13"/>
      <c r="AJ13"/>
    </row>
    <row r="14" spans="2:36" ht="15">
      <c r="B14" s="37"/>
      <c r="C14" s="32" t="s">
        <v>9</v>
      </c>
      <c r="D14" s="34" t="s">
        <v>171</v>
      </c>
      <c r="E14" s="6">
        <v>2010</v>
      </c>
      <c r="F14" s="39">
        <v>0.6</v>
      </c>
      <c r="G14" s="40"/>
      <c r="H14" s="40"/>
      <c r="I14" s="27" t="s">
        <v>17</v>
      </c>
      <c r="J14" s="13" t="str">
        <f>LineCap!J14</f>
        <v>EXPELC-AZRU</v>
      </c>
      <c r="AG14"/>
      <c r="AH14"/>
      <c r="AI14"/>
      <c r="AJ14"/>
    </row>
    <row r="15" spans="2:36" ht="15">
      <c r="B15" s="50"/>
      <c r="C15" s="119" t="s">
        <v>9</v>
      </c>
      <c r="D15" s="120" t="s">
        <v>171</v>
      </c>
      <c r="E15" s="13">
        <v>2010</v>
      </c>
      <c r="F15" s="122">
        <f>F14</f>
        <v>0.6</v>
      </c>
      <c r="G15" s="40"/>
      <c r="H15" s="40">
        <f>F15</f>
        <v>0.6</v>
      </c>
      <c r="I15" s="27" t="s">
        <v>17</v>
      </c>
      <c r="J15" s="13" t="str">
        <f>LineCap!J15</f>
        <v>EXPELC-AZIR</v>
      </c>
      <c r="AG15"/>
      <c r="AH15"/>
      <c r="AI15"/>
      <c r="AJ15"/>
    </row>
    <row r="16" spans="2:36" ht="15">
      <c r="B16" s="50"/>
      <c r="C16" s="119" t="s">
        <v>9</v>
      </c>
      <c r="D16" s="120" t="s">
        <v>171</v>
      </c>
      <c r="E16" s="13">
        <v>2010</v>
      </c>
      <c r="F16" s="40"/>
      <c r="G16" s="40"/>
      <c r="H16" s="40">
        <f>F15</f>
        <v>0.6</v>
      </c>
      <c r="I16" s="27" t="s">
        <v>17</v>
      </c>
      <c r="J16" s="13" t="str">
        <f>LineCap!J16</f>
        <v>EXPELC-AZTU</v>
      </c>
      <c r="AG16"/>
      <c r="AH16"/>
      <c r="AI16"/>
      <c r="AJ16"/>
    </row>
    <row r="17" spans="2:36" ht="15">
      <c r="B17" s="38"/>
      <c r="C17" s="42" t="s">
        <v>9</v>
      </c>
      <c r="D17" s="35" t="s">
        <v>171</v>
      </c>
      <c r="E17" s="9">
        <v>2010</v>
      </c>
      <c r="F17" s="41">
        <f>F15</f>
        <v>0.6</v>
      </c>
      <c r="G17" s="41"/>
      <c r="H17" s="41"/>
      <c r="I17" s="28" t="s">
        <v>17</v>
      </c>
      <c r="J17" s="9" t="str">
        <f>LineCap!J17</f>
        <v>EXPELC-AZGE</v>
      </c>
      <c r="AG17"/>
      <c r="AH17"/>
      <c r="AI17"/>
      <c r="AJ17"/>
    </row>
    <row r="18" spans="2:36" ht="15">
      <c r="B18" s="37"/>
      <c r="C18" s="32" t="s">
        <v>9</v>
      </c>
      <c r="D18" s="34" t="s">
        <v>171</v>
      </c>
      <c r="E18" s="6">
        <v>2015</v>
      </c>
      <c r="F18" s="39">
        <v>0.6</v>
      </c>
      <c r="G18" s="39"/>
      <c r="H18" s="39"/>
      <c r="I18" s="27" t="s">
        <v>17</v>
      </c>
      <c r="J18" s="30" t="str">
        <f>LineCap!J18</f>
        <v>IMPELC-AZRU</v>
      </c>
      <c r="AG18"/>
      <c r="AH18"/>
      <c r="AI18"/>
      <c r="AJ18"/>
    </row>
    <row r="19" spans="2:36" ht="15">
      <c r="B19" s="37"/>
      <c r="C19" s="32" t="s">
        <v>9</v>
      </c>
      <c r="D19" s="34" t="s">
        <v>171</v>
      </c>
      <c r="E19" s="6">
        <f>E18</f>
        <v>2015</v>
      </c>
      <c r="F19" s="39">
        <f>F18</f>
        <v>0.6</v>
      </c>
      <c r="G19" s="39"/>
      <c r="H19" s="39">
        <f>F19</f>
        <v>0.6</v>
      </c>
      <c r="I19" s="27" t="s">
        <v>17</v>
      </c>
      <c r="J19" s="13" t="str">
        <f>LineCap!J19</f>
        <v>IMPELC-AZIR</v>
      </c>
      <c r="AG19"/>
      <c r="AH19"/>
      <c r="AI19"/>
      <c r="AJ19"/>
    </row>
    <row r="20" spans="2:36" ht="15">
      <c r="B20" s="37"/>
      <c r="C20" s="32" t="s">
        <v>9</v>
      </c>
      <c r="D20" s="34" t="s">
        <v>171</v>
      </c>
      <c r="E20" s="6">
        <f t="shared" ref="E20:E25" si="0">E19</f>
        <v>2015</v>
      </c>
      <c r="F20" s="39"/>
      <c r="G20" s="123"/>
      <c r="H20" s="40">
        <f>F19</f>
        <v>0.6</v>
      </c>
      <c r="I20" s="27" t="s">
        <v>17</v>
      </c>
      <c r="J20" s="13" t="str">
        <f>LineCap!J20</f>
        <v>IMPELC-AZTU</v>
      </c>
      <c r="AG20"/>
      <c r="AH20"/>
      <c r="AI20"/>
      <c r="AJ20"/>
    </row>
    <row r="21" spans="2:36" ht="15">
      <c r="B21" s="37"/>
      <c r="C21" s="32" t="s">
        <v>9</v>
      </c>
      <c r="D21" s="34" t="s">
        <v>171</v>
      </c>
      <c r="E21" s="6">
        <f t="shared" si="0"/>
        <v>2015</v>
      </c>
      <c r="F21" s="39">
        <f>F19</f>
        <v>0.6</v>
      </c>
      <c r="G21" s="40"/>
      <c r="H21" s="40"/>
      <c r="I21" s="27" t="s">
        <v>17</v>
      </c>
      <c r="J21" s="13" t="str">
        <f>LineCap!J21</f>
        <v>IMPELC-AZGE</v>
      </c>
      <c r="AG21"/>
      <c r="AH21"/>
      <c r="AI21"/>
      <c r="AJ21"/>
    </row>
    <row r="22" spans="2:36" ht="15">
      <c r="B22" s="37"/>
      <c r="C22" s="32" t="s">
        <v>9</v>
      </c>
      <c r="D22" s="34" t="s">
        <v>171</v>
      </c>
      <c r="E22" s="6">
        <f t="shared" si="0"/>
        <v>2015</v>
      </c>
      <c r="F22" s="39">
        <v>0.6</v>
      </c>
      <c r="G22" s="40"/>
      <c r="H22" s="40"/>
      <c r="I22" s="27" t="s">
        <v>17</v>
      </c>
      <c r="J22" s="13" t="str">
        <f>LineCap!J22</f>
        <v>EXPELC-AZRU</v>
      </c>
      <c r="AG22"/>
      <c r="AH22"/>
      <c r="AI22"/>
      <c r="AJ22"/>
    </row>
    <row r="23" spans="2:36" ht="15">
      <c r="B23" s="50"/>
      <c r="C23" s="119" t="s">
        <v>9</v>
      </c>
      <c r="D23" s="120" t="s">
        <v>171</v>
      </c>
      <c r="E23" s="6">
        <f t="shared" si="0"/>
        <v>2015</v>
      </c>
      <c r="F23" s="122">
        <f>F22</f>
        <v>0.6</v>
      </c>
      <c r="G23" s="40"/>
      <c r="H23" s="40">
        <f>F23</f>
        <v>0.6</v>
      </c>
      <c r="I23" s="27" t="s">
        <v>17</v>
      </c>
      <c r="J23" s="13" t="str">
        <f>LineCap!J23</f>
        <v>EXPELC-AZIR</v>
      </c>
      <c r="AG23"/>
      <c r="AH23"/>
      <c r="AI23"/>
      <c r="AJ23"/>
    </row>
    <row r="24" spans="2:36" ht="15">
      <c r="B24" s="50"/>
      <c r="C24" s="119" t="s">
        <v>9</v>
      </c>
      <c r="D24" s="120" t="s">
        <v>171</v>
      </c>
      <c r="E24" s="6">
        <f t="shared" si="0"/>
        <v>2015</v>
      </c>
      <c r="F24" s="40"/>
      <c r="G24" s="40"/>
      <c r="H24" s="40">
        <f>F23</f>
        <v>0.6</v>
      </c>
      <c r="I24" s="27" t="s">
        <v>17</v>
      </c>
      <c r="J24" s="13" t="str">
        <f>LineCap!J24</f>
        <v>EXPELC-AZTU</v>
      </c>
      <c r="AG24"/>
      <c r="AH24"/>
      <c r="AI24"/>
      <c r="AJ24"/>
    </row>
    <row r="25" spans="2:36" ht="15">
      <c r="B25" s="38"/>
      <c r="C25" s="42" t="s">
        <v>9</v>
      </c>
      <c r="D25" s="35" t="s">
        <v>171</v>
      </c>
      <c r="E25" s="9">
        <f t="shared" si="0"/>
        <v>2015</v>
      </c>
      <c r="F25" s="41">
        <f>F23</f>
        <v>0.6</v>
      </c>
      <c r="G25" s="41"/>
      <c r="H25" s="41"/>
      <c r="I25" s="28" t="s">
        <v>17</v>
      </c>
      <c r="J25" s="9" t="str">
        <f>LineCap!J25</f>
        <v>EXPELC-AZGE</v>
      </c>
      <c r="AG25"/>
      <c r="AH25"/>
      <c r="AI25"/>
      <c r="AJ25"/>
    </row>
    <row r="26" spans="2:36" ht="15">
      <c r="B26" s="37"/>
      <c r="C26" s="32" t="s">
        <v>9</v>
      </c>
      <c r="D26" s="34" t="s">
        <v>171</v>
      </c>
      <c r="E26" s="6">
        <v>2020</v>
      </c>
      <c r="F26" s="39">
        <v>0.6</v>
      </c>
      <c r="G26" s="39"/>
      <c r="H26" s="39"/>
      <c r="I26" s="27" t="s">
        <v>17</v>
      </c>
      <c r="J26" s="30" t="str">
        <f>LineCap!J26</f>
        <v>IMPELC-AZRU</v>
      </c>
      <c r="K26" s="12"/>
      <c r="L26" s="12"/>
      <c r="AG26"/>
      <c r="AH26"/>
      <c r="AI26"/>
      <c r="AJ26"/>
    </row>
    <row r="27" spans="2:36" ht="15">
      <c r="B27" s="37"/>
      <c r="C27" s="32" t="s">
        <v>9</v>
      </c>
      <c r="D27" s="34" t="s">
        <v>171</v>
      </c>
      <c r="E27" s="6">
        <f>E26</f>
        <v>2020</v>
      </c>
      <c r="F27" s="39">
        <f>F26</f>
        <v>0.6</v>
      </c>
      <c r="G27" s="39"/>
      <c r="H27" s="39">
        <f>F27</f>
        <v>0.6</v>
      </c>
      <c r="I27" s="27" t="s">
        <v>17</v>
      </c>
      <c r="J27" s="13" t="str">
        <f>LineCap!J27</f>
        <v>IMPELC-AZIR</v>
      </c>
      <c r="K27" s="12"/>
      <c r="L27" s="12"/>
      <c r="AE27"/>
      <c r="AF27"/>
      <c r="AG27"/>
      <c r="AH27"/>
      <c r="AI27"/>
      <c r="AJ27"/>
    </row>
    <row r="28" spans="2:36" ht="15">
      <c r="B28" s="37"/>
      <c r="C28" s="32" t="s">
        <v>9</v>
      </c>
      <c r="D28" s="34" t="s">
        <v>171</v>
      </c>
      <c r="E28" s="6">
        <f t="shared" ref="E28:E33" si="1">E27</f>
        <v>2020</v>
      </c>
      <c r="F28" s="39"/>
      <c r="G28" s="123"/>
      <c r="H28" s="40">
        <f>F27</f>
        <v>0.6</v>
      </c>
      <c r="I28" s="27" t="s">
        <v>17</v>
      </c>
      <c r="J28" s="13" t="str">
        <f>LineCap!J28</f>
        <v>IMPELC-AZTU</v>
      </c>
      <c r="K28" s="12"/>
      <c r="L28" s="12"/>
    </row>
    <row r="29" spans="2:36" ht="15">
      <c r="B29" s="37"/>
      <c r="C29" s="32" t="s">
        <v>9</v>
      </c>
      <c r="D29" s="34" t="s">
        <v>171</v>
      </c>
      <c r="E29" s="6">
        <f t="shared" si="1"/>
        <v>2020</v>
      </c>
      <c r="F29" s="39">
        <f>F27</f>
        <v>0.6</v>
      </c>
      <c r="G29" s="40"/>
      <c r="H29" s="40"/>
      <c r="I29" s="27" t="s">
        <v>17</v>
      </c>
      <c r="J29" s="13" t="str">
        <f>LineCap!J29</f>
        <v>IMPELC-AZGE</v>
      </c>
      <c r="K29" s="12"/>
      <c r="L29" s="12"/>
      <c r="AF29" s="12"/>
    </row>
    <row r="30" spans="2:36" ht="15">
      <c r="B30" s="37"/>
      <c r="C30" s="32" t="s">
        <v>9</v>
      </c>
      <c r="D30" s="34" t="s">
        <v>171</v>
      </c>
      <c r="E30" s="6">
        <f t="shared" si="1"/>
        <v>2020</v>
      </c>
      <c r="F30" s="39">
        <v>0.6</v>
      </c>
      <c r="G30" s="40"/>
      <c r="H30" s="40"/>
      <c r="I30" s="27" t="s">
        <v>17</v>
      </c>
      <c r="J30" s="13" t="str">
        <f>LineCap!J30</f>
        <v>EXPELC-AZRU</v>
      </c>
    </row>
    <row r="31" spans="2:36" ht="15">
      <c r="B31" s="50"/>
      <c r="C31" s="119" t="s">
        <v>9</v>
      </c>
      <c r="D31" s="120" t="s">
        <v>171</v>
      </c>
      <c r="E31" s="6">
        <f t="shared" si="1"/>
        <v>2020</v>
      </c>
      <c r="F31" s="122">
        <f>F30</f>
        <v>0.6</v>
      </c>
      <c r="G31" s="40"/>
      <c r="H31" s="40">
        <f>F31</f>
        <v>0.6</v>
      </c>
      <c r="I31" s="27" t="s">
        <v>17</v>
      </c>
      <c r="J31" s="13" t="str">
        <f>LineCap!J31</f>
        <v>EXPELC-AZIR</v>
      </c>
    </row>
    <row r="32" spans="2:36" ht="15">
      <c r="B32" s="50"/>
      <c r="C32" s="119" t="s">
        <v>9</v>
      </c>
      <c r="D32" s="120" t="s">
        <v>171</v>
      </c>
      <c r="E32" s="6">
        <f t="shared" si="1"/>
        <v>2020</v>
      </c>
      <c r="F32" s="40"/>
      <c r="G32" s="40"/>
      <c r="H32" s="40">
        <f>F31</f>
        <v>0.6</v>
      </c>
      <c r="I32" s="27" t="s">
        <v>17</v>
      </c>
      <c r="J32" s="13" t="str">
        <f>LineCap!J32</f>
        <v>EXPELC-AZTU</v>
      </c>
    </row>
    <row r="33" spans="2:32" ht="15">
      <c r="B33" s="38"/>
      <c r="C33" s="42" t="s">
        <v>9</v>
      </c>
      <c r="D33" s="35" t="s">
        <v>171</v>
      </c>
      <c r="E33" s="9">
        <f t="shared" si="1"/>
        <v>2020</v>
      </c>
      <c r="F33" s="41">
        <f>F31</f>
        <v>0.6</v>
      </c>
      <c r="G33" s="41"/>
      <c r="H33" s="41"/>
      <c r="I33" s="28" t="s">
        <v>17</v>
      </c>
      <c r="J33" s="9" t="str">
        <f>LineCap!J33</f>
        <v>EXPELC-AZGE</v>
      </c>
    </row>
    <row r="34" spans="2:32" ht="15">
      <c r="B34" s="37"/>
      <c r="C34" s="32" t="s">
        <v>9</v>
      </c>
      <c r="D34" s="34" t="s">
        <v>171</v>
      </c>
      <c r="E34" s="6">
        <v>2025</v>
      </c>
      <c r="F34" s="39">
        <v>0.6</v>
      </c>
      <c r="G34" s="39"/>
      <c r="H34" s="39"/>
      <c r="I34" s="27" t="s">
        <v>17</v>
      </c>
      <c r="J34" s="30" t="str">
        <f>LineCap!J34</f>
        <v>IMPELC-AZRU</v>
      </c>
      <c r="AF34" s="12"/>
    </row>
    <row r="35" spans="2:32" ht="15">
      <c r="B35" s="37"/>
      <c r="C35" s="32" t="s">
        <v>9</v>
      </c>
      <c r="D35" s="34" t="s">
        <v>171</v>
      </c>
      <c r="E35" s="6">
        <f>E34</f>
        <v>2025</v>
      </c>
      <c r="F35" s="39">
        <f>F34</f>
        <v>0.6</v>
      </c>
      <c r="G35" s="39"/>
      <c r="H35" s="39">
        <f>F35</f>
        <v>0.6</v>
      </c>
      <c r="I35" s="27" t="s">
        <v>17</v>
      </c>
      <c r="J35" s="13" t="str">
        <f>LineCap!J35</f>
        <v>IMPELC-AZIR</v>
      </c>
    </row>
    <row r="36" spans="2:32" ht="15">
      <c r="B36" s="37"/>
      <c r="C36" s="32" t="s">
        <v>9</v>
      </c>
      <c r="D36" s="34" t="s">
        <v>171</v>
      </c>
      <c r="E36" s="6">
        <f t="shared" ref="E36:E41" si="2">E35</f>
        <v>2025</v>
      </c>
      <c r="F36" s="39"/>
      <c r="G36" s="123"/>
      <c r="H36" s="40">
        <f>F35</f>
        <v>0.6</v>
      </c>
      <c r="I36" s="27" t="s">
        <v>17</v>
      </c>
      <c r="J36" s="13" t="str">
        <f>LineCap!J36</f>
        <v>IMPELC-AZTU</v>
      </c>
    </row>
    <row r="37" spans="2:32" ht="15">
      <c r="B37" s="37"/>
      <c r="C37" s="32" t="s">
        <v>9</v>
      </c>
      <c r="D37" s="34" t="s">
        <v>171</v>
      </c>
      <c r="E37" s="6">
        <f t="shared" si="2"/>
        <v>2025</v>
      </c>
      <c r="F37" s="39">
        <f>F35</f>
        <v>0.6</v>
      </c>
      <c r="G37" s="40"/>
      <c r="H37" s="40"/>
      <c r="I37" s="27" t="s">
        <v>17</v>
      </c>
      <c r="J37" s="13" t="str">
        <f>LineCap!J37</f>
        <v>IMPELC-AZGE</v>
      </c>
      <c r="K37" s="12"/>
      <c r="L37" s="12"/>
      <c r="AD37" s="12"/>
    </row>
    <row r="38" spans="2:32" ht="15">
      <c r="B38" s="37"/>
      <c r="C38" s="32" t="s">
        <v>9</v>
      </c>
      <c r="D38" s="34" t="s">
        <v>171</v>
      </c>
      <c r="E38" s="6">
        <f t="shared" si="2"/>
        <v>2025</v>
      </c>
      <c r="F38" s="39">
        <v>0.6</v>
      </c>
      <c r="G38" s="40"/>
      <c r="H38" s="40"/>
      <c r="I38" s="27" t="s">
        <v>17</v>
      </c>
      <c r="J38" s="13" t="str">
        <f>LineCap!J38</f>
        <v>EXPELC-AZRU</v>
      </c>
      <c r="K38" s="12"/>
      <c r="L38" s="12"/>
      <c r="AD38" s="12"/>
    </row>
    <row r="39" spans="2:32" ht="15">
      <c r="B39" s="50"/>
      <c r="C39" s="119" t="s">
        <v>9</v>
      </c>
      <c r="D39" s="120" t="s">
        <v>171</v>
      </c>
      <c r="E39" s="6">
        <f t="shared" si="2"/>
        <v>2025</v>
      </c>
      <c r="F39" s="122">
        <f>F38</f>
        <v>0.6</v>
      </c>
      <c r="G39" s="40"/>
      <c r="H39" s="40">
        <f>F39</f>
        <v>0.6</v>
      </c>
      <c r="I39" s="27" t="s">
        <v>17</v>
      </c>
      <c r="J39" s="13" t="str">
        <f>LineCap!J39</f>
        <v>EXPELC-AZIR</v>
      </c>
    </row>
    <row r="40" spans="2:32" ht="15">
      <c r="B40" s="50"/>
      <c r="C40" s="119" t="s">
        <v>9</v>
      </c>
      <c r="D40" s="120" t="s">
        <v>171</v>
      </c>
      <c r="E40" s="6">
        <f t="shared" si="2"/>
        <v>2025</v>
      </c>
      <c r="F40" s="40"/>
      <c r="G40" s="40"/>
      <c r="H40" s="40">
        <f>F39</f>
        <v>0.6</v>
      </c>
      <c r="I40" s="27" t="s">
        <v>17</v>
      </c>
      <c r="J40" s="13" t="str">
        <f>LineCap!J40</f>
        <v>EXPELC-AZTU</v>
      </c>
    </row>
    <row r="41" spans="2:32" ht="15">
      <c r="B41" s="38"/>
      <c r="C41" s="42" t="s">
        <v>9</v>
      </c>
      <c r="D41" s="35" t="s">
        <v>171</v>
      </c>
      <c r="E41" s="9">
        <f t="shared" si="2"/>
        <v>2025</v>
      </c>
      <c r="F41" s="41">
        <f>F39</f>
        <v>0.6</v>
      </c>
      <c r="G41" s="41"/>
      <c r="H41" s="41"/>
      <c r="I41" s="28" t="s">
        <v>17</v>
      </c>
      <c r="J41" s="9" t="str">
        <f>LineCap!J41</f>
        <v>EXPELC-AZGE</v>
      </c>
    </row>
    <row r="42" spans="2:32" ht="15">
      <c r="B42" s="37"/>
      <c r="C42" s="32" t="s">
        <v>9</v>
      </c>
      <c r="D42" s="34" t="s">
        <v>171</v>
      </c>
      <c r="E42" s="6">
        <v>2030</v>
      </c>
      <c r="F42" s="39">
        <v>0.6</v>
      </c>
      <c r="G42" s="39"/>
      <c r="H42" s="39"/>
      <c r="I42" s="27" t="s">
        <v>17</v>
      </c>
      <c r="J42" s="30" t="str">
        <f>LineCap!J42</f>
        <v>IMPELC-AZRU</v>
      </c>
      <c r="K42" s="12"/>
      <c r="L42" s="12"/>
    </row>
    <row r="43" spans="2:32" ht="15">
      <c r="B43" s="37"/>
      <c r="C43" s="32" t="s">
        <v>9</v>
      </c>
      <c r="D43" s="34" t="s">
        <v>171</v>
      </c>
      <c r="E43" s="6">
        <f>E42</f>
        <v>2030</v>
      </c>
      <c r="F43" s="39">
        <f>F42</f>
        <v>0.6</v>
      </c>
      <c r="G43" s="39"/>
      <c r="H43" s="39">
        <f>F43</f>
        <v>0.6</v>
      </c>
      <c r="I43" s="27" t="s">
        <v>17</v>
      </c>
      <c r="J43" s="13" t="str">
        <f>LineCap!J43</f>
        <v>IMPELC-AZIR</v>
      </c>
    </row>
    <row r="44" spans="2:32" ht="15">
      <c r="B44" s="37"/>
      <c r="C44" s="32" t="s">
        <v>9</v>
      </c>
      <c r="D44" s="34" t="s">
        <v>171</v>
      </c>
      <c r="E44" s="6">
        <f t="shared" ref="E44:E49" si="3">E43</f>
        <v>2030</v>
      </c>
      <c r="F44" s="39"/>
      <c r="G44" s="123"/>
      <c r="H44" s="40">
        <f>F43</f>
        <v>0.6</v>
      </c>
      <c r="I44" s="27" t="s">
        <v>17</v>
      </c>
      <c r="J44" s="13" t="str">
        <f>LineCap!J44</f>
        <v>IMPELC-AZTU</v>
      </c>
    </row>
    <row r="45" spans="2:32" ht="15">
      <c r="B45" s="37"/>
      <c r="C45" s="32" t="s">
        <v>9</v>
      </c>
      <c r="D45" s="34" t="s">
        <v>171</v>
      </c>
      <c r="E45" s="6">
        <f t="shared" si="3"/>
        <v>2030</v>
      </c>
      <c r="F45" s="39">
        <f>F43</f>
        <v>0.6</v>
      </c>
      <c r="G45" s="40"/>
      <c r="H45" s="40"/>
      <c r="I45" s="27" t="s">
        <v>17</v>
      </c>
      <c r="J45" s="13" t="str">
        <f>LineCap!J45</f>
        <v>IMPELC-AZGE</v>
      </c>
    </row>
    <row r="46" spans="2:32" ht="15">
      <c r="B46" s="37"/>
      <c r="C46" s="32" t="s">
        <v>9</v>
      </c>
      <c r="D46" s="34" t="s">
        <v>171</v>
      </c>
      <c r="E46" s="6">
        <f t="shared" si="3"/>
        <v>2030</v>
      </c>
      <c r="F46" s="39">
        <v>0.6</v>
      </c>
      <c r="G46" s="40"/>
      <c r="H46" s="40"/>
      <c r="I46" s="27" t="s">
        <v>17</v>
      </c>
      <c r="J46" s="13" t="str">
        <f>LineCap!J46</f>
        <v>EXPELC-AZRU</v>
      </c>
    </row>
    <row r="47" spans="2:32" ht="15">
      <c r="B47" s="50"/>
      <c r="C47" s="119" t="s">
        <v>9</v>
      </c>
      <c r="D47" s="120" t="s">
        <v>171</v>
      </c>
      <c r="E47" s="6">
        <f t="shared" si="3"/>
        <v>2030</v>
      </c>
      <c r="F47" s="122">
        <f>F46</f>
        <v>0.6</v>
      </c>
      <c r="G47" s="40"/>
      <c r="H47" s="40">
        <f>F47</f>
        <v>0.6</v>
      </c>
      <c r="I47" s="27" t="s">
        <v>17</v>
      </c>
      <c r="J47" s="13" t="str">
        <f>LineCap!J47</f>
        <v>EXPELC-AZIR</v>
      </c>
    </row>
    <row r="48" spans="2:32" ht="15">
      <c r="B48" s="50"/>
      <c r="C48" s="119" t="s">
        <v>9</v>
      </c>
      <c r="D48" s="120" t="s">
        <v>171</v>
      </c>
      <c r="E48" s="6">
        <f t="shared" si="3"/>
        <v>2030</v>
      </c>
      <c r="F48" s="40"/>
      <c r="G48" s="40"/>
      <c r="H48" s="40">
        <f>F47</f>
        <v>0.6</v>
      </c>
      <c r="I48" s="27" t="s">
        <v>17</v>
      </c>
      <c r="J48" s="13" t="str">
        <f>LineCap!J48</f>
        <v>EXPELC-AZTU</v>
      </c>
    </row>
    <row r="49" spans="2:10" ht="15">
      <c r="B49" s="38"/>
      <c r="C49" s="42" t="s">
        <v>9</v>
      </c>
      <c r="D49" s="35" t="s">
        <v>171</v>
      </c>
      <c r="E49" s="9">
        <f t="shared" si="3"/>
        <v>2030</v>
      </c>
      <c r="F49" s="41">
        <f>F47</f>
        <v>0.6</v>
      </c>
      <c r="G49" s="41"/>
      <c r="H49" s="41"/>
      <c r="I49" s="28" t="s">
        <v>17</v>
      </c>
      <c r="J49" s="9" t="str">
        <f>LineCap!J49</f>
        <v>EXPELC-AZGE</v>
      </c>
    </row>
    <row r="50" spans="2:10" ht="15">
      <c r="B50" s="37"/>
      <c r="C50" s="32" t="s">
        <v>9</v>
      </c>
      <c r="D50" s="34" t="s">
        <v>171</v>
      </c>
      <c r="E50" s="6">
        <v>2050</v>
      </c>
      <c r="F50" s="39">
        <v>0.6</v>
      </c>
      <c r="G50" s="39"/>
      <c r="H50" s="39"/>
      <c r="I50" s="27" t="s">
        <v>17</v>
      </c>
      <c r="J50" s="30" t="str">
        <f>LineCap!J50</f>
        <v>IMPELC-AZRU</v>
      </c>
    </row>
    <row r="51" spans="2:10" ht="15">
      <c r="B51" s="37"/>
      <c r="C51" s="32" t="s">
        <v>9</v>
      </c>
      <c r="D51" s="34" t="s">
        <v>171</v>
      </c>
      <c r="E51" s="6">
        <f>E50</f>
        <v>2050</v>
      </c>
      <c r="F51" s="39">
        <v>0.6</v>
      </c>
      <c r="G51" s="39"/>
      <c r="H51" s="39">
        <v>0.6</v>
      </c>
      <c r="I51" s="27" t="s">
        <v>17</v>
      </c>
      <c r="J51" s="13" t="str">
        <f>LineCap!J51</f>
        <v>IMPELC-AZIR</v>
      </c>
    </row>
    <row r="52" spans="2:10" ht="15">
      <c r="B52" s="37"/>
      <c r="C52" s="32" t="s">
        <v>9</v>
      </c>
      <c r="D52" s="34" t="s">
        <v>171</v>
      </c>
      <c r="E52" s="6">
        <f t="shared" ref="E52:E57" si="4">E51</f>
        <v>2050</v>
      </c>
      <c r="F52" s="39"/>
      <c r="G52" s="123"/>
      <c r="H52" s="40">
        <v>0.6</v>
      </c>
      <c r="I52" s="27" t="s">
        <v>17</v>
      </c>
      <c r="J52" s="13" t="str">
        <f>LineCap!J52</f>
        <v>IMPELC-AZTU</v>
      </c>
    </row>
    <row r="53" spans="2:10" ht="15">
      <c r="B53" s="37"/>
      <c r="C53" s="32" t="s">
        <v>9</v>
      </c>
      <c r="D53" s="34" t="s">
        <v>171</v>
      </c>
      <c r="E53" s="6">
        <f t="shared" si="4"/>
        <v>2050</v>
      </c>
      <c r="F53" s="39">
        <v>0.6</v>
      </c>
      <c r="G53" s="40"/>
      <c r="H53" s="40"/>
      <c r="I53" s="27" t="s">
        <v>17</v>
      </c>
      <c r="J53" s="13" t="str">
        <f>LineCap!J53</f>
        <v>IMPELC-AZGE</v>
      </c>
    </row>
    <row r="54" spans="2:10" ht="15">
      <c r="B54" s="37"/>
      <c r="C54" s="32" t="s">
        <v>9</v>
      </c>
      <c r="D54" s="34" t="s">
        <v>171</v>
      </c>
      <c r="E54" s="6">
        <f t="shared" si="4"/>
        <v>2050</v>
      </c>
      <c r="F54" s="39">
        <v>0.6</v>
      </c>
      <c r="G54" s="40"/>
      <c r="H54" s="40"/>
      <c r="I54" s="27" t="s">
        <v>17</v>
      </c>
      <c r="J54" s="13" t="str">
        <f>LineCap!J54</f>
        <v>EXPELC-AZRU</v>
      </c>
    </row>
    <row r="55" spans="2:10" ht="15">
      <c r="B55" s="50"/>
      <c r="C55" s="119" t="s">
        <v>9</v>
      </c>
      <c r="D55" s="120" t="s">
        <v>171</v>
      </c>
      <c r="E55" s="6">
        <f t="shared" si="4"/>
        <v>2050</v>
      </c>
      <c r="F55" s="122">
        <v>0.6</v>
      </c>
      <c r="G55" s="40"/>
      <c r="H55" s="40">
        <v>0.6</v>
      </c>
      <c r="I55" s="27" t="s">
        <v>17</v>
      </c>
      <c r="J55" s="13" t="str">
        <f>LineCap!J55</f>
        <v>EXPELC-AZIR</v>
      </c>
    </row>
    <row r="56" spans="2:10" ht="15">
      <c r="B56" s="50"/>
      <c r="C56" s="119" t="s">
        <v>9</v>
      </c>
      <c r="D56" s="120" t="s">
        <v>171</v>
      </c>
      <c r="E56" s="6">
        <f t="shared" si="4"/>
        <v>2050</v>
      </c>
      <c r="F56" s="40"/>
      <c r="G56" s="40"/>
      <c r="H56" s="40">
        <v>0.6</v>
      </c>
      <c r="I56" s="27" t="s">
        <v>17</v>
      </c>
      <c r="J56" s="13" t="str">
        <f>LineCap!J56</f>
        <v>EXPELC-AZTU</v>
      </c>
    </row>
    <row r="57" spans="2:10" ht="15">
      <c r="B57" s="38"/>
      <c r="C57" s="42" t="s">
        <v>9</v>
      </c>
      <c r="D57" s="35" t="s">
        <v>171</v>
      </c>
      <c r="E57" s="9">
        <f t="shared" si="4"/>
        <v>2050</v>
      </c>
      <c r="F57" s="41">
        <v>0.6</v>
      </c>
      <c r="G57" s="41"/>
      <c r="H57" s="41"/>
      <c r="I57" s="28" t="s">
        <v>17</v>
      </c>
      <c r="J57" s="9" t="str">
        <f>LineCap!J57</f>
        <v>EXPELC-AZGE</v>
      </c>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5E4-6450-41ED-A5ED-927C66AC4202}">
  <sheetPr>
    <tabColor rgb="FF0070C0"/>
  </sheetPr>
  <dimension ref="A4:F15"/>
  <sheetViews>
    <sheetView workbookViewId="0">
      <selection activeCell="D39" sqref="D39"/>
    </sheetView>
  </sheetViews>
  <sheetFormatPr baseColWidth="10" defaultColWidth="8.83203125" defaultRowHeight="13"/>
  <cols>
    <col min="2" max="2" width="13.33203125" bestFit="1" customWidth="1"/>
    <col min="3" max="3" width="14.1640625" bestFit="1" customWidth="1"/>
    <col min="4" max="4" width="13.83203125" bestFit="1" customWidth="1"/>
    <col min="5" max="5" width="23.6640625" bestFit="1" customWidth="1"/>
  </cols>
  <sheetData>
    <row r="4" spans="1:6">
      <c r="A4" s="121" t="s">
        <v>161</v>
      </c>
      <c r="B4" s="121" t="s">
        <v>162</v>
      </c>
      <c r="C4" t="s">
        <v>152</v>
      </c>
      <c r="D4" t="s">
        <v>153</v>
      </c>
      <c r="E4" t="s">
        <v>158</v>
      </c>
      <c r="F4" t="s">
        <v>154</v>
      </c>
    </row>
    <row r="5" spans="1:6">
      <c r="A5" s="121" t="s">
        <v>188</v>
      </c>
      <c r="B5" t="s">
        <v>151</v>
      </c>
      <c r="C5">
        <v>850</v>
      </c>
      <c r="D5">
        <v>350</v>
      </c>
      <c r="F5" t="s">
        <v>150</v>
      </c>
    </row>
    <row r="6" spans="1:6">
      <c r="A6" s="121" t="s">
        <v>188</v>
      </c>
      <c r="B6" t="s">
        <v>20</v>
      </c>
      <c r="C6">
        <f>ROUND($C$5/$C$14*C12,0)</f>
        <v>1848</v>
      </c>
      <c r="D6">
        <f>ROUND($C$5/$C$14*D12,0)</f>
        <v>1848</v>
      </c>
      <c r="E6" s="121" t="s">
        <v>163</v>
      </c>
    </row>
    <row r="7" spans="1:6">
      <c r="A7" s="121" t="s">
        <v>188</v>
      </c>
      <c r="B7" t="s">
        <v>156</v>
      </c>
      <c r="C7">
        <f>ROUND($C$5/$C$14*220,0)</f>
        <v>813</v>
      </c>
      <c r="D7">
        <f>ROUND($C$5/$C$14*220,0)</f>
        <v>813</v>
      </c>
      <c r="E7" t="s">
        <v>163</v>
      </c>
    </row>
    <row r="8" spans="1:6">
      <c r="A8" s="121" t="s">
        <v>185</v>
      </c>
      <c r="B8" s="121" t="s">
        <v>156</v>
      </c>
      <c r="C8">
        <f>ROUND($C$5/$C$14*110,0)</f>
        <v>407</v>
      </c>
      <c r="D8">
        <f>ROUND($C$5/$C$14*110,0)</f>
        <v>407</v>
      </c>
      <c r="E8" s="121" t="s">
        <v>163</v>
      </c>
    </row>
    <row r="9" spans="1:6">
      <c r="A9" s="121" t="s">
        <v>185</v>
      </c>
      <c r="B9" s="121" t="s">
        <v>157</v>
      </c>
      <c r="C9">
        <f>ROUND($C$5/$C$14*C15,0)</f>
        <v>569</v>
      </c>
      <c r="D9">
        <f>ROUND($C$5/$C$14*D15,0)</f>
        <v>569</v>
      </c>
      <c r="E9" s="121" t="s">
        <v>163</v>
      </c>
    </row>
    <row r="11" spans="1:6">
      <c r="C11" t="s">
        <v>155</v>
      </c>
      <c r="D11" t="s">
        <v>155</v>
      </c>
    </row>
    <row r="12" spans="1:6">
      <c r="A12" t="s">
        <v>188</v>
      </c>
      <c r="B12" t="s">
        <v>20</v>
      </c>
      <c r="C12">
        <v>500</v>
      </c>
      <c r="D12">
        <v>500</v>
      </c>
      <c r="E12" t="s">
        <v>160</v>
      </c>
      <c r="F12" t="s">
        <v>150</v>
      </c>
    </row>
    <row r="13" spans="1:6">
      <c r="A13" s="121" t="s">
        <v>189</v>
      </c>
      <c r="B13" t="s">
        <v>156</v>
      </c>
      <c r="C13">
        <v>330</v>
      </c>
      <c r="D13">
        <v>330</v>
      </c>
      <c r="E13" t="s">
        <v>159</v>
      </c>
      <c r="F13" t="s">
        <v>150</v>
      </c>
    </row>
    <row r="14" spans="1:6">
      <c r="A14" t="s">
        <v>188</v>
      </c>
      <c r="B14" t="s">
        <v>151</v>
      </c>
      <c r="C14">
        <v>230</v>
      </c>
      <c r="D14">
        <v>230</v>
      </c>
      <c r="E14" t="s">
        <v>190</v>
      </c>
      <c r="F14" t="s">
        <v>150</v>
      </c>
    </row>
    <row r="15" spans="1:6">
      <c r="A15" t="s">
        <v>185</v>
      </c>
      <c r="B15" t="s">
        <v>157</v>
      </c>
      <c r="C15">
        <v>154</v>
      </c>
      <c r="D15">
        <v>154</v>
      </c>
      <c r="E15" t="s">
        <v>186</v>
      </c>
      <c r="F15"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FEDA-8784-41D9-8560-5A9D556F071C}">
  <sheetPr>
    <tabColor rgb="FF0070C0"/>
  </sheetPr>
  <dimension ref="A2:T55"/>
  <sheetViews>
    <sheetView showGridLines="0" topLeftCell="L2" workbookViewId="0">
      <selection activeCell="D39" sqref="D39"/>
    </sheetView>
  </sheetViews>
  <sheetFormatPr baseColWidth="10" defaultColWidth="9.1640625" defaultRowHeight="14"/>
  <cols>
    <col min="1" max="1" width="5.5" style="53" customWidth="1"/>
    <col min="2" max="2" width="35.5" style="53" customWidth="1"/>
    <col min="3" max="20" width="11.5" style="53" customWidth="1"/>
    <col min="21" max="16384" width="9.1640625" style="53"/>
  </cols>
  <sheetData>
    <row r="2" spans="1:20">
      <c r="B2" s="149" t="s">
        <v>42</v>
      </c>
      <c r="C2" s="149"/>
      <c r="D2" s="149"/>
      <c r="E2" s="149"/>
      <c r="F2" s="149"/>
      <c r="G2" s="149"/>
      <c r="H2" s="149"/>
      <c r="I2" s="149"/>
      <c r="J2" s="149"/>
      <c r="K2" s="149"/>
      <c r="L2" s="149"/>
      <c r="M2" s="149"/>
      <c r="N2" s="149"/>
      <c r="O2" s="149"/>
      <c r="P2" s="149"/>
      <c r="Q2" s="149"/>
      <c r="R2" s="149"/>
      <c r="S2" s="149"/>
      <c r="T2" s="149"/>
    </row>
    <row r="3" spans="1:20" ht="15" thickBot="1">
      <c r="B3" s="54" t="s">
        <v>43</v>
      </c>
      <c r="C3" s="54"/>
      <c r="D3" s="54" t="s">
        <v>44</v>
      </c>
      <c r="E3" s="54"/>
      <c r="F3" s="54"/>
      <c r="G3" s="54"/>
      <c r="H3" s="54"/>
      <c r="I3" s="54" t="s">
        <v>45</v>
      </c>
      <c r="J3" s="54" t="s">
        <v>46</v>
      </c>
      <c r="K3" s="54"/>
      <c r="L3" s="54" t="s">
        <v>47</v>
      </c>
      <c r="M3" s="54" t="s">
        <v>48</v>
      </c>
      <c r="N3" s="54"/>
      <c r="O3" s="54"/>
      <c r="P3" s="54" t="s">
        <v>49</v>
      </c>
      <c r="Q3" s="54"/>
      <c r="R3" s="54"/>
      <c r="S3" s="54" t="s">
        <v>50</v>
      </c>
      <c r="T3" s="54"/>
    </row>
    <row r="4" spans="1:20" s="55" customFormat="1" ht="19.5" customHeight="1">
      <c r="B4" s="150"/>
      <c r="C4" s="145" t="s">
        <v>51</v>
      </c>
      <c r="D4" s="152" t="s">
        <v>52</v>
      </c>
      <c r="E4" s="145" t="s">
        <v>53</v>
      </c>
      <c r="F4" s="145" t="s">
        <v>54</v>
      </c>
      <c r="G4" s="154" t="s">
        <v>55</v>
      </c>
      <c r="H4" s="154"/>
      <c r="I4" s="154"/>
      <c r="J4" s="154"/>
      <c r="K4" s="154"/>
      <c r="L4" s="154"/>
      <c r="M4" s="154"/>
      <c r="N4" s="154"/>
      <c r="O4" s="154"/>
      <c r="P4" s="145" t="s">
        <v>56</v>
      </c>
      <c r="Q4" s="155" t="s">
        <v>57</v>
      </c>
      <c r="R4" s="145" t="s">
        <v>58</v>
      </c>
      <c r="S4" s="145" t="s">
        <v>59</v>
      </c>
      <c r="T4" s="147" t="s">
        <v>60</v>
      </c>
    </row>
    <row r="5" spans="1:20" s="55" customFormat="1" ht="49.5" customHeight="1" thickBot="1">
      <c r="B5" s="151"/>
      <c r="C5" s="146"/>
      <c r="D5" s="153"/>
      <c r="E5" s="146"/>
      <c r="F5" s="146"/>
      <c r="G5" s="56" t="s">
        <v>61</v>
      </c>
      <c r="H5" s="56" t="s">
        <v>62</v>
      </c>
      <c r="I5" s="56" t="s">
        <v>63</v>
      </c>
      <c r="J5" s="56" t="s">
        <v>64</v>
      </c>
      <c r="K5" s="56" t="s">
        <v>65</v>
      </c>
      <c r="L5" s="56" t="s">
        <v>66</v>
      </c>
      <c r="M5" s="56" t="s">
        <v>67</v>
      </c>
      <c r="N5" s="56" t="s">
        <v>68</v>
      </c>
      <c r="O5" s="56" t="s">
        <v>69</v>
      </c>
      <c r="P5" s="146"/>
      <c r="Q5" s="156"/>
      <c r="R5" s="146"/>
      <c r="S5" s="146"/>
      <c r="T5" s="148"/>
    </row>
    <row r="6" spans="1:20" ht="15">
      <c r="A6" s="53" t="s">
        <v>70</v>
      </c>
      <c r="B6" s="57" t="s">
        <v>71</v>
      </c>
      <c r="C6" s="58">
        <v>2858233.9</v>
      </c>
      <c r="D6" s="58">
        <v>2190821.4</v>
      </c>
      <c r="E6" s="58" t="s">
        <v>72</v>
      </c>
      <c r="F6" s="58" t="s">
        <v>72</v>
      </c>
      <c r="G6" s="58" t="s">
        <v>72</v>
      </c>
      <c r="H6" s="58" t="s">
        <v>72</v>
      </c>
      <c r="I6" s="58" t="s">
        <v>72</v>
      </c>
      <c r="J6" s="58" t="s">
        <v>72</v>
      </c>
      <c r="K6" s="58" t="s">
        <v>72</v>
      </c>
      <c r="L6" s="58" t="s">
        <v>72</v>
      </c>
      <c r="M6" s="58" t="s">
        <v>72</v>
      </c>
      <c r="N6" s="58" t="s">
        <v>72</v>
      </c>
      <c r="O6" s="58" t="s">
        <v>72</v>
      </c>
      <c r="P6" s="58">
        <v>651235.69999999995</v>
      </c>
      <c r="Q6" s="58">
        <v>16176.8</v>
      </c>
      <c r="R6" s="58" t="s">
        <v>72</v>
      </c>
      <c r="S6" s="58" t="s">
        <v>72</v>
      </c>
      <c r="T6" s="59" t="s">
        <v>72</v>
      </c>
    </row>
    <row r="7" spans="1:20">
      <c r="A7" s="53" t="s">
        <v>73</v>
      </c>
      <c r="B7" s="60" t="s">
        <v>6</v>
      </c>
      <c r="C7" s="61">
        <v>1822.8</v>
      </c>
      <c r="D7" s="61" t="s">
        <v>72</v>
      </c>
      <c r="E7" s="61" t="s">
        <v>72</v>
      </c>
      <c r="F7" s="61">
        <v>1124.3</v>
      </c>
      <c r="G7" s="61" t="s">
        <v>72</v>
      </c>
      <c r="H7" s="61">
        <v>4.7</v>
      </c>
      <c r="I7" s="61">
        <v>17.3</v>
      </c>
      <c r="J7" s="61" t="s">
        <v>72</v>
      </c>
      <c r="K7" s="61">
        <v>21.5</v>
      </c>
      <c r="L7" s="61">
        <v>4.3</v>
      </c>
      <c r="M7" s="61" t="s">
        <v>72</v>
      </c>
      <c r="N7" s="61" t="s">
        <v>72</v>
      </c>
      <c r="O7" s="61">
        <v>1076.5</v>
      </c>
      <c r="P7" s="61" t="s">
        <v>72</v>
      </c>
      <c r="Q7" s="61" t="s">
        <v>72</v>
      </c>
      <c r="R7" s="61" t="s">
        <v>72</v>
      </c>
      <c r="S7" s="61">
        <v>359.3</v>
      </c>
      <c r="T7" s="62">
        <v>339.2</v>
      </c>
    </row>
    <row r="8" spans="1:20">
      <c r="A8" s="53" t="s">
        <v>74</v>
      </c>
      <c r="B8" s="60" t="s">
        <v>7</v>
      </c>
      <c r="C8" s="61">
        <v>-2275745.2999999998</v>
      </c>
      <c r="D8" s="61">
        <v>-1918023.4</v>
      </c>
      <c r="E8" s="61" t="s">
        <v>72</v>
      </c>
      <c r="F8" s="61">
        <v>-114385.3</v>
      </c>
      <c r="G8" s="61" t="s">
        <v>72</v>
      </c>
      <c r="H8" s="61">
        <v>-7393.6</v>
      </c>
      <c r="I8" s="61">
        <v>-8501.2000000000007</v>
      </c>
      <c r="J8" s="61">
        <v>-4947.7</v>
      </c>
      <c r="K8" s="61" t="s">
        <v>72</v>
      </c>
      <c r="L8" s="61">
        <v>-66944.3</v>
      </c>
      <c r="M8" s="61">
        <v>-7829.1</v>
      </c>
      <c r="N8" s="61">
        <v>-573.29999999999995</v>
      </c>
      <c r="O8" s="61">
        <v>-18196.099999999999</v>
      </c>
      <c r="P8" s="61">
        <v>-241672</v>
      </c>
      <c r="Q8" s="61" t="s">
        <v>72</v>
      </c>
      <c r="R8" s="61" t="s">
        <v>72</v>
      </c>
      <c r="S8" s="61">
        <v>-1664.6</v>
      </c>
      <c r="T8" s="62" t="s">
        <v>72</v>
      </c>
    </row>
    <row r="9" spans="1:20" ht="15">
      <c r="B9" s="63" t="s">
        <v>75</v>
      </c>
      <c r="C9" s="61">
        <v>-20059.5</v>
      </c>
      <c r="D9" s="61" t="s">
        <v>72</v>
      </c>
      <c r="E9" s="61" t="s">
        <v>72</v>
      </c>
      <c r="F9" s="61">
        <v>-20059.5</v>
      </c>
      <c r="G9" s="61" t="s">
        <v>72</v>
      </c>
      <c r="H9" s="61" t="s">
        <v>72</v>
      </c>
      <c r="I9" s="61" t="s">
        <v>72</v>
      </c>
      <c r="J9" s="61">
        <v>-16928.5</v>
      </c>
      <c r="K9" s="61" t="s">
        <v>72</v>
      </c>
      <c r="L9" s="61">
        <v>-3131</v>
      </c>
      <c r="M9" s="61" t="s">
        <v>72</v>
      </c>
      <c r="N9" s="61" t="s">
        <v>72</v>
      </c>
      <c r="O9" s="61" t="s">
        <v>72</v>
      </c>
      <c r="P9" s="61" t="s">
        <v>72</v>
      </c>
      <c r="Q9" s="61" t="s">
        <v>72</v>
      </c>
      <c r="R9" s="61" t="s">
        <v>72</v>
      </c>
      <c r="S9" s="61" t="s">
        <v>72</v>
      </c>
      <c r="T9" s="62" t="s">
        <v>72</v>
      </c>
    </row>
    <row r="10" spans="1:20">
      <c r="B10" s="64" t="s">
        <v>76</v>
      </c>
      <c r="C10" s="61">
        <v>-3131</v>
      </c>
      <c r="D10" s="61" t="s">
        <v>72</v>
      </c>
      <c r="E10" s="61" t="s">
        <v>72</v>
      </c>
      <c r="F10" s="61">
        <v>-3131</v>
      </c>
      <c r="G10" s="61" t="s">
        <v>72</v>
      </c>
      <c r="H10" s="61" t="s">
        <v>72</v>
      </c>
      <c r="I10" s="61" t="s">
        <v>72</v>
      </c>
      <c r="J10" s="61" t="s">
        <v>72</v>
      </c>
      <c r="K10" s="61" t="s">
        <v>72</v>
      </c>
      <c r="L10" s="61">
        <v>-3131</v>
      </c>
      <c r="M10" s="61" t="s">
        <v>72</v>
      </c>
      <c r="N10" s="61" t="s">
        <v>72</v>
      </c>
      <c r="O10" s="61" t="s">
        <v>72</v>
      </c>
      <c r="P10" s="61" t="s">
        <v>72</v>
      </c>
      <c r="Q10" s="61" t="s">
        <v>72</v>
      </c>
      <c r="R10" s="61" t="s">
        <v>72</v>
      </c>
      <c r="S10" s="61" t="s">
        <v>72</v>
      </c>
      <c r="T10" s="62" t="s">
        <v>72</v>
      </c>
    </row>
    <row r="11" spans="1:20">
      <c r="B11" s="64" t="s">
        <v>77</v>
      </c>
      <c r="C11" s="61">
        <v>-16928.5</v>
      </c>
      <c r="D11" s="61" t="s">
        <v>72</v>
      </c>
      <c r="E11" s="61" t="s">
        <v>72</v>
      </c>
      <c r="F11" s="61">
        <v>-16928.5</v>
      </c>
      <c r="G11" s="61" t="s">
        <v>72</v>
      </c>
      <c r="H11" s="61" t="s">
        <v>72</v>
      </c>
      <c r="I11" s="61" t="s">
        <v>72</v>
      </c>
      <c r="J11" s="61">
        <v>-16928.5</v>
      </c>
      <c r="K11" s="61" t="s">
        <v>72</v>
      </c>
      <c r="L11" s="61" t="s">
        <v>72</v>
      </c>
      <c r="M11" s="61" t="s">
        <v>72</v>
      </c>
      <c r="N11" s="61" t="s">
        <v>72</v>
      </c>
      <c r="O11" s="61" t="s">
        <v>72</v>
      </c>
      <c r="P11" s="61" t="s">
        <v>72</v>
      </c>
      <c r="Q11" s="61" t="s">
        <v>72</v>
      </c>
      <c r="R11" s="61" t="s">
        <v>72</v>
      </c>
      <c r="S11" s="61" t="s">
        <v>72</v>
      </c>
      <c r="T11" s="62" t="s">
        <v>72</v>
      </c>
    </row>
    <row r="12" spans="1:20">
      <c r="B12" s="65" t="s">
        <v>78</v>
      </c>
      <c r="C12" s="61">
        <v>-38043.699999999997</v>
      </c>
      <c r="D12" s="61">
        <v>1590.2</v>
      </c>
      <c r="E12" s="61" t="s">
        <v>72</v>
      </c>
      <c r="F12" s="61">
        <v>4202</v>
      </c>
      <c r="G12" s="61" t="s">
        <v>72</v>
      </c>
      <c r="H12" s="61">
        <v>227.6</v>
      </c>
      <c r="I12" s="61">
        <v>151.19999999999999</v>
      </c>
      <c r="J12" s="61">
        <v>86.3</v>
      </c>
      <c r="K12" s="61">
        <v>47.4</v>
      </c>
      <c r="L12" s="61">
        <v>934.2</v>
      </c>
      <c r="M12" s="61">
        <v>1397.6</v>
      </c>
      <c r="N12" s="61">
        <v>-348</v>
      </c>
      <c r="O12" s="61">
        <v>1705.7</v>
      </c>
      <c r="P12" s="61">
        <v>-43876.1</v>
      </c>
      <c r="Q12" s="61">
        <v>4.2</v>
      </c>
      <c r="R12" s="61" t="s">
        <v>72</v>
      </c>
      <c r="S12" s="61" t="s">
        <v>72</v>
      </c>
      <c r="T12" s="62">
        <v>36</v>
      </c>
    </row>
    <row r="13" spans="1:20">
      <c r="B13" s="66" t="s">
        <v>79</v>
      </c>
      <c r="C13" s="67">
        <v>526208.19999999995</v>
      </c>
      <c r="D13" s="67">
        <v>274388.2</v>
      </c>
      <c r="E13" s="61" t="s">
        <v>72</v>
      </c>
      <c r="F13" s="67">
        <v>-129118.5</v>
      </c>
      <c r="G13" s="61" t="s">
        <v>72</v>
      </c>
      <c r="H13" s="61">
        <v>-7161.3</v>
      </c>
      <c r="I13" s="61">
        <v>-8332.7000000000007</v>
      </c>
      <c r="J13" s="61">
        <v>-21789.9</v>
      </c>
      <c r="K13" s="61">
        <v>68.900000000000006</v>
      </c>
      <c r="L13" s="61">
        <v>-69136.800000000003</v>
      </c>
      <c r="M13" s="61">
        <v>-6431.5</v>
      </c>
      <c r="N13" s="61">
        <v>-921.3</v>
      </c>
      <c r="O13" s="61">
        <v>-15413.9</v>
      </c>
      <c r="P13" s="67">
        <v>365687.6</v>
      </c>
      <c r="Q13" s="67">
        <v>16181</v>
      </c>
      <c r="R13" s="61" t="s">
        <v>72</v>
      </c>
      <c r="S13" s="67">
        <v>-1305.3</v>
      </c>
      <c r="T13" s="68">
        <v>375.2</v>
      </c>
    </row>
    <row r="14" spans="1:20">
      <c r="B14" s="69" t="s">
        <v>80</v>
      </c>
      <c r="C14" s="67">
        <v>11153</v>
      </c>
      <c r="D14" s="67">
        <v>6459.9</v>
      </c>
      <c r="E14" s="61" t="s">
        <v>72</v>
      </c>
      <c r="F14" s="67">
        <v>3054.2</v>
      </c>
      <c r="G14" s="61" t="s">
        <v>72</v>
      </c>
      <c r="H14" s="61">
        <v>170.7</v>
      </c>
      <c r="I14" s="61">
        <v>1110.0999999999999</v>
      </c>
      <c r="J14" s="61" t="s">
        <v>72</v>
      </c>
      <c r="K14" s="61" t="s">
        <v>72</v>
      </c>
      <c r="L14" s="61">
        <v>1309.5999999999999</v>
      </c>
      <c r="M14" s="61">
        <v>89.2</v>
      </c>
      <c r="N14" s="61">
        <v>266.10000000000002</v>
      </c>
      <c r="O14" s="61">
        <v>108.5</v>
      </c>
      <c r="P14" s="67">
        <v>1191.4000000000001</v>
      </c>
      <c r="Q14" s="61" t="s">
        <v>72</v>
      </c>
      <c r="R14" s="61" t="s">
        <v>72</v>
      </c>
      <c r="S14" s="67">
        <v>447.5</v>
      </c>
      <c r="T14" s="62" t="s">
        <v>72</v>
      </c>
    </row>
    <row r="15" spans="1:20">
      <c r="B15" s="69" t="s">
        <v>81</v>
      </c>
      <c r="C15" s="61" t="s">
        <v>72</v>
      </c>
      <c r="D15" s="61" t="s">
        <v>72</v>
      </c>
      <c r="E15" s="67">
        <v>5728.5</v>
      </c>
      <c r="F15" s="67">
        <v>-5728.5</v>
      </c>
      <c r="G15" s="61" t="s">
        <v>72</v>
      </c>
      <c r="H15" s="61" t="s">
        <v>72</v>
      </c>
      <c r="I15" s="61" t="s">
        <v>72</v>
      </c>
      <c r="J15" s="61" t="s">
        <v>72</v>
      </c>
      <c r="K15" s="61" t="s">
        <v>72</v>
      </c>
      <c r="L15" s="61" t="s">
        <v>72</v>
      </c>
      <c r="M15" s="61" t="s">
        <v>72</v>
      </c>
      <c r="N15" s="61" t="s">
        <v>72</v>
      </c>
      <c r="O15" s="61">
        <v>-5728.5</v>
      </c>
      <c r="P15" s="61" t="s">
        <v>72</v>
      </c>
      <c r="Q15" s="61" t="s">
        <v>72</v>
      </c>
      <c r="R15" s="61" t="s">
        <v>72</v>
      </c>
      <c r="S15" s="61" t="s">
        <v>72</v>
      </c>
      <c r="T15" s="62" t="s">
        <v>72</v>
      </c>
    </row>
    <row r="16" spans="1:20">
      <c r="B16" s="69" t="s">
        <v>82</v>
      </c>
      <c r="C16" s="67">
        <v>-112884.5</v>
      </c>
      <c r="D16" s="67">
        <v>-265872.7</v>
      </c>
      <c r="E16" s="67">
        <v>-5728.5</v>
      </c>
      <c r="F16" s="67">
        <v>265564.3</v>
      </c>
      <c r="G16" s="61">
        <v>11151</v>
      </c>
      <c r="H16" s="61">
        <v>11391.5</v>
      </c>
      <c r="I16" s="61">
        <v>53948.7</v>
      </c>
      <c r="J16" s="61">
        <v>25921.7</v>
      </c>
      <c r="K16" s="61" t="s">
        <v>72</v>
      </c>
      <c r="L16" s="61">
        <v>106008.8</v>
      </c>
      <c r="M16" s="61">
        <v>9596.2000000000007</v>
      </c>
      <c r="N16" s="61">
        <v>9888.9</v>
      </c>
      <c r="O16" s="61">
        <v>37657.5</v>
      </c>
      <c r="P16" s="67">
        <v>-165512.9</v>
      </c>
      <c r="Q16" s="67">
        <v>-12408.5</v>
      </c>
      <c r="R16" s="67">
        <v>3788.8</v>
      </c>
      <c r="S16" s="67">
        <v>67354.2</v>
      </c>
      <c r="T16" s="68">
        <v>-69.2</v>
      </c>
    </row>
    <row r="17" spans="2:20">
      <c r="B17" s="64" t="s">
        <v>83</v>
      </c>
      <c r="C17" s="61">
        <v>-59982.8</v>
      </c>
      <c r="D17" s="61" t="s">
        <v>72</v>
      </c>
      <c r="E17" s="61" t="s">
        <v>72</v>
      </c>
      <c r="F17" s="61">
        <v>-136.5</v>
      </c>
      <c r="G17" s="61" t="s">
        <v>72</v>
      </c>
      <c r="H17" s="61" t="s">
        <v>72</v>
      </c>
      <c r="I17" s="61" t="s">
        <v>72</v>
      </c>
      <c r="J17" s="61" t="s">
        <v>72</v>
      </c>
      <c r="K17" s="61" t="s">
        <v>72</v>
      </c>
      <c r="L17" s="61">
        <v>-136.5</v>
      </c>
      <c r="M17" s="61" t="s">
        <v>72</v>
      </c>
      <c r="N17" s="61" t="s">
        <v>72</v>
      </c>
      <c r="O17" s="61" t="s">
        <v>72</v>
      </c>
      <c r="P17" s="61">
        <v>-93861.2</v>
      </c>
      <c r="Q17" s="61">
        <v>-12408.5</v>
      </c>
      <c r="R17" s="61" t="s">
        <v>72</v>
      </c>
      <c r="S17" s="61">
        <v>46423.4</v>
      </c>
      <c r="T17" s="62" t="s">
        <v>72</v>
      </c>
    </row>
    <row r="18" spans="2:20">
      <c r="B18" s="64" t="s">
        <v>84</v>
      </c>
      <c r="C18" s="61">
        <v>-45894.1</v>
      </c>
      <c r="D18" s="61" t="s">
        <v>72</v>
      </c>
      <c r="E18" s="61" t="s">
        <v>72</v>
      </c>
      <c r="F18" s="61">
        <v>-102</v>
      </c>
      <c r="G18" s="61" t="s">
        <v>72</v>
      </c>
      <c r="H18" s="61" t="s">
        <v>72</v>
      </c>
      <c r="I18" s="61" t="s">
        <v>72</v>
      </c>
      <c r="J18" s="61" t="s">
        <v>72</v>
      </c>
      <c r="K18" s="61" t="s">
        <v>72</v>
      </c>
      <c r="L18" s="61" t="s">
        <v>72</v>
      </c>
      <c r="M18" s="61">
        <v>-102</v>
      </c>
      <c r="N18" s="61" t="s">
        <v>72</v>
      </c>
      <c r="O18" s="61" t="s">
        <v>72</v>
      </c>
      <c r="P18" s="61">
        <v>-68034.7</v>
      </c>
      <c r="Q18" s="61" t="s">
        <v>72</v>
      </c>
      <c r="R18" s="61">
        <v>1311.8</v>
      </c>
      <c r="S18" s="61">
        <v>20930.8</v>
      </c>
      <c r="T18" s="62" t="s">
        <v>72</v>
      </c>
    </row>
    <row r="19" spans="2:20">
      <c r="B19" s="64" t="s">
        <v>85</v>
      </c>
      <c r="C19" s="61">
        <v>-818.6</v>
      </c>
      <c r="D19" s="61" t="s">
        <v>72</v>
      </c>
      <c r="E19" s="61" t="s">
        <v>72</v>
      </c>
      <c r="F19" s="61">
        <v>-131.69999999999999</v>
      </c>
      <c r="G19" s="61" t="s">
        <v>72</v>
      </c>
      <c r="H19" s="61" t="s">
        <v>72</v>
      </c>
      <c r="I19" s="61" t="s">
        <v>72</v>
      </c>
      <c r="J19" s="61" t="s">
        <v>72</v>
      </c>
      <c r="K19" s="61" t="s">
        <v>72</v>
      </c>
      <c r="L19" s="61" t="s">
        <v>72</v>
      </c>
      <c r="M19" s="61">
        <v>-131.69999999999999</v>
      </c>
      <c r="N19" s="61" t="s">
        <v>72</v>
      </c>
      <c r="O19" s="61" t="s">
        <v>72</v>
      </c>
      <c r="P19" s="61">
        <v>-3163.9</v>
      </c>
      <c r="Q19" s="61" t="s">
        <v>72</v>
      </c>
      <c r="R19" s="61">
        <v>2477</v>
      </c>
      <c r="S19" s="61" t="s">
        <v>72</v>
      </c>
      <c r="T19" s="62" t="s">
        <v>72</v>
      </c>
    </row>
    <row r="20" spans="2:20">
      <c r="B20" s="64" t="s">
        <v>86</v>
      </c>
      <c r="C20" s="61">
        <v>2218.8000000000002</v>
      </c>
      <c r="D20" s="61" t="s">
        <v>72</v>
      </c>
      <c r="E20" s="61" t="s">
        <v>72</v>
      </c>
      <c r="F20" s="61">
        <v>2671.9</v>
      </c>
      <c r="G20" s="61" t="s">
        <v>72</v>
      </c>
      <c r="H20" s="61">
        <v>1242.5</v>
      </c>
      <c r="I20" s="61" t="s">
        <v>72</v>
      </c>
      <c r="J20" s="61" t="s">
        <v>72</v>
      </c>
      <c r="K20" s="61" t="s">
        <v>72</v>
      </c>
      <c r="L20" s="61" t="s">
        <v>72</v>
      </c>
      <c r="M20" s="61" t="s">
        <v>72</v>
      </c>
      <c r="N20" s="61" t="s">
        <v>72</v>
      </c>
      <c r="O20" s="61">
        <v>1429.4</v>
      </c>
      <c r="P20" s="61">
        <v>-453.1</v>
      </c>
      <c r="Q20" s="61" t="s">
        <v>72</v>
      </c>
      <c r="R20" s="61" t="s">
        <v>72</v>
      </c>
      <c r="S20" s="61" t="s">
        <v>72</v>
      </c>
      <c r="T20" s="62" t="s">
        <v>72</v>
      </c>
    </row>
    <row r="21" spans="2:20">
      <c r="B21" s="64" t="s">
        <v>87</v>
      </c>
      <c r="C21" s="61">
        <v>-69.2</v>
      </c>
      <c r="D21" s="61" t="s">
        <v>72</v>
      </c>
      <c r="E21" s="61" t="s">
        <v>72</v>
      </c>
      <c r="F21" s="61" t="s">
        <v>72</v>
      </c>
      <c r="G21" s="61" t="s">
        <v>72</v>
      </c>
      <c r="H21" s="61" t="s">
        <v>72</v>
      </c>
      <c r="I21" s="61" t="s">
        <v>72</v>
      </c>
      <c r="J21" s="61" t="s">
        <v>72</v>
      </c>
      <c r="K21" s="61" t="s">
        <v>72</v>
      </c>
      <c r="L21" s="61" t="s">
        <v>72</v>
      </c>
      <c r="M21" s="61" t="s">
        <v>72</v>
      </c>
      <c r="N21" s="61" t="s">
        <v>72</v>
      </c>
      <c r="O21" s="61" t="s">
        <v>72</v>
      </c>
      <c r="P21" s="61" t="s">
        <v>72</v>
      </c>
      <c r="Q21" s="61" t="s">
        <v>72</v>
      </c>
      <c r="R21" s="61" t="s">
        <v>72</v>
      </c>
      <c r="S21" s="61" t="s">
        <v>72</v>
      </c>
      <c r="T21" s="62">
        <v>-69.2</v>
      </c>
    </row>
    <row r="22" spans="2:20" ht="15">
      <c r="B22" s="70" t="s">
        <v>88</v>
      </c>
      <c r="C22" s="61">
        <v>-9210.2999999999993</v>
      </c>
      <c r="D22" s="61">
        <v>-265872.7</v>
      </c>
      <c r="E22" s="61">
        <v>-5728.5</v>
      </c>
      <c r="F22" s="61">
        <v>262390.90000000002</v>
      </c>
      <c r="G22" s="61">
        <v>11151</v>
      </c>
      <c r="H22" s="61">
        <v>10149</v>
      </c>
      <c r="I22" s="61">
        <v>53948.7</v>
      </c>
      <c r="J22" s="61">
        <v>25921.7</v>
      </c>
      <c r="K22" s="61" t="s">
        <v>72</v>
      </c>
      <c r="L22" s="61">
        <v>106145.3</v>
      </c>
      <c r="M22" s="61">
        <v>9829.9</v>
      </c>
      <c r="N22" s="61">
        <v>9888.9</v>
      </c>
      <c r="O22" s="61">
        <v>35356.400000000001</v>
      </c>
      <c r="P22" s="61" t="s">
        <v>72</v>
      </c>
      <c r="Q22" s="61" t="s">
        <v>72</v>
      </c>
      <c r="R22" s="61" t="s">
        <v>72</v>
      </c>
      <c r="S22" s="61" t="s">
        <v>72</v>
      </c>
      <c r="T22" s="62" t="s">
        <v>72</v>
      </c>
    </row>
    <row r="23" spans="2:20" ht="15">
      <c r="B23" s="70" t="s">
        <v>89</v>
      </c>
      <c r="C23" s="61">
        <v>871.7</v>
      </c>
      <c r="D23" s="61" t="s">
        <v>72</v>
      </c>
      <c r="E23" s="61" t="s">
        <v>72</v>
      </c>
      <c r="F23" s="61">
        <v>871.7</v>
      </c>
      <c r="G23" s="61" t="s">
        <v>72</v>
      </c>
      <c r="H23" s="61" t="s">
        <v>72</v>
      </c>
      <c r="I23" s="61" t="s">
        <v>72</v>
      </c>
      <c r="J23" s="61" t="s">
        <v>72</v>
      </c>
      <c r="K23" s="61" t="s">
        <v>72</v>
      </c>
      <c r="L23" s="61" t="s">
        <v>72</v>
      </c>
      <c r="M23" s="61" t="s">
        <v>72</v>
      </c>
      <c r="N23" s="61" t="s">
        <v>72</v>
      </c>
      <c r="O23" s="61">
        <v>871.7</v>
      </c>
      <c r="P23" s="61" t="s">
        <v>72</v>
      </c>
      <c r="Q23" s="61" t="s">
        <v>72</v>
      </c>
      <c r="R23" s="61" t="s">
        <v>72</v>
      </c>
      <c r="S23" s="61" t="s">
        <v>72</v>
      </c>
      <c r="T23" s="62" t="s">
        <v>72</v>
      </c>
    </row>
    <row r="24" spans="2:20">
      <c r="B24" s="64" t="s">
        <v>90</v>
      </c>
      <c r="C24" s="61" t="s">
        <v>72</v>
      </c>
      <c r="D24" s="61" t="s">
        <v>72</v>
      </c>
      <c r="E24" s="61" t="s">
        <v>72</v>
      </c>
      <c r="F24" s="61" t="s">
        <v>72</v>
      </c>
      <c r="G24" s="61" t="s">
        <v>72</v>
      </c>
      <c r="H24" s="61" t="s">
        <v>72</v>
      </c>
      <c r="I24" s="61" t="s">
        <v>72</v>
      </c>
      <c r="J24" s="61" t="s">
        <v>72</v>
      </c>
      <c r="K24" s="61" t="s">
        <v>72</v>
      </c>
      <c r="L24" s="61" t="s">
        <v>72</v>
      </c>
      <c r="M24" s="61" t="s">
        <v>72</v>
      </c>
      <c r="N24" s="61" t="s">
        <v>72</v>
      </c>
      <c r="O24" s="61" t="s">
        <v>72</v>
      </c>
      <c r="P24" s="61" t="s">
        <v>72</v>
      </c>
      <c r="Q24" s="61" t="s">
        <v>72</v>
      </c>
      <c r="R24" s="61" t="s">
        <v>72</v>
      </c>
      <c r="S24" s="61" t="s">
        <v>72</v>
      </c>
      <c r="T24" s="62" t="s">
        <v>72</v>
      </c>
    </row>
    <row r="25" spans="2:20" ht="15">
      <c r="B25" s="71" t="s">
        <v>91</v>
      </c>
      <c r="C25" s="67">
        <v>38973.800000000003</v>
      </c>
      <c r="D25" s="67">
        <v>168.1</v>
      </c>
      <c r="E25" s="61" t="s">
        <v>72</v>
      </c>
      <c r="F25" s="67">
        <v>17169.5</v>
      </c>
      <c r="G25" s="61">
        <v>11151</v>
      </c>
      <c r="H25" s="61" t="s">
        <v>72</v>
      </c>
      <c r="I25" s="61" t="s">
        <v>72</v>
      </c>
      <c r="J25" s="61" t="s">
        <v>72</v>
      </c>
      <c r="K25" s="61" t="s">
        <v>72</v>
      </c>
      <c r="L25" s="61">
        <v>85.3</v>
      </c>
      <c r="M25" s="61">
        <v>696.7</v>
      </c>
      <c r="N25" s="61" t="s">
        <v>72</v>
      </c>
      <c r="O25" s="61">
        <v>5236.5</v>
      </c>
      <c r="P25" s="67">
        <v>12889.8</v>
      </c>
      <c r="Q25" s="61" t="s">
        <v>72</v>
      </c>
      <c r="R25" s="67">
        <v>974.7</v>
      </c>
      <c r="S25" s="67">
        <v>7771.7</v>
      </c>
      <c r="T25" s="62" t="s">
        <v>72</v>
      </c>
    </row>
    <row r="26" spans="2:20" ht="15">
      <c r="B26" s="71" t="s">
        <v>92</v>
      </c>
      <c r="C26" s="67">
        <v>59811.7</v>
      </c>
      <c r="D26" s="67">
        <v>1887.5</v>
      </c>
      <c r="E26" s="61" t="s">
        <v>72</v>
      </c>
      <c r="F26" s="67"/>
      <c r="G26" s="61" t="s">
        <v>72</v>
      </c>
      <c r="H26" s="61" t="s">
        <v>72</v>
      </c>
      <c r="I26" s="61" t="s">
        <v>72</v>
      </c>
      <c r="J26" s="61" t="s">
        <v>72</v>
      </c>
      <c r="K26" s="61" t="s">
        <v>72</v>
      </c>
      <c r="L26" s="61" t="s">
        <v>72</v>
      </c>
      <c r="M26" s="61" t="s">
        <v>72</v>
      </c>
      <c r="N26" s="61" t="s">
        <v>72</v>
      </c>
      <c r="O26" s="61" t="s">
        <v>72</v>
      </c>
      <c r="P26" s="67">
        <v>43630</v>
      </c>
      <c r="Q26" s="61" t="s">
        <v>72</v>
      </c>
      <c r="R26" s="67">
        <v>505.8</v>
      </c>
      <c r="S26" s="67">
        <v>13788.4</v>
      </c>
      <c r="T26" s="62" t="s">
        <v>72</v>
      </c>
    </row>
    <row r="27" spans="2:20" ht="15">
      <c r="B27" s="71" t="s">
        <v>93</v>
      </c>
      <c r="C27" s="67">
        <v>303385.2</v>
      </c>
      <c r="D27" s="61" t="s">
        <v>72</v>
      </c>
      <c r="E27" s="61" t="s">
        <v>72</v>
      </c>
      <c r="F27" s="67">
        <v>110493.6</v>
      </c>
      <c r="G27" s="61" t="s">
        <v>72</v>
      </c>
      <c r="H27" s="61">
        <v>4059.5</v>
      </c>
      <c r="I27" s="61">
        <v>44505.9</v>
      </c>
      <c r="J27" s="61">
        <v>4131.8</v>
      </c>
      <c r="K27" s="61">
        <v>68.900000000000006</v>
      </c>
      <c r="L27" s="61">
        <v>35477.1</v>
      </c>
      <c r="M27" s="61">
        <v>2378.8000000000002</v>
      </c>
      <c r="N27" s="61">
        <v>8701.5</v>
      </c>
      <c r="O27" s="61">
        <v>11170.1</v>
      </c>
      <c r="P27" s="67">
        <v>142463.5</v>
      </c>
      <c r="Q27" s="67">
        <v>3772.5</v>
      </c>
      <c r="R27" s="67">
        <v>2308.3000000000002</v>
      </c>
      <c r="S27" s="67">
        <v>44041.3</v>
      </c>
      <c r="T27" s="68">
        <v>306</v>
      </c>
    </row>
    <row r="28" spans="2:20" ht="15">
      <c r="B28" s="71" t="s">
        <v>94</v>
      </c>
      <c r="C28" s="67">
        <v>280902.3</v>
      </c>
      <c r="D28" s="61" t="s">
        <v>72</v>
      </c>
      <c r="E28" s="61" t="s">
        <v>72</v>
      </c>
      <c r="F28" s="67">
        <v>89661.8</v>
      </c>
      <c r="G28" s="61" t="s">
        <v>72</v>
      </c>
      <c r="H28" s="61">
        <v>3822.4</v>
      </c>
      <c r="I28" s="61">
        <v>44505.9</v>
      </c>
      <c r="J28" s="61">
        <v>3885.7</v>
      </c>
      <c r="K28" s="61">
        <v>68.900000000000006</v>
      </c>
      <c r="L28" s="61">
        <v>35477.1</v>
      </c>
      <c r="M28" s="61">
        <v>1869</v>
      </c>
      <c r="N28" s="61">
        <v>32.799999999999997</v>
      </c>
      <c r="O28" s="61" t="s">
        <v>72</v>
      </c>
      <c r="P28" s="67">
        <v>140944.1</v>
      </c>
      <c r="Q28" s="67">
        <v>3772.5</v>
      </c>
      <c r="R28" s="67">
        <v>2308.3000000000002</v>
      </c>
      <c r="S28" s="67">
        <v>44041.3</v>
      </c>
      <c r="T28" s="68">
        <v>174.1</v>
      </c>
    </row>
    <row r="29" spans="2:20">
      <c r="B29" s="72" t="s">
        <v>95</v>
      </c>
      <c r="C29" s="67">
        <v>33379.199999999997</v>
      </c>
      <c r="D29" s="61" t="s">
        <v>72</v>
      </c>
      <c r="E29" s="61" t="s">
        <v>72</v>
      </c>
      <c r="F29" s="67">
        <v>3224.3</v>
      </c>
      <c r="G29" s="61" t="s">
        <v>72</v>
      </c>
      <c r="H29" s="61">
        <v>246.5</v>
      </c>
      <c r="I29" s="61" t="s">
        <v>72</v>
      </c>
      <c r="J29" s="61">
        <v>4.3</v>
      </c>
      <c r="K29" s="61">
        <v>4.3</v>
      </c>
      <c r="L29" s="61">
        <v>1271.3</v>
      </c>
      <c r="M29" s="61">
        <v>1665.1</v>
      </c>
      <c r="N29" s="61">
        <v>32.799999999999997</v>
      </c>
      <c r="O29" s="61" t="s">
        <v>72</v>
      </c>
      <c r="P29" s="67">
        <v>23818.7</v>
      </c>
      <c r="Q29" s="67">
        <v>2.1</v>
      </c>
      <c r="R29" s="67">
        <v>6.7</v>
      </c>
      <c r="S29" s="67">
        <v>6327.4</v>
      </c>
      <c r="T29" s="68" t="s">
        <v>72</v>
      </c>
    </row>
    <row r="30" spans="2:20" ht="15">
      <c r="B30" s="73" t="s">
        <v>96</v>
      </c>
      <c r="C30" s="61">
        <v>2199.9</v>
      </c>
      <c r="D30" s="61" t="s">
        <v>72</v>
      </c>
      <c r="E30" s="61" t="s">
        <v>72</v>
      </c>
      <c r="F30" s="61">
        <v>144.9</v>
      </c>
      <c r="G30" s="61" t="s">
        <v>72</v>
      </c>
      <c r="H30" s="61">
        <v>4.7</v>
      </c>
      <c r="I30" s="61" t="s">
        <v>72</v>
      </c>
      <c r="J30" s="61" t="s">
        <v>72</v>
      </c>
      <c r="K30" s="61" t="s">
        <v>72</v>
      </c>
      <c r="L30" s="61" t="s">
        <v>72</v>
      </c>
      <c r="M30" s="61">
        <v>140.19999999999999</v>
      </c>
      <c r="N30" s="61" t="s">
        <v>72</v>
      </c>
      <c r="O30" s="61" t="s">
        <v>72</v>
      </c>
      <c r="P30" s="61">
        <v>902.3</v>
      </c>
      <c r="Q30" s="61" t="s">
        <v>72</v>
      </c>
      <c r="R30" s="61" t="s">
        <v>72</v>
      </c>
      <c r="S30" s="61">
        <v>1152.7</v>
      </c>
      <c r="T30" s="62" t="s">
        <v>72</v>
      </c>
    </row>
    <row r="31" spans="2:20" ht="15">
      <c r="B31" s="73" t="s">
        <v>97</v>
      </c>
      <c r="C31" s="61">
        <v>8763.5</v>
      </c>
      <c r="D31" s="61" t="s">
        <v>72</v>
      </c>
      <c r="E31" s="61" t="s">
        <v>72</v>
      </c>
      <c r="F31" s="61">
        <v>46.1</v>
      </c>
      <c r="G31" s="61" t="s">
        <v>72</v>
      </c>
      <c r="H31" s="61">
        <v>4.7</v>
      </c>
      <c r="I31" s="61" t="s">
        <v>72</v>
      </c>
      <c r="J31" s="61" t="s">
        <v>72</v>
      </c>
      <c r="K31" s="61">
        <v>4.3</v>
      </c>
      <c r="L31" s="61">
        <v>4.3</v>
      </c>
      <c r="M31" s="61" t="s">
        <v>72</v>
      </c>
      <c r="N31" s="61">
        <v>32.799999999999997</v>
      </c>
      <c r="O31" s="61" t="s">
        <v>72</v>
      </c>
      <c r="P31" s="61">
        <v>7913.5</v>
      </c>
      <c r="Q31" s="61" t="s">
        <v>72</v>
      </c>
      <c r="R31" s="61" t="s">
        <v>72</v>
      </c>
      <c r="S31" s="61">
        <v>803.9</v>
      </c>
      <c r="T31" s="62" t="s">
        <v>72</v>
      </c>
    </row>
    <row r="32" spans="2:20" ht="15">
      <c r="B32" s="73" t="s">
        <v>98</v>
      </c>
      <c r="C32" s="61">
        <v>353.3</v>
      </c>
      <c r="D32" s="61" t="s">
        <v>72</v>
      </c>
      <c r="E32" s="61" t="s">
        <v>72</v>
      </c>
      <c r="F32" s="61">
        <v>21.2</v>
      </c>
      <c r="G32" s="61" t="s">
        <v>72</v>
      </c>
      <c r="H32" s="61" t="s">
        <v>72</v>
      </c>
      <c r="I32" s="61" t="s">
        <v>72</v>
      </c>
      <c r="J32" s="61" t="s">
        <v>72</v>
      </c>
      <c r="K32" s="61" t="s">
        <v>72</v>
      </c>
      <c r="L32" s="61" t="s">
        <v>72</v>
      </c>
      <c r="M32" s="61">
        <v>21.2</v>
      </c>
      <c r="N32" s="61" t="s">
        <v>72</v>
      </c>
      <c r="O32" s="61" t="s">
        <v>72</v>
      </c>
      <c r="P32" s="61">
        <v>300.8</v>
      </c>
      <c r="Q32" s="61" t="s">
        <v>72</v>
      </c>
      <c r="R32" s="61" t="s">
        <v>72</v>
      </c>
      <c r="S32" s="61">
        <v>31.3</v>
      </c>
      <c r="T32" s="62" t="s">
        <v>72</v>
      </c>
    </row>
    <row r="33" spans="2:20" ht="15">
      <c r="B33" s="73" t="s">
        <v>99</v>
      </c>
      <c r="C33" s="61">
        <v>5130.8999999999996</v>
      </c>
      <c r="D33" s="61" t="s">
        <v>72</v>
      </c>
      <c r="E33" s="61" t="s">
        <v>72</v>
      </c>
      <c r="F33" s="61">
        <v>72.3</v>
      </c>
      <c r="G33" s="61" t="s">
        <v>72</v>
      </c>
      <c r="H33" s="61" t="s">
        <v>72</v>
      </c>
      <c r="I33" s="61" t="s">
        <v>72</v>
      </c>
      <c r="J33" s="61" t="s">
        <v>72</v>
      </c>
      <c r="K33" s="61" t="s">
        <v>72</v>
      </c>
      <c r="L33" s="61">
        <v>4.3</v>
      </c>
      <c r="M33" s="61">
        <v>68</v>
      </c>
      <c r="N33" s="61" t="s">
        <v>72</v>
      </c>
      <c r="O33" s="61" t="s">
        <v>72</v>
      </c>
      <c r="P33" s="61">
        <v>4491.8999999999996</v>
      </c>
      <c r="Q33" s="61" t="s">
        <v>72</v>
      </c>
      <c r="R33" s="61">
        <v>0.8</v>
      </c>
      <c r="S33" s="61">
        <v>565.9</v>
      </c>
      <c r="T33" s="62" t="s">
        <v>72</v>
      </c>
    </row>
    <row r="34" spans="2:20" ht="15">
      <c r="B34" s="73" t="s">
        <v>100</v>
      </c>
      <c r="C34" s="61">
        <v>247</v>
      </c>
      <c r="D34" s="61" t="s">
        <v>72</v>
      </c>
      <c r="E34" s="61" t="s">
        <v>72</v>
      </c>
      <c r="F34" s="61">
        <v>4.3</v>
      </c>
      <c r="G34" s="61" t="s">
        <v>72</v>
      </c>
      <c r="H34" s="61" t="s">
        <v>72</v>
      </c>
      <c r="I34" s="61" t="s">
        <v>72</v>
      </c>
      <c r="J34" s="61" t="s">
        <v>72</v>
      </c>
      <c r="K34" s="61" t="s">
        <v>72</v>
      </c>
      <c r="L34" s="61">
        <v>4.3</v>
      </c>
      <c r="M34" s="61" t="s">
        <v>72</v>
      </c>
      <c r="N34" s="61" t="s">
        <v>72</v>
      </c>
      <c r="O34" s="61" t="s">
        <v>72</v>
      </c>
      <c r="P34" s="61">
        <v>203.1</v>
      </c>
      <c r="Q34" s="61" t="s">
        <v>72</v>
      </c>
      <c r="R34" s="61" t="s">
        <v>72</v>
      </c>
      <c r="S34" s="61">
        <v>39.6</v>
      </c>
      <c r="T34" s="62" t="s">
        <v>72</v>
      </c>
    </row>
    <row r="35" spans="2:20" ht="15">
      <c r="B35" s="73" t="s">
        <v>101</v>
      </c>
      <c r="C35" s="61">
        <v>955.8</v>
      </c>
      <c r="D35" s="61" t="s">
        <v>72</v>
      </c>
      <c r="E35" s="61" t="s">
        <v>72</v>
      </c>
      <c r="F35" s="61">
        <v>4.3</v>
      </c>
      <c r="G35" s="61" t="s">
        <v>72</v>
      </c>
      <c r="H35" s="61" t="s">
        <v>72</v>
      </c>
      <c r="I35" s="61" t="s">
        <v>72</v>
      </c>
      <c r="J35" s="61" t="s">
        <v>72</v>
      </c>
      <c r="K35" s="61" t="s">
        <v>72</v>
      </c>
      <c r="L35" s="61">
        <v>4.3</v>
      </c>
      <c r="M35" s="61" t="s">
        <v>72</v>
      </c>
      <c r="N35" s="61" t="s">
        <v>72</v>
      </c>
      <c r="O35" s="61" t="s">
        <v>72</v>
      </c>
      <c r="P35" s="61">
        <v>546.79999999999995</v>
      </c>
      <c r="Q35" s="61" t="s">
        <v>72</v>
      </c>
      <c r="R35" s="61" t="s">
        <v>72</v>
      </c>
      <c r="S35" s="61">
        <v>404.7</v>
      </c>
      <c r="T35" s="62" t="s">
        <v>72</v>
      </c>
    </row>
    <row r="36" spans="2:20">
      <c r="B36" s="74" t="s">
        <v>102</v>
      </c>
      <c r="C36" s="61">
        <v>729</v>
      </c>
      <c r="D36" s="61" t="s">
        <v>72</v>
      </c>
      <c r="E36" s="61" t="s">
        <v>72</v>
      </c>
      <c r="F36" s="61">
        <v>281.60000000000002</v>
      </c>
      <c r="G36" s="61" t="s">
        <v>72</v>
      </c>
      <c r="H36" s="61">
        <v>4.7</v>
      </c>
      <c r="I36" s="61" t="s">
        <v>72</v>
      </c>
      <c r="J36" s="61" t="s">
        <v>72</v>
      </c>
      <c r="K36" s="61" t="s">
        <v>72</v>
      </c>
      <c r="L36" s="61">
        <v>196.2</v>
      </c>
      <c r="M36" s="61">
        <v>80.7</v>
      </c>
      <c r="N36" s="61" t="s">
        <v>72</v>
      </c>
      <c r="O36" s="61" t="s">
        <v>72</v>
      </c>
      <c r="P36" s="61">
        <v>175.8</v>
      </c>
      <c r="Q36" s="61" t="s">
        <v>72</v>
      </c>
      <c r="R36" s="61">
        <v>5.9</v>
      </c>
      <c r="S36" s="61">
        <v>265.7</v>
      </c>
      <c r="T36" s="62" t="s">
        <v>72</v>
      </c>
    </row>
    <row r="37" spans="2:20">
      <c r="B37" s="74" t="s">
        <v>103</v>
      </c>
      <c r="C37" s="61">
        <v>9633.1</v>
      </c>
      <c r="D37" s="61" t="s">
        <v>72</v>
      </c>
      <c r="E37" s="61" t="s">
        <v>72</v>
      </c>
      <c r="F37" s="61">
        <v>900</v>
      </c>
      <c r="G37" s="61" t="s">
        <v>72</v>
      </c>
      <c r="H37" s="61">
        <v>28.5</v>
      </c>
      <c r="I37" s="61" t="s">
        <v>72</v>
      </c>
      <c r="J37" s="61" t="s">
        <v>72</v>
      </c>
      <c r="K37" s="61" t="s">
        <v>72</v>
      </c>
      <c r="L37" s="61">
        <v>162.1</v>
      </c>
      <c r="M37" s="61">
        <v>709.4</v>
      </c>
      <c r="N37" s="61" t="s">
        <v>72</v>
      </c>
      <c r="O37" s="61" t="s">
        <v>72</v>
      </c>
      <c r="P37" s="61">
        <v>7815.9</v>
      </c>
      <c r="Q37" s="61">
        <v>2.1</v>
      </c>
      <c r="R37" s="61" t="s">
        <v>72</v>
      </c>
      <c r="S37" s="61">
        <v>915.1</v>
      </c>
      <c r="T37" s="62" t="s">
        <v>72</v>
      </c>
    </row>
    <row r="38" spans="2:20">
      <c r="B38" s="74" t="s">
        <v>104</v>
      </c>
      <c r="C38" s="61">
        <v>75</v>
      </c>
      <c r="D38" s="61" t="s">
        <v>72</v>
      </c>
      <c r="E38" s="61" t="s">
        <v>72</v>
      </c>
      <c r="F38" s="61" t="s">
        <v>72</v>
      </c>
      <c r="G38" s="61" t="s">
        <v>72</v>
      </c>
      <c r="H38" s="61" t="s">
        <v>72</v>
      </c>
      <c r="I38" s="61" t="s">
        <v>72</v>
      </c>
      <c r="J38" s="61" t="s">
        <v>72</v>
      </c>
      <c r="K38" s="61" t="s">
        <v>72</v>
      </c>
      <c r="L38" s="61" t="s">
        <v>72</v>
      </c>
      <c r="M38" s="61" t="s">
        <v>72</v>
      </c>
      <c r="N38" s="61" t="s">
        <v>72</v>
      </c>
      <c r="O38" s="61" t="s">
        <v>72</v>
      </c>
      <c r="P38" s="61">
        <v>46.9</v>
      </c>
      <c r="Q38" s="61" t="s">
        <v>72</v>
      </c>
      <c r="R38" s="61" t="s">
        <v>72</v>
      </c>
      <c r="S38" s="61">
        <v>28.1</v>
      </c>
      <c r="T38" s="62" t="s">
        <v>72</v>
      </c>
    </row>
    <row r="39" spans="2:20" ht="15">
      <c r="B39" s="73" t="s">
        <v>105</v>
      </c>
      <c r="C39" s="61">
        <v>22.9</v>
      </c>
      <c r="D39" s="61" t="s">
        <v>72</v>
      </c>
      <c r="E39" s="61" t="s">
        <v>72</v>
      </c>
      <c r="F39" s="61" t="s">
        <v>72</v>
      </c>
      <c r="G39" s="61" t="s">
        <v>72</v>
      </c>
      <c r="H39" s="61" t="s">
        <v>72</v>
      </c>
      <c r="I39" s="61" t="s">
        <v>72</v>
      </c>
      <c r="J39" s="61" t="s">
        <v>72</v>
      </c>
      <c r="K39" s="61" t="s">
        <v>72</v>
      </c>
      <c r="L39" s="61" t="s">
        <v>72</v>
      </c>
      <c r="M39" s="61" t="s">
        <v>72</v>
      </c>
      <c r="N39" s="61" t="s">
        <v>72</v>
      </c>
      <c r="O39" s="61" t="s">
        <v>72</v>
      </c>
      <c r="P39" s="61">
        <v>7.8</v>
      </c>
      <c r="Q39" s="61" t="s">
        <v>72</v>
      </c>
      <c r="R39" s="61" t="s">
        <v>72</v>
      </c>
      <c r="S39" s="61">
        <v>15.1</v>
      </c>
      <c r="T39" s="62" t="s">
        <v>72</v>
      </c>
    </row>
    <row r="40" spans="2:20">
      <c r="B40" s="74" t="s">
        <v>106</v>
      </c>
      <c r="C40" s="61">
        <v>348.5</v>
      </c>
      <c r="D40" s="61" t="s">
        <v>72</v>
      </c>
      <c r="E40" s="61" t="s">
        <v>72</v>
      </c>
      <c r="F40" s="61">
        <v>17</v>
      </c>
      <c r="G40" s="61" t="s">
        <v>72</v>
      </c>
      <c r="H40" s="61" t="s">
        <v>72</v>
      </c>
      <c r="I40" s="61" t="s">
        <v>72</v>
      </c>
      <c r="J40" s="61" t="s">
        <v>72</v>
      </c>
      <c r="K40" s="61" t="s">
        <v>72</v>
      </c>
      <c r="L40" s="61">
        <v>8.5</v>
      </c>
      <c r="M40" s="61">
        <v>8.5</v>
      </c>
      <c r="N40" s="61" t="s">
        <v>72</v>
      </c>
      <c r="O40" s="61" t="s">
        <v>72</v>
      </c>
      <c r="P40" s="61">
        <v>136.69999999999999</v>
      </c>
      <c r="Q40" s="61" t="s">
        <v>72</v>
      </c>
      <c r="R40" s="61" t="s">
        <v>72</v>
      </c>
      <c r="S40" s="61">
        <v>194.8</v>
      </c>
      <c r="T40" s="62" t="s">
        <v>72</v>
      </c>
    </row>
    <row r="41" spans="2:20">
      <c r="B41" s="74" t="s">
        <v>107</v>
      </c>
      <c r="C41" s="75">
        <v>4250.2</v>
      </c>
      <c r="D41" s="61" t="s">
        <v>72</v>
      </c>
      <c r="E41" s="61" t="s">
        <v>72</v>
      </c>
      <c r="F41" s="75">
        <v>1714.1</v>
      </c>
      <c r="G41" s="61" t="s">
        <v>72</v>
      </c>
      <c r="H41" s="61">
        <v>189.7</v>
      </c>
      <c r="I41" s="61" t="s">
        <v>72</v>
      </c>
      <c r="J41" s="61">
        <v>4.3</v>
      </c>
      <c r="K41" s="61" t="s">
        <v>72</v>
      </c>
      <c r="L41" s="75">
        <v>883</v>
      </c>
      <c r="M41" s="75">
        <v>637.1</v>
      </c>
      <c r="N41" s="61" t="s">
        <v>72</v>
      </c>
      <c r="O41" s="61" t="s">
        <v>72</v>
      </c>
      <c r="P41" s="75">
        <v>789</v>
      </c>
      <c r="Q41" s="61" t="s">
        <v>72</v>
      </c>
      <c r="R41" s="61" t="s">
        <v>72</v>
      </c>
      <c r="S41" s="75">
        <v>1747.1</v>
      </c>
      <c r="T41" s="62" t="s">
        <v>72</v>
      </c>
    </row>
    <row r="42" spans="2:20" ht="15">
      <c r="B42" s="73" t="s">
        <v>108</v>
      </c>
      <c r="C42" s="61">
        <v>670.1</v>
      </c>
      <c r="D42" s="61" t="s">
        <v>72</v>
      </c>
      <c r="E42" s="61" t="s">
        <v>72</v>
      </c>
      <c r="F42" s="61">
        <v>18.5</v>
      </c>
      <c r="G42" s="61" t="s">
        <v>72</v>
      </c>
      <c r="H42" s="61">
        <v>14.2</v>
      </c>
      <c r="I42" s="61" t="s">
        <v>72</v>
      </c>
      <c r="J42" s="61" t="s">
        <v>72</v>
      </c>
      <c r="K42" s="61" t="s">
        <v>72</v>
      </c>
      <c r="L42" s="61">
        <v>4.3</v>
      </c>
      <c r="M42" s="61" t="s">
        <v>72</v>
      </c>
      <c r="N42" s="61" t="s">
        <v>72</v>
      </c>
      <c r="O42" s="61" t="s">
        <v>72</v>
      </c>
      <c r="P42" s="61">
        <v>488.2</v>
      </c>
      <c r="Q42" s="61" t="s">
        <v>72</v>
      </c>
      <c r="R42" s="61" t="s">
        <v>72</v>
      </c>
      <c r="S42" s="61">
        <v>163.4</v>
      </c>
      <c r="T42" s="62" t="s">
        <v>72</v>
      </c>
    </row>
    <row r="43" spans="2:20" ht="15">
      <c r="B43" s="76" t="s">
        <v>109</v>
      </c>
      <c r="C43" s="67">
        <v>71350.899999999994</v>
      </c>
      <c r="D43" s="61" t="s">
        <v>72</v>
      </c>
      <c r="E43" s="61" t="s">
        <v>72</v>
      </c>
      <c r="F43" s="67">
        <v>69214.7</v>
      </c>
      <c r="G43" s="61" t="s">
        <v>72</v>
      </c>
      <c r="H43" s="61">
        <v>901.1</v>
      </c>
      <c r="I43" s="61">
        <v>43978.9</v>
      </c>
      <c r="J43" s="61">
        <v>3881.4</v>
      </c>
      <c r="K43" s="61" t="s">
        <v>72</v>
      </c>
      <c r="L43" s="61">
        <v>20398.099999999999</v>
      </c>
      <c r="M43" s="61">
        <v>55.2</v>
      </c>
      <c r="N43" s="61" t="s">
        <v>72</v>
      </c>
      <c r="O43" s="61" t="s">
        <v>72</v>
      </c>
      <c r="P43" s="67" t="s">
        <v>72</v>
      </c>
      <c r="Q43" s="67">
        <v>2.1</v>
      </c>
      <c r="R43" s="61" t="s">
        <v>72</v>
      </c>
      <c r="S43" s="67">
        <v>1959.8</v>
      </c>
      <c r="T43" s="68">
        <v>174.3</v>
      </c>
    </row>
    <row r="44" spans="2:20">
      <c r="B44" s="74" t="s">
        <v>110</v>
      </c>
      <c r="C44" s="61">
        <v>64010.8</v>
      </c>
      <c r="D44" s="61" t="s">
        <v>72</v>
      </c>
      <c r="E44" s="61" t="s">
        <v>72</v>
      </c>
      <c r="F44" s="61">
        <v>64010.8</v>
      </c>
      <c r="G44" s="61" t="s">
        <v>72</v>
      </c>
      <c r="H44" s="61">
        <v>896.4</v>
      </c>
      <c r="I44" s="61">
        <v>43978.9</v>
      </c>
      <c r="J44" s="61" t="s">
        <v>72</v>
      </c>
      <c r="K44" s="61" t="s">
        <v>72</v>
      </c>
      <c r="L44" s="61">
        <v>19135.5</v>
      </c>
      <c r="M44" s="61" t="s">
        <v>72</v>
      </c>
      <c r="N44" s="61" t="s">
        <v>72</v>
      </c>
      <c r="O44" s="61" t="s">
        <v>72</v>
      </c>
      <c r="P44" s="61" t="s">
        <v>72</v>
      </c>
      <c r="Q44" s="61" t="s">
        <v>72</v>
      </c>
      <c r="R44" s="61" t="s">
        <v>72</v>
      </c>
      <c r="S44" s="61" t="s">
        <v>72</v>
      </c>
      <c r="T44" s="62" t="s">
        <v>72</v>
      </c>
    </row>
    <row r="45" spans="2:20" ht="15">
      <c r="B45" s="73" t="s">
        <v>111</v>
      </c>
      <c r="C45" s="61">
        <v>1875.8</v>
      </c>
      <c r="D45" s="61" t="s">
        <v>72</v>
      </c>
      <c r="E45" s="61" t="s">
        <v>72</v>
      </c>
      <c r="F45" s="61">
        <v>140.6</v>
      </c>
      <c r="G45" s="61" t="s">
        <v>72</v>
      </c>
      <c r="H45" s="61" t="s">
        <v>72</v>
      </c>
      <c r="I45" s="61" t="s">
        <v>72</v>
      </c>
      <c r="J45" s="61" t="s">
        <v>72</v>
      </c>
      <c r="K45" s="61" t="s">
        <v>72</v>
      </c>
      <c r="L45" s="61">
        <v>102.4</v>
      </c>
      <c r="M45" s="61">
        <v>38.200000000000003</v>
      </c>
      <c r="N45" s="61" t="s">
        <v>72</v>
      </c>
      <c r="O45" s="61" t="s">
        <v>72</v>
      </c>
      <c r="P45" s="61" t="s">
        <v>72</v>
      </c>
      <c r="Q45" s="61">
        <v>2.1</v>
      </c>
      <c r="R45" s="61" t="s">
        <v>72</v>
      </c>
      <c r="S45" s="61">
        <v>1558.8</v>
      </c>
      <c r="T45" s="62">
        <v>174.3</v>
      </c>
    </row>
    <row r="46" spans="2:20">
      <c r="B46" s="74" t="s">
        <v>112</v>
      </c>
      <c r="C46" s="61">
        <v>3881.4</v>
      </c>
      <c r="D46" s="61" t="s">
        <v>72</v>
      </c>
      <c r="E46" s="61" t="s">
        <v>72</v>
      </c>
      <c r="F46" s="61">
        <v>3881.4</v>
      </c>
      <c r="G46" s="61" t="s">
        <v>72</v>
      </c>
      <c r="H46" s="61" t="s">
        <v>72</v>
      </c>
      <c r="I46" s="61" t="s">
        <v>72</v>
      </c>
      <c r="J46" s="61">
        <v>3881.4</v>
      </c>
      <c r="K46" s="61" t="s">
        <v>72</v>
      </c>
      <c r="L46" s="61" t="s">
        <v>72</v>
      </c>
      <c r="M46" s="61" t="s">
        <v>72</v>
      </c>
      <c r="N46" s="61" t="s">
        <v>72</v>
      </c>
      <c r="O46" s="61" t="s">
        <v>72</v>
      </c>
      <c r="P46" s="61" t="s">
        <v>72</v>
      </c>
      <c r="Q46" s="61" t="s">
        <v>72</v>
      </c>
      <c r="R46" s="61" t="s">
        <v>72</v>
      </c>
      <c r="S46" s="61" t="s">
        <v>72</v>
      </c>
      <c r="T46" s="62" t="s">
        <v>72</v>
      </c>
    </row>
    <row r="47" spans="2:20">
      <c r="B47" s="74" t="s">
        <v>113</v>
      </c>
      <c r="C47" s="61">
        <v>1177.2</v>
      </c>
      <c r="D47" s="61" t="s">
        <v>72</v>
      </c>
      <c r="E47" s="61" t="s">
        <v>72</v>
      </c>
      <c r="F47" s="61">
        <v>1177.2</v>
      </c>
      <c r="G47" s="61" t="s">
        <v>72</v>
      </c>
      <c r="H47" s="61" t="s">
        <v>72</v>
      </c>
      <c r="I47" s="61" t="s">
        <v>72</v>
      </c>
      <c r="J47" s="61" t="s">
        <v>72</v>
      </c>
      <c r="K47" s="61" t="s">
        <v>72</v>
      </c>
      <c r="L47" s="61">
        <v>1160.2</v>
      </c>
      <c r="M47" s="61">
        <v>17</v>
      </c>
      <c r="N47" s="61" t="s">
        <v>72</v>
      </c>
      <c r="O47" s="61" t="s">
        <v>72</v>
      </c>
      <c r="P47" s="61" t="s">
        <v>72</v>
      </c>
      <c r="Q47" s="61" t="s">
        <v>72</v>
      </c>
      <c r="R47" s="61" t="s">
        <v>72</v>
      </c>
      <c r="S47" s="61" t="s">
        <v>72</v>
      </c>
      <c r="T47" s="62" t="s">
        <v>72</v>
      </c>
    </row>
    <row r="48" spans="2:20">
      <c r="B48" s="74" t="s">
        <v>114</v>
      </c>
      <c r="C48" s="61">
        <v>405.7</v>
      </c>
      <c r="D48" s="61" t="s">
        <v>72</v>
      </c>
      <c r="E48" s="61" t="s">
        <v>72</v>
      </c>
      <c r="F48" s="61">
        <v>4.7</v>
      </c>
      <c r="G48" s="61" t="s">
        <v>72</v>
      </c>
      <c r="H48" s="61">
        <v>4.7</v>
      </c>
      <c r="I48" s="61" t="s">
        <v>72</v>
      </c>
      <c r="J48" s="61" t="s">
        <v>72</v>
      </c>
      <c r="K48" s="61" t="s">
        <v>72</v>
      </c>
      <c r="L48" s="61" t="s">
        <v>72</v>
      </c>
      <c r="M48" s="61" t="s">
        <v>72</v>
      </c>
      <c r="N48" s="61" t="s">
        <v>72</v>
      </c>
      <c r="O48" s="61" t="s">
        <v>72</v>
      </c>
      <c r="P48" s="61" t="s">
        <v>72</v>
      </c>
      <c r="Q48" s="61" t="s">
        <v>72</v>
      </c>
      <c r="R48" s="61" t="s">
        <v>72</v>
      </c>
      <c r="S48" s="61">
        <v>401</v>
      </c>
      <c r="T48" s="62" t="s">
        <v>72</v>
      </c>
    </row>
    <row r="49" spans="2:20" ht="15">
      <c r="B49" s="77" t="s">
        <v>115</v>
      </c>
      <c r="C49" s="61" t="s">
        <v>72</v>
      </c>
      <c r="D49" s="61" t="s">
        <v>72</v>
      </c>
      <c r="E49" s="61" t="s">
        <v>72</v>
      </c>
      <c r="F49" s="61" t="s">
        <v>72</v>
      </c>
      <c r="G49" s="61" t="s">
        <v>72</v>
      </c>
      <c r="H49" s="61" t="s">
        <v>72</v>
      </c>
      <c r="I49" s="61" t="s">
        <v>72</v>
      </c>
      <c r="J49" s="61" t="s">
        <v>72</v>
      </c>
      <c r="K49" s="61" t="s">
        <v>72</v>
      </c>
      <c r="L49" s="61" t="s">
        <v>72</v>
      </c>
      <c r="M49" s="61" t="s">
        <v>72</v>
      </c>
      <c r="N49" s="61" t="s">
        <v>72</v>
      </c>
      <c r="O49" s="61" t="s">
        <v>72</v>
      </c>
      <c r="P49" s="61" t="s">
        <v>72</v>
      </c>
      <c r="Q49" s="61" t="s">
        <v>72</v>
      </c>
      <c r="R49" s="61" t="s">
        <v>72</v>
      </c>
      <c r="S49" s="61" t="s">
        <v>72</v>
      </c>
      <c r="T49" s="62" t="s">
        <v>72</v>
      </c>
    </row>
    <row r="50" spans="2:20" ht="15">
      <c r="B50" s="76" t="s">
        <v>116</v>
      </c>
      <c r="C50" s="67">
        <v>176172.2</v>
      </c>
      <c r="D50" s="61" t="s">
        <v>72</v>
      </c>
      <c r="E50" s="61" t="s">
        <v>72</v>
      </c>
      <c r="F50" s="67">
        <v>17222.8</v>
      </c>
      <c r="G50" s="61" t="s">
        <v>72</v>
      </c>
      <c r="H50" s="61">
        <v>2674.8</v>
      </c>
      <c r="I50" s="61">
        <v>527</v>
      </c>
      <c r="J50" s="61" t="s">
        <v>72</v>
      </c>
      <c r="K50" s="61">
        <v>64.599999999999994</v>
      </c>
      <c r="L50" s="61">
        <v>13807.7</v>
      </c>
      <c r="M50" s="61">
        <v>148.69999999999999</v>
      </c>
      <c r="N50" s="61" t="s">
        <v>72</v>
      </c>
      <c r="O50" s="61" t="s">
        <v>72</v>
      </c>
      <c r="P50" s="67">
        <v>117125.4</v>
      </c>
      <c r="Q50" s="67">
        <v>3768.3</v>
      </c>
      <c r="R50" s="67">
        <v>2301.6</v>
      </c>
      <c r="S50" s="67">
        <v>35754.1</v>
      </c>
      <c r="T50" s="68" t="s">
        <v>72</v>
      </c>
    </row>
    <row r="51" spans="2:20" ht="15">
      <c r="B51" s="73" t="s">
        <v>117</v>
      </c>
      <c r="C51" s="61">
        <v>17023.900000000001</v>
      </c>
      <c r="D51" s="61" t="s">
        <v>72</v>
      </c>
      <c r="E51" s="61" t="s">
        <v>72</v>
      </c>
      <c r="F51" s="61">
        <v>13673.7</v>
      </c>
      <c r="G51" s="61" t="s">
        <v>72</v>
      </c>
      <c r="H51" s="61">
        <v>9.5</v>
      </c>
      <c r="I51" s="61">
        <v>475.2</v>
      </c>
      <c r="J51" s="61" t="s">
        <v>72</v>
      </c>
      <c r="K51" s="61" t="s">
        <v>72</v>
      </c>
      <c r="L51" s="61">
        <v>13142.3</v>
      </c>
      <c r="M51" s="61">
        <v>46.7</v>
      </c>
      <c r="N51" s="61" t="s">
        <v>72</v>
      </c>
      <c r="O51" s="61" t="s">
        <v>72</v>
      </c>
      <c r="P51" s="61">
        <v>898.4</v>
      </c>
      <c r="Q51" s="61">
        <v>54.6</v>
      </c>
      <c r="R51" s="61" t="s">
        <v>72</v>
      </c>
      <c r="S51" s="61">
        <v>2397.1999999999998</v>
      </c>
      <c r="T51" s="62" t="s">
        <v>72</v>
      </c>
    </row>
    <row r="52" spans="2:20">
      <c r="B52" s="74" t="s">
        <v>118</v>
      </c>
      <c r="C52" s="61">
        <v>18409.8</v>
      </c>
      <c r="D52" s="61" t="s">
        <v>72</v>
      </c>
      <c r="E52" s="61" t="s">
        <v>72</v>
      </c>
      <c r="F52" s="61">
        <v>357.1</v>
      </c>
      <c r="G52" s="61" t="s">
        <v>72</v>
      </c>
      <c r="H52" s="61">
        <v>118.6</v>
      </c>
      <c r="I52" s="61" t="s">
        <v>72</v>
      </c>
      <c r="J52" s="61" t="s">
        <v>72</v>
      </c>
      <c r="K52" s="61" t="s">
        <v>72</v>
      </c>
      <c r="L52" s="61">
        <v>136.5</v>
      </c>
      <c r="M52" s="61">
        <v>102</v>
      </c>
      <c r="N52" s="61" t="s">
        <v>72</v>
      </c>
      <c r="O52" s="61" t="s">
        <v>72</v>
      </c>
      <c r="P52" s="61">
        <v>3816.2</v>
      </c>
      <c r="Q52" s="61">
        <v>668.3</v>
      </c>
      <c r="R52" s="61">
        <v>930.4</v>
      </c>
      <c r="S52" s="61">
        <v>12637.8</v>
      </c>
      <c r="T52" s="62" t="s">
        <v>72</v>
      </c>
    </row>
    <row r="53" spans="2:20">
      <c r="B53" s="74" t="s">
        <v>119</v>
      </c>
      <c r="C53" s="61">
        <v>140738.5</v>
      </c>
      <c r="D53" s="61" t="s">
        <v>72</v>
      </c>
      <c r="E53" s="61" t="s">
        <v>72</v>
      </c>
      <c r="F53" s="61">
        <v>3192</v>
      </c>
      <c r="G53" s="61" t="s">
        <v>72</v>
      </c>
      <c r="H53" s="61">
        <v>2546.6999999999998</v>
      </c>
      <c r="I53" s="61">
        <v>51.8</v>
      </c>
      <c r="J53" s="61" t="s">
        <v>72</v>
      </c>
      <c r="K53" s="61">
        <v>64.599999999999994</v>
      </c>
      <c r="L53" s="61">
        <v>528.9</v>
      </c>
      <c r="M53" s="61" t="s">
        <v>72</v>
      </c>
      <c r="N53" s="61" t="s">
        <v>72</v>
      </c>
      <c r="O53" s="61" t="s">
        <v>72</v>
      </c>
      <c r="P53" s="61">
        <v>112410.8</v>
      </c>
      <c r="Q53" s="61">
        <v>3045.4</v>
      </c>
      <c r="R53" s="61">
        <v>1371.2</v>
      </c>
      <c r="S53" s="61">
        <v>20719.099999999999</v>
      </c>
      <c r="T53" s="62" t="s">
        <v>72</v>
      </c>
    </row>
    <row r="54" spans="2:20">
      <c r="B54" s="74" t="s">
        <v>120</v>
      </c>
      <c r="C54" s="61" t="s">
        <v>72</v>
      </c>
      <c r="D54" s="61" t="s">
        <v>72</v>
      </c>
      <c r="E54" s="61" t="s">
        <v>72</v>
      </c>
      <c r="F54" s="61" t="s">
        <v>72</v>
      </c>
      <c r="G54" s="61" t="s">
        <v>72</v>
      </c>
      <c r="H54" s="61" t="s">
        <v>72</v>
      </c>
      <c r="I54" s="61" t="s">
        <v>72</v>
      </c>
      <c r="J54" s="61" t="s">
        <v>72</v>
      </c>
      <c r="K54" s="61" t="s">
        <v>72</v>
      </c>
      <c r="L54" s="61" t="s">
        <v>72</v>
      </c>
      <c r="M54" s="61" t="s">
        <v>72</v>
      </c>
      <c r="N54" s="61" t="s">
        <v>72</v>
      </c>
      <c r="O54" s="61" t="s">
        <v>72</v>
      </c>
      <c r="P54" s="61"/>
      <c r="Q54" s="61" t="s">
        <v>72</v>
      </c>
      <c r="R54" s="61" t="s">
        <v>72</v>
      </c>
      <c r="S54" s="61" t="s">
        <v>72</v>
      </c>
      <c r="T54" s="62" t="s">
        <v>72</v>
      </c>
    </row>
    <row r="55" spans="2:20" ht="16" thickBot="1">
      <c r="B55" s="78" t="s">
        <v>121</v>
      </c>
      <c r="C55" s="79">
        <v>22482.9</v>
      </c>
      <c r="D55" s="80" t="s">
        <v>72</v>
      </c>
      <c r="E55" s="80" t="s">
        <v>72</v>
      </c>
      <c r="F55" s="79">
        <v>20831.8</v>
      </c>
      <c r="G55" s="80" t="s">
        <v>72</v>
      </c>
      <c r="H55" s="80">
        <v>237.1</v>
      </c>
      <c r="I55" s="80" t="s">
        <v>72</v>
      </c>
      <c r="J55" s="80">
        <v>246.1</v>
      </c>
      <c r="K55" s="80" t="s">
        <v>72</v>
      </c>
      <c r="L55" s="80" t="s">
        <v>72</v>
      </c>
      <c r="M55" s="80">
        <v>509.8</v>
      </c>
      <c r="N55" s="80">
        <v>8668.7000000000007</v>
      </c>
      <c r="O55" s="80">
        <v>11170.1</v>
      </c>
      <c r="P55" s="79">
        <v>1519.4</v>
      </c>
      <c r="Q55" s="80" t="s">
        <v>72</v>
      </c>
      <c r="R55" s="80" t="s">
        <v>72</v>
      </c>
      <c r="S55" s="80" t="s">
        <v>72</v>
      </c>
      <c r="T55" s="81">
        <v>131.69999999999999</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231F-6D92-49B6-BF7B-81C5B91F8AC7}">
  <sheetPr>
    <tabColor rgb="FF0070C0"/>
  </sheetPr>
  <dimension ref="A2:T55"/>
  <sheetViews>
    <sheetView showGridLines="0" tabSelected="1" workbookViewId="0">
      <selection activeCell="I15" sqref="I15"/>
    </sheetView>
  </sheetViews>
  <sheetFormatPr baseColWidth="10" defaultColWidth="8.83203125" defaultRowHeight="14"/>
  <cols>
    <col min="1" max="1" width="5.5" style="82" customWidth="1"/>
    <col min="2" max="2" width="31.5" style="82" bestFit="1" customWidth="1"/>
    <col min="3" max="3" width="11.5" style="82" customWidth="1"/>
    <col min="4" max="4" width="12" style="82" customWidth="1"/>
    <col min="5" max="20" width="11.5" style="82" customWidth="1"/>
    <col min="21" max="256" width="8.6640625" style="82"/>
    <col min="257" max="257" width="5.5" style="82" customWidth="1"/>
    <col min="258" max="258" width="31.5" style="82" bestFit="1" customWidth="1"/>
    <col min="259" max="259" width="11.5" style="82" customWidth="1"/>
    <col min="260" max="260" width="12" style="82" customWidth="1"/>
    <col min="261" max="276" width="11.5" style="82" customWidth="1"/>
    <col min="277" max="512" width="8.6640625" style="82"/>
    <col min="513" max="513" width="5.5" style="82" customWidth="1"/>
    <col min="514" max="514" width="31.5" style="82" bestFit="1" customWidth="1"/>
    <col min="515" max="515" width="11.5" style="82" customWidth="1"/>
    <col min="516" max="516" width="12" style="82" customWidth="1"/>
    <col min="517" max="532" width="11.5" style="82" customWidth="1"/>
    <col min="533" max="768" width="8.6640625" style="82"/>
    <col min="769" max="769" width="5.5" style="82" customWidth="1"/>
    <col min="770" max="770" width="31.5" style="82" bestFit="1" customWidth="1"/>
    <col min="771" max="771" width="11.5" style="82" customWidth="1"/>
    <col min="772" max="772" width="12" style="82" customWidth="1"/>
    <col min="773" max="788" width="11.5" style="82" customWidth="1"/>
    <col min="789" max="1024" width="8.6640625" style="82"/>
    <col min="1025" max="1025" width="5.5" style="82" customWidth="1"/>
    <col min="1026" max="1026" width="31.5" style="82" bestFit="1" customWidth="1"/>
    <col min="1027" max="1027" width="11.5" style="82" customWidth="1"/>
    <col min="1028" max="1028" width="12" style="82" customWidth="1"/>
    <col min="1029" max="1044" width="11.5" style="82" customWidth="1"/>
    <col min="1045" max="1280" width="8.6640625" style="82"/>
    <col min="1281" max="1281" width="5.5" style="82" customWidth="1"/>
    <col min="1282" max="1282" width="31.5" style="82" bestFit="1" customWidth="1"/>
    <col min="1283" max="1283" width="11.5" style="82" customWidth="1"/>
    <col min="1284" max="1284" width="12" style="82" customWidth="1"/>
    <col min="1285" max="1300" width="11.5" style="82" customWidth="1"/>
    <col min="1301" max="1536" width="8.6640625" style="82"/>
    <col min="1537" max="1537" width="5.5" style="82" customWidth="1"/>
    <col min="1538" max="1538" width="31.5" style="82" bestFit="1" customWidth="1"/>
    <col min="1539" max="1539" width="11.5" style="82" customWidth="1"/>
    <col min="1540" max="1540" width="12" style="82" customWidth="1"/>
    <col min="1541" max="1556" width="11.5" style="82" customWidth="1"/>
    <col min="1557" max="1792" width="8.6640625" style="82"/>
    <col min="1793" max="1793" width="5.5" style="82" customWidth="1"/>
    <col min="1794" max="1794" width="31.5" style="82" bestFit="1" customWidth="1"/>
    <col min="1795" max="1795" width="11.5" style="82" customWidth="1"/>
    <col min="1796" max="1796" width="12" style="82" customWidth="1"/>
    <col min="1797" max="1812" width="11.5" style="82" customWidth="1"/>
    <col min="1813" max="2048" width="8.6640625" style="82"/>
    <col min="2049" max="2049" width="5.5" style="82" customWidth="1"/>
    <col min="2050" max="2050" width="31.5" style="82" bestFit="1" customWidth="1"/>
    <col min="2051" max="2051" width="11.5" style="82" customWidth="1"/>
    <col min="2052" max="2052" width="12" style="82" customWidth="1"/>
    <col min="2053" max="2068" width="11.5" style="82" customWidth="1"/>
    <col min="2069" max="2304" width="8.6640625" style="82"/>
    <col min="2305" max="2305" width="5.5" style="82" customWidth="1"/>
    <col min="2306" max="2306" width="31.5" style="82" bestFit="1" customWidth="1"/>
    <col min="2307" max="2307" width="11.5" style="82" customWidth="1"/>
    <col min="2308" max="2308" width="12" style="82" customWidth="1"/>
    <col min="2309" max="2324" width="11.5" style="82" customWidth="1"/>
    <col min="2325" max="2560" width="8.6640625" style="82"/>
    <col min="2561" max="2561" width="5.5" style="82" customWidth="1"/>
    <col min="2562" max="2562" width="31.5" style="82" bestFit="1" customWidth="1"/>
    <col min="2563" max="2563" width="11.5" style="82" customWidth="1"/>
    <col min="2564" max="2564" width="12" style="82" customWidth="1"/>
    <col min="2565" max="2580" width="11.5" style="82" customWidth="1"/>
    <col min="2581" max="2816" width="8.6640625" style="82"/>
    <col min="2817" max="2817" width="5.5" style="82" customWidth="1"/>
    <col min="2818" max="2818" width="31.5" style="82" bestFit="1" customWidth="1"/>
    <col min="2819" max="2819" width="11.5" style="82" customWidth="1"/>
    <col min="2820" max="2820" width="12" style="82" customWidth="1"/>
    <col min="2821" max="2836" width="11.5" style="82" customWidth="1"/>
    <col min="2837" max="3072" width="8.6640625" style="82"/>
    <col min="3073" max="3073" width="5.5" style="82" customWidth="1"/>
    <col min="3074" max="3074" width="31.5" style="82" bestFit="1" customWidth="1"/>
    <col min="3075" max="3075" width="11.5" style="82" customWidth="1"/>
    <col min="3076" max="3076" width="12" style="82" customWidth="1"/>
    <col min="3077" max="3092" width="11.5" style="82" customWidth="1"/>
    <col min="3093" max="3328" width="8.6640625" style="82"/>
    <col min="3329" max="3329" width="5.5" style="82" customWidth="1"/>
    <col min="3330" max="3330" width="31.5" style="82" bestFit="1" customWidth="1"/>
    <col min="3331" max="3331" width="11.5" style="82" customWidth="1"/>
    <col min="3332" max="3332" width="12" style="82" customWidth="1"/>
    <col min="3333" max="3348" width="11.5" style="82" customWidth="1"/>
    <col min="3349" max="3584" width="8.6640625" style="82"/>
    <col min="3585" max="3585" width="5.5" style="82" customWidth="1"/>
    <col min="3586" max="3586" width="31.5" style="82" bestFit="1" customWidth="1"/>
    <col min="3587" max="3587" width="11.5" style="82" customWidth="1"/>
    <col min="3588" max="3588" width="12" style="82" customWidth="1"/>
    <col min="3589" max="3604" width="11.5" style="82" customWidth="1"/>
    <col min="3605" max="3840" width="8.6640625" style="82"/>
    <col min="3841" max="3841" width="5.5" style="82" customWidth="1"/>
    <col min="3842" max="3842" width="31.5" style="82" bestFit="1" customWidth="1"/>
    <col min="3843" max="3843" width="11.5" style="82" customWidth="1"/>
    <col min="3844" max="3844" width="12" style="82" customWidth="1"/>
    <col min="3845" max="3860" width="11.5" style="82" customWidth="1"/>
    <col min="3861" max="4096" width="8.6640625" style="82"/>
    <col min="4097" max="4097" width="5.5" style="82" customWidth="1"/>
    <col min="4098" max="4098" width="31.5" style="82" bestFit="1" customWidth="1"/>
    <col min="4099" max="4099" width="11.5" style="82" customWidth="1"/>
    <col min="4100" max="4100" width="12" style="82" customWidth="1"/>
    <col min="4101" max="4116" width="11.5" style="82" customWidth="1"/>
    <col min="4117" max="4352" width="8.6640625" style="82"/>
    <col min="4353" max="4353" width="5.5" style="82" customWidth="1"/>
    <col min="4354" max="4354" width="31.5" style="82" bestFit="1" customWidth="1"/>
    <col min="4355" max="4355" width="11.5" style="82" customWidth="1"/>
    <col min="4356" max="4356" width="12" style="82" customWidth="1"/>
    <col min="4357" max="4372" width="11.5" style="82" customWidth="1"/>
    <col min="4373" max="4608" width="8.6640625" style="82"/>
    <col min="4609" max="4609" width="5.5" style="82" customWidth="1"/>
    <col min="4610" max="4610" width="31.5" style="82" bestFit="1" customWidth="1"/>
    <col min="4611" max="4611" width="11.5" style="82" customWidth="1"/>
    <col min="4612" max="4612" width="12" style="82" customWidth="1"/>
    <col min="4613" max="4628" width="11.5" style="82" customWidth="1"/>
    <col min="4629" max="4864" width="8.6640625" style="82"/>
    <col min="4865" max="4865" width="5.5" style="82" customWidth="1"/>
    <col min="4866" max="4866" width="31.5" style="82" bestFit="1" customWidth="1"/>
    <col min="4867" max="4867" width="11.5" style="82" customWidth="1"/>
    <col min="4868" max="4868" width="12" style="82" customWidth="1"/>
    <col min="4869" max="4884" width="11.5" style="82" customWidth="1"/>
    <col min="4885" max="5120" width="8.6640625" style="82"/>
    <col min="5121" max="5121" width="5.5" style="82" customWidth="1"/>
    <col min="5122" max="5122" width="31.5" style="82" bestFit="1" customWidth="1"/>
    <col min="5123" max="5123" width="11.5" style="82" customWidth="1"/>
    <col min="5124" max="5124" width="12" style="82" customWidth="1"/>
    <col min="5125" max="5140" width="11.5" style="82" customWidth="1"/>
    <col min="5141" max="5376" width="8.6640625" style="82"/>
    <col min="5377" max="5377" width="5.5" style="82" customWidth="1"/>
    <col min="5378" max="5378" width="31.5" style="82" bestFit="1" customWidth="1"/>
    <col min="5379" max="5379" width="11.5" style="82" customWidth="1"/>
    <col min="5380" max="5380" width="12" style="82" customWidth="1"/>
    <col min="5381" max="5396" width="11.5" style="82" customWidth="1"/>
    <col min="5397" max="5632" width="8.6640625" style="82"/>
    <col min="5633" max="5633" width="5.5" style="82" customWidth="1"/>
    <col min="5634" max="5634" width="31.5" style="82" bestFit="1" customWidth="1"/>
    <col min="5635" max="5635" width="11.5" style="82" customWidth="1"/>
    <col min="5636" max="5636" width="12" style="82" customWidth="1"/>
    <col min="5637" max="5652" width="11.5" style="82" customWidth="1"/>
    <col min="5653" max="5888" width="8.6640625" style="82"/>
    <col min="5889" max="5889" width="5.5" style="82" customWidth="1"/>
    <col min="5890" max="5890" width="31.5" style="82" bestFit="1" customWidth="1"/>
    <col min="5891" max="5891" width="11.5" style="82" customWidth="1"/>
    <col min="5892" max="5892" width="12" style="82" customWidth="1"/>
    <col min="5893" max="5908" width="11.5" style="82" customWidth="1"/>
    <col min="5909" max="6144" width="8.6640625" style="82"/>
    <col min="6145" max="6145" width="5.5" style="82" customWidth="1"/>
    <col min="6146" max="6146" width="31.5" style="82" bestFit="1" customWidth="1"/>
    <col min="6147" max="6147" width="11.5" style="82" customWidth="1"/>
    <col min="6148" max="6148" width="12" style="82" customWidth="1"/>
    <col min="6149" max="6164" width="11.5" style="82" customWidth="1"/>
    <col min="6165" max="6400" width="8.6640625" style="82"/>
    <col min="6401" max="6401" width="5.5" style="82" customWidth="1"/>
    <col min="6402" max="6402" width="31.5" style="82" bestFit="1" customWidth="1"/>
    <col min="6403" max="6403" width="11.5" style="82" customWidth="1"/>
    <col min="6404" max="6404" width="12" style="82" customWidth="1"/>
    <col min="6405" max="6420" width="11.5" style="82" customWidth="1"/>
    <col min="6421" max="6656" width="8.6640625" style="82"/>
    <col min="6657" max="6657" width="5.5" style="82" customWidth="1"/>
    <col min="6658" max="6658" width="31.5" style="82" bestFit="1" customWidth="1"/>
    <col min="6659" max="6659" width="11.5" style="82" customWidth="1"/>
    <col min="6660" max="6660" width="12" style="82" customWidth="1"/>
    <col min="6661" max="6676" width="11.5" style="82" customWidth="1"/>
    <col min="6677" max="6912" width="8.6640625" style="82"/>
    <col min="6913" max="6913" width="5.5" style="82" customWidth="1"/>
    <col min="6914" max="6914" width="31.5" style="82" bestFit="1" customWidth="1"/>
    <col min="6915" max="6915" width="11.5" style="82" customWidth="1"/>
    <col min="6916" max="6916" width="12" style="82" customWidth="1"/>
    <col min="6917" max="6932" width="11.5" style="82" customWidth="1"/>
    <col min="6933" max="7168" width="8.6640625" style="82"/>
    <col min="7169" max="7169" width="5.5" style="82" customWidth="1"/>
    <col min="7170" max="7170" width="31.5" style="82" bestFit="1" customWidth="1"/>
    <col min="7171" max="7171" width="11.5" style="82" customWidth="1"/>
    <col min="7172" max="7172" width="12" style="82" customWidth="1"/>
    <col min="7173" max="7188" width="11.5" style="82" customWidth="1"/>
    <col min="7189" max="7424" width="8.6640625" style="82"/>
    <col min="7425" max="7425" width="5.5" style="82" customWidth="1"/>
    <col min="7426" max="7426" width="31.5" style="82" bestFit="1" customWidth="1"/>
    <col min="7427" max="7427" width="11.5" style="82" customWidth="1"/>
    <col min="7428" max="7428" width="12" style="82" customWidth="1"/>
    <col min="7429" max="7444" width="11.5" style="82" customWidth="1"/>
    <col min="7445" max="7680" width="8.6640625" style="82"/>
    <col min="7681" max="7681" width="5.5" style="82" customWidth="1"/>
    <col min="7682" max="7682" width="31.5" style="82" bestFit="1" customWidth="1"/>
    <col min="7683" max="7683" width="11.5" style="82" customWidth="1"/>
    <col min="7684" max="7684" width="12" style="82" customWidth="1"/>
    <col min="7685" max="7700" width="11.5" style="82" customWidth="1"/>
    <col min="7701" max="7936" width="8.6640625" style="82"/>
    <col min="7937" max="7937" width="5.5" style="82" customWidth="1"/>
    <col min="7938" max="7938" width="31.5" style="82" bestFit="1" customWidth="1"/>
    <col min="7939" max="7939" width="11.5" style="82" customWidth="1"/>
    <col min="7940" max="7940" width="12" style="82" customWidth="1"/>
    <col min="7941" max="7956" width="11.5" style="82" customWidth="1"/>
    <col min="7957" max="8192" width="8.6640625" style="82"/>
    <col min="8193" max="8193" width="5.5" style="82" customWidth="1"/>
    <col min="8194" max="8194" width="31.5" style="82" bestFit="1" customWidth="1"/>
    <col min="8195" max="8195" width="11.5" style="82" customWidth="1"/>
    <col min="8196" max="8196" width="12" style="82" customWidth="1"/>
    <col min="8197" max="8212" width="11.5" style="82" customWidth="1"/>
    <col min="8213" max="8448" width="8.6640625" style="82"/>
    <col min="8449" max="8449" width="5.5" style="82" customWidth="1"/>
    <col min="8450" max="8450" width="31.5" style="82" bestFit="1" customWidth="1"/>
    <col min="8451" max="8451" width="11.5" style="82" customWidth="1"/>
    <col min="8452" max="8452" width="12" style="82" customWidth="1"/>
    <col min="8453" max="8468" width="11.5" style="82" customWidth="1"/>
    <col min="8469" max="8704" width="8.6640625" style="82"/>
    <col min="8705" max="8705" width="5.5" style="82" customWidth="1"/>
    <col min="8706" max="8706" width="31.5" style="82" bestFit="1" customWidth="1"/>
    <col min="8707" max="8707" width="11.5" style="82" customWidth="1"/>
    <col min="8708" max="8708" width="12" style="82" customWidth="1"/>
    <col min="8709" max="8724" width="11.5" style="82" customWidth="1"/>
    <col min="8725" max="8960" width="8.6640625" style="82"/>
    <col min="8961" max="8961" width="5.5" style="82" customWidth="1"/>
    <col min="8962" max="8962" width="31.5" style="82" bestFit="1" customWidth="1"/>
    <col min="8963" max="8963" width="11.5" style="82" customWidth="1"/>
    <col min="8964" max="8964" width="12" style="82" customWidth="1"/>
    <col min="8965" max="8980" width="11.5" style="82" customWidth="1"/>
    <col min="8981" max="9216" width="8.6640625" style="82"/>
    <col min="9217" max="9217" width="5.5" style="82" customWidth="1"/>
    <col min="9218" max="9218" width="31.5" style="82" bestFit="1" customWidth="1"/>
    <col min="9219" max="9219" width="11.5" style="82" customWidth="1"/>
    <col min="9220" max="9220" width="12" style="82" customWidth="1"/>
    <col min="9221" max="9236" width="11.5" style="82" customWidth="1"/>
    <col min="9237" max="9472" width="8.6640625" style="82"/>
    <col min="9473" max="9473" width="5.5" style="82" customWidth="1"/>
    <col min="9474" max="9474" width="31.5" style="82" bestFit="1" customWidth="1"/>
    <col min="9475" max="9475" width="11.5" style="82" customWidth="1"/>
    <col min="9476" max="9476" width="12" style="82" customWidth="1"/>
    <col min="9477" max="9492" width="11.5" style="82" customWidth="1"/>
    <col min="9493" max="9728" width="8.6640625" style="82"/>
    <col min="9729" max="9729" width="5.5" style="82" customWidth="1"/>
    <col min="9730" max="9730" width="31.5" style="82" bestFit="1" customWidth="1"/>
    <col min="9731" max="9731" width="11.5" style="82" customWidth="1"/>
    <col min="9732" max="9732" width="12" style="82" customWidth="1"/>
    <col min="9733" max="9748" width="11.5" style="82" customWidth="1"/>
    <col min="9749" max="9984" width="8.6640625" style="82"/>
    <col min="9985" max="9985" width="5.5" style="82" customWidth="1"/>
    <col min="9986" max="9986" width="31.5" style="82" bestFit="1" customWidth="1"/>
    <col min="9987" max="9987" width="11.5" style="82" customWidth="1"/>
    <col min="9988" max="9988" width="12" style="82" customWidth="1"/>
    <col min="9989" max="10004" width="11.5" style="82" customWidth="1"/>
    <col min="10005" max="10240" width="8.6640625" style="82"/>
    <col min="10241" max="10241" width="5.5" style="82" customWidth="1"/>
    <col min="10242" max="10242" width="31.5" style="82" bestFit="1" customWidth="1"/>
    <col min="10243" max="10243" width="11.5" style="82" customWidth="1"/>
    <col min="10244" max="10244" width="12" style="82" customWidth="1"/>
    <col min="10245" max="10260" width="11.5" style="82" customWidth="1"/>
    <col min="10261" max="10496" width="8.6640625" style="82"/>
    <col min="10497" max="10497" width="5.5" style="82" customWidth="1"/>
    <col min="10498" max="10498" width="31.5" style="82" bestFit="1" customWidth="1"/>
    <col min="10499" max="10499" width="11.5" style="82" customWidth="1"/>
    <col min="10500" max="10500" width="12" style="82" customWidth="1"/>
    <col min="10501" max="10516" width="11.5" style="82" customWidth="1"/>
    <col min="10517" max="10752" width="8.6640625" style="82"/>
    <col min="10753" max="10753" width="5.5" style="82" customWidth="1"/>
    <col min="10754" max="10754" width="31.5" style="82" bestFit="1" customWidth="1"/>
    <col min="10755" max="10755" width="11.5" style="82" customWidth="1"/>
    <col min="10756" max="10756" width="12" style="82" customWidth="1"/>
    <col min="10757" max="10772" width="11.5" style="82" customWidth="1"/>
    <col min="10773" max="11008" width="8.6640625" style="82"/>
    <col min="11009" max="11009" width="5.5" style="82" customWidth="1"/>
    <col min="11010" max="11010" width="31.5" style="82" bestFit="1" customWidth="1"/>
    <col min="11011" max="11011" width="11.5" style="82" customWidth="1"/>
    <col min="11012" max="11012" width="12" style="82" customWidth="1"/>
    <col min="11013" max="11028" width="11.5" style="82" customWidth="1"/>
    <col min="11029" max="11264" width="8.6640625" style="82"/>
    <col min="11265" max="11265" width="5.5" style="82" customWidth="1"/>
    <col min="11266" max="11266" width="31.5" style="82" bestFit="1" customWidth="1"/>
    <col min="11267" max="11267" width="11.5" style="82" customWidth="1"/>
    <col min="11268" max="11268" width="12" style="82" customWidth="1"/>
    <col min="11269" max="11284" width="11.5" style="82" customWidth="1"/>
    <col min="11285" max="11520" width="8.6640625" style="82"/>
    <col min="11521" max="11521" width="5.5" style="82" customWidth="1"/>
    <col min="11522" max="11522" width="31.5" style="82" bestFit="1" customWidth="1"/>
    <col min="11523" max="11523" width="11.5" style="82" customWidth="1"/>
    <col min="11524" max="11524" width="12" style="82" customWidth="1"/>
    <col min="11525" max="11540" width="11.5" style="82" customWidth="1"/>
    <col min="11541" max="11776" width="8.6640625" style="82"/>
    <col min="11777" max="11777" width="5.5" style="82" customWidth="1"/>
    <col min="11778" max="11778" width="31.5" style="82" bestFit="1" customWidth="1"/>
    <col min="11779" max="11779" width="11.5" style="82" customWidth="1"/>
    <col min="11780" max="11780" width="12" style="82" customWidth="1"/>
    <col min="11781" max="11796" width="11.5" style="82" customWidth="1"/>
    <col min="11797" max="12032" width="8.6640625" style="82"/>
    <col min="12033" max="12033" width="5.5" style="82" customWidth="1"/>
    <col min="12034" max="12034" width="31.5" style="82" bestFit="1" customWidth="1"/>
    <col min="12035" max="12035" width="11.5" style="82" customWidth="1"/>
    <col min="12036" max="12036" width="12" style="82" customWidth="1"/>
    <col min="12037" max="12052" width="11.5" style="82" customWidth="1"/>
    <col min="12053" max="12288" width="8.6640625" style="82"/>
    <col min="12289" max="12289" width="5.5" style="82" customWidth="1"/>
    <col min="12290" max="12290" width="31.5" style="82" bestFit="1" customWidth="1"/>
    <col min="12291" max="12291" width="11.5" style="82" customWidth="1"/>
    <col min="12292" max="12292" width="12" style="82" customWidth="1"/>
    <col min="12293" max="12308" width="11.5" style="82" customWidth="1"/>
    <col min="12309" max="12544" width="8.6640625" style="82"/>
    <col min="12545" max="12545" width="5.5" style="82" customWidth="1"/>
    <col min="12546" max="12546" width="31.5" style="82" bestFit="1" customWidth="1"/>
    <col min="12547" max="12547" width="11.5" style="82" customWidth="1"/>
    <col min="12548" max="12548" width="12" style="82" customWidth="1"/>
    <col min="12549" max="12564" width="11.5" style="82" customWidth="1"/>
    <col min="12565" max="12800" width="8.6640625" style="82"/>
    <col min="12801" max="12801" width="5.5" style="82" customWidth="1"/>
    <col min="12802" max="12802" width="31.5" style="82" bestFit="1" customWidth="1"/>
    <col min="12803" max="12803" width="11.5" style="82" customWidth="1"/>
    <col min="12804" max="12804" width="12" style="82" customWidth="1"/>
    <col min="12805" max="12820" width="11.5" style="82" customWidth="1"/>
    <col min="12821" max="13056" width="8.6640625" style="82"/>
    <col min="13057" max="13057" width="5.5" style="82" customWidth="1"/>
    <col min="13058" max="13058" width="31.5" style="82" bestFit="1" customWidth="1"/>
    <col min="13059" max="13059" width="11.5" style="82" customWidth="1"/>
    <col min="13060" max="13060" width="12" style="82" customWidth="1"/>
    <col min="13061" max="13076" width="11.5" style="82" customWidth="1"/>
    <col min="13077" max="13312" width="8.6640625" style="82"/>
    <col min="13313" max="13313" width="5.5" style="82" customWidth="1"/>
    <col min="13314" max="13314" width="31.5" style="82" bestFit="1" customWidth="1"/>
    <col min="13315" max="13315" width="11.5" style="82" customWidth="1"/>
    <col min="13316" max="13316" width="12" style="82" customWidth="1"/>
    <col min="13317" max="13332" width="11.5" style="82" customWidth="1"/>
    <col min="13333" max="13568" width="8.6640625" style="82"/>
    <col min="13569" max="13569" width="5.5" style="82" customWidth="1"/>
    <col min="13570" max="13570" width="31.5" style="82" bestFit="1" customWidth="1"/>
    <col min="13571" max="13571" width="11.5" style="82" customWidth="1"/>
    <col min="13572" max="13572" width="12" style="82" customWidth="1"/>
    <col min="13573" max="13588" width="11.5" style="82" customWidth="1"/>
    <col min="13589" max="13824" width="8.6640625" style="82"/>
    <col min="13825" max="13825" width="5.5" style="82" customWidth="1"/>
    <col min="13826" max="13826" width="31.5" style="82" bestFit="1" customWidth="1"/>
    <col min="13827" max="13827" width="11.5" style="82" customWidth="1"/>
    <col min="13828" max="13828" width="12" style="82" customWidth="1"/>
    <col min="13829" max="13844" width="11.5" style="82" customWidth="1"/>
    <col min="13845" max="14080" width="8.6640625" style="82"/>
    <col min="14081" max="14081" width="5.5" style="82" customWidth="1"/>
    <col min="14082" max="14082" width="31.5" style="82" bestFit="1" customWidth="1"/>
    <col min="14083" max="14083" width="11.5" style="82" customWidth="1"/>
    <col min="14084" max="14084" width="12" style="82" customWidth="1"/>
    <col min="14085" max="14100" width="11.5" style="82" customWidth="1"/>
    <col min="14101" max="14336" width="8.6640625" style="82"/>
    <col min="14337" max="14337" width="5.5" style="82" customWidth="1"/>
    <col min="14338" max="14338" width="31.5" style="82" bestFit="1" customWidth="1"/>
    <col min="14339" max="14339" width="11.5" style="82" customWidth="1"/>
    <col min="14340" max="14340" width="12" style="82" customWidth="1"/>
    <col min="14341" max="14356" width="11.5" style="82" customWidth="1"/>
    <col min="14357" max="14592" width="8.6640625" style="82"/>
    <col min="14593" max="14593" width="5.5" style="82" customWidth="1"/>
    <col min="14594" max="14594" width="31.5" style="82" bestFit="1" customWidth="1"/>
    <col min="14595" max="14595" width="11.5" style="82" customWidth="1"/>
    <col min="14596" max="14596" width="12" style="82" customWidth="1"/>
    <col min="14597" max="14612" width="11.5" style="82" customWidth="1"/>
    <col min="14613" max="14848" width="8.6640625" style="82"/>
    <col min="14849" max="14849" width="5.5" style="82" customWidth="1"/>
    <col min="14850" max="14850" width="31.5" style="82" bestFit="1" customWidth="1"/>
    <col min="14851" max="14851" width="11.5" style="82" customWidth="1"/>
    <col min="14852" max="14852" width="12" style="82" customWidth="1"/>
    <col min="14853" max="14868" width="11.5" style="82" customWidth="1"/>
    <col min="14869" max="15104" width="8.6640625" style="82"/>
    <col min="15105" max="15105" width="5.5" style="82" customWidth="1"/>
    <col min="15106" max="15106" width="31.5" style="82" bestFit="1" customWidth="1"/>
    <col min="15107" max="15107" width="11.5" style="82" customWidth="1"/>
    <col min="15108" max="15108" width="12" style="82" customWidth="1"/>
    <col min="15109" max="15124" width="11.5" style="82" customWidth="1"/>
    <col min="15125" max="15360" width="8.6640625" style="82"/>
    <col min="15361" max="15361" width="5.5" style="82" customWidth="1"/>
    <col min="15362" max="15362" width="31.5" style="82" bestFit="1" customWidth="1"/>
    <col min="15363" max="15363" width="11.5" style="82" customWidth="1"/>
    <col min="15364" max="15364" width="12" style="82" customWidth="1"/>
    <col min="15365" max="15380" width="11.5" style="82" customWidth="1"/>
    <col min="15381" max="15616" width="8.6640625" style="82"/>
    <col min="15617" max="15617" width="5.5" style="82" customWidth="1"/>
    <col min="15618" max="15618" width="31.5" style="82" bestFit="1" customWidth="1"/>
    <col min="15619" max="15619" width="11.5" style="82" customWidth="1"/>
    <col min="15620" max="15620" width="12" style="82" customWidth="1"/>
    <col min="15621" max="15636" width="11.5" style="82" customWidth="1"/>
    <col min="15637" max="15872" width="8.6640625" style="82"/>
    <col min="15873" max="15873" width="5.5" style="82" customWidth="1"/>
    <col min="15874" max="15874" width="31.5" style="82" bestFit="1" customWidth="1"/>
    <col min="15875" max="15875" width="11.5" style="82" customWidth="1"/>
    <col min="15876" max="15876" width="12" style="82" customWidth="1"/>
    <col min="15877" max="15892" width="11.5" style="82" customWidth="1"/>
    <col min="15893" max="16128" width="8.6640625" style="82"/>
    <col min="16129" max="16129" width="5.5" style="82" customWidth="1"/>
    <col min="16130" max="16130" width="31.5" style="82" bestFit="1" customWidth="1"/>
    <col min="16131" max="16131" width="11.5" style="82" customWidth="1"/>
    <col min="16132" max="16132" width="12" style="82" customWidth="1"/>
    <col min="16133" max="16148" width="11.5" style="82" customWidth="1"/>
    <col min="16149" max="16384" width="8.6640625" style="82"/>
  </cols>
  <sheetData>
    <row r="2" spans="1:20">
      <c r="B2" s="149" t="s">
        <v>122</v>
      </c>
      <c r="C2" s="149"/>
      <c r="D2" s="149"/>
      <c r="E2" s="149"/>
      <c r="F2" s="149"/>
      <c r="G2" s="149"/>
      <c r="H2" s="149"/>
      <c r="I2" s="149"/>
      <c r="J2" s="149"/>
      <c r="K2" s="149"/>
      <c r="L2" s="149"/>
      <c r="M2" s="149"/>
      <c r="N2" s="149"/>
      <c r="O2" s="149"/>
      <c r="P2" s="149"/>
      <c r="Q2" s="149"/>
      <c r="R2" s="149"/>
      <c r="S2" s="149"/>
      <c r="T2" s="149"/>
    </row>
    <row r="3" spans="1:20" ht="15" thickBot="1">
      <c r="B3" s="54" t="s">
        <v>43</v>
      </c>
      <c r="C3" s="54"/>
      <c r="D3" s="54" t="s">
        <v>44</v>
      </c>
      <c r="E3" s="54"/>
      <c r="F3" s="54"/>
      <c r="G3" s="54"/>
      <c r="H3" s="54"/>
      <c r="I3" s="54" t="s">
        <v>45</v>
      </c>
      <c r="J3" s="54" t="s">
        <v>46</v>
      </c>
      <c r="K3" s="54"/>
      <c r="L3" s="54" t="s">
        <v>47</v>
      </c>
      <c r="M3" s="54" t="s">
        <v>48</v>
      </c>
      <c r="N3" s="54"/>
      <c r="O3" s="54"/>
      <c r="P3" s="54" t="s">
        <v>49</v>
      </c>
      <c r="Q3" s="54"/>
      <c r="R3" s="54"/>
      <c r="S3" s="54" t="s">
        <v>50</v>
      </c>
      <c r="T3" s="54"/>
    </row>
    <row r="4" spans="1:20" s="83" customFormat="1" ht="18.75" customHeight="1">
      <c r="B4" s="161"/>
      <c r="C4" s="157" t="s">
        <v>51</v>
      </c>
      <c r="D4" s="157" t="s">
        <v>52</v>
      </c>
      <c r="E4" s="157" t="s">
        <v>53</v>
      </c>
      <c r="F4" s="157" t="s">
        <v>54</v>
      </c>
      <c r="G4" s="163" t="s">
        <v>55</v>
      </c>
      <c r="H4" s="164"/>
      <c r="I4" s="164"/>
      <c r="J4" s="164"/>
      <c r="K4" s="164"/>
      <c r="L4" s="164"/>
      <c r="M4" s="164"/>
      <c r="N4" s="164"/>
      <c r="O4" s="165"/>
      <c r="P4" s="157" t="s">
        <v>56</v>
      </c>
      <c r="Q4" s="157" t="s">
        <v>57</v>
      </c>
      <c r="R4" s="157" t="s">
        <v>58</v>
      </c>
      <c r="S4" s="157" t="s">
        <v>59</v>
      </c>
      <c r="T4" s="159" t="s">
        <v>60</v>
      </c>
    </row>
    <row r="5" spans="1:20" s="84" customFormat="1" ht="50.25" customHeight="1" thickBot="1">
      <c r="B5" s="162"/>
      <c r="C5" s="158"/>
      <c r="D5" s="158"/>
      <c r="E5" s="158"/>
      <c r="F5" s="158"/>
      <c r="G5" s="85" t="s">
        <v>61</v>
      </c>
      <c r="H5" s="85" t="s">
        <v>62</v>
      </c>
      <c r="I5" s="85" t="s">
        <v>63</v>
      </c>
      <c r="J5" s="85" t="s">
        <v>64</v>
      </c>
      <c r="K5" s="85" t="s">
        <v>65</v>
      </c>
      <c r="L5" s="85" t="s">
        <v>123</v>
      </c>
      <c r="M5" s="86" t="s">
        <v>124</v>
      </c>
      <c r="N5" s="85" t="s">
        <v>68</v>
      </c>
      <c r="O5" s="85" t="s">
        <v>69</v>
      </c>
      <c r="P5" s="158"/>
      <c r="Q5" s="158"/>
      <c r="R5" s="158"/>
      <c r="S5" s="158"/>
      <c r="T5" s="160"/>
    </row>
    <row r="6" spans="1:20" ht="15">
      <c r="A6" s="82" t="s">
        <v>70</v>
      </c>
      <c r="B6" s="57" t="s">
        <v>71</v>
      </c>
      <c r="C6" s="87">
        <v>2557914.5</v>
      </c>
      <c r="D6" s="87">
        <v>1793930</v>
      </c>
      <c r="E6" s="87" t="s">
        <v>72</v>
      </c>
      <c r="F6" s="87" t="s">
        <v>72</v>
      </c>
      <c r="G6" s="87" t="s">
        <v>72</v>
      </c>
      <c r="H6" s="87" t="s">
        <v>72</v>
      </c>
      <c r="I6" s="87" t="s">
        <v>72</v>
      </c>
      <c r="J6" s="87" t="s">
        <v>72</v>
      </c>
      <c r="K6" s="87" t="s">
        <v>72</v>
      </c>
      <c r="L6" s="87" t="s">
        <v>72</v>
      </c>
      <c r="M6" s="87" t="s">
        <v>72</v>
      </c>
      <c r="N6" s="87" t="s">
        <v>72</v>
      </c>
      <c r="O6" s="87" t="s">
        <v>72</v>
      </c>
      <c r="P6" s="87">
        <v>751362.1</v>
      </c>
      <c r="Q6" s="87">
        <v>12622.4</v>
      </c>
      <c r="R6" s="87" t="s">
        <v>72</v>
      </c>
      <c r="S6" s="87" t="s">
        <v>72</v>
      </c>
      <c r="T6" s="88" t="s">
        <v>72</v>
      </c>
    </row>
    <row r="7" spans="1:20">
      <c r="A7" s="82" t="s">
        <v>73</v>
      </c>
      <c r="B7" s="60" t="s">
        <v>6</v>
      </c>
      <c r="C7" s="89">
        <v>12895.3</v>
      </c>
      <c r="D7" s="89" t="s">
        <v>72</v>
      </c>
      <c r="E7" s="89" t="s">
        <v>72</v>
      </c>
      <c r="F7" s="89">
        <v>11847.4</v>
      </c>
      <c r="G7" s="89" t="s">
        <v>72</v>
      </c>
      <c r="H7" s="89" t="s">
        <v>72</v>
      </c>
      <c r="I7" s="89">
        <v>1978.4</v>
      </c>
      <c r="J7" s="89" t="s">
        <v>72</v>
      </c>
      <c r="K7" s="89">
        <v>624.29999999999995</v>
      </c>
      <c r="L7" s="89">
        <v>528.9</v>
      </c>
      <c r="M7" s="89">
        <v>5734.8</v>
      </c>
      <c r="N7" s="89" t="s">
        <v>72</v>
      </c>
      <c r="O7" s="89">
        <v>2981</v>
      </c>
      <c r="P7" s="89" t="s">
        <v>72</v>
      </c>
      <c r="Q7" s="89" t="s">
        <v>72</v>
      </c>
      <c r="R7" s="89" t="s">
        <v>72</v>
      </c>
      <c r="S7" s="89">
        <v>387</v>
      </c>
      <c r="T7" s="90">
        <v>660.9</v>
      </c>
    </row>
    <row r="8" spans="1:20">
      <c r="A8" s="82" t="s">
        <v>74</v>
      </c>
      <c r="B8" s="60" t="s">
        <v>7</v>
      </c>
      <c r="C8" s="89">
        <v>-1928627.4</v>
      </c>
      <c r="D8" s="89">
        <v>-1513026</v>
      </c>
      <c r="E8" s="89" t="s">
        <v>72</v>
      </c>
      <c r="F8" s="89">
        <v>-96495.9</v>
      </c>
      <c r="G8" s="89" t="s">
        <v>72</v>
      </c>
      <c r="H8" s="89">
        <v>-735.1</v>
      </c>
      <c r="I8" s="89">
        <v>-203</v>
      </c>
      <c r="J8" s="89">
        <v>-10210.700000000001</v>
      </c>
      <c r="K8" s="89" t="s">
        <v>72</v>
      </c>
      <c r="L8" s="89">
        <v>-70595.7</v>
      </c>
      <c r="M8" s="89">
        <v>-4817.2</v>
      </c>
      <c r="N8" s="89" t="s">
        <v>72</v>
      </c>
      <c r="O8" s="89">
        <v>-9934.2000000000007</v>
      </c>
      <c r="P8" s="89">
        <v>-318151.5</v>
      </c>
      <c r="Q8" s="89" t="s">
        <v>72</v>
      </c>
      <c r="R8" s="89" t="s">
        <v>72</v>
      </c>
      <c r="S8" s="89">
        <v>-954</v>
      </c>
      <c r="T8" s="90" t="s">
        <v>72</v>
      </c>
    </row>
    <row r="9" spans="1:20" ht="15">
      <c r="B9" s="63" t="s">
        <v>75</v>
      </c>
      <c r="C9" s="89">
        <v>-13573.9</v>
      </c>
      <c r="D9" s="89" t="s">
        <v>72</v>
      </c>
      <c r="E9" s="89" t="s">
        <v>72</v>
      </c>
      <c r="F9" s="89">
        <v>-13573.9</v>
      </c>
      <c r="G9" s="89" t="s">
        <v>72</v>
      </c>
      <c r="H9" s="89" t="s">
        <v>72</v>
      </c>
      <c r="I9" s="89" t="s">
        <v>72</v>
      </c>
      <c r="J9" s="89">
        <v>-11441.1</v>
      </c>
      <c r="K9" s="89" t="s">
        <v>72</v>
      </c>
      <c r="L9" s="89">
        <v>-2132.8000000000002</v>
      </c>
      <c r="M9" s="89" t="s">
        <v>72</v>
      </c>
      <c r="N9" s="89" t="s">
        <v>72</v>
      </c>
      <c r="O9" s="89" t="s">
        <v>72</v>
      </c>
      <c r="P9" s="89" t="s">
        <v>72</v>
      </c>
      <c r="Q9" s="89" t="s">
        <v>72</v>
      </c>
      <c r="R9" s="89" t="s">
        <v>72</v>
      </c>
      <c r="S9" s="89" t="s">
        <v>72</v>
      </c>
      <c r="T9" s="90" t="s">
        <v>72</v>
      </c>
    </row>
    <row r="10" spans="1:20">
      <c r="B10" s="64" t="s">
        <v>76</v>
      </c>
      <c r="C10" s="89">
        <v>-2132.8000000000002</v>
      </c>
      <c r="D10" s="89" t="s">
        <v>72</v>
      </c>
      <c r="E10" s="89" t="s">
        <v>72</v>
      </c>
      <c r="F10" s="89">
        <v>-2132.8000000000002</v>
      </c>
      <c r="G10" s="89" t="s">
        <v>72</v>
      </c>
      <c r="H10" s="89" t="s">
        <v>72</v>
      </c>
      <c r="I10" s="89" t="s">
        <v>72</v>
      </c>
      <c r="J10" s="89" t="s">
        <v>72</v>
      </c>
      <c r="K10" s="89" t="s">
        <v>72</v>
      </c>
      <c r="L10" s="89">
        <v>-2132.8000000000002</v>
      </c>
      <c r="M10" s="89" t="s">
        <v>72</v>
      </c>
      <c r="N10" s="89" t="s">
        <v>72</v>
      </c>
      <c r="O10" s="89" t="s">
        <v>72</v>
      </c>
      <c r="P10" s="89" t="s">
        <v>72</v>
      </c>
      <c r="Q10" s="89" t="s">
        <v>72</v>
      </c>
      <c r="R10" s="89" t="s">
        <v>72</v>
      </c>
      <c r="S10" s="89" t="s">
        <v>72</v>
      </c>
      <c r="T10" s="90" t="s">
        <v>72</v>
      </c>
    </row>
    <row r="11" spans="1:20">
      <c r="B11" s="64" t="s">
        <v>77</v>
      </c>
      <c r="C11" s="89">
        <v>-11441.1</v>
      </c>
      <c r="D11" s="89" t="s">
        <v>72</v>
      </c>
      <c r="E11" s="89" t="s">
        <v>72</v>
      </c>
      <c r="F11" s="89">
        <v>-11441.1</v>
      </c>
      <c r="G11" s="89" t="s">
        <v>72</v>
      </c>
      <c r="H11" s="89" t="s">
        <v>72</v>
      </c>
      <c r="I11" s="89" t="s">
        <v>72</v>
      </c>
      <c r="J11" s="89">
        <v>-11441.1</v>
      </c>
      <c r="K11" s="89" t="s">
        <v>72</v>
      </c>
      <c r="L11" s="89" t="s">
        <v>72</v>
      </c>
      <c r="M11" s="89" t="s">
        <v>72</v>
      </c>
      <c r="N11" s="89" t="s">
        <v>72</v>
      </c>
      <c r="O11" s="89" t="s">
        <v>72</v>
      </c>
      <c r="P11" s="89" t="s">
        <v>72</v>
      </c>
      <c r="Q11" s="89" t="s">
        <v>72</v>
      </c>
      <c r="R11" s="89" t="s">
        <v>72</v>
      </c>
      <c r="S11" s="89" t="s">
        <v>72</v>
      </c>
      <c r="T11" s="90" t="s">
        <v>72</v>
      </c>
    </row>
    <row r="12" spans="1:20">
      <c r="B12" s="65" t="s">
        <v>78</v>
      </c>
      <c r="C12" s="89">
        <v>23320.1</v>
      </c>
      <c r="D12" s="89">
        <v>2572.6999999999998</v>
      </c>
      <c r="E12" s="89" t="s">
        <v>72</v>
      </c>
      <c r="F12" s="89">
        <v>7955.7</v>
      </c>
      <c r="G12" s="89" t="s">
        <v>72</v>
      </c>
      <c r="H12" s="89">
        <v>-170.7</v>
      </c>
      <c r="I12" s="89">
        <v>2168.5</v>
      </c>
      <c r="J12" s="89">
        <v>354</v>
      </c>
      <c r="K12" s="89">
        <v>-43</v>
      </c>
      <c r="L12" s="89">
        <v>2218.1</v>
      </c>
      <c r="M12" s="89">
        <v>2663.5</v>
      </c>
      <c r="N12" s="89">
        <v>122.8</v>
      </c>
      <c r="O12" s="89">
        <v>642.5</v>
      </c>
      <c r="P12" s="89">
        <v>12651.5</v>
      </c>
      <c r="Q12" s="89">
        <v>37.799999999999997</v>
      </c>
      <c r="R12" s="89" t="s">
        <v>72</v>
      </c>
      <c r="S12" s="89" t="s">
        <v>72</v>
      </c>
      <c r="T12" s="90">
        <v>102.4</v>
      </c>
    </row>
    <row r="13" spans="1:20">
      <c r="B13" s="66" t="s">
        <v>79</v>
      </c>
      <c r="C13" s="91">
        <v>651928.6</v>
      </c>
      <c r="D13" s="91">
        <v>283476.7</v>
      </c>
      <c r="E13" s="89" t="s">
        <v>72</v>
      </c>
      <c r="F13" s="91">
        <v>-90266.7</v>
      </c>
      <c r="G13" s="89" t="s">
        <v>72</v>
      </c>
      <c r="H13" s="89">
        <v>-905.8</v>
      </c>
      <c r="I13" s="89">
        <v>3943.9</v>
      </c>
      <c r="J13" s="89">
        <v>-21297.8</v>
      </c>
      <c r="K13" s="89">
        <v>581.29999999999995</v>
      </c>
      <c r="L13" s="89">
        <v>-69981.5</v>
      </c>
      <c r="M13" s="89">
        <v>3581.1</v>
      </c>
      <c r="N13" s="89">
        <v>122.8</v>
      </c>
      <c r="O13" s="89">
        <v>-6310.7</v>
      </c>
      <c r="P13" s="91">
        <v>445862.1</v>
      </c>
      <c r="Q13" s="91">
        <v>12660.2</v>
      </c>
      <c r="R13" s="89" t="s">
        <v>72</v>
      </c>
      <c r="S13" s="91">
        <v>-567</v>
      </c>
      <c r="T13" s="92">
        <v>763.3</v>
      </c>
    </row>
    <row r="14" spans="1:20">
      <c r="B14" s="69" t="s">
        <v>80</v>
      </c>
      <c r="C14" s="91">
        <v>6271</v>
      </c>
      <c r="D14" s="91">
        <v>1585.9</v>
      </c>
      <c r="E14" s="89" t="s">
        <v>72</v>
      </c>
      <c r="F14" s="91">
        <v>2512.8000000000002</v>
      </c>
      <c r="G14" s="89" t="s">
        <v>72</v>
      </c>
      <c r="H14" s="89">
        <v>33.4</v>
      </c>
      <c r="I14" s="89">
        <v>846.7</v>
      </c>
      <c r="J14" s="89" t="s">
        <v>72</v>
      </c>
      <c r="K14" s="89">
        <v>86.1</v>
      </c>
      <c r="L14" s="89">
        <v>1032.2</v>
      </c>
      <c r="M14" s="89">
        <v>72.400000000000006</v>
      </c>
      <c r="N14" s="89">
        <v>429.9</v>
      </c>
      <c r="O14" s="89">
        <v>12.1</v>
      </c>
      <c r="P14" s="91">
        <v>1785.3</v>
      </c>
      <c r="Q14" s="89" t="s">
        <v>72</v>
      </c>
      <c r="R14" s="89" t="s">
        <v>72</v>
      </c>
      <c r="S14" s="91">
        <v>387</v>
      </c>
      <c r="T14" s="90" t="s">
        <v>72</v>
      </c>
    </row>
    <row r="15" spans="1:20">
      <c r="B15" s="69" t="s">
        <v>81</v>
      </c>
      <c r="C15" s="89" t="s">
        <v>72</v>
      </c>
      <c r="D15" s="89" t="s">
        <v>72</v>
      </c>
      <c r="E15" s="89" t="s">
        <v>72</v>
      </c>
      <c r="F15" s="89" t="s">
        <v>72</v>
      </c>
      <c r="G15" s="89" t="s">
        <v>72</v>
      </c>
      <c r="H15" s="89" t="s">
        <v>72</v>
      </c>
      <c r="I15" s="89" t="s">
        <v>72</v>
      </c>
      <c r="J15" s="89" t="s">
        <v>72</v>
      </c>
      <c r="K15" s="89" t="s">
        <v>72</v>
      </c>
      <c r="L15" s="89" t="s">
        <v>72</v>
      </c>
      <c r="M15" s="89" t="s">
        <v>72</v>
      </c>
      <c r="N15" s="89" t="s">
        <v>72</v>
      </c>
      <c r="O15" s="89" t="s">
        <v>72</v>
      </c>
      <c r="P15" s="89" t="s">
        <v>72</v>
      </c>
      <c r="Q15" s="89" t="s">
        <v>72</v>
      </c>
      <c r="R15" s="89" t="s">
        <v>72</v>
      </c>
      <c r="S15" s="89" t="s">
        <v>72</v>
      </c>
      <c r="T15" s="90" t="s">
        <v>72</v>
      </c>
    </row>
    <row r="16" spans="1:20">
      <c r="B16" s="69" t="s">
        <v>82</v>
      </c>
      <c r="C16" s="91">
        <v>-159995.5</v>
      </c>
      <c r="D16" s="91">
        <v>-279456</v>
      </c>
      <c r="E16" s="89" t="s">
        <v>72</v>
      </c>
      <c r="F16" s="91">
        <v>253727.1</v>
      </c>
      <c r="G16" s="89">
        <v>9170.6</v>
      </c>
      <c r="H16" s="89">
        <v>8171.4</v>
      </c>
      <c r="I16" s="89">
        <v>52868.800000000003</v>
      </c>
      <c r="J16" s="89">
        <v>29725.3</v>
      </c>
      <c r="K16" s="89" t="s">
        <v>72</v>
      </c>
      <c r="L16" s="89">
        <v>116800.7</v>
      </c>
      <c r="M16" s="89">
        <v>-2756.9</v>
      </c>
      <c r="N16" s="89">
        <v>7034.9</v>
      </c>
      <c r="O16" s="89">
        <v>32712.3</v>
      </c>
      <c r="P16" s="91">
        <v>-220267.1</v>
      </c>
      <c r="Q16" s="91">
        <v>-9378.7999999999993</v>
      </c>
      <c r="R16" s="91">
        <v>6501.1</v>
      </c>
      <c r="S16" s="91">
        <v>88878.2</v>
      </c>
      <c r="T16" s="90" t="s">
        <v>72</v>
      </c>
    </row>
    <row r="17" spans="2:20">
      <c r="B17" s="64" t="s">
        <v>83</v>
      </c>
      <c r="C17" s="89">
        <v>-90683.7</v>
      </c>
      <c r="D17" s="89" t="s">
        <v>72</v>
      </c>
      <c r="E17" s="89" t="s">
        <v>72</v>
      </c>
      <c r="F17" s="89">
        <v>-2396.6</v>
      </c>
      <c r="G17" s="89" t="s">
        <v>72</v>
      </c>
      <c r="H17" s="89" t="s">
        <v>72</v>
      </c>
      <c r="I17" s="89" t="s">
        <v>72</v>
      </c>
      <c r="J17" s="89" t="s">
        <v>72</v>
      </c>
      <c r="K17" s="89" t="s">
        <v>72</v>
      </c>
      <c r="L17" s="89">
        <v>-174.9</v>
      </c>
      <c r="M17" s="89">
        <v>-2221.6999999999998</v>
      </c>
      <c r="N17" s="89" t="s">
        <v>72</v>
      </c>
      <c r="O17" s="89" t="s">
        <v>72</v>
      </c>
      <c r="P17" s="89">
        <v>-139135.6</v>
      </c>
      <c r="Q17" s="89">
        <v>-8964.7999999999993</v>
      </c>
      <c r="R17" s="89" t="s">
        <v>72</v>
      </c>
      <c r="S17" s="89">
        <v>59813.3</v>
      </c>
      <c r="T17" s="90" t="s">
        <v>72</v>
      </c>
    </row>
    <row r="18" spans="2:20">
      <c r="B18" s="64" t="s">
        <v>84</v>
      </c>
      <c r="C18" s="89">
        <v>-57810.3</v>
      </c>
      <c r="D18" s="89" t="s">
        <v>72</v>
      </c>
      <c r="E18" s="89" t="s">
        <v>72</v>
      </c>
      <c r="F18" s="89">
        <v>-14315.8</v>
      </c>
      <c r="G18" s="89" t="s">
        <v>72</v>
      </c>
      <c r="H18" s="89" t="s">
        <v>72</v>
      </c>
      <c r="I18" s="89" t="s">
        <v>72</v>
      </c>
      <c r="J18" s="89" t="s">
        <v>72</v>
      </c>
      <c r="K18" s="89" t="s">
        <v>72</v>
      </c>
      <c r="L18" s="89">
        <v>-17</v>
      </c>
      <c r="M18" s="89">
        <v>-14298.8</v>
      </c>
      <c r="N18" s="89" t="s">
        <v>72</v>
      </c>
      <c r="O18" s="89" t="s">
        <v>72</v>
      </c>
      <c r="P18" s="89">
        <v>-73635.899999999994</v>
      </c>
      <c r="Q18" s="89" t="s">
        <v>72</v>
      </c>
      <c r="R18" s="89">
        <v>1076.5</v>
      </c>
      <c r="S18" s="89">
        <v>29064.9</v>
      </c>
      <c r="T18" s="90" t="s">
        <v>72</v>
      </c>
    </row>
    <row r="19" spans="2:20">
      <c r="B19" s="64" t="s">
        <v>85</v>
      </c>
      <c r="C19" s="89">
        <v>-1814.6</v>
      </c>
      <c r="D19" s="89" t="s">
        <v>72</v>
      </c>
      <c r="E19" s="89" t="s">
        <v>72</v>
      </c>
      <c r="F19" s="89">
        <v>-17</v>
      </c>
      <c r="G19" s="89" t="s">
        <v>72</v>
      </c>
      <c r="H19" s="89" t="s">
        <v>72</v>
      </c>
      <c r="I19" s="89" t="s">
        <v>72</v>
      </c>
      <c r="J19" s="89" t="s">
        <v>72</v>
      </c>
      <c r="K19" s="89" t="s">
        <v>72</v>
      </c>
      <c r="L19" s="89">
        <v>-4.3</v>
      </c>
      <c r="M19" s="89">
        <v>-12.7</v>
      </c>
      <c r="N19" s="89" t="s">
        <v>72</v>
      </c>
      <c r="O19" s="89" t="s">
        <v>72</v>
      </c>
      <c r="P19" s="89">
        <v>-7222.2</v>
      </c>
      <c r="Q19" s="89" t="s">
        <v>72</v>
      </c>
      <c r="R19" s="89">
        <v>5424.6</v>
      </c>
      <c r="S19" s="89" t="s">
        <v>72</v>
      </c>
      <c r="T19" s="90" t="s">
        <v>72</v>
      </c>
    </row>
    <row r="20" spans="2:20">
      <c r="B20" s="64" t="s">
        <v>86</v>
      </c>
      <c r="C20" s="89">
        <v>1524.6</v>
      </c>
      <c r="D20" s="89" t="s">
        <v>72</v>
      </c>
      <c r="E20" s="89" t="s">
        <v>72</v>
      </c>
      <c r="F20" s="89">
        <v>1798</v>
      </c>
      <c r="G20" s="89" t="s">
        <v>72</v>
      </c>
      <c r="H20" s="89">
        <v>711.4</v>
      </c>
      <c r="I20" s="89" t="s">
        <v>72</v>
      </c>
      <c r="J20" s="89" t="s">
        <v>72</v>
      </c>
      <c r="K20" s="89" t="s">
        <v>72</v>
      </c>
      <c r="L20" s="89" t="s">
        <v>72</v>
      </c>
      <c r="M20" s="89" t="s">
        <v>72</v>
      </c>
      <c r="N20" s="89" t="s">
        <v>72</v>
      </c>
      <c r="O20" s="89">
        <v>1086.5999999999999</v>
      </c>
      <c r="P20" s="89">
        <v>-273.39999999999998</v>
      </c>
      <c r="Q20" s="89" t="s">
        <v>72</v>
      </c>
      <c r="R20" s="89" t="s">
        <v>72</v>
      </c>
      <c r="S20" s="89" t="s">
        <v>72</v>
      </c>
      <c r="T20" s="90" t="s">
        <v>72</v>
      </c>
    </row>
    <row r="21" spans="2:20">
      <c r="B21" s="64" t="s">
        <v>87</v>
      </c>
      <c r="C21" s="89" t="s">
        <v>72</v>
      </c>
      <c r="D21" s="89" t="s">
        <v>72</v>
      </c>
      <c r="E21" s="89" t="s">
        <v>72</v>
      </c>
      <c r="F21" s="89" t="s">
        <v>72</v>
      </c>
      <c r="G21" s="89" t="s">
        <v>72</v>
      </c>
      <c r="H21" s="89" t="s">
        <v>72</v>
      </c>
      <c r="I21" s="89" t="s">
        <v>72</v>
      </c>
      <c r="J21" s="89" t="s">
        <v>72</v>
      </c>
      <c r="K21" s="89" t="s">
        <v>72</v>
      </c>
      <c r="L21" s="89" t="s">
        <v>72</v>
      </c>
      <c r="M21" s="89" t="s">
        <v>72</v>
      </c>
      <c r="N21" s="89" t="s">
        <v>72</v>
      </c>
      <c r="O21" s="89" t="s">
        <v>72</v>
      </c>
      <c r="P21" s="89" t="s">
        <v>72</v>
      </c>
      <c r="Q21" s="89" t="s">
        <v>72</v>
      </c>
      <c r="R21" s="89" t="s">
        <v>72</v>
      </c>
      <c r="S21" s="89" t="s">
        <v>72</v>
      </c>
      <c r="T21" s="90" t="s">
        <v>72</v>
      </c>
    </row>
    <row r="22" spans="2:20" ht="15">
      <c r="B22" s="70" t="s">
        <v>88</v>
      </c>
      <c r="C22" s="89">
        <v>-11785.7</v>
      </c>
      <c r="D22" s="89">
        <v>-279456</v>
      </c>
      <c r="E22" s="89" t="s">
        <v>72</v>
      </c>
      <c r="F22" s="89">
        <v>267670.3</v>
      </c>
      <c r="G22" s="89">
        <v>9170.6</v>
      </c>
      <c r="H22" s="89">
        <v>7460</v>
      </c>
      <c r="I22" s="89">
        <v>52868.800000000003</v>
      </c>
      <c r="J22" s="89">
        <v>29725.3</v>
      </c>
      <c r="K22" s="89" t="s">
        <v>72</v>
      </c>
      <c r="L22" s="89">
        <v>116996.9</v>
      </c>
      <c r="M22" s="89">
        <v>13776.3</v>
      </c>
      <c r="N22" s="89">
        <v>7034.9</v>
      </c>
      <c r="O22" s="89">
        <v>30637.5</v>
      </c>
      <c r="P22" s="89" t="s">
        <v>72</v>
      </c>
      <c r="Q22" s="89" t="s">
        <v>72</v>
      </c>
      <c r="R22" s="89" t="s">
        <v>72</v>
      </c>
      <c r="S22" s="89" t="s">
        <v>72</v>
      </c>
      <c r="T22" s="90" t="s">
        <v>72</v>
      </c>
    </row>
    <row r="23" spans="2:20" ht="15">
      <c r="B23" s="70" t="s">
        <v>89</v>
      </c>
      <c r="C23" s="89">
        <v>988.2</v>
      </c>
      <c r="D23" s="89" t="s">
        <v>72</v>
      </c>
      <c r="E23" s="89" t="s">
        <v>72</v>
      </c>
      <c r="F23" s="89">
        <v>988.2</v>
      </c>
      <c r="G23" s="89" t="s">
        <v>72</v>
      </c>
      <c r="H23" s="89" t="s">
        <v>72</v>
      </c>
      <c r="I23" s="89" t="s">
        <v>72</v>
      </c>
      <c r="J23" s="89" t="s">
        <v>72</v>
      </c>
      <c r="K23" s="89" t="s">
        <v>72</v>
      </c>
      <c r="L23" s="89" t="s">
        <v>72</v>
      </c>
      <c r="M23" s="89" t="s">
        <v>72</v>
      </c>
      <c r="N23" s="89" t="s">
        <v>72</v>
      </c>
      <c r="O23" s="89">
        <v>988.2</v>
      </c>
      <c r="P23" s="89" t="s">
        <v>72</v>
      </c>
      <c r="Q23" s="89" t="s">
        <v>72</v>
      </c>
      <c r="R23" s="89" t="s">
        <v>72</v>
      </c>
      <c r="S23" s="89" t="s">
        <v>72</v>
      </c>
      <c r="T23" s="90" t="s">
        <v>72</v>
      </c>
    </row>
    <row r="24" spans="2:20">
      <c r="B24" s="64" t="s">
        <v>90</v>
      </c>
      <c r="C24" s="89">
        <v>-414</v>
      </c>
      <c r="D24" s="89" t="s">
        <v>72</v>
      </c>
      <c r="E24" s="89" t="s">
        <v>72</v>
      </c>
      <c r="F24" s="89" t="s">
        <v>72</v>
      </c>
      <c r="G24" s="89" t="s">
        <v>72</v>
      </c>
      <c r="H24" s="89" t="s">
        <v>72</v>
      </c>
      <c r="I24" s="89" t="s">
        <v>72</v>
      </c>
      <c r="J24" s="89" t="s">
        <v>72</v>
      </c>
      <c r="K24" s="89" t="s">
        <v>72</v>
      </c>
      <c r="L24" s="89" t="s">
        <v>72</v>
      </c>
      <c r="M24" s="89" t="s">
        <v>72</v>
      </c>
      <c r="N24" s="89" t="s">
        <v>72</v>
      </c>
      <c r="O24" s="89" t="s">
        <v>72</v>
      </c>
      <c r="P24" s="89" t="s">
        <v>72</v>
      </c>
      <c r="Q24" s="89">
        <v>-414</v>
      </c>
      <c r="R24" s="89" t="s">
        <v>72</v>
      </c>
      <c r="S24" s="89" t="s">
        <v>72</v>
      </c>
      <c r="T24" s="90" t="s">
        <v>72</v>
      </c>
    </row>
    <row r="25" spans="2:20" ht="15">
      <c r="B25" s="71" t="s">
        <v>91</v>
      </c>
      <c r="C25" s="91">
        <v>48858</v>
      </c>
      <c r="D25" s="91">
        <v>491.3</v>
      </c>
      <c r="E25" s="89" t="s">
        <v>72</v>
      </c>
      <c r="F25" s="91">
        <v>13938.9</v>
      </c>
      <c r="G25" s="89">
        <v>9170.6</v>
      </c>
      <c r="H25" s="89" t="s">
        <v>72</v>
      </c>
      <c r="I25" s="89" t="s">
        <v>72</v>
      </c>
      <c r="J25" s="89" t="s">
        <v>72</v>
      </c>
      <c r="K25" s="89" t="s">
        <v>72</v>
      </c>
      <c r="L25" s="89" t="s">
        <v>72</v>
      </c>
      <c r="M25" s="89" t="s">
        <v>72</v>
      </c>
      <c r="N25" s="89" t="s">
        <v>72</v>
      </c>
      <c r="O25" s="89">
        <v>4768.3</v>
      </c>
      <c r="P25" s="91">
        <v>19647.2</v>
      </c>
      <c r="Q25" s="89" t="s">
        <v>72</v>
      </c>
      <c r="R25" s="91">
        <v>612.1</v>
      </c>
      <c r="S25" s="91">
        <v>14168.5</v>
      </c>
      <c r="T25" s="90" t="s">
        <v>72</v>
      </c>
    </row>
    <row r="26" spans="2:20" ht="15">
      <c r="B26" s="71" t="s">
        <v>92</v>
      </c>
      <c r="C26" s="91">
        <v>55461.8</v>
      </c>
      <c r="D26" s="91">
        <v>1943.5</v>
      </c>
      <c r="E26" s="89" t="s">
        <v>72</v>
      </c>
      <c r="F26" s="89" t="s">
        <v>72</v>
      </c>
      <c r="G26" s="89" t="s">
        <v>72</v>
      </c>
      <c r="H26" s="89" t="s">
        <v>72</v>
      </c>
      <c r="I26" s="89" t="s">
        <v>72</v>
      </c>
      <c r="J26" s="89" t="s">
        <v>72</v>
      </c>
      <c r="K26" s="89" t="s">
        <v>72</v>
      </c>
      <c r="L26" s="89" t="s">
        <v>72</v>
      </c>
      <c r="M26" s="89" t="s">
        <v>72</v>
      </c>
      <c r="N26" s="89" t="s">
        <v>72</v>
      </c>
      <c r="O26" s="89" t="s">
        <v>72</v>
      </c>
      <c r="P26" s="91">
        <v>42458.2</v>
      </c>
      <c r="Q26" s="89" t="s">
        <v>72</v>
      </c>
      <c r="R26" s="91">
        <v>733.1</v>
      </c>
      <c r="S26" s="91">
        <v>10327</v>
      </c>
      <c r="T26" s="90" t="s">
        <v>72</v>
      </c>
    </row>
    <row r="27" spans="2:20" ht="15">
      <c r="B27" s="71" t="s">
        <v>93</v>
      </c>
      <c r="C27" s="91">
        <v>381342.3</v>
      </c>
      <c r="D27" s="89" t="s">
        <v>72</v>
      </c>
      <c r="E27" s="89" t="s">
        <v>72</v>
      </c>
      <c r="F27" s="91">
        <v>147008.70000000001</v>
      </c>
      <c r="G27" s="89" t="s">
        <v>72</v>
      </c>
      <c r="H27" s="89">
        <v>7232.2</v>
      </c>
      <c r="I27" s="89">
        <v>55966</v>
      </c>
      <c r="J27" s="89">
        <v>8427.5</v>
      </c>
      <c r="K27" s="89">
        <v>495.2</v>
      </c>
      <c r="L27" s="89">
        <v>45787</v>
      </c>
      <c r="M27" s="89">
        <v>751.8</v>
      </c>
      <c r="N27" s="89">
        <v>6727.8</v>
      </c>
      <c r="O27" s="89">
        <v>21621.200000000001</v>
      </c>
      <c r="P27" s="91">
        <v>161704.29999999999</v>
      </c>
      <c r="Q27" s="91">
        <v>3281.4</v>
      </c>
      <c r="R27" s="91">
        <v>5155.8999999999996</v>
      </c>
      <c r="S27" s="91">
        <v>63428.7</v>
      </c>
      <c r="T27" s="92">
        <v>763.3</v>
      </c>
    </row>
    <row r="28" spans="2:20" ht="15">
      <c r="B28" s="71" t="s">
        <v>94</v>
      </c>
      <c r="C28" s="91">
        <v>344985</v>
      </c>
      <c r="D28" s="89" t="s">
        <v>72</v>
      </c>
      <c r="E28" s="89" t="s">
        <v>72</v>
      </c>
      <c r="F28" s="91">
        <v>112682.9</v>
      </c>
      <c r="G28" s="89" t="s">
        <v>72</v>
      </c>
      <c r="H28" s="89">
        <v>2119.8000000000002</v>
      </c>
      <c r="I28" s="89">
        <v>55966</v>
      </c>
      <c r="J28" s="89">
        <v>8151.2</v>
      </c>
      <c r="K28" s="89">
        <v>68.900000000000006</v>
      </c>
      <c r="L28" s="89">
        <v>45710.2</v>
      </c>
      <c r="M28" s="89">
        <v>666.8</v>
      </c>
      <c r="N28" s="89" t="s">
        <v>72</v>
      </c>
      <c r="O28" s="89" t="s">
        <v>72</v>
      </c>
      <c r="P28" s="91">
        <v>160306</v>
      </c>
      <c r="Q28" s="91">
        <v>3281.4</v>
      </c>
      <c r="R28" s="91">
        <v>5155.8999999999996</v>
      </c>
      <c r="S28" s="91">
        <v>63428.7</v>
      </c>
      <c r="T28" s="92">
        <v>130.1</v>
      </c>
    </row>
    <row r="29" spans="2:20">
      <c r="B29" s="72" t="s">
        <v>95</v>
      </c>
      <c r="C29" s="91">
        <v>56164.5</v>
      </c>
      <c r="D29" s="89" t="s">
        <v>72</v>
      </c>
      <c r="E29" s="89" t="s">
        <v>72</v>
      </c>
      <c r="F29" s="91">
        <v>2827.8</v>
      </c>
      <c r="G29" s="89" t="s">
        <v>72</v>
      </c>
      <c r="H29" s="89">
        <v>147</v>
      </c>
      <c r="I29" s="89" t="s">
        <v>72</v>
      </c>
      <c r="J29" s="89" t="s">
        <v>72</v>
      </c>
      <c r="K29" s="89">
        <v>4.3</v>
      </c>
      <c r="L29" s="89">
        <v>2137.1</v>
      </c>
      <c r="M29" s="89">
        <v>539.4</v>
      </c>
      <c r="N29" s="89" t="s">
        <v>72</v>
      </c>
      <c r="O29" s="89" t="s">
        <v>72</v>
      </c>
      <c r="P29" s="91">
        <v>41930.9</v>
      </c>
      <c r="Q29" s="91">
        <v>19</v>
      </c>
      <c r="R29" s="89" t="s">
        <v>72</v>
      </c>
      <c r="S29" s="91">
        <v>11386.8</v>
      </c>
      <c r="T29" s="90" t="s">
        <v>72</v>
      </c>
    </row>
    <row r="30" spans="2:20" ht="15">
      <c r="B30" s="73" t="s">
        <v>96</v>
      </c>
      <c r="C30" s="89">
        <v>2787.2</v>
      </c>
      <c r="D30" s="89" t="s">
        <v>72</v>
      </c>
      <c r="E30" s="89" t="s">
        <v>72</v>
      </c>
      <c r="F30" s="89">
        <v>25.5</v>
      </c>
      <c r="G30" s="89" t="s">
        <v>72</v>
      </c>
      <c r="H30" s="89" t="s">
        <v>72</v>
      </c>
      <c r="I30" s="89" t="s">
        <v>72</v>
      </c>
      <c r="J30" s="89" t="s">
        <v>72</v>
      </c>
      <c r="K30" s="89" t="s">
        <v>72</v>
      </c>
      <c r="L30" s="89" t="s">
        <v>72</v>
      </c>
      <c r="M30" s="89">
        <v>25.5</v>
      </c>
      <c r="N30" s="89" t="s">
        <v>72</v>
      </c>
      <c r="O30" s="89" t="s">
        <v>72</v>
      </c>
      <c r="P30" s="89">
        <v>1835.8</v>
      </c>
      <c r="Q30" s="89" t="s">
        <v>72</v>
      </c>
      <c r="R30" s="89" t="s">
        <v>72</v>
      </c>
      <c r="S30" s="89">
        <v>925.9</v>
      </c>
      <c r="T30" s="90" t="s">
        <v>72</v>
      </c>
    </row>
    <row r="31" spans="2:20" ht="15">
      <c r="B31" s="73" t="s">
        <v>97</v>
      </c>
      <c r="C31" s="89">
        <v>11521.8</v>
      </c>
      <c r="D31" s="89" t="s">
        <v>72</v>
      </c>
      <c r="E31" s="89" t="s">
        <v>72</v>
      </c>
      <c r="F31" s="89">
        <v>8.6</v>
      </c>
      <c r="G31" s="89" t="s">
        <v>72</v>
      </c>
      <c r="H31" s="89" t="s">
        <v>72</v>
      </c>
      <c r="I31" s="89" t="s">
        <v>72</v>
      </c>
      <c r="J31" s="89" t="s">
        <v>72</v>
      </c>
      <c r="K31" s="89">
        <v>4.3</v>
      </c>
      <c r="L31" s="89">
        <v>4.3</v>
      </c>
      <c r="M31" s="89" t="s">
        <v>72</v>
      </c>
      <c r="N31" s="89" t="s">
        <v>72</v>
      </c>
      <c r="O31" s="89" t="s">
        <v>72</v>
      </c>
      <c r="P31" s="89">
        <v>10151.700000000001</v>
      </c>
      <c r="Q31" s="89" t="s">
        <v>72</v>
      </c>
      <c r="R31" s="89" t="s">
        <v>72</v>
      </c>
      <c r="S31" s="89">
        <v>1361.5</v>
      </c>
      <c r="T31" s="90" t="s">
        <v>72</v>
      </c>
    </row>
    <row r="32" spans="2:20" ht="15">
      <c r="B32" s="73" t="s">
        <v>98</v>
      </c>
      <c r="C32" s="89">
        <v>3130</v>
      </c>
      <c r="D32" s="89" t="s">
        <v>72</v>
      </c>
      <c r="E32" s="89" t="s">
        <v>72</v>
      </c>
      <c r="F32" s="89">
        <v>4.2</v>
      </c>
      <c r="G32" s="89" t="s">
        <v>72</v>
      </c>
      <c r="H32" s="89" t="s">
        <v>72</v>
      </c>
      <c r="I32" s="89" t="s">
        <v>72</v>
      </c>
      <c r="J32" s="89" t="s">
        <v>72</v>
      </c>
      <c r="K32" s="89" t="s">
        <v>72</v>
      </c>
      <c r="L32" s="89" t="s">
        <v>72</v>
      </c>
      <c r="M32" s="89">
        <v>4.2</v>
      </c>
      <c r="N32" s="89" t="s">
        <v>72</v>
      </c>
      <c r="O32" s="89" t="s">
        <v>72</v>
      </c>
      <c r="P32" s="89">
        <v>168</v>
      </c>
      <c r="Q32" s="89" t="s">
        <v>72</v>
      </c>
      <c r="R32" s="89" t="s">
        <v>72</v>
      </c>
      <c r="S32" s="89">
        <v>2957.8</v>
      </c>
      <c r="T32" s="90" t="s">
        <v>72</v>
      </c>
    </row>
    <row r="33" spans="2:20" ht="15">
      <c r="B33" s="73" t="s">
        <v>99</v>
      </c>
      <c r="C33" s="89">
        <v>11138.4</v>
      </c>
      <c r="D33" s="89" t="s">
        <v>72</v>
      </c>
      <c r="E33" s="89" t="s">
        <v>72</v>
      </c>
      <c r="F33" s="89">
        <v>38.299999999999997</v>
      </c>
      <c r="G33" s="89" t="s">
        <v>72</v>
      </c>
      <c r="H33" s="89" t="s">
        <v>72</v>
      </c>
      <c r="I33" s="89" t="s">
        <v>72</v>
      </c>
      <c r="J33" s="89" t="s">
        <v>72</v>
      </c>
      <c r="K33" s="89" t="s">
        <v>72</v>
      </c>
      <c r="L33" s="89">
        <v>4.3</v>
      </c>
      <c r="M33" s="89">
        <v>34</v>
      </c>
      <c r="N33" s="89" t="s">
        <v>72</v>
      </c>
      <c r="O33" s="89" t="s">
        <v>72</v>
      </c>
      <c r="P33" s="89">
        <v>9960.2999999999993</v>
      </c>
      <c r="Q33" s="89" t="s">
        <v>72</v>
      </c>
      <c r="R33" s="89" t="s">
        <v>72</v>
      </c>
      <c r="S33" s="89">
        <v>1139.8</v>
      </c>
      <c r="T33" s="90" t="s">
        <v>72</v>
      </c>
    </row>
    <row r="34" spans="2:20" ht="15">
      <c r="B34" s="73" t="s">
        <v>100</v>
      </c>
      <c r="C34" s="89">
        <v>390.2</v>
      </c>
      <c r="D34" s="89" t="s">
        <v>72</v>
      </c>
      <c r="E34" s="89" t="s">
        <v>72</v>
      </c>
      <c r="F34" s="89">
        <v>4.3</v>
      </c>
      <c r="G34" s="89" t="s">
        <v>72</v>
      </c>
      <c r="H34" s="89" t="s">
        <v>72</v>
      </c>
      <c r="I34" s="89" t="s">
        <v>72</v>
      </c>
      <c r="J34" s="89" t="s">
        <v>72</v>
      </c>
      <c r="K34" s="89" t="s">
        <v>72</v>
      </c>
      <c r="L34" s="89">
        <v>4.3</v>
      </c>
      <c r="M34" s="89" t="s">
        <v>72</v>
      </c>
      <c r="N34" s="89" t="s">
        <v>72</v>
      </c>
      <c r="O34" s="89" t="s">
        <v>72</v>
      </c>
      <c r="P34" s="89">
        <v>367.2</v>
      </c>
      <c r="Q34" s="89" t="s">
        <v>72</v>
      </c>
      <c r="R34" s="89" t="s">
        <v>72</v>
      </c>
      <c r="S34" s="89">
        <v>18.7</v>
      </c>
      <c r="T34" s="90" t="s">
        <v>72</v>
      </c>
    </row>
    <row r="35" spans="2:20" ht="15">
      <c r="B35" s="73" t="s">
        <v>101</v>
      </c>
      <c r="C35" s="89">
        <v>1811.6</v>
      </c>
      <c r="D35" s="89" t="s">
        <v>72</v>
      </c>
      <c r="E35" s="89" t="s">
        <v>72</v>
      </c>
      <c r="F35" s="89">
        <v>4.3</v>
      </c>
      <c r="G35" s="89" t="s">
        <v>72</v>
      </c>
      <c r="H35" s="89" t="s">
        <v>72</v>
      </c>
      <c r="I35" s="89" t="s">
        <v>72</v>
      </c>
      <c r="J35" s="89" t="s">
        <v>72</v>
      </c>
      <c r="K35" s="89" t="s">
        <v>72</v>
      </c>
      <c r="L35" s="89">
        <v>4.3</v>
      </c>
      <c r="M35" s="89" t="s">
        <v>72</v>
      </c>
      <c r="N35" s="89" t="s">
        <v>72</v>
      </c>
      <c r="O35" s="89" t="s">
        <v>72</v>
      </c>
      <c r="P35" s="89">
        <v>1136.5999999999999</v>
      </c>
      <c r="Q35" s="89" t="s">
        <v>72</v>
      </c>
      <c r="R35" s="89" t="s">
        <v>72</v>
      </c>
      <c r="S35" s="89">
        <v>670.7</v>
      </c>
      <c r="T35" s="90" t="s">
        <v>72</v>
      </c>
    </row>
    <row r="36" spans="2:20">
      <c r="B36" s="74" t="s">
        <v>102</v>
      </c>
      <c r="C36" s="89">
        <v>743.7</v>
      </c>
      <c r="D36" s="89" t="s">
        <v>72</v>
      </c>
      <c r="E36" s="89" t="s">
        <v>72</v>
      </c>
      <c r="F36" s="89">
        <v>170.6</v>
      </c>
      <c r="G36" s="89" t="s">
        <v>72</v>
      </c>
      <c r="H36" s="89" t="s">
        <v>72</v>
      </c>
      <c r="I36" s="89" t="s">
        <v>72</v>
      </c>
      <c r="J36" s="89" t="s">
        <v>72</v>
      </c>
      <c r="K36" s="89" t="s">
        <v>72</v>
      </c>
      <c r="L36" s="89">
        <v>170.6</v>
      </c>
      <c r="M36" s="89" t="s">
        <v>72</v>
      </c>
      <c r="N36" s="89" t="s">
        <v>72</v>
      </c>
      <c r="O36" s="89" t="s">
        <v>72</v>
      </c>
      <c r="P36" s="89">
        <v>285.10000000000002</v>
      </c>
      <c r="Q36" s="89" t="s">
        <v>72</v>
      </c>
      <c r="R36" s="89" t="s">
        <v>72</v>
      </c>
      <c r="S36" s="89">
        <v>288</v>
      </c>
      <c r="T36" s="90" t="s">
        <v>72</v>
      </c>
    </row>
    <row r="37" spans="2:20">
      <c r="B37" s="74" t="s">
        <v>103</v>
      </c>
      <c r="C37" s="89">
        <v>16409.599999999999</v>
      </c>
      <c r="D37" s="89" t="s">
        <v>72</v>
      </c>
      <c r="E37" s="89" t="s">
        <v>72</v>
      </c>
      <c r="F37" s="89">
        <v>345.5</v>
      </c>
      <c r="G37" s="89" t="s">
        <v>72</v>
      </c>
      <c r="H37" s="89">
        <v>9.5</v>
      </c>
      <c r="I37" s="89" t="s">
        <v>72</v>
      </c>
      <c r="J37" s="89" t="s">
        <v>72</v>
      </c>
      <c r="K37" s="89" t="s">
        <v>72</v>
      </c>
      <c r="L37" s="89">
        <v>119.4</v>
      </c>
      <c r="M37" s="89">
        <v>216.6</v>
      </c>
      <c r="N37" s="89" t="s">
        <v>72</v>
      </c>
      <c r="O37" s="89" t="s">
        <v>72</v>
      </c>
      <c r="P37" s="89">
        <v>14729.5</v>
      </c>
      <c r="Q37" s="89">
        <v>12.7</v>
      </c>
      <c r="R37" s="89" t="s">
        <v>72</v>
      </c>
      <c r="S37" s="89">
        <v>1321.9</v>
      </c>
      <c r="T37" s="90" t="s">
        <v>72</v>
      </c>
    </row>
    <row r="38" spans="2:20">
      <c r="B38" s="74" t="s">
        <v>104</v>
      </c>
      <c r="C38" s="89">
        <v>248.4</v>
      </c>
      <c r="D38" s="89" t="s">
        <v>72</v>
      </c>
      <c r="E38" s="89" t="s">
        <v>72</v>
      </c>
      <c r="F38" s="89" t="s">
        <v>72</v>
      </c>
      <c r="G38" s="89" t="s">
        <v>72</v>
      </c>
      <c r="H38" s="89" t="s">
        <v>72</v>
      </c>
      <c r="I38" s="89" t="s">
        <v>72</v>
      </c>
      <c r="J38" s="89" t="s">
        <v>72</v>
      </c>
      <c r="K38" s="89" t="s">
        <v>72</v>
      </c>
      <c r="L38" s="89" t="s">
        <v>72</v>
      </c>
      <c r="M38" s="89" t="s">
        <v>72</v>
      </c>
      <c r="N38" s="89" t="s">
        <v>72</v>
      </c>
      <c r="O38" s="89" t="s">
        <v>72</v>
      </c>
      <c r="P38" s="89">
        <v>78.099999999999994</v>
      </c>
      <c r="Q38" s="89" t="s">
        <v>72</v>
      </c>
      <c r="R38" s="89" t="s">
        <v>72</v>
      </c>
      <c r="S38" s="89">
        <v>170.3</v>
      </c>
      <c r="T38" s="90" t="s">
        <v>72</v>
      </c>
    </row>
    <row r="39" spans="2:20" ht="15">
      <c r="B39" s="73" t="s">
        <v>105</v>
      </c>
      <c r="C39" s="89">
        <v>156.9</v>
      </c>
      <c r="D39" s="89" t="s">
        <v>72</v>
      </c>
      <c r="E39" s="89" t="s">
        <v>72</v>
      </c>
      <c r="F39" s="89" t="s">
        <v>72</v>
      </c>
      <c r="G39" s="89" t="s">
        <v>72</v>
      </c>
      <c r="H39" s="89" t="s">
        <v>72</v>
      </c>
      <c r="I39" s="89" t="s">
        <v>72</v>
      </c>
      <c r="J39" s="89" t="s">
        <v>72</v>
      </c>
      <c r="K39" s="89" t="s">
        <v>72</v>
      </c>
      <c r="L39" s="89" t="s">
        <v>72</v>
      </c>
      <c r="M39" s="89" t="s">
        <v>72</v>
      </c>
      <c r="N39" s="89" t="s">
        <v>72</v>
      </c>
      <c r="O39" s="89" t="s">
        <v>72</v>
      </c>
      <c r="P39" s="89">
        <v>109.4</v>
      </c>
      <c r="Q39" s="89" t="s">
        <v>72</v>
      </c>
      <c r="R39" s="89" t="s">
        <v>72</v>
      </c>
      <c r="S39" s="89">
        <v>47.5</v>
      </c>
      <c r="T39" s="90" t="s">
        <v>72</v>
      </c>
    </row>
    <row r="40" spans="2:20">
      <c r="B40" s="74" t="s">
        <v>106</v>
      </c>
      <c r="C40" s="89">
        <v>505.9</v>
      </c>
      <c r="D40" s="89" t="s">
        <v>72</v>
      </c>
      <c r="E40" s="89" t="s">
        <v>72</v>
      </c>
      <c r="F40" s="89">
        <v>12.7</v>
      </c>
      <c r="G40" s="89" t="s">
        <v>72</v>
      </c>
      <c r="H40" s="89" t="s">
        <v>72</v>
      </c>
      <c r="I40" s="89" t="s">
        <v>72</v>
      </c>
      <c r="J40" s="89" t="s">
        <v>72</v>
      </c>
      <c r="K40" s="89" t="s">
        <v>72</v>
      </c>
      <c r="L40" s="89">
        <v>8.5</v>
      </c>
      <c r="M40" s="89">
        <v>4.2</v>
      </c>
      <c r="N40" s="89" t="s">
        <v>72</v>
      </c>
      <c r="O40" s="89" t="s">
        <v>72</v>
      </c>
      <c r="P40" s="89">
        <v>257.8</v>
      </c>
      <c r="Q40" s="89" t="s">
        <v>72</v>
      </c>
      <c r="R40" s="89" t="s">
        <v>72</v>
      </c>
      <c r="S40" s="89">
        <v>235.4</v>
      </c>
      <c r="T40" s="90" t="s">
        <v>72</v>
      </c>
    </row>
    <row r="41" spans="2:20">
      <c r="B41" s="74" t="s">
        <v>107</v>
      </c>
      <c r="C41" s="89">
        <v>6034</v>
      </c>
      <c r="D41" s="89" t="s">
        <v>72</v>
      </c>
      <c r="E41" s="89" t="s">
        <v>72</v>
      </c>
      <c r="F41" s="89">
        <v>2209.5</v>
      </c>
      <c r="G41" s="89" t="s">
        <v>72</v>
      </c>
      <c r="H41" s="89">
        <v>137.5</v>
      </c>
      <c r="I41" s="89" t="s">
        <v>72</v>
      </c>
      <c r="J41" s="89" t="s">
        <v>72</v>
      </c>
      <c r="K41" s="89" t="s">
        <v>72</v>
      </c>
      <c r="L41" s="89">
        <v>1817.1</v>
      </c>
      <c r="M41" s="89">
        <v>254.9</v>
      </c>
      <c r="N41" s="89" t="s">
        <v>72</v>
      </c>
      <c r="O41" s="89" t="s">
        <v>72</v>
      </c>
      <c r="P41" s="89">
        <v>1874.9</v>
      </c>
      <c r="Q41" s="89">
        <v>6.3</v>
      </c>
      <c r="R41" s="89" t="s">
        <v>72</v>
      </c>
      <c r="S41" s="89">
        <v>1943.3</v>
      </c>
      <c r="T41" s="90" t="s">
        <v>72</v>
      </c>
    </row>
    <row r="42" spans="2:20" ht="15">
      <c r="B42" s="73" t="s">
        <v>108</v>
      </c>
      <c r="C42" s="89">
        <v>1286.8</v>
      </c>
      <c r="D42" s="89" t="s">
        <v>72</v>
      </c>
      <c r="E42" s="89" t="s">
        <v>72</v>
      </c>
      <c r="F42" s="89">
        <v>4.3</v>
      </c>
      <c r="G42" s="89" t="s">
        <v>72</v>
      </c>
      <c r="H42" s="89" t="s">
        <v>72</v>
      </c>
      <c r="I42" s="89" t="s">
        <v>72</v>
      </c>
      <c r="J42" s="89" t="s">
        <v>72</v>
      </c>
      <c r="K42" s="89" t="s">
        <v>72</v>
      </c>
      <c r="L42" s="89">
        <v>4.3</v>
      </c>
      <c r="M42" s="89" t="s">
        <v>72</v>
      </c>
      <c r="N42" s="89" t="s">
        <v>72</v>
      </c>
      <c r="O42" s="89" t="s">
        <v>72</v>
      </c>
      <c r="P42" s="89">
        <v>976.5</v>
      </c>
      <c r="Q42" s="89" t="s">
        <v>72</v>
      </c>
      <c r="R42" s="89" t="s">
        <v>72</v>
      </c>
      <c r="S42" s="89">
        <v>306</v>
      </c>
      <c r="T42" s="90" t="s">
        <v>72</v>
      </c>
    </row>
    <row r="43" spans="2:20" ht="15">
      <c r="B43" s="76" t="s">
        <v>109</v>
      </c>
      <c r="C43" s="91">
        <v>96866</v>
      </c>
      <c r="D43" s="89" t="s">
        <v>72</v>
      </c>
      <c r="E43" s="89" t="s">
        <v>72</v>
      </c>
      <c r="F43" s="91">
        <v>94826.5</v>
      </c>
      <c r="G43" s="89" t="s">
        <v>72</v>
      </c>
      <c r="H43" s="89">
        <v>1005.4</v>
      </c>
      <c r="I43" s="89">
        <v>55503.8</v>
      </c>
      <c r="J43" s="89">
        <v>8151.2</v>
      </c>
      <c r="K43" s="89" t="s">
        <v>72</v>
      </c>
      <c r="L43" s="89">
        <v>30106.6</v>
      </c>
      <c r="M43" s="89">
        <v>59.5</v>
      </c>
      <c r="N43" s="89" t="s">
        <v>72</v>
      </c>
      <c r="O43" s="89" t="s">
        <v>72</v>
      </c>
      <c r="P43" s="91">
        <v>171.8</v>
      </c>
      <c r="Q43" s="91">
        <v>8.4</v>
      </c>
      <c r="R43" s="89" t="s">
        <v>72</v>
      </c>
      <c r="S43" s="91">
        <v>1734.8</v>
      </c>
      <c r="T43" s="92">
        <v>124.5</v>
      </c>
    </row>
    <row r="44" spans="2:20">
      <c r="B44" s="74" t="s">
        <v>110</v>
      </c>
      <c r="C44" s="89">
        <v>85428.3</v>
      </c>
      <c r="D44" s="89" t="s">
        <v>72</v>
      </c>
      <c r="E44" s="89" t="s">
        <v>72</v>
      </c>
      <c r="F44" s="89">
        <v>85276</v>
      </c>
      <c r="G44" s="89" t="s">
        <v>72</v>
      </c>
      <c r="H44" s="89">
        <v>1000.7</v>
      </c>
      <c r="I44" s="89">
        <v>55503.8</v>
      </c>
      <c r="J44" s="89" t="s">
        <v>72</v>
      </c>
      <c r="K44" s="89" t="s">
        <v>72</v>
      </c>
      <c r="L44" s="89">
        <v>28771.5</v>
      </c>
      <c r="M44" s="89" t="s">
        <v>72</v>
      </c>
      <c r="N44" s="89" t="s">
        <v>72</v>
      </c>
      <c r="O44" s="89" t="s">
        <v>72</v>
      </c>
      <c r="P44" s="89">
        <v>152.30000000000001</v>
      </c>
      <c r="Q44" s="89" t="s">
        <v>72</v>
      </c>
      <c r="R44" s="89" t="s">
        <v>72</v>
      </c>
      <c r="S44" s="89" t="s">
        <v>72</v>
      </c>
      <c r="T44" s="90" t="s">
        <v>72</v>
      </c>
    </row>
    <row r="45" spans="2:20" ht="15">
      <c r="B45" s="73" t="s">
        <v>111</v>
      </c>
      <c r="C45" s="89">
        <v>1831.7</v>
      </c>
      <c r="D45" s="89" t="s">
        <v>72</v>
      </c>
      <c r="E45" s="89" t="s">
        <v>72</v>
      </c>
      <c r="F45" s="89">
        <v>277.2</v>
      </c>
      <c r="G45" s="89" t="s">
        <v>72</v>
      </c>
      <c r="H45" s="89" t="s">
        <v>72</v>
      </c>
      <c r="I45" s="89" t="s">
        <v>72</v>
      </c>
      <c r="J45" s="89" t="s">
        <v>72</v>
      </c>
      <c r="K45" s="89" t="s">
        <v>72</v>
      </c>
      <c r="L45" s="89">
        <v>264.5</v>
      </c>
      <c r="M45" s="89">
        <v>12.7</v>
      </c>
      <c r="N45" s="89" t="s">
        <v>72</v>
      </c>
      <c r="O45" s="89" t="s">
        <v>72</v>
      </c>
      <c r="P45" s="89" t="s">
        <v>72</v>
      </c>
      <c r="Q45" s="89">
        <v>8.4</v>
      </c>
      <c r="R45" s="89" t="s">
        <v>72</v>
      </c>
      <c r="S45" s="89">
        <v>1421.6</v>
      </c>
      <c r="T45" s="90">
        <v>124.5</v>
      </c>
    </row>
    <row r="46" spans="2:20">
      <c r="B46" s="74" t="s">
        <v>112</v>
      </c>
      <c r="C46" s="89">
        <v>8159.7</v>
      </c>
      <c r="D46" s="89" t="s">
        <v>72</v>
      </c>
      <c r="E46" s="89" t="s">
        <v>72</v>
      </c>
      <c r="F46" s="89">
        <v>8159.7</v>
      </c>
      <c r="G46" s="89" t="s">
        <v>72</v>
      </c>
      <c r="H46" s="89" t="s">
        <v>72</v>
      </c>
      <c r="I46" s="89" t="s">
        <v>72</v>
      </c>
      <c r="J46" s="89">
        <v>8151.2</v>
      </c>
      <c r="K46" s="89" t="s">
        <v>72</v>
      </c>
      <c r="L46" s="89">
        <v>8.5</v>
      </c>
      <c r="M46" s="89" t="s">
        <v>72</v>
      </c>
      <c r="N46" s="89" t="s">
        <v>72</v>
      </c>
      <c r="O46" s="89" t="s">
        <v>72</v>
      </c>
      <c r="P46" s="89" t="s">
        <v>72</v>
      </c>
      <c r="Q46" s="89" t="s">
        <v>72</v>
      </c>
      <c r="R46" s="89" t="s">
        <v>72</v>
      </c>
      <c r="S46" s="89" t="s">
        <v>72</v>
      </c>
      <c r="T46" s="90" t="s">
        <v>72</v>
      </c>
    </row>
    <row r="47" spans="2:20">
      <c r="B47" s="74" t="s">
        <v>113</v>
      </c>
      <c r="C47" s="89">
        <v>1108.9000000000001</v>
      </c>
      <c r="D47" s="89" t="s">
        <v>72</v>
      </c>
      <c r="E47" s="89" t="s">
        <v>72</v>
      </c>
      <c r="F47" s="89">
        <v>1108.9000000000001</v>
      </c>
      <c r="G47" s="89" t="s">
        <v>72</v>
      </c>
      <c r="H47" s="89" t="s">
        <v>72</v>
      </c>
      <c r="I47" s="89" t="s">
        <v>72</v>
      </c>
      <c r="J47" s="89" t="s">
        <v>72</v>
      </c>
      <c r="K47" s="89" t="s">
        <v>72</v>
      </c>
      <c r="L47" s="89">
        <v>1062.0999999999999</v>
      </c>
      <c r="M47" s="89">
        <v>46.8</v>
      </c>
      <c r="N47" s="89" t="s">
        <v>72</v>
      </c>
      <c r="O47" s="89" t="s">
        <v>72</v>
      </c>
      <c r="P47" s="89" t="s">
        <v>72</v>
      </c>
      <c r="Q47" s="89" t="s">
        <v>72</v>
      </c>
      <c r="R47" s="89" t="s">
        <v>72</v>
      </c>
      <c r="S47" s="89" t="s">
        <v>72</v>
      </c>
      <c r="T47" s="90" t="s">
        <v>72</v>
      </c>
    </row>
    <row r="48" spans="2:20">
      <c r="B48" s="93" t="s">
        <v>125</v>
      </c>
      <c r="C48" s="89">
        <v>337.4</v>
      </c>
      <c r="D48" s="89" t="s">
        <v>72</v>
      </c>
      <c r="E48" s="89" t="s">
        <v>72</v>
      </c>
      <c r="F48" s="89">
        <v>4.7</v>
      </c>
      <c r="G48" s="89" t="s">
        <v>72</v>
      </c>
      <c r="H48" s="89">
        <v>4.7</v>
      </c>
      <c r="I48" s="89" t="s">
        <v>72</v>
      </c>
      <c r="J48" s="89" t="s">
        <v>72</v>
      </c>
      <c r="K48" s="89" t="s">
        <v>72</v>
      </c>
      <c r="L48" s="89" t="s">
        <v>72</v>
      </c>
      <c r="M48" s="89" t="s">
        <v>72</v>
      </c>
      <c r="N48" s="89" t="s">
        <v>72</v>
      </c>
      <c r="O48" s="89" t="s">
        <v>72</v>
      </c>
      <c r="P48" s="89">
        <v>19.5</v>
      </c>
      <c r="Q48" s="89" t="s">
        <v>72</v>
      </c>
      <c r="R48" s="89" t="s">
        <v>72</v>
      </c>
      <c r="S48" s="89">
        <v>313.2</v>
      </c>
      <c r="T48" s="90" t="s">
        <v>72</v>
      </c>
    </row>
    <row r="49" spans="2:20" ht="15">
      <c r="B49" s="77" t="s">
        <v>115</v>
      </c>
      <c r="C49" s="89" t="s">
        <v>72</v>
      </c>
      <c r="D49" s="89" t="s">
        <v>72</v>
      </c>
      <c r="E49" s="89" t="s">
        <v>72</v>
      </c>
      <c r="F49" s="89" t="s">
        <v>72</v>
      </c>
      <c r="G49" s="89" t="s">
        <v>72</v>
      </c>
      <c r="H49" s="89" t="s">
        <v>72</v>
      </c>
      <c r="I49" s="89" t="s">
        <v>72</v>
      </c>
      <c r="J49" s="89" t="s">
        <v>72</v>
      </c>
      <c r="K49" s="89" t="s">
        <v>72</v>
      </c>
      <c r="L49" s="89" t="s">
        <v>72</v>
      </c>
      <c r="M49" s="89" t="s">
        <v>72</v>
      </c>
      <c r="N49" s="89" t="s">
        <v>72</v>
      </c>
      <c r="O49" s="89" t="s">
        <v>72</v>
      </c>
      <c r="P49" s="89" t="s">
        <v>72</v>
      </c>
      <c r="Q49" s="89" t="s">
        <v>72</v>
      </c>
      <c r="R49" s="89" t="s">
        <v>72</v>
      </c>
      <c r="S49" s="89" t="s">
        <v>72</v>
      </c>
      <c r="T49" s="90" t="s">
        <v>72</v>
      </c>
    </row>
    <row r="50" spans="2:20" ht="15">
      <c r="B50" s="76" t="s">
        <v>116</v>
      </c>
      <c r="C50" s="91">
        <v>191954.5</v>
      </c>
      <c r="D50" s="89" t="s">
        <v>72</v>
      </c>
      <c r="E50" s="89" t="s">
        <v>72</v>
      </c>
      <c r="F50" s="91">
        <v>15028.6</v>
      </c>
      <c r="G50" s="89" t="s">
        <v>72</v>
      </c>
      <c r="H50" s="89">
        <v>967.4</v>
      </c>
      <c r="I50" s="89">
        <v>462.2</v>
      </c>
      <c r="J50" s="89" t="s">
        <v>72</v>
      </c>
      <c r="K50" s="89">
        <v>64.599999999999994</v>
      </c>
      <c r="L50" s="89">
        <v>13466.5</v>
      </c>
      <c r="M50" s="89">
        <v>67.900000000000006</v>
      </c>
      <c r="N50" s="89" t="s">
        <v>72</v>
      </c>
      <c r="O50" s="89" t="s">
        <v>72</v>
      </c>
      <c r="P50" s="91">
        <v>118203.3</v>
      </c>
      <c r="Q50" s="91">
        <v>3254</v>
      </c>
      <c r="R50" s="91">
        <v>5155.8999999999996</v>
      </c>
      <c r="S50" s="91">
        <v>50307.1</v>
      </c>
      <c r="T50" s="92">
        <v>5.6</v>
      </c>
    </row>
    <row r="51" spans="2:20" ht="15">
      <c r="B51" s="73" t="s">
        <v>117</v>
      </c>
      <c r="C51" s="89">
        <v>18803.599999999999</v>
      </c>
      <c r="D51" s="89" t="s">
        <v>72</v>
      </c>
      <c r="E51" s="89" t="s">
        <v>72</v>
      </c>
      <c r="F51" s="89">
        <v>13297.5</v>
      </c>
      <c r="G51" s="89" t="s">
        <v>72</v>
      </c>
      <c r="H51" s="89">
        <v>4.7</v>
      </c>
      <c r="I51" s="89">
        <v>444.9</v>
      </c>
      <c r="J51" s="89" t="s">
        <v>72</v>
      </c>
      <c r="K51" s="89" t="s">
        <v>72</v>
      </c>
      <c r="L51" s="89">
        <v>12835.2</v>
      </c>
      <c r="M51" s="89">
        <v>12.7</v>
      </c>
      <c r="N51" s="89" t="s">
        <v>72</v>
      </c>
      <c r="O51" s="89" t="s">
        <v>72</v>
      </c>
      <c r="P51" s="89">
        <v>2167.8000000000002</v>
      </c>
      <c r="Q51" s="89">
        <v>84.3</v>
      </c>
      <c r="R51" s="89" t="s">
        <v>72</v>
      </c>
      <c r="S51" s="89">
        <v>3251.2</v>
      </c>
      <c r="T51" s="90">
        <v>2.8</v>
      </c>
    </row>
    <row r="52" spans="2:20">
      <c r="B52" s="74" t="s">
        <v>118</v>
      </c>
      <c r="C52" s="89">
        <v>29320.1</v>
      </c>
      <c r="D52" s="89" t="s">
        <v>72</v>
      </c>
      <c r="E52" s="89" t="s">
        <v>72</v>
      </c>
      <c r="F52" s="89">
        <v>432.6</v>
      </c>
      <c r="G52" s="89" t="s">
        <v>72</v>
      </c>
      <c r="H52" s="89">
        <v>99.6</v>
      </c>
      <c r="I52" s="89" t="s">
        <v>72</v>
      </c>
      <c r="J52" s="89" t="s">
        <v>72</v>
      </c>
      <c r="K52" s="89">
        <v>51.7</v>
      </c>
      <c r="L52" s="89">
        <v>226.1</v>
      </c>
      <c r="M52" s="89">
        <v>55.2</v>
      </c>
      <c r="N52" s="89" t="s">
        <v>72</v>
      </c>
      <c r="O52" s="89" t="s">
        <v>72</v>
      </c>
      <c r="P52" s="89">
        <v>8593.2000000000007</v>
      </c>
      <c r="Q52" s="89">
        <v>921</v>
      </c>
      <c r="R52" s="89">
        <v>891</v>
      </c>
      <c r="S52" s="89">
        <v>18479.5</v>
      </c>
      <c r="T52" s="90">
        <v>2.8</v>
      </c>
    </row>
    <row r="53" spans="2:20">
      <c r="B53" s="74" t="s">
        <v>119</v>
      </c>
      <c r="C53" s="89">
        <v>143830.79999999999</v>
      </c>
      <c r="D53" s="89" t="s">
        <v>72</v>
      </c>
      <c r="E53" s="89" t="s">
        <v>72</v>
      </c>
      <c r="F53" s="89">
        <v>1298.5</v>
      </c>
      <c r="G53" s="89" t="s">
        <v>72</v>
      </c>
      <c r="H53" s="89">
        <v>863.1</v>
      </c>
      <c r="I53" s="89">
        <v>17.3</v>
      </c>
      <c r="J53" s="89" t="s">
        <v>72</v>
      </c>
      <c r="K53" s="89">
        <v>12.9</v>
      </c>
      <c r="L53" s="89">
        <v>405.2</v>
      </c>
      <c r="M53" s="89" t="s">
        <v>72</v>
      </c>
      <c r="N53" s="89" t="s">
        <v>72</v>
      </c>
      <c r="O53" s="89" t="s">
        <v>72</v>
      </c>
      <c r="P53" s="89">
        <v>107442.3</v>
      </c>
      <c r="Q53" s="89">
        <v>2248.6999999999998</v>
      </c>
      <c r="R53" s="89">
        <v>4264.8999999999996</v>
      </c>
      <c r="S53" s="89">
        <v>28576.400000000001</v>
      </c>
      <c r="T53" s="90" t="s">
        <v>72</v>
      </c>
    </row>
    <row r="54" spans="2:20">
      <c r="B54" s="74" t="s">
        <v>120</v>
      </c>
      <c r="C54" s="89" t="s">
        <v>72</v>
      </c>
      <c r="D54" s="89" t="s">
        <v>72</v>
      </c>
      <c r="E54" s="89" t="s">
        <v>72</v>
      </c>
      <c r="F54" s="89" t="s">
        <v>72</v>
      </c>
      <c r="G54" s="89" t="s">
        <v>72</v>
      </c>
      <c r="H54" s="89" t="s">
        <v>72</v>
      </c>
      <c r="I54" s="89" t="s">
        <v>72</v>
      </c>
      <c r="J54" s="89" t="s">
        <v>72</v>
      </c>
      <c r="K54" s="89" t="s">
        <v>72</v>
      </c>
      <c r="L54" s="89" t="s">
        <v>72</v>
      </c>
      <c r="M54" s="89" t="s">
        <v>72</v>
      </c>
      <c r="N54" s="89" t="s">
        <v>72</v>
      </c>
      <c r="O54" s="89" t="s">
        <v>72</v>
      </c>
      <c r="P54" s="89" t="s">
        <v>72</v>
      </c>
      <c r="Q54" s="89" t="s">
        <v>72</v>
      </c>
      <c r="R54" s="89" t="s">
        <v>72</v>
      </c>
      <c r="S54" s="89" t="s">
        <v>72</v>
      </c>
      <c r="T54" s="90" t="s">
        <v>72</v>
      </c>
    </row>
    <row r="55" spans="2:20" ht="16" thickBot="1">
      <c r="B55" s="78" t="s">
        <v>121</v>
      </c>
      <c r="C55" s="94">
        <v>36357.300000000003</v>
      </c>
      <c r="D55" s="95" t="s">
        <v>72</v>
      </c>
      <c r="E55" s="95" t="s">
        <v>72</v>
      </c>
      <c r="F55" s="94">
        <v>34325.800000000003</v>
      </c>
      <c r="G55" s="95" t="s">
        <v>72</v>
      </c>
      <c r="H55" s="95">
        <v>5112.3999999999996</v>
      </c>
      <c r="I55" s="95" t="s">
        <v>72</v>
      </c>
      <c r="J55" s="95">
        <v>276.3</v>
      </c>
      <c r="K55" s="95">
        <v>426.3</v>
      </c>
      <c r="L55" s="95">
        <v>76.8</v>
      </c>
      <c r="M55" s="95">
        <v>85</v>
      </c>
      <c r="N55" s="95">
        <v>6727.8</v>
      </c>
      <c r="O55" s="95">
        <v>21621.200000000001</v>
      </c>
      <c r="P55" s="94">
        <v>1398.3</v>
      </c>
      <c r="Q55" s="95" t="s">
        <v>72</v>
      </c>
      <c r="R55" s="95" t="s">
        <v>72</v>
      </c>
      <c r="S55" s="95" t="s">
        <v>72</v>
      </c>
      <c r="T55" s="96">
        <v>633.20000000000005</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baseColWidth="10" defaultColWidth="9.1640625" defaultRowHeight="14"/>
  <cols>
    <col min="1" max="1" width="8.5" style="82" bestFit="1" customWidth="1"/>
    <col min="2" max="2" width="31.5" style="82" bestFit="1" customWidth="1"/>
    <col min="3" max="20" width="11.5" style="82" customWidth="1"/>
    <col min="21" max="26" width="9.1640625" style="82"/>
    <col min="27" max="27" width="9.5" style="82" bestFit="1" customWidth="1"/>
    <col min="28" max="256" width="9.1640625" style="82"/>
    <col min="257" max="257" width="8.5" style="82" bestFit="1" customWidth="1"/>
    <col min="258" max="258" width="31.5" style="82" bestFit="1" customWidth="1"/>
    <col min="259" max="276" width="11.5" style="82" customWidth="1"/>
    <col min="277" max="282" width="9.1640625" style="82"/>
    <col min="283" max="283" width="9.5" style="82" bestFit="1" customWidth="1"/>
    <col min="284" max="512" width="9.1640625" style="82"/>
    <col min="513" max="513" width="8.5" style="82" bestFit="1" customWidth="1"/>
    <col min="514" max="514" width="31.5" style="82" bestFit="1" customWidth="1"/>
    <col min="515" max="532" width="11.5" style="82" customWidth="1"/>
    <col min="533" max="538" width="9.1640625" style="82"/>
    <col min="539" max="539" width="9.5" style="82" bestFit="1" customWidth="1"/>
    <col min="540" max="768" width="9.1640625" style="82"/>
    <col min="769" max="769" width="8.5" style="82" bestFit="1" customWidth="1"/>
    <col min="770" max="770" width="31.5" style="82" bestFit="1" customWidth="1"/>
    <col min="771" max="788" width="11.5" style="82" customWidth="1"/>
    <col min="789" max="794" width="9.1640625" style="82"/>
    <col min="795" max="795" width="9.5" style="82" bestFit="1" customWidth="1"/>
    <col min="796" max="1024" width="9.1640625" style="82"/>
    <col min="1025" max="1025" width="8.5" style="82" bestFit="1" customWidth="1"/>
    <col min="1026" max="1026" width="31.5" style="82" bestFit="1" customWidth="1"/>
    <col min="1027" max="1044" width="11.5" style="82" customWidth="1"/>
    <col min="1045" max="1050" width="9.1640625" style="82"/>
    <col min="1051" max="1051" width="9.5" style="82" bestFit="1" customWidth="1"/>
    <col min="1052" max="1280" width="9.1640625" style="82"/>
    <col min="1281" max="1281" width="8.5" style="82" bestFit="1" customWidth="1"/>
    <col min="1282" max="1282" width="31.5" style="82" bestFit="1" customWidth="1"/>
    <col min="1283" max="1300" width="11.5" style="82" customWidth="1"/>
    <col min="1301" max="1306" width="9.1640625" style="82"/>
    <col min="1307" max="1307" width="9.5" style="82" bestFit="1" customWidth="1"/>
    <col min="1308" max="1536" width="9.1640625" style="82"/>
    <col min="1537" max="1537" width="8.5" style="82" bestFit="1" customWidth="1"/>
    <col min="1538" max="1538" width="31.5" style="82" bestFit="1" customWidth="1"/>
    <col min="1539" max="1556" width="11.5" style="82" customWidth="1"/>
    <col min="1557" max="1562" width="9.1640625" style="82"/>
    <col min="1563" max="1563" width="9.5" style="82" bestFit="1" customWidth="1"/>
    <col min="1564" max="1792" width="9.1640625" style="82"/>
    <col min="1793" max="1793" width="8.5" style="82" bestFit="1" customWidth="1"/>
    <col min="1794" max="1794" width="31.5" style="82" bestFit="1" customWidth="1"/>
    <col min="1795" max="1812" width="11.5" style="82" customWidth="1"/>
    <col min="1813" max="1818" width="9.1640625" style="82"/>
    <col min="1819" max="1819" width="9.5" style="82" bestFit="1" customWidth="1"/>
    <col min="1820" max="2048" width="9.1640625" style="82"/>
    <col min="2049" max="2049" width="8.5" style="82" bestFit="1" customWidth="1"/>
    <col min="2050" max="2050" width="31.5" style="82" bestFit="1" customWidth="1"/>
    <col min="2051" max="2068" width="11.5" style="82" customWidth="1"/>
    <col min="2069" max="2074" width="9.1640625" style="82"/>
    <col min="2075" max="2075" width="9.5" style="82" bestFit="1" customWidth="1"/>
    <col min="2076" max="2304" width="9.1640625" style="82"/>
    <col min="2305" max="2305" width="8.5" style="82" bestFit="1" customWidth="1"/>
    <col min="2306" max="2306" width="31.5" style="82" bestFit="1" customWidth="1"/>
    <col min="2307" max="2324" width="11.5" style="82" customWidth="1"/>
    <col min="2325" max="2330" width="9.1640625" style="82"/>
    <col min="2331" max="2331" width="9.5" style="82" bestFit="1" customWidth="1"/>
    <col min="2332" max="2560" width="9.1640625" style="82"/>
    <col min="2561" max="2561" width="8.5" style="82" bestFit="1" customWidth="1"/>
    <col min="2562" max="2562" width="31.5" style="82" bestFit="1" customWidth="1"/>
    <col min="2563" max="2580" width="11.5" style="82" customWidth="1"/>
    <col min="2581" max="2586" width="9.1640625" style="82"/>
    <col min="2587" max="2587" width="9.5" style="82" bestFit="1" customWidth="1"/>
    <col min="2588" max="2816" width="9.1640625" style="82"/>
    <col min="2817" max="2817" width="8.5" style="82" bestFit="1" customWidth="1"/>
    <col min="2818" max="2818" width="31.5" style="82" bestFit="1" customWidth="1"/>
    <col min="2819" max="2836" width="11.5" style="82" customWidth="1"/>
    <col min="2837" max="2842" width="9.1640625" style="82"/>
    <col min="2843" max="2843" width="9.5" style="82" bestFit="1" customWidth="1"/>
    <col min="2844" max="3072" width="9.1640625" style="82"/>
    <col min="3073" max="3073" width="8.5" style="82" bestFit="1" customWidth="1"/>
    <col min="3074" max="3074" width="31.5" style="82" bestFit="1" customWidth="1"/>
    <col min="3075" max="3092" width="11.5" style="82" customWidth="1"/>
    <col min="3093" max="3098" width="9.1640625" style="82"/>
    <col min="3099" max="3099" width="9.5" style="82" bestFit="1" customWidth="1"/>
    <col min="3100" max="3328" width="9.1640625" style="82"/>
    <col min="3329" max="3329" width="8.5" style="82" bestFit="1" customWidth="1"/>
    <col min="3330" max="3330" width="31.5" style="82" bestFit="1" customWidth="1"/>
    <col min="3331" max="3348" width="11.5" style="82" customWidth="1"/>
    <col min="3349" max="3354" width="9.1640625" style="82"/>
    <col min="3355" max="3355" width="9.5" style="82" bestFit="1" customWidth="1"/>
    <col min="3356" max="3584" width="9.1640625" style="82"/>
    <col min="3585" max="3585" width="8.5" style="82" bestFit="1" customWidth="1"/>
    <col min="3586" max="3586" width="31.5" style="82" bestFit="1" customWidth="1"/>
    <col min="3587" max="3604" width="11.5" style="82" customWidth="1"/>
    <col min="3605" max="3610" width="9.1640625" style="82"/>
    <col min="3611" max="3611" width="9.5" style="82" bestFit="1" customWidth="1"/>
    <col min="3612" max="3840" width="9.1640625" style="82"/>
    <col min="3841" max="3841" width="8.5" style="82" bestFit="1" customWidth="1"/>
    <col min="3842" max="3842" width="31.5" style="82" bestFit="1" customWidth="1"/>
    <col min="3843" max="3860" width="11.5" style="82" customWidth="1"/>
    <col min="3861" max="3866" width="9.1640625" style="82"/>
    <col min="3867" max="3867" width="9.5" style="82" bestFit="1" customWidth="1"/>
    <col min="3868" max="4096" width="9.1640625" style="82"/>
    <col min="4097" max="4097" width="8.5" style="82" bestFit="1" customWidth="1"/>
    <col min="4098" max="4098" width="31.5" style="82" bestFit="1" customWidth="1"/>
    <col min="4099" max="4116" width="11.5" style="82" customWidth="1"/>
    <col min="4117" max="4122" width="9.1640625" style="82"/>
    <col min="4123" max="4123" width="9.5" style="82" bestFit="1" customWidth="1"/>
    <col min="4124" max="4352" width="9.1640625" style="82"/>
    <col min="4353" max="4353" width="8.5" style="82" bestFit="1" customWidth="1"/>
    <col min="4354" max="4354" width="31.5" style="82" bestFit="1" customWidth="1"/>
    <col min="4355" max="4372" width="11.5" style="82" customWidth="1"/>
    <col min="4373" max="4378" width="9.1640625" style="82"/>
    <col min="4379" max="4379" width="9.5" style="82" bestFit="1" customWidth="1"/>
    <col min="4380" max="4608" width="9.1640625" style="82"/>
    <col min="4609" max="4609" width="8.5" style="82" bestFit="1" customWidth="1"/>
    <col min="4610" max="4610" width="31.5" style="82" bestFit="1" customWidth="1"/>
    <col min="4611" max="4628" width="11.5" style="82" customWidth="1"/>
    <col min="4629" max="4634" width="9.1640625" style="82"/>
    <col min="4635" max="4635" width="9.5" style="82" bestFit="1" customWidth="1"/>
    <col min="4636" max="4864" width="9.1640625" style="82"/>
    <col min="4865" max="4865" width="8.5" style="82" bestFit="1" customWidth="1"/>
    <col min="4866" max="4866" width="31.5" style="82" bestFit="1" customWidth="1"/>
    <col min="4867" max="4884" width="11.5" style="82" customWidth="1"/>
    <col min="4885" max="4890" width="9.1640625" style="82"/>
    <col min="4891" max="4891" width="9.5" style="82" bestFit="1" customWidth="1"/>
    <col min="4892" max="5120" width="9.1640625" style="82"/>
    <col min="5121" max="5121" width="8.5" style="82" bestFit="1" customWidth="1"/>
    <col min="5122" max="5122" width="31.5" style="82" bestFit="1" customWidth="1"/>
    <col min="5123" max="5140" width="11.5" style="82" customWidth="1"/>
    <col min="5141" max="5146" width="9.1640625" style="82"/>
    <col min="5147" max="5147" width="9.5" style="82" bestFit="1" customWidth="1"/>
    <col min="5148" max="5376" width="9.1640625" style="82"/>
    <col min="5377" max="5377" width="8.5" style="82" bestFit="1" customWidth="1"/>
    <col min="5378" max="5378" width="31.5" style="82" bestFit="1" customWidth="1"/>
    <col min="5379" max="5396" width="11.5" style="82" customWidth="1"/>
    <col min="5397" max="5402" width="9.1640625" style="82"/>
    <col min="5403" max="5403" width="9.5" style="82" bestFit="1" customWidth="1"/>
    <col min="5404" max="5632" width="9.1640625" style="82"/>
    <col min="5633" max="5633" width="8.5" style="82" bestFit="1" customWidth="1"/>
    <col min="5634" max="5634" width="31.5" style="82" bestFit="1" customWidth="1"/>
    <col min="5635" max="5652" width="11.5" style="82" customWidth="1"/>
    <col min="5653" max="5658" width="9.1640625" style="82"/>
    <col min="5659" max="5659" width="9.5" style="82" bestFit="1" customWidth="1"/>
    <col min="5660" max="5888" width="9.1640625" style="82"/>
    <col min="5889" max="5889" width="8.5" style="82" bestFit="1" customWidth="1"/>
    <col min="5890" max="5890" width="31.5" style="82" bestFit="1" customWidth="1"/>
    <col min="5891" max="5908" width="11.5" style="82" customWidth="1"/>
    <col min="5909" max="5914" width="9.1640625" style="82"/>
    <col min="5915" max="5915" width="9.5" style="82" bestFit="1" customWidth="1"/>
    <col min="5916" max="6144" width="9.1640625" style="82"/>
    <col min="6145" max="6145" width="8.5" style="82" bestFit="1" customWidth="1"/>
    <col min="6146" max="6146" width="31.5" style="82" bestFit="1" customWidth="1"/>
    <col min="6147" max="6164" width="11.5" style="82" customWidth="1"/>
    <col min="6165" max="6170" width="9.1640625" style="82"/>
    <col min="6171" max="6171" width="9.5" style="82" bestFit="1" customWidth="1"/>
    <col min="6172" max="6400" width="9.1640625" style="82"/>
    <col min="6401" max="6401" width="8.5" style="82" bestFit="1" customWidth="1"/>
    <col min="6402" max="6402" width="31.5" style="82" bestFit="1" customWidth="1"/>
    <col min="6403" max="6420" width="11.5" style="82" customWidth="1"/>
    <col min="6421" max="6426" width="9.1640625" style="82"/>
    <col min="6427" max="6427" width="9.5" style="82" bestFit="1" customWidth="1"/>
    <col min="6428" max="6656" width="9.1640625" style="82"/>
    <col min="6657" max="6657" width="8.5" style="82" bestFit="1" customWidth="1"/>
    <col min="6658" max="6658" width="31.5" style="82" bestFit="1" customWidth="1"/>
    <col min="6659" max="6676" width="11.5" style="82" customWidth="1"/>
    <col min="6677" max="6682" width="9.1640625" style="82"/>
    <col min="6683" max="6683" width="9.5" style="82" bestFit="1" customWidth="1"/>
    <col min="6684" max="6912" width="9.1640625" style="82"/>
    <col min="6913" max="6913" width="8.5" style="82" bestFit="1" customWidth="1"/>
    <col min="6914" max="6914" width="31.5" style="82" bestFit="1" customWidth="1"/>
    <col min="6915" max="6932" width="11.5" style="82" customWidth="1"/>
    <col min="6933" max="6938" width="9.1640625" style="82"/>
    <col min="6939" max="6939" width="9.5" style="82" bestFit="1" customWidth="1"/>
    <col min="6940" max="7168" width="9.1640625" style="82"/>
    <col min="7169" max="7169" width="8.5" style="82" bestFit="1" customWidth="1"/>
    <col min="7170" max="7170" width="31.5" style="82" bestFit="1" customWidth="1"/>
    <col min="7171" max="7188" width="11.5" style="82" customWidth="1"/>
    <col min="7189" max="7194" width="9.1640625" style="82"/>
    <col min="7195" max="7195" width="9.5" style="82" bestFit="1" customWidth="1"/>
    <col min="7196" max="7424" width="9.1640625" style="82"/>
    <col min="7425" max="7425" width="8.5" style="82" bestFit="1" customWidth="1"/>
    <col min="7426" max="7426" width="31.5" style="82" bestFit="1" customWidth="1"/>
    <col min="7427" max="7444" width="11.5" style="82" customWidth="1"/>
    <col min="7445" max="7450" width="9.1640625" style="82"/>
    <col min="7451" max="7451" width="9.5" style="82" bestFit="1" customWidth="1"/>
    <col min="7452" max="7680" width="9.1640625" style="82"/>
    <col min="7681" max="7681" width="8.5" style="82" bestFit="1" customWidth="1"/>
    <col min="7682" max="7682" width="31.5" style="82" bestFit="1" customWidth="1"/>
    <col min="7683" max="7700" width="11.5" style="82" customWidth="1"/>
    <col min="7701" max="7706" width="9.1640625" style="82"/>
    <col min="7707" max="7707" width="9.5" style="82" bestFit="1" customWidth="1"/>
    <col min="7708" max="7936" width="9.1640625" style="82"/>
    <col min="7937" max="7937" width="8.5" style="82" bestFit="1" customWidth="1"/>
    <col min="7938" max="7938" width="31.5" style="82" bestFit="1" customWidth="1"/>
    <col min="7939" max="7956" width="11.5" style="82" customWidth="1"/>
    <col min="7957" max="7962" width="9.1640625" style="82"/>
    <col min="7963" max="7963" width="9.5" style="82" bestFit="1" customWidth="1"/>
    <col min="7964" max="8192" width="9.1640625" style="82"/>
    <col min="8193" max="8193" width="8.5" style="82" bestFit="1" customWidth="1"/>
    <col min="8194" max="8194" width="31.5" style="82" bestFit="1" customWidth="1"/>
    <col min="8195" max="8212" width="11.5" style="82" customWidth="1"/>
    <col min="8213" max="8218" width="9.1640625" style="82"/>
    <col min="8219" max="8219" width="9.5" style="82" bestFit="1" customWidth="1"/>
    <col min="8220" max="8448" width="9.1640625" style="82"/>
    <col min="8449" max="8449" width="8.5" style="82" bestFit="1" customWidth="1"/>
    <col min="8450" max="8450" width="31.5" style="82" bestFit="1" customWidth="1"/>
    <col min="8451" max="8468" width="11.5" style="82" customWidth="1"/>
    <col min="8469" max="8474" width="9.1640625" style="82"/>
    <col min="8475" max="8475" width="9.5" style="82" bestFit="1" customWidth="1"/>
    <col min="8476" max="8704" width="9.1640625" style="82"/>
    <col min="8705" max="8705" width="8.5" style="82" bestFit="1" customWidth="1"/>
    <col min="8706" max="8706" width="31.5" style="82" bestFit="1" customWidth="1"/>
    <col min="8707" max="8724" width="11.5" style="82" customWidth="1"/>
    <col min="8725" max="8730" width="9.1640625" style="82"/>
    <col min="8731" max="8731" width="9.5" style="82" bestFit="1" customWidth="1"/>
    <col min="8732" max="8960" width="9.1640625" style="82"/>
    <col min="8961" max="8961" width="8.5" style="82" bestFit="1" customWidth="1"/>
    <col min="8962" max="8962" width="31.5" style="82" bestFit="1" customWidth="1"/>
    <col min="8963" max="8980" width="11.5" style="82" customWidth="1"/>
    <col min="8981" max="8986" width="9.1640625" style="82"/>
    <col min="8987" max="8987" width="9.5" style="82" bestFit="1" customWidth="1"/>
    <col min="8988" max="9216" width="9.1640625" style="82"/>
    <col min="9217" max="9217" width="8.5" style="82" bestFit="1" customWidth="1"/>
    <col min="9218" max="9218" width="31.5" style="82" bestFit="1" customWidth="1"/>
    <col min="9219" max="9236" width="11.5" style="82" customWidth="1"/>
    <col min="9237" max="9242" width="9.1640625" style="82"/>
    <col min="9243" max="9243" width="9.5" style="82" bestFit="1" customWidth="1"/>
    <col min="9244" max="9472" width="9.1640625" style="82"/>
    <col min="9473" max="9473" width="8.5" style="82" bestFit="1" customWidth="1"/>
    <col min="9474" max="9474" width="31.5" style="82" bestFit="1" customWidth="1"/>
    <col min="9475" max="9492" width="11.5" style="82" customWidth="1"/>
    <col min="9493" max="9498" width="9.1640625" style="82"/>
    <col min="9499" max="9499" width="9.5" style="82" bestFit="1" customWidth="1"/>
    <col min="9500" max="9728" width="9.1640625" style="82"/>
    <col min="9729" max="9729" width="8.5" style="82" bestFit="1" customWidth="1"/>
    <col min="9730" max="9730" width="31.5" style="82" bestFit="1" customWidth="1"/>
    <col min="9731" max="9748" width="11.5" style="82" customWidth="1"/>
    <col min="9749" max="9754" width="9.1640625" style="82"/>
    <col min="9755" max="9755" width="9.5" style="82" bestFit="1" customWidth="1"/>
    <col min="9756" max="9984" width="9.1640625" style="82"/>
    <col min="9985" max="9985" width="8.5" style="82" bestFit="1" customWidth="1"/>
    <col min="9986" max="9986" width="31.5" style="82" bestFit="1" customWidth="1"/>
    <col min="9987" max="10004" width="11.5" style="82" customWidth="1"/>
    <col min="10005" max="10010" width="9.1640625" style="82"/>
    <col min="10011" max="10011" width="9.5" style="82" bestFit="1" customWidth="1"/>
    <col min="10012" max="10240" width="9.1640625" style="82"/>
    <col min="10241" max="10241" width="8.5" style="82" bestFit="1" customWidth="1"/>
    <col min="10242" max="10242" width="31.5" style="82" bestFit="1" customWidth="1"/>
    <col min="10243" max="10260" width="11.5" style="82" customWidth="1"/>
    <col min="10261" max="10266" width="9.1640625" style="82"/>
    <col min="10267" max="10267" width="9.5" style="82" bestFit="1" customWidth="1"/>
    <col min="10268" max="10496" width="9.1640625" style="82"/>
    <col min="10497" max="10497" width="8.5" style="82" bestFit="1" customWidth="1"/>
    <col min="10498" max="10498" width="31.5" style="82" bestFit="1" customWidth="1"/>
    <col min="10499" max="10516" width="11.5" style="82" customWidth="1"/>
    <col min="10517" max="10522" width="9.1640625" style="82"/>
    <col min="10523" max="10523" width="9.5" style="82" bestFit="1" customWidth="1"/>
    <col min="10524" max="10752" width="9.1640625" style="82"/>
    <col min="10753" max="10753" width="8.5" style="82" bestFit="1" customWidth="1"/>
    <col min="10754" max="10754" width="31.5" style="82" bestFit="1" customWidth="1"/>
    <col min="10755" max="10772" width="11.5" style="82" customWidth="1"/>
    <col min="10773" max="10778" width="9.1640625" style="82"/>
    <col min="10779" max="10779" width="9.5" style="82" bestFit="1" customWidth="1"/>
    <col min="10780" max="11008" width="9.1640625" style="82"/>
    <col min="11009" max="11009" width="8.5" style="82" bestFit="1" customWidth="1"/>
    <col min="11010" max="11010" width="31.5" style="82" bestFit="1" customWidth="1"/>
    <col min="11011" max="11028" width="11.5" style="82" customWidth="1"/>
    <col min="11029" max="11034" width="9.1640625" style="82"/>
    <col min="11035" max="11035" width="9.5" style="82" bestFit="1" customWidth="1"/>
    <col min="11036" max="11264" width="9.1640625" style="82"/>
    <col min="11265" max="11265" width="8.5" style="82" bestFit="1" customWidth="1"/>
    <col min="11266" max="11266" width="31.5" style="82" bestFit="1" customWidth="1"/>
    <col min="11267" max="11284" width="11.5" style="82" customWidth="1"/>
    <col min="11285" max="11290" width="9.1640625" style="82"/>
    <col min="11291" max="11291" width="9.5" style="82" bestFit="1" customWidth="1"/>
    <col min="11292" max="11520" width="9.1640625" style="82"/>
    <col min="11521" max="11521" width="8.5" style="82" bestFit="1" customWidth="1"/>
    <col min="11522" max="11522" width="31.5" style="82" bestFit="1" customWidth="1"/>
    <col min="11523" max="11540" width="11.5" style="82" customWidth="1"/>
    <col min="11541" max="11546" width="9.1640625" style="82"/>
    <col min="11547" max="11547" width="9.5" style="82" bestFit="1" customWidth="1"/>
    <col min="11548" max="11776" width="9.1640625" style="82"/>
    <col min="11777" max="11777" width="8.5" style="82" bestFit="1" customWidth="1"/>
    <col min="11778" max="11778" width="31.5" style="82" bestFit="1" customWidth="1"/>
    <col min="11779" max="11796" width="11.5" style="82" customWidth="1"/>
    <col min="11797" max="11802" width="9.1640625" style="82"/>
    <col min="11803" max="11803" width="9.5" style="82" bestFit="1" customWidth="1"/>
    <col min="11804" max="12032" width="9.1640625" style="82"/>
    <col min="12033" max="12033" width="8.5" style="82" bestFit="1" customWidth="1"/>
    <col min="12034" max="12034" width="31.5" style="82" bestFit="1" customWidth="1"/>
    <col min="12035" max="12052" width="11.5" style="82" customWidth="1"/>
    <col min="12053" max="12058" width="9.1640625" style="82"/>
    <col min="12059" max="12059" width="9.5" style="82" bestFit="1" customWidth="1"/>
    <col min="12060" max="12288" width="9.1640625" style="82"/>
    <col min="12289" max="12289" width="8.5" style="82" bestFit="1" customWidth="1"/>
    <col min="12290" max="12290" width="31.5" style="82" bestFit="1" customWidth="1"/>
    <col min="12291" max="12308" width="11.5" style="82" customWidth="1"/>
    <col min="12309" max="12314" width="9.1640625" style="82"/>
    <col min="12315" max="12315" width="9.5" style="82" bestFit="1" customWidth="1"/>
    <col min="12316" max="12544" width="9.1640625" style="82"/>
    <col min="12545" max="12545" width="8.5" style="82" bestFit="1" customWidth="1"/>
    <col min="12546" max="12546" width="31.5" style="82" bestFit="1" customWidth="1"/>
    <col min="12547" max="12564" width="11.5" style="82" customWidth="1"/>
    <col min="12565" max="12570" width="9.1640625" style="82"/>
    <col min="12571" max="12571" width="9.5" style="82" bestFit="1" customWidth="1"/>
    <col min="12572" max="12800" width="9.1640625" style="82"/>
    <col min="12801" max="12801" width="8.5" style="82" bestFit="1" customWidth="1"/>
    <col min="12802" max="12802" width="31.5" style="82" bestFit="1" customWidth="1"/>
    <col min="12803" max="12820" width="11.5" style="82" customWidth="1"/>
    <col min="12821" max="12826" width="9.1640625" style="82"/>
    <col min="12827" max="12827" width="9.5" style="82" bestFit="1" customWidth="1"/>
    <col min="12828" max="13056" width="9.1640625" style="82"/>
    <col min="13057" max="13057" width="8.5" style="82" bestFit="1" customWidth="1"/>
    <col min="13058" max="13058" width="31.5" style="82" bestFit="1" customWidth="1"/>
    <col min="13059" max="13076" width="11.5" style="82" customWidth="1"/>
    <col min="13077" max="13082" width="9.1640625" style="82"/>
    <col min="13083" max="13083" width="9.5" style="82" bestFit="1" customWidth="1"/>
    <col min="13084" max="13312" width="9.1640625" style="82"/>
    <col min="13313" max="13313" width="8.5" style="82" bestFit="1" customWidth="1"/>
    <col min="13314" max="13314" width="31.5" style="82" bestFit="1" customWidth="1"/>
    <col min="13315" max="13332" width="11.5" style="82" customWidth="1"/>
    <col min="13333" max="13338" width="9.1640625" style="82"/>
    <col min="13339" max="13339" width="9.5" style="82" bestFit="1" customWidth="1"/>
    <col min="13340" max="13568" width="9.1640625" style="82"/>
    <col min="13569" max="13569" width="8.5" style="82" bestFit="1" customWidth="1"/>
    <col min="13570" max="13570" width="31.5" style="82" bestFit="1" customWidth="1"/>
    <col min="13571" max="13588" width="11.5" style="82" customWidth="1"/>
    <col min="13589" max="13594" width="9.1640625" style="82"/>
    <col min="13595" max="13595" width="9.5" style="82" bestFit="1" customWidth="1"/>
    <col min="13596" max="13824" width="9.1640625" style="82"/>
    <col min="13825" max="13825" width="8.5" style="82" bestFit="1" customWidth="1"/>
    <col min="13826" max="13826" width="31.5" style="82" bestFit="1" customWidth="1"/>
    <col min="13827" max="13844" width="11.5" style="82" customWidth="1"/>
    <col min="13845" max="13850" width="9.1640625" style="82"/>
    <col min="13851" max="13851" width="9.5" style="82" bestFit="1" customWidth="1"/>
    <col min="13852" max="14080" width="9.1640625" style="82"/>
    <col min="14081" max="14081" width="8.5" style="82" bestFit="1" customWidth="1"/>
    <col min="14082" max="14082" width="31.5" style="82" bestFit="1" customWidth="1"/>
    <col min="14083" max="14100" width="11.5" style="82" customWidth="1"/>
    <col min="14101" max="14106" width="9.1640625" style="82"/>
    <col min="14107" max="14107" width="9.5" style="82" bestFit="1" customWidth="1"/>
    <col min="14108" max="14336" width="9.1640625" style="82"/>
    <col min="14337" max="14337" width="8.5" style="82" bestFit="1" customWidth="1"/>
    <col min="14338" max="14338" width="31.5" style="82" bestFit="1" customWidth="1"/>
    <col min="14339" max="14356" width="11.5" style="82" customWidth="1"/>
    <col min="14357" max="14362" width="9.1640625" style="82"/>
    <col min="14363" max="14363" width="9.5" style="82" bestFit="1" customWidth="1"/>
    <col min="14364" max="14592" width="9.1640625" style="82"/>
    <col min="14593" max="14593" width="8.5" style="82" bestFit="1" customWidth="1"/>
    <col min="14594" max="14594" width="31.5" style="82" bestFit="1" customWidth="1"/>
    <col min="14595" max="14612" width="11.5" style="82" customWidth="1"/>
    <col min="14613" max="14618" width="9.1640625" style="82"/>
    <col min="14619" max="14619" width="9.5" style="82" bestFit="1" customWidth="1"/>
    <col min="14620" max="14848" width="9.1640625" style="82"/>
    <col min="14849" max="14849" width="8.5" style="82" bestFit="1" customWidth="1"/>
    <col min="14850" max="14850" width="31.5" style="82" bestFit="1" customWidth="1"/>
    <col min="14851" max="14868" width="11.5" style="82" customWidth="1"/>
    <col min="14869" max="14874" width="9.1640625" style="82"/>
    <col min="14875" max="14875" width="9.5" style="82" bestFit="1" customWidth="1"/>
    <col min="14876" max="15104" width="9.1640625" style="82"/>
    <col min="15105" max="15105" width="8.5" style="82" bestFit="1" customWidth="1"/>
    <col min="15106" max="15106" width="31.5" style="82" bestFit="1" customWidth="1"/>
    <col min="15107" max="15124" width="11.5" style="82" customWidth="1"/>
    <col min="15125" max="15130" width="9.1640625" style="82"/>
    <col min="15131" max="15131" width="9.5" style="82" bestFit="1" customWidth="1"/>
    <col min="15132" max="15360" width="9.1640625" style="82"/>
    <col min="15361" max="15361" width="8.5" style="82" bestFit="1" customWidth="1"/>
    <col min="15362" max="15362" width="31.5" style="82" bestFit="1" customWidth="1"/>
    <col min="15363" max="15380" width="11.5" style="82" customWidth="1"/>
    <col min="15381" max="15386" width="9.1640625" style="82"/>
    <col min="15387" max="15387" width="9.5" style="82" bestFit="1" customWidth="1"/>
    <col min="15388" max="15616" width="9.1640625" style="82"/>
    <col min="15617" max="15617" width="8.5" style="82" bestFit="1" customWidth="1"/>
    <col min="15618" max="15618" width="31.5" style="82" bestFit="1" customWidth="1"/>
    <col min="15619" max="15636" width="11.5" style="82" customWidth="1"/>
    <col min="15637" max="15642" width="9.1640625" style="82"/>
    <col min="15643" max="15643" width="9.5" style="82" bestFit="1" customWidth="1"/>
    <col min="15644" max="15872" width="9.1640625" style="82"/>
    <col min="15873" max="15873" width="8.5" style="82" bestFit="1" customWidth="1"/>
    <col min="15874" max="15874" width="31.5" style="82" bestFit="1" customWidth="1"/>
    <col min="15875" max="15892" width="11.5" style="82" customWidth="1"/>
    <col min="15893" max="15898" width="9.1640625" style="82"/>
    <col min="15899" max="15899" width="9.5" style="82" bestFit="1" customWidth="1"/>
    <col min="15900" max="16128" width="9.1640625" style="82"/>
    <col min="16129" max="16129" width="8.5" style="82" bestFit="1" customWidth="1"/>
    <col min="16130" max="16130" width="31.5" style="82" bestFit="1" customWidth="1"/>
    <col min="16131" max="16148" width="11.5" style="82" customWidth="1"/>
    <col min="16149" max="16154" width="9.1640625" style="82"/>
    <col min="16155" max="16155" width="9.5" style="82" bestFit="1" customWidth="1"/>
    <col min="16156" max="16384" width="9.1640625" style="82"/>
  </cols>
  <sheetData>
    <row r="1" spans="1:21">
      <c r="D1" s="97">
        <f>SUM(D17:D24)</f>
        <v>-266941.5</v>
      </c>
      <c r="F1" s="97">
        <f>SUM(F17:F24)</f>
        <v>256780.2</v>
      </c>
      <c r="P1" s="97">
        <f>SUM(P17:P24)</f>
        <v>-241023.59999999998</v>
      </c>
      <c r="Q1" s="97">
        <f>SUM(Q17:Q24)</f>
        <v>-9248.9</v>
      </c>
      <c r="R1" s="97">
        <f>SUM(R17:R24)</f>
        <v>14016</v>
      </c>
      <c r="S1" s="97">
        <f>SUM(S17:S24)</f>
        <v>93862.5</v>
      </c>
    </row>
    <row r="2" spans="1:21">
      <c r="B2" s="168" t="s">
        <v>164</v>
      </c>
      <c r="C2" s="168"/>
      <c r="D2" s="168"/>
      <c r="E2" s="168"/>
      <c r="F2" s="168"/>
      <c r="G2" s="168"/>
      <c r="H2" s="168"/>
      <c r="I2" s="168"/>
      <c r="J2" s="168"/>
      <c r="K2" s="168"/>
      <c r="L2" s="168"/>
      <c r="M2" s="168"/>
      <c r="N2" s="168"/>
      <c r="O2" s="168"/>
      <c r="P2" s="168"/>
      <c r="Q2" s="168"/>
      <c r="R2" s="168"/>
      <c r="S2" s="168"/>
      <c r="T2" s="168"/>
    </row>
    <row r="3" spans="1:21" ht="15" thickBot="1">
      <c r="B3" s="98" t="s">
        <v>43</v>
      </c>
      <c r="C3" s="98"/>
      <c r="D3" s="54" t="s">
        <v>44</v>
      </c>
      <c r="E3" s="54"/>
      <c r="F3" s="54"/>
      <c r="G3" s="54"/>
      <c r="H3" s="54"/>
      <c r="I3" s="54" t="s">
        <v>45</v>
      </c>
      <c r="J3" s="54" t="s">
        <v>126</v>
      </c>
      <c r="K3" s="54"/>
      <c r="L3" s="54" t="s">
        <v>47</v>
      </c>
      <c r="M3" s="54" t="s">
        <v>48</v>
      </c>
      <c r="N3" s="54"/>
      <c r="O3" s="54"/>
      <c r="P3" s="54" t="s">
        <v>49</v>
      </c>
      <c r="Q3" s="54"/>
      <c r="R3" s="54"/>
      <c r="S3" s="54" t="s">
        <v>50</v>
      </c>
      <c r="T3" s="98"/>
    </row>
    <row r="4" spans="1:21" s="99" customFormat="1" ht="18.75" customHeight="1">
      <c r="B4" s="169"/>
      <c r="C4" s="152" t="s">
        <v>51</v>
      </c>
      <c r="D4" s="152" t="s">
        <v>52</v>
      </c>
      <c r="E4" s="152" t="s">
        <v>53</v>
      </c>
      <c r="F4" s="152" t="s">
        <v>54</v>
      </c>
      <c r="G4" s="171" t="s">
        <v>55</v>
      </c>
      <c r="H4" s="172"/>
      <c r="I4" s="172"/>
      <c r="J4" s="172"/>
      <c r="K4" s="172"/>
      <c r="L4" s="172"/>
      <c r="M4" s="172"/>
      <c r="N4" s="172"/>
      <c r="O4" s="173"/>
      <c r="P4" s="152" t="s">
        <v>56</v>
      </c>
      <c r="Q4" s="152" t="s">
        <v>57</v>
      </c>
      <c r="R4" s="152" t="s">
        <v>58</v>
      </c>
      <c r="S4" s="152" t="s">
        <v>59</v>
      </c>
      <c r="T4" s="166" t="s">
        <v>60</v>
      </c>
    </row>
    <row r="5" spans="1:21" s="55" customFormat="1" ht="50.25" customHeight="1" thickBot="1">
      <c r="B5" s="170"/>
      <c r="C5" s="153"/>
      <c r="D5" s="153"/>
      <c r="E5" s="153"/>
      <c r="F5" s="153"/>
      <c r="G5" s="56" t="s">
        <v>61</v>
      </c>
      <c r="H5" s="56" t="s">
        <v>62</v>
      </c>
      <c r="I5" s="56" t="s">
        <v>63</v>
      </c>
      <c r="J5" s="56" t="s">
        <v>64</v>
      </c>
      <c r="K5" s="56" t="s">
        <v>65</v>
      </c>
      <c r="L5" s="56" t="s">
        <v>66</v>
      </c>
      <c r="M5" s="100" t="s">
        <v>124</v>
      </c>
      <c r="N5" s="56" t="s">
        <v>68</v>
      </c>
      <c r="O5" s="56" t="s">
        <v>69</v>
      </c>
      <c r="P5" s="153"/>
      <c r="Q5" s="153"/>
      <c r="R5" s="153"/>
      <c r="S5" s="153"/>
      <c r="T5" s="167"/>
    </row>
    <row r="6" spans="1:21" ht="15">
      <c r="A6" s="82" t="s">
        <v>70</v>
      </c>
      <c r="B6" s="101" t="s">
        <v>71</v>
      </c>
      <c r="C6" s="124">
        <v>2584672.0999999996</v>
      </c>
      <c r="D6" s="124">
        <v>1616076.7</v>
      </c>
      <c r="E6" s="124" t="s">
        <v>72</v>
      </c>
      <c r="F6" s="124" t="s">
        <v>72</v>
      </c>
      <c r="G6" s="124" t="s">
        <v>72</v>
      </c>
      <c r="H6" s="124" t="s">
        <v>72</v>
      </c>
      <c r="I6" s="124" t="s">
        <v>72</v>
      </c>
      <c r="J6" s="124" t="s">
        <v>72</v>
      </c>
      <c r="K6" s="124" t="s">
        <v>72</v>
      </c>
      <c r="L6" s="124" t="s">
        <v>72</v>
      </c>
      <c r="M6" s="124" t="s">
        <v>72</v>
      </c>
      <c r="N6" s="124" t="s">
        <v>72</v>
      </c>
      <c r="O6" s="124" t="s">
        <v>72</v>
      </c>
      <c r="P6" s="124">
        <v>957528.6</v>
      </c>
      <c r="Q6" s="124">
        <v>11066.799999999997</v>
      </c>
      <c r="R6" s="124" t="s">
        <v>72</v>
      </c>
      <c r="S6" s="124" t="s">
        <v>72</v>
      </c>
      <c r="T6" s="125" t="s">
        <v>72</v>
      </c>
    </row>
    <row r="7" spans="1:21">
      <c r="A7" s="82" t="s">
        <v>73</v>
      </c>
      <c r="B7" s="102" t="s">
        <v>6</v>
      </c>
      <c r="C7" s="126">
        <v>12678.1</v>
      </c>
      <c r="D7" s="126" t="s">
        <v>72</v>
      </c>
      <c r="E7" s="126" t="s">
        <v>72</v>
      </c>
      <c r="F7" s="126">
        <v>11999.1</v>
      </c>
      <c r="G7" s="126" t="s">
        <v>72</v>
      </c>
      <c r="H7" s="126">
        <v>52.1</v>
      </c>
      <c r="I7" s="126">
        <v>7343.5</v>
      </c>
      <c r="J7" s="126">
        <v>2884</v>
      </c>
      <c r="K7" s="126">
        <v>189.4</v>
      </c>
      <c r="L7" s="126">
        <v>21.3</v>
      </c>
      <c r="M7" s="126" t="s">
        <v>72</v>
      </c>
      <c r="N7" s="126">
        <v>4.0999999999999996</v>
      </c>
      <c r="O7" s="126">
        <v>1504.7</v>
      </c>
      <c r="P7" s="126" t="s">
        <v>72</v>
      </c>
      <c r="Q7" s="126" t="s">
        <v>72</v>
      </c>
      <c r="R7" s="126" t="s">
        <v>72</v>
      </c>
      <c r="S7" s="126">
        <v>492.8</v>
      </c>
      <c r="T7" s="127">
        <v>186.2</v>
      </c>
    </row>
    <row r="8" spans="1:21">
      <c r="A8" s="82" t="s">
        <v>74</v>
      </c>
      <c r="B8" s="102" t="s">
        <v>7</v>
      </c>
      <c r="C8" s="126">
        <v>-1861834.3</v>
      </c>
      <c r="D8" s="126">
        <v>-1346170.4</v>
      </c>
      <c r="E8" s="126" t="s">
        <v>72</v>
      </c>
      <c r="F8" s="126">
        <v>-48099.7</v>
      </c>
      <c r="G8" s="126" t="s">
        <v>72</v>
      </c>
      <c r="H8" s="126">
        <v>-2499.3000000000002</v>
      </c>
      <c r="I8" s="126" t="s">
        <v>72</v>
      </c>
      <c r="J8" s="126">
        <v>-5163.6000000000004</v>
      </c>
      <c r="K8" s="126" t="s">
        <v>72</v>
      </c>
      <c r="L8" s="126">
        <v>-32461.200000000001</v>
      </c>
      <c r="M8" s="126">
        <v>-8.5</v>
      </c>
      <c r="N8" s="126">
        <v>-495.5</v>
      </c>
      <c r="O8" s="126">
        <v>-7471.6</v>
      </c>
      <c r="P8" s="126">
        <v>-462197</v>
      </c>
      <c r="Q8" s="126" t="s">
        <v>72</v>
      </c>
      <c r="R8" s="126" t="s">
        <v>72</v>
      </c>
      <c r="S8" s="126">
        <v>-5367.2</v>
      </c>
      <c r="T8" s="127" t="s">
        <v>72</v>
      </c>
    </row>
    <row r="9" spans="1:21" ht="15">
      <c r="B9" s="103" t="s">
        <v>75</v>
      </c>
      <c r="C9" s="126">
        <v>-14818.8</v>
      </c>
      <c r="D9" s="126" t="s">
        <v>72</v>
      </c>
      <c r="E9" s="126" t="s">
        <v>72</v>
      </c>
      <c r="F9" s="126">
        <v>-14818.8</v>
      </c>
      <c r="G9" s="126" t="s">
        <v>72</v>
      </c>
      <c r="H9" s="126" t="s">
        <v>72</v>
      </c>
      <c r="I9" s="126" t="s">
        <v>72</v>
      </c>
      <c r="J9" s="126">
        <v>-13513.5</v>
      </c>
      <c r="K9" s="126" t="s">
        <v>72</v>
      </c>
      <c r="L9" s="126">
        <v>-1305.3</v>
      </c>
      <c r="M9" s="126" t="s">
        <v>72</v>
      </c>
      <c r="N9" s="126" t="s">
        <v>72</v>
      </c>
      <c r="O9" s="126" t="s">
        <v>72</v>
      </c>
      <c r="P9" s="126" t="s">
        <v>72</v>
      </c>
      <c r="Q9" s="126" t="s">
        <v>72</v>
      </c>
      <c r="R9" s="126" t="s">
        <v>72</v>
      </c>
      <c r="S9" s="126" t="s">
        <v>72</v>
      </c>
      <c r="T9" s="127" t="s">
        <v>72</v>
      </c>
    </row>
    <row r="10" spans="1:21">
      <c r="B10" s="104" t="s">
        <v>76</v>
      </c>
      <c r="C10" s="126">
        <v>-1305.3</v>
      </c>
      <c r="D10" s="126" t="s">
        <v>72</v>
      </c>
      <c r="E10" s="126" t="s">
        <v>72</v>
      </c>
      <c r="F10" s="126">
        <v>-1305.3</v>
      </c>
      <c r="G10" s="126" t="s">
        <v>72</v>
      </c>
      <c r="H10" s="126" t="s">
        <v>72</v>
      </c>
      <c r="I10" s="126" t="s">
        <v>72</v>
      </c>
      <c r="J10" s="126" t="s">
        <v>72</v>
      </c>
      <c r="K10" s="126" t="s">
        <v>72</v>
      </c>
      <c r="L10" s="126">
        <v>-1305.3</v>
      </c>
      <c r="M10" s="126" t="s">
        <v>72</v>
      </c>
      <c r="N10" s="126" t="s">
        <v>72</v>
      </c>
      <c r="O10" s="126" t="s">
        <v>72</v>
      </c>
      <c r="P10" s="126" t="s">
        <v>72</v>
      </c>
      <c r="Q10" s="126" t="s">
        <v>72</v>
      </c>
      <c r="R10" s="126" t="s">
        <v>72</v>
      </c>
      <c r="S10" s="126" t="s">
        <v>72</v>
      </c>
      <c r="T10" s="127" t="s">
        <v>72</v>
      </c>
    </row>
    <row r="11" spans="1:21">
      <c r="B11" s="104" t="s">
        <v>77</v>
      </c>
      <c r="C11" s="126">
        <v>-13513.5</v>
      </c>
      <c r="D11" s="126" t="s">
        <v>72</v>
      </c>
      <c r="E11" s="126" t="s">
        <v>72</v>
      </c>
      <c r="F11" s="126">
        <v>-13513.5</v>
      </c>
      <c r="G11" s="126" t="s">
        <v>72</v>
      </c>
      <c r="H11" s="126" t="s">
        <v>72</v>
      </c>
      <c r="I11" s="126" t="s">
        <v>72</v>
      </c>
      <c r="J11" s="126">
        <v>-13513.5</v>
      </c>
      <c r="K11" s="126" t="s">
        <v>72</v>
      </c>
      <c r="L11" s="126" t="s">
        <v>72</v>
      </c>
      <c r="M11" s="126" t="s">
        <v>72</v>
      </c>
      <c r="N11" s="126" t="s">
        <v>72</v>
      </c>
      <c r="O11" s="126" t="s">
        <v>72</v>
      </c>
      <c r="P11" s="126" t="s">
        <v>72</v>
      </c>
      <c r="Q11" s="126" t="s">
        <v>72</v>
      </c>
      <c r="R11" s="126" t="s">
        <v>72</v>
      </c>
      <c r="S11" s="126" t="s">
        <v>72</v>
      </c>
      <c r="T11" s="127" t="s">
        <v>72</v>
      </c>
    </row>
    <row r="12" spans="1:21">
      <c r="B12" s="105" t="s">
        <v>78</v>
      </c>
      <c r="C12" s="126">
        <v>-7141.9000000000005</v>
      </c>
      <c r="D12" s="126">
        <v>-758.4</v>
      </c>
      <c r="E12" s="126" t="s">
        <v>72</v>
      </c>
      <c r="F12" s="126">
        <v>-1403.8000000000002</v>
      </c>
      <c r="G12" s="126" t="s">
        <v>72</v>
      </c>
      <c r="H12" s="126">
        <v>464.7</v>
      </c>
      <c r="I12" s="126">
        <v>1114.5</v>
      </c>
      <c r="J12" s="126">
        <v>-25.9</v>
      </c>
      <c r="K12" s="126" t="s">
        <v>72</v>
      </c>
      <c r="L12" s="126">
        <v>170.6</v>
      </c>
      <c r="M12" s="126">
        <v>-2081.5</v>
      </c>
      <c r="N12" s="126">
        <v>-200.6</v>
      </c>
      <c r="O12" s="126">
        <v>-845.6</v>
      </c>
      <c r="P12" s="126">
        <v>-4948.8999999999996</v>
      </c>
      <c r="Q12" s="126">
        <v>-33.6</v>
      </c>
      <c r="R12" s="126" t="s">
        <v>72</v>
      </c>
      <c r="S12" s="126" t="s">
        <v>72</v>
      </c>
      <c r="T12" s="127">
        <v>2.8</v>
      </c>
    </row>
    <row r="13" spans="1:21">
      <c r="B13" s="106" t="s">
        <v>79</v>
      </c>
      <c r="C13" s="128">
        <v>713555.2</v>
      </c>
      <c r="D13" s="128">
        <v>269147.90000000002</v>
      </c>
      <c r="E13" s="126" t="s">
        <v>72</v>
      </c>
      <c r="F13" s="128">
        <v>-52323.199999999997</v>
      </c>
      <c r="G13" s="126" t="s">
        <v>72</v>
      </c>
      <c r="H13" s="126">
        <v>-1982.5</v>
      </c>
      <c r="I13" s="126">
        <v>8458</v>
      </c>
      <c r="J13" s="126">
        <v>-15819</v>
      </c>
      <c r="K13" s="126">
        <v>189.4</v>
      </c>
      <c r="L13" s="126">
        <v>-33574.6</v>
      </c>
      <c r="M13" s="126">
        <v>-2090</v>
      </c>
      <c r="N13" s="126">
        <v>-692</v>
      </c>
      <c r="O13" s="126">
        <v>-6812.5</v>
      </c>
      <c r="P13" s="128">
        <v>490382.7</v>
      </c>
      <c r="Q13" s="128">
        <v>11033.199999999999</v>
      </c>
      <c r="R13" s="126" t="s">
        <v>72</v>
      </c>
      <c r="S13" s="128">
        <v>-4874.3999999999996</v>
      </c>
      <c r="T13" s="129">
        <v>189</v>
      </c>
      <c r="U13" s="97"/>
    </row>
    <row r="14" spans="1:21">
      <c r="B14" s="107" t="s">
        <v>80</v>
      </c>
      <c r="C14" s="128">
        <v>2461.4</v>
      </c>
      <c r="D14" s="128" t="s">
        <v>72</v>
      </c>
      <c r="E14" s="126" t="s">
        <v>72</v>
      </c>
      <c r="F14" s="128">
        <v>955.00000000000011</v>
      </c>
      <c r="G14" s="126" t="s">
        <v>72</v>
      </c>
      <c r="H14" s="126" t="s">
        <v>72</v>
      </c>
      <c r="I14" s="126">
        <v>375.8</v>
      </c>
      <c r="J14" s="126" t="s">
        <v>72</v>
      </c>
      <c r="K14" s="126" t="s">
        <v>72</v>
      </c>
      <c r="L14" s="126">
        <v>563.1</v>
      </c>
      <c r="M14" s="126" t="s">
        <v>72</v>
      </c>
      <c r="N14" s="126" t="s">
        <v>72</v>
      </c>
      <c r="O14" s="126">
        <v>16.100000000000001</v>
      </c>
      <c r="P14" s="128">
        <v>1402.3</v>
      </c>
      <c r="Q14" s="126" t="s">
        <v>72</v>
      </c>
      <c r="R14" s="126" t="s">
        <v>72</v>
      </c>
      <c r="S14" s="128">
        <v>104.1</v>
      </c>
      <c r="T14" s="127" t="s">
        <v>72</v>
      </c>
      <c r="U14" s="97"/>
    </row>
    <row r="15" spans="1:21">
      <c r="B15" s="107" t="s">
        <v>81</v>
      </c>
      <c r="C15" s="126" t="s">
        <v>72</v>
      </c>
      <c r="D15" s="126" t="s">
        <v>72</v>
      </c>
      <c r="E15" s="126" t="s">
        <v>72</v>
      </c>
      <c r="F15" s="126" t="s">
        <v>72</v>
      </c>
      <c r="G15" s="126" t="s">
        <v>72</v>
      </c>
      <c r="H15" s="126" t="s">
        <v>72</v>
      </c>
      <c r="I15" s="126" t="s">
        <v>72</v>
      </c>
      <c r="J15" s="126" t="s">
        <v>72</v>
      </c>
      <c r="K15" s="126" t="s">
        <v>72</v>
      </c>
      <c r="L15" s="126" t="s">
        <v>72</v>
      </c>
      <c r="M15" s="126" t="s">
        <v>72</v>
      </c>
      <c r="N15" s="126" t="s">
        <v>72</v>
      </c>
      <c r="O15" s="126" t="s">
        <v>72</v>
      </c>
      <c r="P15" s="126" t="s">
        <v>72</v>
      </c>
      <c r="Q15" s="126" t="s">
        <v>72</v>
      </c>
      <c r="R15" s="126" t="s">
        <v>72</v>
      </c>
      <c r="S15" s="126" t="s">
        <v>72</v>
      </c>
      <c r="T15" s="127" t="s">
        <v>72</v>
      </c>
    </row>
    <row r="16" spans="1:21">
      <c r="B16" s="107" t="s">
        <v>82</v>
      </c>
      <c r="C16" s="128">
        <v>-152555.29999999999</v>
      </c>
      <c r="D16" s="128">
        <v>-266941.5</v>
      </c>
      <c r="E16" s="126" t="s">
        <v>72</v>
      </c>
      <c r="F16" s="128">
        <v>256780.2</v>
      </c>
      <c r="G16" s="126">
        <v>10275.5</v>
      </c>
      <c r="H16" s="126">
        <v>9959.2000000000007</v>
      </c>
      <c r="I16" s="126">
        <v>50169</v>
      </c>
      <c r="J16" s="126">
        <v>28779.8</v>
      </c>
      <c r="K16" s="126" t="s">
        <v>72</v>
      </c>
      <c r="L16" s="126">
        <v>95067.5</v>
      </c>
      <c r="M16" s="126">
        <v>5365.2</v>
      </c>
      <c r="N16" s="126">
        <v>10650.6</v>
      </c>
      <c r="O16" s="126">
        <v>46513.4</v>
      </c>
      <c r="P16" s="128">
        <v>-241023.6</v>
      </c>
      <c r="Q16" s="128">
        <v>-9248.8999999999978</v>
      </c>
      <c r="R16" s="128">
        <v>14016</v>
      </c>
      <c r="S16" s="128">
        <v>93862.5</v>
      </c>
      <c r="T16" s="127" t="s">
        <v>72</v>
      </c>
      <c r="U16" s="97"/>
    </row>
    <row r="17" spans="1:28">
      <c r="B17" s="104" t="s">
        <v>83</v>
      </c>
      <c r="C17" s="126">
        <v>-85949.999999999985</v>
      </c>
      <c r="D17" s="126" t="s">
        <v>72</v>
      </c>
      <c r="E17" s="126" t="s">
        <v>72</v>
      </c>
      <c r="F17" s="126">
        <v>-597.20000000000005</v>
      </c>
      <c r="G17" s="126" t="s">
        <v>72</v>
      </c>
      <c r="H17" s="126" t="s">
        <v>72</v>
      </c>
      <c r="I17" s="126" t="s">
        <v>72</v>
      </c>
      <c r="J17" s="126" t="s">
        <v>72</v>
      </c>
      <c r="K17" s="126" t="s">
        <v>72</v>
      </c>
      <c r="L17" s="126">
        <v>-597.20000000000005</v>
      </c>
      <c r="M17" s="126" t="s">
        <v>72</v>
      </c>
      <c r="N17" s="126" t="s">
        <v>72</v>
      </c>
      <c r="O17" s="126" t="s">
        <v>72</v>
      </c>
      <c r="P17" s="126">
        <v>-142783.79999999999</v>
      </c>
      <c r="Q17" s="126">
        <v>-9246.7999999999993</v>
      </c>
      <c r="R17" s="126" t="s">
        <v>72</v>
      </c>
      <c r="S17" s="126">
        <v>66677.8</v>
      </c>
      <c r="T17" s="127" t="s">
        <v>72</v>
      </c>
      <c r="U17" s="82">
        <f>S17/SUM(P17:Q17)</f>
        <v>-0.43858144347256417</v>
      </c>
      <c r="V17" s="108">
        <f>(S17+Q17)/SUM(G17:P17)*-1</f>
        <v>0.40054818978804724</v>
      </c>
      <c r="X17" s="109">
        <f>SUM(R17:S17)/SUM(G17:Q17)*-1</f>
        <v>0.43686536790807445</v>
      </c>
    </row>
    <row r="18" spans="1:28">
      <c r="B18" s="104" t="s">
        <v>84</v>
      </c>
      <c r="C18" s="126">
        <v>-54926.900000000009</v>
      </c>
      <c r="D18" s="126" t="s">
        <v>72</v>
      </c>
      <c r="E18" s="126" t="s">
        <v>72</v>
      </c>
      <c r="F18" s="126">
        <v>-8.5</v>
      </c>
      <c r="G18" s="126" t="s">
        <v>72</v>
      </c>
      <c r="H18" s="126" t="s">
        <v>72</v>
      </c>
      <c r="I18" s="126" t="s">
        <v>72</v>
      </c>
      <c r="J18" s="126" t="s">
        <v>72</v>
      </c>
      <c r="K18" s="126" t="s">
        <v>72</v>
      </c>
      <c r="L18" s="126">
        <v>-8.5</v>
      </c>
      <c r="M18" s="126" t="s">
        <v>72</v>
      </c>
      <c r="N18" s="126" t="s">
        <v>72</v>
      </c>
      <c r="O18" s="126" t="s">
        <v>72</v>
      </c>
      <c r="P18" s="126">
        <v>-89888.8</v>
      </c>
      <c r="Q18" s="126" t="s">
        <v>72</v>
      </c>
      <c r="R18" s="126">
        <v>7785.7</v>
      </c>
      <c r="S18" s="126">
        <v>27184.7</v>
      </c>
      <c r="T18" s="127" t="s">
        <v>72</v>
      </c>
      <c r="U18" s="82">
        <f>R18/S18</f>
        <v>0.28640007062796352</v>
      </c>
      <c r="V18" s="109">
        <f>SUM(R18:S18)/SUM(G18:Q18)*-1</f>
        <v>0.38900389666875423</v>
      </c>
    </row>
    <row r="19" spans="1:28">
      <c r="B19" s="104" t="s">
        <v>85</v>
      </c>
      <c r="C19" s="126">
        <v>-1922.8999999999996</v>
      </c>
      <c r="D19" s="126" t="s">
        <v>72</v>
      </c>
      <c r="E19" s="126" t="s">
        <v>72</v>
      </c>
      <c r="F19" s="126">
        <v>-17</v>
      </c>
      <c r="G19" s="126" t="s">
        <v>72</v>
      </c>
      <c r="H19" s="126" t="s">
        <v>72</v>
      </c>
      <c r="I19" s="126" t="s">
        <v>72</v>
      </c>
      <c r="J19" s="126" t="s">
        <v>72</v>
      </c>
      <c r="K19" s="126" t="s">
        <v>72</v>
      </c>
      <c r="L19" s="126">
        <v>-8.5</v>
      </c>
      <c r="M19" s="126">
        <v>-8.5</v>
      </c>
      <c r="N19" s="126" t="s">
        <v>72</v>
      </c>
      <c r="O19" s="126" t="s">
        <v>72</v>
      </c>
      <c r="P19" s="126">
        <v>-8136.2</v>
      </c>
      <c r="Q19" s="126" t="s">
        <v>72</v>
      </c>
      <c r="R19" s="126">
        <v>6230.3</v>
      </c>
      <c r="S19" s="126" t="s">
        <v>72</v>
      </c>
      <c r="T19" s="127" t="s">
        <v>72</v>
      </c>
      <c r="V19" s="109">
        <f>SUM(R19:S19)/SUM(G19:Q19)*-1</f>
        <v>0.76415395182259727</v>
      </c>
    </row>
    <row r="20" spans="1:28">
      <c r="B20" s="104" t="s">
        <v>86</v>
      </c>
      <c r="C20" s="126">
        <v>1174.4000000000001</v>
      </c>
      <c r="D20" s="126" t="s">
        <v>72</v>
      </c>
      <c r="E20" s="126" t="s">
        <v>72</v>
      </c>
      <c r="F20" s="126">
        <v>1389.2</v>
      </c>
      <c r="G20" s="126" t="s">
        <v>72</v>
      </c>
      <c r="H20" s="126">
        <v>569.1</v>
      </c>
      <c r="I20" s="126" t="s">
        <v>72</v>
      </c>
      <c r="J20" s="126" t="s">
        <v>72</v>
      </c>
      <c r="K20" s="126" t="s">
        <v>72</v>
      </c>
      <c r="L20" s="126" t="s">
        <v>72</v>
      </c>
      <c r="M20" s="126" t="s">
        <v>72</v>
      </c>
      <c r="N20" s="126" t="s">
        <v>72</v>
      </c>
      <c r="O20" s="126">
        <v>820.1</v>
      </c>
      <c r="P20" s="126">
        <v>-214.8</v>
      </c>
      <c r="Q20" s="126" t="s">
        <v>72</v>
      </c>
      <c r="R20" s="126" t="s">
        <v>72</v>
      </c>
      <c r="S20" s="126" t="s">
        <v>72</v>
      </c>
      <c r="T20" s="127" t="s">
        <v>72</v>
      </c>
    </row>
    <row r="21" spans="1:28">
      <c r="B21" s="104" t="s">
        <v>87</v>
      </c>
      <c r="C21" s="126" t="s">
        <v>72</v>
      </c>
      <c r="D21" s="126" t="s">
        <v>72</v>
      </c>
      <c r="E21" s="126" t="s">
        <v>72</v>
      </c>
      <c r="F21" s="126" t="s">
        <v>72</v>
      </c>
      <c r="G21" s="126" t="s">
        <v>72</v>
      </c>
      <c r="H21" s="126" t="s">
        <v>72</v>
      </c>
      <c r="I21" s="126" t="s">
        <v>72</v>
      </c>
      <c r="J21" s="126" t="s">
        <v>72</v>
      </c>
      <c r="K21" s="126" t="s">
        <v>72</v>
      </c>
      <c r="L21" s="126" t="s">
        <v>72</v>
      </c>
      <c r="M21" s="126" t="s">
        <v>72</v>
      </c>
      <c r="N21" s="126" t="s">
        <v>72</v>
      </c>
      <c r="O21" s="126" t="s">
        <v>72</v>
      </c>
      <c r="P21" s="126" t="s">
        <v>72</v>
      </c>
      <c r="Q21" s="126" t="s">
        <v>72</v>
      </c>
      <c r="R21" s="126" t="s">
        <v>72</v>
      </c>
      <c r="S21" s="126" t="s">
        <v>72</v>
      </c>
      <c r="T21" s="127" t="s">
        <v>72</v>
      </c>
    </row>
    <row r="22" spans="1:28" ht="15">
      <c r="A22" s="109"/>
      <c r="B22" s="110" t="s">
        <v>88</v>
      </c>
      <c r="C22" s="126">
        <v>-10927.8</v>
      </c>
      <c r="D22" s="126">
        <v>-266941.5</v>
      </c>
      <c r="E22" s="126" t="s">
        <v>72</v>
      </c>
      <c r="F22" s="126">
        <v>256013.7</v>
      </c>
      <c r="G22" s="126">
        <v>10275.5</v>
      </c>
      <c r="H22" s="126">
        <v>9390.1</v>
      </c>
      <c r="I22" s="126">
        <v>50169</v>
      </c>
      <c r="J22" s="126">
        <v>28779.8</v>
      </c>
      <c r="K22" s="126" t="s">
        <v>72</v>
      </c>
      <c r="L22" s="126">
        <v>95681.7</v>
      </c>
      <c r="M22" s="126">
        <v>5373.7</v>
      </c>
      <c r="N22" s="126">
        <v>10650.6</v>
      </c>
      <c r="O22" s="126">
        <v>45693.3</v>
      </c>
      <c r="P22" s="126" t="s">
        <v>72</v>
      </c>
      <c r="Q22" s="126" t="s">
        <v>72</v>
      </c>
      <c r="R22" s="126" t="s">
        <v>72</v>
      </c>
      <c r="S22" s="126" t="s">
        <v>72</v>
      </c>
      <c r="T22" s="127" t="s">
        <v>72</v>
      </c>
      <c r="V22" s="82">
        <v>29</v>
      </c>
      <c r="W22" s="82">
        <f>V22/$V$26</f>
        <v>5.8467741935483868E-2</v>
      </c>
    </row>
    <row r="23" spans="1:28" ht="15">
      <c r="B23" s="110" t="s">
        <v>89</v>
      </c>
      <c r="C23" s="126" t="s">
        <v>72</v>
      </c>
      <c r="D23" s="126" t="s">
        <v>72</v>
      </c>
      <c r="E23" s="126" t="s">
        <v>72</v>
      </c>
      <c r="F23" s="126" t="s">
        <v>72</v>
      </c>
      <c r="G23" s="126" t="s">
        <v>72</v>
      </c>
      <c r="H23" s="126" t="s">
        <v>72</v>
      </c>
      <c r="I23" s="126" t="s">
        <v>72</v>
      </c>
      <c r="J23" s="126" t="s">
        <v>72</v>
      </c>
      <c r="K23" s="126" t="s">
        <v>72</v>
      </c>
      <c r="L23" s="126" t="s">
        <v>72</v>
      </c>
      <c r="M23" s="126" t="s">
        <v>72</v>
      </c>
      <c r="N23" s="126" t="s">
        <v>72</v>
      </c>
      <c r="O23" s="126" t="s">
        <v>72</v>
      </c>
      <c r="P23" s="126" t="s">
        <v>72</v>
      </c>
      <c r="Q23" s="126" t="s">
        <v>72</v>
      </c>
      <c r="R23" s="126" t="s">
        <v>72</v>
      </c>
      <c r="S23" s="126" t="s">
        <v>72</v>
      </c>
      <c r="T23" s="127" t="s">
        <v>72</v>
      </c>
      <c r="V23" s="82">
        <v>54</v>
      </c>
      <c r="W23" s="82">
        <f>V23/$V$26</f>
        <v>0.10887096774193548</v>
      </c>
    </row>
    <row r="24" spans="1:28">
      <c r="B24" s="104" t="s">
        <v>90</v>
      </c>
      <c r="C24" s="126">
        <v>-2.0999999999999996</v>
      </c>
      <c r="D24" s="126" t="s">
        <v>72</v>
      </c>
      <c r="E24" s="126" t="s">
        <v>72</v>
      </c>
      <c r="F24" s="126" t="s">
        <v>72</v>
      </c>
      <c r="G24" s="126" t="s">
        <v>72</v>
      </c>
      <c r="H24" s="126" t="s">
        <v>72</v>
      </c>
      <c r="I24" s="126" t="s">
        <v>72</v>
      </c>
      <c r="J24" s="126" t="s">
        <v>72</v>
      </c>
      <c r="K24" s="126" t="s">
        <v>72</v>
      </c>
      <c r="L24" s="126" t="s">
        <v>72</v>
      </c>
      <c r="M24" s="126" t="s">
        <v>72</v>
      </c>
      <c r="N24" s="126" t="s">
        <v>72</v>
      </c>
      <c r="O24" s="126" t="s">
        <v>72</v>
      </c>
      <c r="P24" s="126" t="s">
        <v>72</v>
      </c>
      <c r="Q24" s="126">
        <v>-2.0999999999999996</v>
      </c>
      <c r="R24" s="126" t="s">
        <v>72</v>
      </c>
      <c r="S24" s="126" t="s">
        <v>72</v>
      </c>
      <c r="T24" s="127" t="s">
        <v>72</v>
      </c>
      <c r="V24" s="82">
        <v>98</v>
      </c>
      <c r="W24" s="82">
        <f>V24/$V$26</f>
        <v>0.19758064516129031</v>
      </c>
    </row>
    <row r="25" spans="1:28" ht="15">
      <c r="B25" s="111" t="s">
        <v>91</v>
      </c>
      <c r="C25" s="128">
        <v>47230.5</v>
      </c>
      <c r="D25" s="128">
        <v>452.5</v>
      </c>
      <c r="E25" s="126" t="s">
        <v>72</v>
      </c>
      <c r="F25" s="128">
        <v>13615.7</v>
      </c>
      <c r="G25" s="126">
        <v>7968</v>
      </c>
      <c r="H25" s="126" t="s">
        <v>72</v>
      </c>
      <c r="I25" s="126" t="s">
        <v>72</v>
      </c>
      <c r="J25" s="126" t="s">
        <v>72</v>
      </c>
      <c r="K25" s="126" t="s">
        <v>72</v>
      </c>
      <c r="L25" s="126" t="s">
        <v>72</v>
      </c>
      <c r="M25" s="126" t="s">
        <v>72</v>
      </c>
      <c r="N25" s="126" t="s">
        <v>72</v>
      </c>
      <c r="O25" s="126">
        <v>5647.7</v>
      </c>
      <c r="P25" s="128">
        <v>19479.2</v>
      </c>
      <c r="Q25" s="126" t="s">
        <v>72</v>
      </c>
      <c r="R25" s="128">
        <v>9.6</v>
      </c>
      <c r="S25" s="128">
        <v>13673.5</v>
      </c>
      <c r="T25" s="127" t="s">
        <v>72</v>
      </c>
      <c r="U25" s="97"/>
      <c r="V25" s="82">
        <v>315</v>
      </c>
      <c r="W25" s="82">
        <f>V25/$V$26</f>
        <v>0.63508064516129037</v>
      </c>
    </row>
    <row r="26" spans="1:28" ht="15">
      <c r="B26" s="111" t="s">
        <v>92</v>
      </c>
      <c r="C26" s="128">
        <v>38719.5</v>
      </c>
      <c r="D26" s="128">
        <v>1753.9</v>
      </c>
      <c r="E26" s="126" t="s">
        <v>72</v>
      </c>
      <c r="F26" s="126" t="s">
        <v>72</v>
      </c>
      <c r="G26" s="126" t="s">
        <v>72</v>
      </c>
      <c r="H26" s="126" t="s">
        <v>72</v>
      </c>
      <c r="I26" s="126" t="s">
        <v>72</v>
      </c>
      <c r="J26" s="126" t="s">
        <v>72</v>
      </c>
      <c r="K26" s="126" t="s">
        <v>72</v>
      </c>
      <c r="L26" s="126" t="s">
        <v>72</v>
      </c>
      <c r="M26" s="126" t="s">
        <v>72</v>
      </c>
      <c r="N26" s="126" t="s">
        <v>72</v>
      </c>
      <c r="O26" s="126" t="s">
        <v>72</v>
      </c>
      <c r="P26" s="128">
        <v>28154.5</v>
      </c>
      <c r="Q26" s="126" t="s">
        <v>72</v>
      </c>
      <c r="R26" s="128">
        <v>798.9</v>
      </c>
      <c r="S26" s="128">
        <v>8012.2</v>
      </c>
      <c r="T26" s="127" t="s">
        <v>72</v>
      </c>
      <c r="U26" s="97"/>
      <c r="V26" s="82">
        <f>SUM(V22:V25)</f>
        <v>496</v>
      </c>
      <c r="W26" s="97"/>
    </row>
    <row r="27" spans="1:28" ht="15">
      <c r="B27" s="111" t="s">
        <v>93</v>
      </c>
      <c r="C27" s="128">
        <v>472588.5</v>
      </c>
      <c r="D27" s="126" t="s">
        <v>72</v>
      </c>
      <c r="E27" s="126" t="s">
        <v>72</v>
      </c>
      <c r="F27" s="128">
        <v>189886.30000000002</v>
      </c>
      <c r="G27" s="126">
        <v>2307.5</v>
      </c>
      <c r="H27" s="126">
        <v>7976.7</v>
      </c>
      <c r="I27" s="126">
        <v>58251.199999999997</v>
      </c>
      <c r="J27" s="126">
        <v>12960.8</v>
      </c>
      <c r="K27" s="126">
        <v>189.4</v>
      </c>
      <c r="L27" s="126">
        <v>60929.8</v>
      </c>
      <c r="M27" s="126">
        <v>3275.2</v>
      </c>
      <c r="N27" s="126">
        <v>9958.6</v>
      </c>
      <c r="O27" s="126">
        <v>34037.1</v>
      </c>
      <c r="P27" s="128">
        <v>200323.1</v>
      </c>
      <c r="Q27" s="128">
        <v>1784.3000000000002</v>
      </c>
      <c r="R27" s="128">
        <v>13207.5</v>
      </c>
      <c r="S27" s="128">
        <v>67198.3</v>
      </c>
      <c r="T27" s="129">
        <v>189</v>
      </c>
      <c r="U27" s="97"/>
      <c r="Z27" s="97">
        <f>P27-P16</f>
        <v>441346.7</v>
      </c>
      <c r="AA27" s="82">
        <f>Z27*56</f>
        <v>24715415.199999999</v>
      </c>
    </row>
    <row r="28" spans="1:28" ht="15">
      <c r="B28" s="111" t="s">
        <v>94</v>
      </c>
      <c r="C28" s="128">
        <v>417127.69999999995</v>
      </c>
      <c r="D28" s="126" t="s">
        <v>72</v>
      </c>
      <c r="E28" s="126" t="s">
        <v>72</v>
      </c>
      <c r="F28" s="128">
        <v>135808.9</v>
      </c>
      <c r="G28" s="126" t="s">
        <v>72</v>
      </c>
      <c r="H28" s="126">
        <v>1033.7</v>
      </c>
      <c r="I28" s="126">
        <v>58251.199999999997</v>
      </c>
      <c r="J28" s="126">
        <v>12960.8</v>
      </c>
      <c r="K28" s="126">
        <v>25.8</v>
      </c>
      <c r="L28" s="126">
        <v>60784.800000000003</v>
      </c>
      <c r="M28" s="126">
        <v>2655</v>
      </c>
      <c r="N28" s="126" t="s">
        <v>72</v>
      </c>
      <c r="O28" s="126">
        <v>97.6</v>
      </c>
      <c r="P28" s="128">
        <v>199092.7</v>
      </c>
      <c r="Q28" s="128">
        <v>1784.3000000000002</v>
      </c>
      <c r="R28" s="128">
        <v>13207.5</v>
      </c>
      <c r="S28" s="128">
        <v>67198.3</v>
      </c>
      <c r="T28" s="129">
        <v>36</v>
      </c>
      <c r="U28" s="97"/>
      <c r="W28" s="97">
        <f>SUM(S25:S27)-S13</f>
        <v>93758.399999999994</v>
      </c>
      <c r="AA28" s="82">
        <f>P16*-1*56/1000000</f>
        <v>13.497321599999999</v>
      </c>
      <c r="AB28" s="82" t="s">
        <v>127</v>
      </c>
    </row>
    <row r="29" spans="1:28">
      <c r="B29" s="112" t="s">
        <v>95</v>
      </c>
      <c r="C29" s="128">
        <v>67965.7</v>
      </c>
      <c r="D29" s="126" t="s">
        <v>72</v>
      </c>
      <c r="E29" s="126" t="s">
        <v>72</v>
      </c>
      <c r="F29" s="128">
        <v>5794.4000000000005</v>
      </c>
      <c r="G29" s="126" t="s">
        <v>72</v>
      </c>
      <c r="H29" s="126">
        <v>23.5</v>
      </c>
      <c r="I29" s="126" t="s">
        <v>72</v>
      </c>
      <c r="J29" s="126" t="s">
        <v>72</v>
      </c>
      <c r="K29" s="126" t="s">
        <v>72</v>
      </c>
      <c r="L29" s="126">
        <v>3630</v>
      </c>
      <c r="M29" s="126">
        <v>2043.3</v>
      </c>
      <c r="N29" s="126" t="s">
        <v>72</v>
      </c>
      <c r="O29" s="126">
        <v>97.6</v>
      </c>
      <c r="P29" s="128">
        <v>38903.800000000003</v>
      </c>
      <c r="Q29" s="128">
        <v>269</v>
      </c>
      <c r="R29" s="128">
        <v>7166.1</v>
      </c>
      <c r="S29" s="128">
        <v>15832.4</v>
      </c>
      <c r="T29" s="127" t="s">
        <v>72</v>
      </c>
      <c r="W29" s="97"/>
      <c r="AA29" s="82">
        <f>P27*56/1000000</f>
        <v>11.2180936</v>
      </c>
      <c r="AB29" s="82" t="s">
        <v>128</v>
      </c>
    </row>
    <row r="30" spans="1:28" ht="15">
      <c r="B30" s="113" t="s">
        <v>96</v>
      </c>
      <c r="C30" s="126">
        <v>2365.1000000000004</v>
      </c>
      <c r="D30" s="126" t="s">
        <v>72</v>
      </c>
      <c r="E30" s="126" t="s">
        <v>72</v>
      </c>
      <c r="F30" s="126" t="s">
        <v>72</v>
      </c>
      <c r="G30" s="126" t="s">
        <v>72</v>
      </c>
      <c r="H30" s="126" t="s">
        <v>72</v>
      </c>
      <c r="I30" s="126" t="s">
        <v>72</v>
      </c>
      <c r="J30" s="126" t="s">
        <v>72</v>
      </c>
      <c r="K30" s="126" t="s">
        <v>72</v>
      </c>
      <c r="L30" s="126" t="s">
        <v>72</v>
      </c>
      <c r="M30" s="126" t="s">
        <v>72</v>
      </c>
      <c r="N30" s="126" t="s">
        <v>72</v>
      </c>
      <c r="O30" s="126" t="s">
        <v>72</v>
      </c>
      <c r="P30" s="126">
        <v>1070.2</v>
      </c>
      <c r="Q30" s="126" t="s">
        <v>72</v>
      </c>
      <c r="R30" s="126" t="s">
        <v>72</v>
      </c>
      <c r="S30" s="126">
        <v>1294.9000000000001</v>
      </c>
      <c r="T30" s="127" t="s">
        <v>72</v>
      </c>
      <c r="AA30" s="82">
        <f>F27*65/1000000</f>
        <v>12.342609500000002</v>
      </c>
      <c r="AB30" s="82" t="s">
        <v>129</v>
      </c>
    </row>
    <row r="31" spans="1:28" ht="15">
      <c r="B31" s="113" t="s">
        <v>97</v>
      </c>
      <c r="C31" s="126">
        <v>22995.5</v>
      </c>
      <c r="D31" s="126" t="s">
        <v>72</v>
      </c>
      <c r="E31" s="126" t="s">
        <v>72</v>
      </c>
      <c r="F31" s="126">
        <v>85</v>
      </c>
      <c r="G31" s="126" t="s">
        <v>72</v>
      </c>
      <c r="H31" s="126" t="s">
        <v>72</v>
      </c>
      <c r="I31" s="126" t="s">
        <v>72</v>
      </c>
      <c r="J31" s="126" t="s">
        <v>72</v>
      </c>
      <c r="K31" s="126" t="s">
        <v>72</v>
      </c>
      <c r="L31" s="126" t="s">
        <v>72</v>
      </c>
      <c r="M31" s="126" t="s">
        <v>72</v>
      </c>
      <c r="N31" s="126" t="s">
        <v>72</v>
      </c>
      <c r="O31" s="126">
        <v>85</v>
      </c>
      <c r="P31" s="126">
        <v>13917.1</v>
      </c>
      <c r="Q31" s="126" t="s">
        <v>72</v>
      </c>
      <c r="R31" s="126">
        <v>7166.1</v>
      </c>
      <c r="S31" s="126">
        <v>1827.3</v>
      </c>
      <c r="T31" s="127" t="s">
        <v>72</v>
      </c>
    </row>
    <row r="32" spans="1:28" ht="15">
      <c r="B32" s="113" t="s">
        <v>98</v>
      </c>
      <c r="C32" s="126">
        <v>3361.1</v>
      </c>
      <c r="D32" s="126" t="s">
        <v>72</v>
      </c>
      <c r="E32" s="126" t="s">
        <v>72</v>
      </c>
      <c r="F32" s="126">
        <v>123.2</v>
      </c>
      <c r="G32" s="126" t="s">
        <v>72</v>
      </c>
      <c r="H32" s="126" t="s">
        <v>72</v>
      </c>
      <c r="I32" s="126" t="s">
        <v>72</v>
      </c>
      <c r="J32" s="126" t="s">
        <v>72</v>
      </c>
      <c r="K32" s="126" t="s">
        <v>72</v>
      </c>
      <c r="L32" s="126" t="s">
        <v>72</v>
      </c>
      <c r="M32" s="126">
        <v>123.2</v>
      </c>
      <c r="N32" s="126" t="s">
        <v>72</v>
      </c>
      <c r="O32" s="126" t="s">
        <v>72</v>
      </c>
      <c r="P32" s="126">
        <v>74.2</v>
      </c>
      <c r="Q32" s="126" t="s">
        <v>72</v>
      </c>
      <c r="R32" s="126" t="s">
        <v>72</v>
      </c>
      <c r="S32" s="126">
        <v>3163.7</v>
      </c>
      <c r="T32" s="127" t="s">
        <v>72</v>
      </c>
      <c r="Z32" s="82" t="s">
        <v>130</v>
      </c>
      <c r="AA32" s="82" t="s">
        <v>17</v>
      </c>
    </row>
    <row r="33" spans="2:28" ht="15">
      <c r="B33" s="113" t="s">
        <v>99</v>
      </c>
      <c r="C33" s="126">
        <v>12373.6</v>
      </c>
      <c r="D33" s="126" t="s">
        <v>72</v>
      </c>
      <c r="E33" s="126" t="s">
        <v>72</v>
      </c>
      <c r="F33" s="126">
        <v>148.6</v>
      </c>
      <c r="G33" s="126" t="s">
        <v>72</v>
      </c>
      <c r="H33" s="126" t="s">
        <v>72</v>
      </c>
      <c r="I33" s="126" t="s">
        <v>72</v>
      </c>
      <c r="J33" s="126" t="s">
        <v>72</v>
      </c>
      <c r="K33" s="126" t="s">
        <v>72</v>
      </c>
      <c r="L33" s="126">
        <v>4.3</v>
      </c>
      <c r="M33" s="126">
        <v>131.69999999999999</v>
      </c>
      <c r="N33" s="126" t="s">
        <v>72</v>
      </c>
      <c r="O33" s="126">
        <v>12.6</v>
      </c>
      <c r="P33" s="126">
        <v>10460.299999999999</v>
      </c>
      <c r="Q33" s="126" t="s">
        <v>72</v>
      </c>
      <c r="R33" s="126" t="s">
        <v>72</v>
      </c>
      <c r="S33" s="126">
        <v>1764.7</v>
      </c>
      <c r="T33" s="127" t="s">
        <v>72</v>
      </c>
      <c r="Z33" s="82">
        <f>AA33*56/1000</f>
        <v>11.920669600000002</v>
      </c>
      <c r="AA33" s="97">
        <f>(-1*P16-P26)/1000</f>
        <v>212.8691</v>
      </c>
      <c r="AB33" s="82" t="s">
        <v>131</v>
      </c>
    </row>
    <row r="34" spans="2:28" ht="15">
      <c r="B34" s="113" t="s">
        <v>100</v>
      </c>
      <c r="C34" s="126">
        <v>21.5</v>
      </c>
      <c r="D34" s="126" t="s">
        <v>72</v>
      </c>
      <c r="E34" s="126" t="s">
        <v>72</v>
      </c>
      <c r="F34" s="126">
        <v>4.3</v>
      </c>
      <c r="G34" s="126" t="s">
        <v>72</v>
      </c>
      <c r="H34" s="126" t="s">
        <v>72</v>
      </c>
      <c r="I34" s="126" t="s">
        <v>72</v>
      </c>
      <c r="J34" s="126" t="s">
        <v>72</v>
      </c>
      <c r="K34" s="126" t="s">
        <v>72</v>
      </c>
      <c r="L34" s="126">
        <v>4.3</v>
      </c>
      <c r="M34" s="126" t="s">
        <v>72</v>
      </c>
      <c r="N34" s="126" t="s">
        <v>72</v>
      </c>
      <c r="O34" s="126" t="s">
        <v>72</v>
      </c>
      <c r="P34" s="126">
        <v>7.8</v>
      </c>
      <c r="Q34" s="126" t="s">
        <v>72</v>
      </c>
      <c r="R34" s="126" t="s">
        <v>72</v>
      </c>
      <c r="S34" s="126">
        <v>9.4</v>
      </c>
      <c r="T34" s="127" t="s">
        <v>72</v>
      </c>
      <c r="Z34" s="82">
        <f>AA34*65/1000</f>
        <v>0.71030700000000002</v>
      </c>
      <c r="AA34" s="97">
        <f>C22/-1000</f>
        <v>10.9278</v>
      </c>
      <c r="AB34" s="82" t="s">
        <v>132</v>
      </c>
    </row>
    <row r="35" spans="2:28" ht="15">
      <c r="B35" s="113" t="s">
        <v>101</v>
      </c>
      <c r="C35" s="126">
        <v>1481.5</v>
      </c>
      <c r="D35" s="126" t="s">
        <v>72</v>
      </c>
      <c r="E35" s="126" t="s">
        <v>72</v>
      </c>
      <c r="F35" s="126">
        <v>26</v>
      </c>
      <c r="G35" s="126" t="s">
        <v>72</v>
      </c>
      <c r="H35" s="126">
        <v>4.7</v>
      </c>
      <c r="I35" s="126" t="s">
        <v>72</v>
      </c>
      <c r="J35" s="126" t="s">
        <v>72</v>
      </c>
      <c r="K35" s="126" t="s">
        <v>72</v>
      </c>
      <c r="L35" s="126">
        <v>4.3</v>
      </c>
      <c r="M35" s="126">
        <v>17</v>
      </c>
      <c r="N35" s="126" t="s">
        <v>72</v>
      </c>
      <c r="O35" s="126" t="s">
        <v>72</v>
      </c>
      <c r="P35" s="126">
        <v>703.1</v>
      </c>
      <c r="Q35" s="126" t="s">
        <v>72</v>
      </c>
      <c r="R35" s="126" t="s">
        <v>72</v>
      </c>
      <c r="S35" s="126">
        <v>752.4</v>
      </c>
      <c r="T35" s="127" t="s">
        <v>72</v>
      </c>
      <c r="Z35" s="82">
        <f>AA35*56/1000</f>
        <v>11.2180936</v>
      </c>
      <c r="AA35" s="97">
        <f>P27/1000</f>
        <v>200.32310000000001</v>
      </c>
      <c r="AB35" s="82" t="s">
        <v>133</v>
      </c>
    </row>
    <row r="36" spans="2:28">
      <c r="B36" s="114" t="s">
        <v>102</v>
      </c>
      <c r="C36" s="126">
        <v>1162.8999999999999</v>
      </c>
      <c r="D36" s="126" t="s">
        <v>72</v>
      </c>
      <c r="E36" s="126" t="s">
        <v>72</v>
      </c>
      <c r="F36" s="126">
        <v>328.79999999999995</v>
      </c>
      <c r="G36" s="126" t="s">
        <v>72</v>
      </c>
      <c r="H36" s="126">
        <v>4.7</v>
      </c>
      <c r="I36" s="126" t="s">
        <v>72</v>
      </c>
      <c r="J36" s="126" t="s">
        <v>72</v>
      </c>
      <c r="K36" s="126" t="s">
        <v>72</v>
      </c>
      <c r="L36" s="126">
        <v>319.89999999999998</v>
      </c>
      <c r="M36" s="126">
        <v>4.2</v>
      </c>
      <c r="N36" s="126" t="s">
        <v>72</v>
      </c>
      <c r="O36" s="126" t="s">
        <v>72</v>
      </c>
      <c r="P36" s="126">
        <v>441.4</v>
      </c>
      <c r="Q36" s="126" t="s">
        <v>72</v>
      </c>
      <c r="R36" s="126" t="s">
        <v>72</v>
      </c>
      <c r="S36" s="126">
        <v>392.7</v>
      </c>
      <c r="T36" s="127" t="s">
        <v>72</v>
      </c>
      <c r="Z36" s="82">
        <f>AA36*65/1000</f>
        <v>12.3426095</v>
      </c>
      <c r="AA36" s="97">
        <f>F27/1000</f>
        <v>189.88630000000001</v>
      </c>
      <c r="AB36" s="82" t="s">
        <v>134</v>
      </c>
    </row>
    <row r="37" spans="2:28">
      <c r="B37" s="114" t="s">
        <v>103</v>
      </c>
      <c r="C37" s="126">
        <v>12769.2</v>
      </c>
      <c r="D37" s="126" t="s">
        <v>72</v>
      </c>
      <c r="E37" s="126" t="s">
        <v>72</v>
      </c>
      <c r="F37" s="126">
        <v>289.60000000000002</v>
      </c>
      <c r="G37" s="126" t="s">
        <v>72</v>
      </c>
      <c r="H37" s="126">
        <v>4.7</v>
      </c>
      <c r="I37" s="126" t="s">
        <v>72</v>
      </c>
      <c r="J37" s="126" t="s">
        <v>72</v>
      </c>
      <c r="K37" s="126" t="s">
        <v>72</v>
      </c>
      <c r="L37" s="126">
        <v>89.5</v>
      </c>
      <c r="M37" s="126">
        <v>195.4</v>
      </c>
      <c r="N37" s="126" t="s">
        <v>72</v>
      </c>
      <c r="O37" s="126" t="s">
        <v>72</v>
      </c>
      <c r="P37" s="126">
        <v>9593.1</v>
      </c>
      <c r="Q37" s="126">
        <v>258.5</v>
      </c>
      <c r="R37" s="126" t="s">
        <v>72</v>
      </c>
      <c r="S37" s="126">
        <v>2628</v>
      </c>
      <c r="T37" s="127" t="s">
        <v>72</v>
      </c>
      <c r="Z37" s="115">
        <f>SUM(Z33:Z36)</f>
        <v>36.191679700000002</v>
      </c>
      <c r="AA37" s="116">
        <f>SUM(AA33:AA36)</f>
        <v>614.00630000000001</v>
      </c>
      <c r="AB37" s="115" t="s">
        <v>135</v>
      </c>
    </row>
    <row r="38" spans="2:28">
      <c r="B38" s="114" t="s">
        <v>104</v>
      </c>
      <c r="C38" s="126">
        <v>361.2</v>
      </c>
      <c r="D38" s="126" t="s">
        <v>72</v>
      </c>
      <c r="E38" s="126" t="s">
        <v>72</v>
      </c>
      <c r="F38" s="126" t="s">
        <v>72</v>
      </c>
      <c r="G38" s="126" t="s">
        <v>72</v>
      </c>
      <c r="H38" s="126" t="s">
        <v>72</v>
      </c>
      <c r="I38" s="126" t="s">
        <v>72</v>
      </c>
      <c r="J38" s="126" t="s">
        <v>72</v>
      </c>
      <c r="K38" s="126" t="s">
        <v>72</v>
      </c>
      <c r="L38" s="126" t="s">
        <v>72</v>
      </c>
      <c r="M38" s="126" t="s">
        <v>72</v>
      </c>
      <c r="N38" s="126" t="s">
        <v>72</v>
      </c>
      <c r="O38" s="126" t="s">
        <v>72</v>
      </c>
      <c r="P38" s="126">
        <v>97.7</v>
      </c>
      <c r="Q38" s="126" t="s">
        <v>72</v>
      </c>
      <c r="R38" s="126" t="s">
        <v>72</v>
      </c>
      <c r="S38" s="126">
        <v>263.5</v>
      </c>
      <c r="T38" s="127" t="s">
        <v>72</v>
      </c>
      <c r="Z38" s="82">
        <f>AA38*56*24/1000</f>
        <v>37.839648000000004</v>
      </c>
      <c r="AA38" s="97">
        <f>P26/1000</f>
        <v>28.154499999999999</v>
      </c>
      <c r="AB38" s="82" t="s">
        <v>136</v>
      </c>
    </row>
    <row r="39" spans="2:28" ht="15">
      <c r="B39" s="113" t="s">
        <v>105</v>
      </c>
      <c r="C39" s="126">
        <v>159.4</v>
      </c>
      <c r="D39" s="126" t="s">
        <v>72</v>
      </c>
      <c r="E39" s="126" t="s">
        <v>72</v>
      </c>
      <c r="F39" s="126" t="s">
        <v>72</v>
      </c>
      <c r="G39" s="126" t="s">
        <v>72</v>
      </c>
      <c r="H39" s="126" t="s">
        <v>72</v>
      </c>
      <c r="I39" s="126" t="s">
        <v>72</v>
      </c>
      <c r="J39" s="126" t="s">
        <v>72</v>
      </c>
      <c r="K39" s="126" t="s">
        <v>72</v>
      </c>
      <c r="L39" s="126" t="s">
        <v>72</v>
      </c>
      <c r="M39" s="126" t="s">
        <v>72</v>
      </c>
      <c r="N39" s="126" t="s">
        <v>72</v>
      </c>
      <c r="O39" s="126" t="s">
        <v>72</v>
      </c>
      <c r="P39" s="126">
        <v>3.9</v>
      </c>
      <c r="Q39" s="126" t="s">
        <v>72</v>
      </c>
      <c r="R39" s="126" t="s">
        <v>72</v>
      </c>
      <c r="S39" s="126">
        <v>155.5</v>
      </c>
      <c r="T39" s="127" t="s">
        <v>72</v>
      </c>
      <c r="Z39" s="116">
        <f>SUM(Z37:Z38)</f>
        <v>74.031327700000006</v>
      </c>
      <c r="AA39" s="116">
        <f>SUM(AA37:AA38)</f>
        <v>642.16079999999999</v>
      </c>
      <c r="AB39" s="115" t="s">
        <v>137</v>
      </c>
    </row>
    <row r="40" spans="2:28">
      <c r="B40" s="114" t="s">
        <v>106</v>
      </c>
      <c r="C40" s="126">
        <v>1170.0999999999999</v>
      </c>
      <c r="D40" s="126" t="s">
        <v>72</v>
      </c>
      <c r="E40" s="126" t="s">
        <v>72</v>
      </c>
      <c r="F40" s="126">
        <v>30.3</v>
      </c>
      <c r="G40" s="126" t="s">
        <v>72</v>
      </c>
      <c r="H40" s="126">
        <v>4.7</v>
      </c>
      <c r="I40" s="126" t="s">
        <v>72</v>
      </c>
      <c r="J40" s="126" t="s">
        <v>72</v>
      </c>
      <c r="K40" s="126" t="s">
        <v>72</v>
      </c>
      <c r="L40" s="126">
        <v>25.6</v>
      </c>
      <c r="M40" s="126" t="s">
        <v>72</v>
      </c>
      <c r="N40" s="126" t="s">
        <v>72</v>
      </c>
      <c r="O40" s="126" t="s">
        <v>72</v>
      </c>
      <c r="P40" s="126">
        <v>519.5</v>
      </c>
      <c r="Q40" s="126" t="s">
        <v>72</v>
      </c>
      <c r="R40" s="126" t="s">
        <v>72</v>
      </c>
      <c r="S40" s="126">
        <v>620.29999999999995</v>
      </c>
      <c r="T40" s="127" t="s">
        <v>72</v>
      </c>
    </row>
    <row r="41" spans="2:28">
      <c r="B41" s="114" t="s">
        <v>107</v>
      </c>
      <c r="C41" s="126">
        <v>8683.7999999999993</v>
      </c>
      <c r="D41" s="126" t="s">
        <v>72</v>
      </c>
      <c r="E41" s="126" t="s">
        <v>72</v>
      </c>
      <c r="F41" s="126">
        <v>4707.5</v>
      </c>
      <c r="G41" s="126" t="s">
        <v>72</v>
      </c>
      <c r="H41" s="126">
        <v>4.7</v>
      </c>
      <c r="I41" s="126" t="s">
        <v>72</v>
      </c>
      <c r="J41" s="126" t="s">
        <v>72</v>
      </c>
      <c r="K41" s="126" t="s">
        <v>72</v>
      </c>
      <c r="L41" s="126">
        <v>3135.2</v>
      </c>
      <c r="M41" s="126">
        <v>1567.6</v>
      </c>
      <c r="N41" s="126" t="s">
        <v>72</v>
      </c>
      <c r="O41" s="126" t="s">
        <v>72</v>
      </c>
      <c r="P41" s="126">
        <v>1562.4</v>
      </c>
      <c r="Q41" s="126">
        <v>10.5</v>
      </c>
      <c r="R41" s="126" t="s">
        <v>72</v>
      </c>
      <c r="S41" s="126">
        <v>2403.4</v>
      </c>
      <c r="T41" s="127" t="s">
        <v>72</v>
      </c>
    </row>
    <row r="42" spans="2:28" ht="15">
      <c r="B42" s="113" t="s">
        <v>108</v>
      </c>
      <c r="C42" s="126">
        <v>1060.8000000000002</v>
      </c>
      <c r="D42" s="126" t="s">
        <v>72</v>
      </c>
      <c r="E42" s="126" t="s">
        <v>72</v>
      </c>
      <c r="F42" s="126">
        <v>51.1</v>
      </c>
      <c r="G42" s="126" t="s">
        <v>72</v>
      </c>
      <c r="H42" s="126" t="s">
        <v>72</v>
      </c>
      <c r="I42" s="126" t="s">
        <v>72</v>
      </c>
      <c r="J42" s="126" t="s">
        <v>72</v>
      </c>
      <c r="K42" s="126" t="s">
        <v>72</v>
      </c>
      <c r="L42" s="126">
        <v>46.9</v>
      </c>
      <c r="M42" s="126">
        <v>4.2</v>
      </c>
      <c r="N42" s="126" t="s">
        <v>72</v>
      </c>
      <c r="O42" s="126" t="s">
        <v>72</v>
      </c>
      <c r="P42" s="126">
        <v>453.1</v>
      </c>
      <c r="Q42" s="126" t="s">
        <v>72</v>
      </c>
      <c r="R42" s="126" t="s">
        <v>72</v>
      </c>
      <c r="S42" s="126">
        <v>556.6</v>
      </c>
      <c r="T42" s="127" t="s">
        <v>72</v>
      </c>
      <c r="AA42" s="82" t="s">
        <v>138</v>
      </c>
    </row>
    <row r="43" spans="2:28" ht="15">
      <c r="B43" s="117" t="s">
        <v>109</v>
      </c>
      <c r="C43" s="128">
        <v>116855.90000000001</v>
      </c>
      <c r="D43" s="126" t="s">
        <v>72</v>
      </c>
      <c r="E43" s="126" t="s">
        <v>72</v>
      </c>
      <c r="F43" s="128">
        <v>115375.30000000002</v>
      </c>
      <c r="G43" s="126" t="s">
        <v>72</v>
      </c>
      <c r="H43" s="126">
        <v>848.9</v>
      </c>
      <c r="I43" s="126">
        <v>58030.9</v>
      </c>
      <c r="J43" s="126">
        <v>12960.8</v>
      </c>
      <c r="K43" s="126">
        <v>4.3</v>
      </c>
      <c r="L43" s="126">
        <v>43513.4</v>
      </c>
      <c r="M43" s="126">
        <v>17</v>
      </c>
      <c r="N43" s="126" t="s">
        <v>72</v>
      </c>
      <c r="O43" s="126" t="s">
        <v>72</v>
      </c>
      <c r="P43" s="128">
        <v>23.4</v>
      </c>
      <c r="Q43" s="128">
        <v>2.1</v>
      </c>
      <c r="R43" s="126" t="s">
        <v>72</v>
      </c>
      <c r="S43" s="128">
        <v>1427.4</v>
      </c>
      <c r="T43" s="129">
        <v>27.7</v>
      </c>
      <c r="AA43" s="82">
        <v>14.3</v>
      </c>
      <c r="AB43" s="82" t="s">
        <v>25</v>
      </c>
    </row>
    <row r="44" spans="2:28">
      <c r="B44" s="114" t="s">
        <v>110</v>
      </c>
      <c r="C44" s="126">
        <v>100725.3</v>
      </c>
      <c r="D44" s="126" t="s">
        <v>72</v>
      </c>
      <c r="E44" s="126" t="s">
        <v>72</v>
      </c>
      <c r="F44" s="126">
        <v>100725.3</v>
      </c>
      <c r="G44" s="126" t="s">
        <v>72</v>
      </c>
      <c r="H44" s="126">
        <v>848.9</v>
      </c>
      <c r="I44" s="126">
        <v>58030.9</v>
      </c>
      <c r="J44" s="126" t="s">
        <v>72</v>
      </c>
      <c r="K44" s="126" t="s">
        <v>72</v>
      </c>
      <c r="L44" s="126">
        <v>41845.5</v>
      </c>
      <c r="M44" s="126" t="s">
        <v>72</v>
      </c>
      <c r="N44" s="126" t="s">
        <v>72</v>
      </c>
      <c r="O44" s="126" t="s">
        <v>72</v>
      </c>
      <c r="P44" s="126" t="s">
        <v>72</v>
      </c>
      <c r="Q44" s="126" t="s">
        <v>72</v>
      </c>
      <c r="R44" s="126" t="s">
        <v>72</v>
      </c>
      <c r="S44" s="126" t="s">
        <v>72</v>
      </c>
      <c r="T44" s="127" t="s">
        <v>72</v>
      </c>
      <c r="AA44" s="82">
        <v>6.94</v>
      </c>
      <c r="AB44" s="82" t="s">
        <v>139</v>
      </c>
    </row>
    <row r="45" spans="2:28" ht="15">
      <c r="B45" s="113" t="s">
        <v>111</v>
      </c>
      <c r="C45" s="126">
        <v>1543</v>
      </c>
      <c r="D45" s="126" t="s">
        <v>72</v>
      </c>
      <c r="E45" s="126" t="s">
        <v>72</v>
      </c>
      <c r="F45" s="126">
        <v>349.7</v>
      </c>
      <c r="G45" s="126" t="s">
        <v>72</v>
      </c>
      <c r="H45" s="126" t="s">
        <v>72</v>
      </c>
      <c r="I45" s="126" t="s">
        <v>72</v>
      </c>
      <c r="J45" s="126" t="s">
        <v>72</v>
      </c>
      <c r="K45" s="126" t="s">
        <v>72</v>
      </c>
      <c r="L45" s="126">
        <v>345.5</v>
      </c>
      <c r="M45" s="126">
        <v>4.2</v>
      </c>
      <c r="N45" s="126" t="s">
        <v>72</v>
      </c>
      <c r="O45" s="126" t="s">
        <v>72</v>
      </c>
      <c r="P45" s="126" t="s">
        <v>72</v>
      </c>
      <c r="Q45" s="126">
        <v>2.1</v>
      </c>
      <c r="R45" s="126" t="s">
        <v>72</v>
      </c>
      <c r="S45" s="126">
        <v>1163.5</v>
      </c>
      <c r="T45" s="127">
        <v>27.7</v>
      </c>
      <c r="AA45" s="82">
        <v>6.7</v>
      </c>
      <c r="AB45" s="82" t="s">
        <v>140</v>
      </c>
    </row>
    <row r="46" spans="2:28">
      <c r="B46" s="114" t="s">
        <v>112</v>
      </c>
      <c r="C46" s="126">
        <v>12977.999999999998</v>
      </c>
      <c r="D46" s="126" t="s">
        <v>72</v>
      </c>
      <c r="E46" s="126" t="s">
        <v>72</v>
      </c>
      <c r="F46" s="126">
        <v>12977.999999999998</v>
      </c>
      <c r="G46" s="126" t="s">
        <v>72</v>
      </c>
      <c r="H46" s="126" t="s">
        <v>72</v>
      </c>
      <c r="I46" s="126" t="s">
        <v>72</v>
      </c>
      <c r="J46" s="126">
        <v>12960.8</v>
      </c>
      <c r="K46" s="126">
        <v>4.3</v>
      </c>
      <c r="L46" s="126">
        <v>12.9</v>
      </c>
      <c r="M46" s="126" t="s">
        <v>72</v>
      </c>
      <c r="N46" s="126" t="s">
        <v>72</v>
      </c>
      <c r="O46" s="126" t="s">
        <v>72</v>
      </c>
      <c r="P46" s="126" t="s">
        <v>72</v>
      </c>
      <c r="Q46" s="126" t="s">
        <v>72</v>
      </c>
      <c r="R46" s="126" t="s">
        <v>72</v>
      </c>
      <c r="S46" s="126" t="s">
        <v>72</v>
      </c>
      <c r="T46" s="127" t="s">
        <v>72</v>
      </c>
      <c r="AA46" s="82">
        <v>6.5</v>
      </c>
      <c r="AB46" s="82" t="s">
        <v>109</v>
      </c>
    </row>
    <row r="47" spans="2:28">
      <c r="B47" s="114" t="s">
        <v>113</v>
      </c>
      <c r="C47" s="126">
        <v>1309.5</v>
      </c>
      <c r="D47" s="126" t="s">
        <v>72</v>
      </c>
      <c r="E47" s="126" t="s">
        <v>72</v>
      </c>
      <c r="F47" s="126">
        <v>1309.5</v>
      </c>
      <c r="G47" s="126" t="s">
        <v>72</v>
      </c>
      <c r="H47" s="126" t="s">
        <v>72</v>
      </c>
      <c r="I47" s="126" t="s">
        <v>72</v>
      </c>
      <c r="J47" s="126" t="s">
        <v>72</v>
      </c>
      <c r="K47" s="126" t="s">
        <v>72</v>
      </c>
      <c r="L47" s="126">
        <v>1309.5</v>
      </c>
      <c r="M47" s="126" t="s">
        <v>72</v>
      </c>
      <c r="N47" s="126" t="s">
        <v>72</v>
      </c>
      <c r="O47" s="126" t="s">
        <v>72</v>
      </c>
      <c r="P47" s="126" t="s">
        <v>72</v>
      </c>
      <c r="Q47" s="126" t="s">
        <v>72</v>
      </c>
      <c r="R47" s="126" t="s">
        <v>72</v>
      </c>
      <c r="S47" s="126" t="s">
        <v>72</v>
      </c>
      <c r="T47" s="127" t="s">
        <v>72</v>
      </c>
      <c r="AA47" s="82">
        <v>3.92</v>
      </c>
      <c r="AB47" s="82" t="s">
        <v>141</v>
      </c>
    </row>
    <row r="48" spans="2:28">
      <c r="B48" s="114" t="s">
        <v>142</v>
      </c>
      <c r="C48" s="126">
        <v>287.29999999999995</v>
      </c>
      <c r="D48" s="126" t="s">
        <v>72</v>
      </c>
      <c r="E48" s="126" t="s">
        <v>72</v>
      </c>
      <c r="F48" s="126" t="s">
        <v>72</v>
      </c>
      <c r="G48" s="126" t="s">
        <v>72</v>
      </c>
      <c r="H48" s="126" t="s">
        <v>72</v>
      </c>
      <c r="I48" s="126" t="s">
        <v>72</v>
      </c>
      <c r="J48" s="126" t="s">
        <v>72</v>
      </c>
      <c r="K48" s="126" t="s">
        <v>72</v>
      </c>
      <c r="L48" s="126" t="s">
        <v>72</v>
      </c>
      <c r="M48" s="126" t="s">
        <v>72</v>
      </c>
      <c r="N48" s="126" t="s">
        <v>72</v>
      </c>
      <c r="O48" s="126" t="s">
        <v>72</v>
      </c>
      <c r="P48" s="126">
        <v>23.4</v>
      </c>
      <c r="Q48" s="126" t="s">
        <v>72</v>
      </c>
      <c r="R48" s="126" t="s">
        <v>72</v>
      </c>
      <c r="S48" s="126">
        <v>263.89999999999998</v>
      </c>
      <c r="T48" s="127" t="s">
        <v>72</v>
      </c>
      <c r="AA48" s="82">
        <v>2.8</v>
      </c>
      <c r="AB48" s="82" t="s">
        <v>143</v>
      </c>
    </row>
    <row r="49" spans="2:28" ht="15">
      <c r="B49" s="77" t="s">
        <v>115</v>
      </c>
      <c r="C49" s="126">
        <v>12.8</v>
      </c>
      <c r="D49" s="126" t="s">
        <v>72</v>
      </c>
      <c r="E49" s="126" t="s">
        <v>72</v>
      </c>
      <c r="F49" s="126">
        <v>12.8</v>
      </c>
      <c r="G49" s="126" t="s">
        <v>72</v>
      </c>
      <c r="H49" s="126" t="s">
        <v>72</v>
      </c>
      <c r="I49" s="126" t="s">
        <v>72</v>
      </c>
      <c r="J49" s="126" t="s">
        <v>72</v>
      </c>
      <c r="K49" s="126" t="s">
        <v>72</v>
      </c>
      <c r="L49" s="126" t="s">
        <v>72</v>
      </c>
      <c r="M49" s="126">
        <v>12.8</v>
      </c>
      <c r="N49" s="126" t="s">
        <v>72</v>
      </c>
      <c r="O49" s="126" t="s">
        <v>72</v>
      </c>
      <c r="P49" s="126" t="s">
        <v>72</v>
      </c>
      <c r="Q49" s="126" t="s">
        <v>72</v>
      </c>
      <c r="R49" s="126" t="s">
        <v>72</v>
      </c>
      <c r="S49" s="126" t="s">
        <v>72</v>
      </c>
      <c r="T49" s="127" t="s">
        <v>72</v>
      </c>
      <c r="AA49" s="82">
        <v>1.7</v>
      </c>
      <c r="AB49" s="82" t="s">
        <v>144</v>
      </c>
    </row>
    <row r="50" spans="2:28" ht="15">
      <c r="B50" s="117" t="s">
        <v>116</v>
      </c>
      <c r="C50" s="128">
        <v>232306.1</v>
      </c>
      <c r="D50" s="126" t="s">
        <v>72</v>
      </c>
      <c r="E50" s="126" t="s">
        <v>72</v>
      </c>
      <c r="F50" s="128">
        <v>14639.2</v>
      </c>
      <c r="G50" s="126" t="s">
        <v>72</v>
      </c>
      <c r="H50" s="126">
        <v>161.30000000000001</v>
      </c>
      <c r="I50" s="126">
        <v>220.3</v>
      </c>
      <c r="J50" s="126" t="s">
        <v>72</v>
      </c>
      <c r="K50" s="126">
        <v>21.5</v>
      </c>
      <c r="L50" s="126">
        <v>13641.4</v>
      </c>
      <c r="M50" s="126">
        <v>594.70000000000005</v>
      </c>
      <c r="N50" s="126" t="s">
        <v>72</v>
      </c>
      <c r="O50" s="126" t="s">
        <v>72</v>
      </c>
      <c r="P50" s="128">
        <v>160165.5</v>
      </c>
      <c r="Q50" s="128">
        <v>1513.2</v>
      </c>
      <c r="R50" s="128">
        <v>6041.4</v>
      </c>
      <c r="S50" s="128">
        <v>49938.5</v>
      </c>
      <c r="T50" s="129">
        <v>8.3000000000000007</v>
      </c>
      <c r="AA50" s="82">
        <v>1.36</v>
      </c>
      <c r="AB50" s="82" t="s">
        <v>145</v>
      </c>
    </row>
    <row r="51" spans="2:28" ht="15">
      <c r="B51" s="113" t="s">
        <v>117</v>
      </c>
      <c r="C51" s="126">
        <v>21730.699999999997</v>
      </c>
      <c r="D51" s="126" t="s">
        <v>72</v>
      </c>
      <c r="E51" s="126" t="s">
        <v>72</v>
      </c>
      <c r="F51" s="126">
        <v>13511.1</v>
      </c>
      <c r="G51" s="126" t="s">
        <v>72</v>
      </c>
      <c r="H51" s="126">
        <v>9.5</v>
      </c>
      <c r="I51" s="126">
        <v>190.1</v>
      </c>
      <c r="J51" s="126" t="s">
        <v>72</v>
      </c>
      <c r="K51" s="126" t="s">
        <v>72</v>
      </c>
      <c r="L51" s="126">
        <v>12971.7</v>
      </c>
      <c r="M51" s="126">
        <v>339.8</v>
      </c>
      <c r="N51" s="126" t="s">
        <v>72</v>
      </c>
      <c r="O51" s="126" t="s">
        <v>72</v>
      </c>
      <c r="P51" s="126">
        <v>4085.7</v>
      </c>
      <c r="Q51" s="126">
        <v>12.6</v>
      </c>
      <c r="R51" s="126" t="s">
        <v>72</v>
      </c>
      <c r="S51" s="126">
        <v>4121.3</v>
      </c>
      <c r="T51" s="127" t="s">
        <v>72</v>
      </c>
      <c r="AA51" s="82">
        <v>0.7</v>
      </c>
      <c r="AB51" s="82" t="s">
        <v>146</v>
      </c>
    </row>
    <row r="52" spans="2:28">
      <c r="B52" s="114" t="s">
        <v>118</v>
      </c>
      <c r="C52" s="126">
        <v>51900.800000000003</v>
      </c>
      <c r="D52" s="126" t="s">
        <v>72</v>
      </c>
      <c r="E52" s="126" t="s">
        <v>72</v>
      </c>
      <c r="F52" s="126">
        <v>636.6</v>
      </c>
      <c r="G52" s="126" t="s">
        <v>72</v>
      </c>
      <c r="H52" s="126">
        <v>19</v>
      </c>
      <c r="I52" s="126" t="s">
        <v>72</v>
      </c>
      <c r="J52" s="126" t="s">
        <v>72</v>
      </c>
      <c r="K52" s="126">
        <v>17.2</v>
      </c>
      <c r="L52" s="126">
        <v>345.5</v>
      </c>
      <c r="M52" s="126">
        <v>254.9</v>
      </c>
      <c r="N52" s="126" t="s">
        <v>72</v>
      </c>
      <c r="O52" s="126" t="s">
        <v>72</v>
      </c>
      <c r="P52" s="126">
        <v>26521.7</v>
      </c>
      <c r="Q52" s="126">
        <v>1042.5</v>
      </c>
      <c r="R52" s="126">
        <v>979.3</v>
      </c>
      <c r="S52" s="126">
        <v>22712.400000000001</v>
      </c>
      <c r="T52" s="127">
        <v>8.3000000000000007</v>
      </c>
      <c r="AA52" s="82">
        <v>-8.4700000000000006</v>
      </c>
      <c r="AB52" s="82" t="s">
        <v>147</v>
      </c>
    </row>
    <row r="53" spans="2:28">
      <c r="B53" s="114" t="s">
        <v>119</v>
      </c>
      <c r="C53" s="126">
        <v>158674.6</v>
      </c>
      <c r="D53" s="126" t="s">
        <v>72</v>
      </c>
      <c r="E53" s="126" t="s">
        <v>72</v>
      </c>
      <c r="F53" s="126">
        <v>491.5</v>
      </c>
      <c r="G53" s="126" t="s">
        <v>72</v>
      </c>
      <c r="H53" s="126">
        <v>132.80000000000001</v>
      </c>
      <c r="I53" s="126">
        <v>30.2</v>
      </c>
      <c r="J53" s="126" t="s">
        <v>72</v>
      </c>
      <c r="K53" s="126">
        <v>4.3</v>
      </c>
      <c r="L53" s="126">
        <v>324.2</v>
      </c>
      <c r="M53" s="126" t="s">
        <v>72</v>
      </c>
      <c r="N53" s="126" t="s">
        <v>72</v>
      </c>
      <c r="O53" s="126" t="s">
        <v>72</v>
      </c>
      <c r="P53" s="126">
        <v>129558.1</v>
      </c>
      <c r="Q53" s="126">
        <v>458.1</v>
      </c>
      <c r="R53" s="126">
        <v>5062.1000000000004</v>
      </c>
      <c r="S53" s="126">
        <v>23104.799999999999</v>
      </c>
      <c r="T53" s="127" t="s">
        <v>72</v>
      </c>
      <c r="AA53" s="82">
        <f>SUM(AA43:AA52)</f>
        <v>36.450000000000003</v>
      </c>
      <c r="AB53" s="82" t="s">
        <v>148</v>
      </c>
    </row>
    <row r="54" spans="2:28">
      <c r="B54" s="114" t="s">
        <v>120</v>
      </c>
      <c r="C54" s="126" t="s">
        <v>72</v>
      </c>
      <c r="D54" s="126" t="s">
        <v>72</v>
      </c>
      <c r="E54" s="126" t="s">
        <v>72</v>
      </c>
      <c r="F54" s="126" t="s">
        <v>72</v>
      </c>
      <c r="G54" s="126" t="s">
        <v>72</v>
      </c>
      <c r="H54" s="126" t="s">
        <v>72</v>
      </c>
      <c r="I54" s="126" t="s">
        <v>72</v>
      </c>
      <c r="J54" s="126" t="s">
        <v>72</v>
      </c>
      <c r="K54" s="126" t="s">
        <v>72</v>
      </c>
      <c r="L54" s="126" t="s">
        <v>72</v>
      </c>
      <c r="M54" s="126" t="s">
        <v>72</v>
      </c>
      <c r="N54" s="126" t="s">
        <v>72</v>
      </c>
      <c r="O54" s="126" t="s">
        <v>72</v>
      </c>
      <c r="P54" s="126" t="s">
        <v>72</v>
      </c>
      <c r="Q54" s="126" t="s">
        <v>72</v>
      </c>
      <c r="R54" s="126" t="s">
        <v>72</v>
      </c>
      <c r="S54" s="126" t="s">
        <v>72</v>
      </c>
      <c r="T54" s="127" t="s">
        <v>72</v>
      </c>
      <c r="AA54" s="82">
        <f>AA43+AA45+AA46+AA48+AA49+AA50+AA51</f>
        <v>34.06</v>
      </c>
      <c r="AB54" s="82" t="s">
        <v>149</v>
      </c>
    </row>
    <row r="55" spans="2:28" ht="16" thickBot="1">
      <c r="B55" s="118" t="s">
        <v>121</v>
      </c>
      <c r="C55" s="130">
        <v>55460.800000000003</v>
      </c>
      <c r="D55" s="131" t="s">
        <v>72</v>
      </c>
      <c r="E55" s="131" t="s">
        <v>72</v>
      </c>
      <c r="F55" s="130">
        <v>54077.4</v>
      </c>
      <c r="G55" s="131">
        <v>2307.5</v>
      </c>
      <c r="H55" s="131">
        <v>6943</v>
      </c>
      <c r="I55" s="131" t="s">
        <v>72</v>
      </c>
      <c r="J55" s="131" t="s">
        <v>72</v>
      </c>
      <c r="K55" s="131">
        <v>163.6</v>
      </c>
      <c r="L55" s="131">
        <v>145</v>
      </c>
      <c r="M55" s="131">
        <v>620.20000000000005</v>
      </c>
      <c r="N55" s="131">
        <v>9958.6</v>
      </c>
      <c r="O55" s="131">
        <v>33939.5</v>
      </c>
      <c r="P55" s="130">
        <v>1230.4000000000001</v>
      </c>
      <c r="Q55" s="131" t="s">
        <v>72</v>
      </c>
      <c r="R55" s="131" t="s">
        <v>72</v>
      </c>
      <c r="S55" s="131" t="s">
        <v>72</v>
      </c>
      <c r="T55" s="132">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3C3841-43D2-400F-8313-4A2AE2E90F98}">
  <ds:schemaRefs>
    <ds:schemaRef ds:uri="http://schemas.microsoft.com/sharepoint/v3/contenttype/forms"/>
  </ds:schemaRefs>
</ds:datastoreItem>
</file>

<file path=customXml/itemProps3.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LOG</vt:lpstr>
      <vt:lpstr>Intro</vt:lpstr>
      <vt:lpstr>Maximum</vt:lpstr>
      <vt:lpstr>LineCap</vt:lpstr>
      <vt:lpstr>Bound</vt:lpstr>
      <vt:lpstr>Sources</vt:lpstr>
      <vt:lpstr>2010</vt:lpstr>
      <vt:lpstr>2015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Jonathan Vincents Eriksen</cp:lastModifiedBy>
  <cp:lastPrinted>2001-09-28T20:39:50Z</cp:lastPrinted>
  <dcterms:created xsi:type="dcterms:W3CDTF">2001-09-28T18:48:17Z</dcterms:created>
  <dcterms:modified xsi:type="dcterms:W3CDTF">2022-03-24T12:02:24Z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