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activeTab="6"/>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5">[3]TechnologyData!$A$14:$M$41</definedName>
    <definedName name="BiomassLargeCHP">[3]TechnologyData!$A$14:$M$41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5">[3]Plants!$J$2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5">[5]Sheet1!$C$4</definedName>
    <definedName name="CRF_CountryName">[5]Sheet1!$C$4</definedName>
    <definedName name="dkkPerEUR" localSheetId="5">'[6]Centrale data'!$C$34</definedName>
    <definedName name="dkkPerEUR">'[6]Centrale data'!$C$34</definedName>
    <definedName name="E_waste">#REF!</definedName>
    <definedName name="EFF_3a">#REF!</definedName>
    <definedName name="EFF_3b">#REF!</definedName>
    <definedName name="Eksportstigning" localSheetId="14">[2]Plants!$J$6</definedName>
    <definedName name="Eksportstigning" localSheetId="5">[3]Plants!$J$6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5">[3]TechnologyData!$O$72:$AA$99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5">[3]Subsidy!#REF!</definedName>
    <definedName name="ElPriceMix" localSheetId="8">[3]Subsidy!#REF!</definedName>
    <definedName name="ElPriceMix">[3]Subsidy!#REF!</definedName>
    <definedName name="Euro">#REF!</definedName>
    <definedName name="Fastprisår" localSheetId="14">[7]Forside!$B$5</definedName>
    <definedName name="Fastprisår" localSheetId="5">[8]Forside!$B$5</definedName>
    <definedName name="Fastprisår">[8]Forside!$B$5</definedName>
    <definedName name="FID_1" localSheetId="14">[9]AGR_Fuels!$A$2</definedName>
    <definedName name="FID_1" localSheetId="5">[10]AGR_Fuels!$A$2</definedName>
    <definedName name="FID_1" localSheetId="0">[10]AGR_Fuels!$A$2</definedName>
    <definedName name="FID_1">[10]AGR_Fuels!$A$2</definedName>
    <definedName name="FID_2" localSheetId="5">#REF!</definedName>
    <definedName name="FID_2" localSheetId="7">[11]LOG!#REF!</definedName>
    <definedName name="FID_2" localSheetId="8">[12]LOG!#REF!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'[13]O&amp;M waste and WIN '!$K$13</definedName>
    <definedName name="FIXWINOFF">'[13]O&amp;M waste and WIN '!$K$13</definedName>
    <definedName name="FIXWINON" localSheetId="5">'[13]O&amp;M waste and WIN '!$K$14</definedName>
    <definedName name="FIXWINON">'[13]O&amp;M waste and WIN '!$K$14</definedName>
    <definedName name="FIXWSTBO" localSheetId="5">'[14]O&amp;M waste and WIN '!$E$5</definedName>
    <definedName name="FIXWSTBO">'[14]O&amp;M waste and WIN '!$E$5</definedName>
    <definedName name="FIXWSTBP" localSheetId="5">'[15]Adjusted O&amp;M waste and wind '!$C$4</definedName>
    <definedName name="FIXWSTBP">'[15]Adjusted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OFFSET([16]Data_by_gas!$A$14,0,1,1,COUNTA([16]Data_by_gas!$1:$1)-1)</definedName>
    <definedName name="GHG_W_LULUCF_CO2">OFFSET([16]Data_by_gas!$A$14,0,1,1,COUNTA([16]Data_by_gas!$1:$1)-1)</definedName>
    <definedName name="GHG_W_LULUCF_NONCO2" localSheetId="5">OFFSET([16]Data_by_gas!$A$21,0,1,1,COUNTA([16]Data_by_gas!$1:$1)-1)</definedName>
    <definedName name="GHG_W_LULUCF_NONCO2">OFFSET([16]Data_by_gas!$A$21,0,1,1,COUNTA([16]Data_by_gas!$1:$1)-1)</definedName>
    <definedName name="GHG_W_LULUCF_TOTALGHG" localSheetId="5">OFFSET([16]Data_by_gas!$A$22,0,1,1,COUNTA([16]Data_by_gas!$1:$1)-1)</definedName>
    <definedName name="GHG_W_LULUCF_TOTALGHG">OFFSET([16]Data_by_gas!$A$22,0,1,1,COUNTA([16]Data_by_gas!$1:$1)-1)</definedName>
    <definedName name="GHG_WO_LULUCF_CO2" localSheetId="5">OFFSET([16]Data_by_gas!$A$3,0,1,1,COUNTA([16]Data_by_gas!$1:$1)-1)</definedName>
    <definedName name="GHG_WO_LULUCF_CO2">OFFSET([16]Data_by_gas!$A$3,0,1,1,COUNTA([16]Data_by_gas!$1:$1)-1)</definedName>
    <definedName name="GHG_WO_LULUCF_NONCO2" localSheetId="5">OFFSET([16]Data_by_gas!$A$10,0,1,1,COUNTA([16]Data_by_gas!$1:$1)-1)</definedName>
    <definedName name="GHG_WO_LULUCF_NONCO2">OFFSET([16]Data_by_gas!$A$10,0,1,1,COUNTA([16]Data_by_gas!$1:$1)-1)</definedName>
    <definedName name="GHG_WO_LULUCF_TOTALGHG" localSheetId="5">OFFSET([16]Data_by_gas!$A$11,0,1,1,COUNTA([16]Data_by_gas!$1:$1)-1)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5">[3]TechnologyData!$O$101:$AA$128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5">[3]General!#REF!</definedName>
    <definedName name="Inflation" localSheetId="8">[3]General!#REF!</definedName>
    <definedName name="Inflation">[3]General!#REF!</definedName>
    <definedName name="LastPSOYear" localSheetId="14">[2]Plants!$H$2</definedName>
    <definedName name="LastPSOYear" localSheetId="5">[3]Plants!$H$2</definedName>
    <definedName name="LastPSOYear">[3]Plants!$H$2</definedName>
    <definedName name="LBL_CAT" localSheetId="5">#REF!,#REF!,#REF!,#REF!,#REF!,#REF!</definedName>
    <definedName name="LBL_CAT">Data_by_sector!$A$11:$A$18,Data_by_sector!$A$26,Data_by_sector!$A$27,Data_by_sector!$A$35,Data_by_sector!$A$41,Data_by_sector!$A$46</definedName>
    <definedName name="LBL_GAS_YEARS" localSheetId="5">OFFSET([16]Data_by_gas!$A$1,0,1,1,COUNTA([16]Data_by_gas!$1:$1)-1)</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7">'[11]Mining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'[11]Mining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5">[3]TechnologyData!$F$11</definedName>
    <definedName name="Nettarif">[3]TechnologyData!$F$11</definedName>
    <definedName name="NGCC_SmallBP" localSheetId="14">[2]TechnologyData!$A$72:$M$99</definedName>
    <definedName name="NGCC_SmallBP" localSheetId="5">[3]TechnologyData!$A$72:$M$99</definedName>
    <definedName name="NGCC_SmallBP">[3]TechnologyData!$A$72:$M$99</definedName>
    <definedName name="nhydro" localSheetId="14">[2]General!#REF!</definedName>
    <definedName name="nhydro" localSheetId="5">[3]General!#REF!</definedName>
    <definedName name="nhydro" localSheetId="8">[3]General!#REF!</definedName>
    <definedName name="nhydro">[3]General!#REF!</definedName>
    <definedName name="NyeNGCC" localSheetId="14">[2]Plants!$J$5</definedName>
    <definedName name="NyeNGCC" localSheetId="5">[3]Plants!$J$5</definedName>
    <definedName name="NyeNGCC">[3]Plants!$J$5</definedName>
    <definedName name="OffshoreWindPark" localSheetId="14">[2]TechnologyData!$O$43:$AA$70</definedName>
    <definedName name="OffshoreWindPark" localSheetId="5">[3]TechnologyData!$O$43:$AA$70</definedName>
    <definedName name="OffshoreWindPark">[3]TechnologyData!$O$43:$AA$70</definedName>
    <definedName name="OnshoreWindPark" localSheetId="14">[2]TechnologyData!$O$14:$AA$41</definedName>
    <definedName name="OnshoreWindPark" localSheetId="5">[3]TechnologyData!$O$14:$AA$41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[17]Rækker!$A$4:$A$4</definedName>
    <definedName name="Raggr1">[17]Rækker!$A$4:$A$4</definedName>
    <definedName name="Raggr2" localSheetId="5">[17]Rækker!$B$4:$B$4</definedName>
    <definedName name="Raggr2">[17]Rækker!$B$4:$B$4</definedName>
    <definedName name="Raggr3" localSheetId="5">[17]Rækker!$C$4:$C$4</definedName>
    <definedName name="Raggr3">[17]Rækker!$C$4:$C$4</definedName>
    <definedName name="Raggr4" localSheetId="8">#REF!</definedName>
    <definedName name="Raggr4">'MIN-IMP-EXP_Data'!$D$4:$D$4</definedName>
    <definedName name="Raggr5" localSheetId="8">#REF!</definedName>
    <definedName name="Raggr5">'MIN-IMP-EXP_Data'!$E$4:$E$4</definedName>
    <definedName name="Real_interest_rate" localSheetId="14">[18]TechnologyData!$B$37</definedName>
    <definedName name="Real_interest_rate" localSheetId="5">[19]TechnologyData!$B$37</definedName>
    <definedName name="Real_interest_rate">[19]TechnologyData!$B$37</definedName>
    <definedName name="RefurbishedCoalBioCHP" localSheetId="14">[2]TechnologyData!$A$43:$M$70</definedName>
    <definedName name="RefurbishedCoalBioCHP" localSheetId="5">[3]TechnologyData!$A$43:$M$70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5">[3]Plants!$J$4</definedName>
    <definedName name="RenovCKV">[3]Plants!$J$4</definedName>
    <definedName name="RetBE" localSheetId="5">[20]Macro1!#REF!</definedName>
    <definedName name="RetBE" localSheetId="21">[20]Macro1!#REF!</definedName>
    <definedName name="RetBE" localSheetId="22">[20]Macro1!#REF!</definedName>
    <definedName name="RetBE" localSheetId="23">[20]Macro1!#REF!</definedName>
    <definedName name="RetBE" localSheetId="24">[20]Macro1!#REF!</definedName>
    <definedName name="RetBE">[20]Macro1!#REF!</definedName>
    <definedName name="rSØK" localSheetId="5">'[6]Centrale data'!$C$32</definedName>
    <definedName name="rSØK">'[6]Centrale data'!$C$32</definedName>
    <definedName name="Saggr1" localSheetId="5">[17]Søjler!$A$4:$A$7</definedName>
    <definedName name="Saggr1">[17]Søjler!$A$4:$A$7</definedName>
    <definedName name="Saggr2" localSheetId="5">[17]Søjler!$B$4:$B$7</definedName>
    <definedName name="Saggr2">[17]Søjler!$B$4:$B$7</definedName>
    <definedName name="Saggr3" localSheetId="5">[17]Søjler!$C$4:$C$7</definedName>
    <definedName name="Saggr3">[17]Søjler!$C$4:$C$7</definedName>
    <definedName name="Saggr4" localSheetId="5">[17]Søjler!$D$4:$D$7</definedName>
    <definedName name="Saggr4">[17]Søjler!$D$4:$D$7</definedName>
    <definedName name="Saggr5" localSheetId="5">[17]Søjler!$E$4:$E$7</definedName>
    <definedName name="Saggr5">[17]Søjler!$E$4:$E$7</definedName>
    <definedName name="Saggr6" localSheetId="5">[17]Søjler!$F$4:$F$7</definedName>
    <definedName name="Saggr6">[17]Søjler!$F$4:$F$7</definedName>
    <definedName name="Saggr7" localSheetId="5">[17]Søjler!$G$4:$G$7</definedName>
    <definedName name="Saggr7">[17]Søjler!$G$4:$G$7</definedName>
    <definedName name="Saggr8" localSheetId="5">[17]Søjler!$H$4:$H$7</definedName>
    <definedName name="Saggr8">[17]Søjler!$H$4:$H$7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[21]Tech!#REF!</definedName>
    <definedName name="Share_I_UP_3">[22]Tech!#REF!</definedName>
    <definedName name="Share_I_UP_3a" localSheetId="5">#REF!</definedName>
    <definedName name="Share_I_UP_3a">#REF!</definedName>
    <definedName name="Share_I_UP_3b" localSheetId="5">#REF!</definedName>
    <definedName name="Share_I_UP_3b">#REF!</definedName>
    <definedName name="STOCK_HET_3" localSheetId="5">[21]Tech!#REF!</definedName>
    <definedName name="STOCK_HET_3">[22]Tech!#REF!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5">'[13]O&amp;M waste and WIN '!$L$13</definedName>
    <definedName name="VARWINOFF">'[13]O&amp;M waste and WIN '!$L$13</definedName>
    <definedName name="VARWINON" localSheetId="5">'[13]O&amp;M waste and WIN '!$L$14</definedName>
    <definedName name="VARWINON">'[13]O&amp;M waste and WIN '!$L$14</definedName>
    <definedName name="VARWSTBO" localSheetId="5">'[15]Adjusted O&amp;M waste and wind '!$D$5</definedName>
    <definedName name="VARWSTBO">'[15]Adjusted O&amp;M waste and wind '!$D$5</definedName>
    <definedName name="VARWSTBP" localSheetId="5">'[15]Adjusted O&amp;M waste and wind '!$D$4</definedName>
    <definedName name="VARWSTBP">'[15]Adjusted O&amp;M waste and wind '!$D$4</definedName>
    <definedName name="WasteCHP" localSheetId="14">[2]TechnologyData!$A$101:$M$129</definedName>
    <definedName name="WasteCHP" localSheetId="5">[3]TechnologyData!$A$101:$M$129</definedName>
    <definedName name="WasteCHP">[3]TechnologyData!$A$101:$M$129</definedName>
    <definedName name="Wood_SmallBP" localSheetId="14">[2]TechnologyData!$A$131:$M$158</definedName>
    <definedName name="Wood_SmallBP" localSheetId="5">[3]TechnologyData!$A$131:$M$158</definedName>
    <definedName name="Wood_SmallBP">[3]TechnologyData!$A$131:$M$158</definedName>
    <definedName name="x" localSheetId="2">[23]AGR_Fuels!$A$2</definedName>
    <definedName name="x" localSheetId="5">[23]AGR_Fuels!$A$2</definedName>
    <definedName name="x">[23]AGR_Fuels!$A$2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18" i="216" l="1"/>
  <c r="I12" i="265"/>
  <c r="N12" i="265" s="1"/>
  <c r="J12" i="265"/>
  <c r="K12" i="265"/>
  <c r="L12" i="265"/>
  <c r="H12" i="265"/>
  <c r="O12" i="265"/>
  <c r="P12" i="265"/>
  <c r="Q12" i="265"/>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3" i="231" l="1"/>
  <c r="D144" i="231"/>
  <c r="D145" i="231"/>
  <c r="D146" i="231"/>
  <c r="D147" i="231"/>
  <c r="D148" i="231"/>
  <c r="D149" i="231"/>
  <c r="D150" i="231"/>
  <c r="D151" i="231"/>
  <c r="D152" i="231"/>
  <c r="D153" i="231"/>
  <c r="D154" i="231"/>
  <c r="D155" i="231"/>
  <c r="D156" i="231"/>
  <c r="D157" i="231"/>
  <c r="D158" i="231"/>
  <c r="D159" i="231"/>
  <c r="D160" i="231"/>
  <c r="D161" i="231"/>
  <c r="D162" i="231"/>
  <c r="D163" i="231"/>
  <c r="D164" i="231"/>
  <c r="D165" i="231"/>
  <c r="D166" i="231"/>
  <c r="D167" i="231"/>
  <c r="D168" i="231"/>
  <c r="D169" i="231"/>
  <c r="D170" i="231"/>
  <c r="D171" i="231"/>
  <c r="D172" i="231"/>
  <c r="D173" i="231"/>
  <c r="D174"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H7" i="265" s="1"/>
  <c r="S8" i="265"/>
  <c r="V8" i="265" s="1"/>
  <c r="Y8" i="265"/>
  <c r="H8" i="265"/>
  <c r="AS8" i="265"/>
  <c r="G7" i="265" s="1"/>
  <c r="S9" i="265"/>
  <c r="V9" i="265"/>
  <c r="Y9" i="265"/>
  <c r="H9" i="265" s="1"/>
  <c r="S10" i="265"/>
  <c r="V10" i="265" s="1"/>
  <c r="Z10" i="265"/>
  <c r="H10" i="265"/>
  <c r="K10" i="265" s="1"/>
  <c r="G11" i="265"/>
  <c r="AC11" i="265" s="1"/>
  <c r="S11" i="265"/>
  <c r="V11" i="265" s="1"/>
  <c r="H11" i="265"/>
  <c r="M12" i="265"/>
  <c r="G13" i="265"/>
  <c r="H13" i="265"/>
  <c r="M13" i="265" s="1"/>
  <c r="G14" i="265"/>
  <c r="H14" i="265"/>
  <c r="M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P47" i="262"/>
  <c r="M47" i="262"/>
  <c r="L47" i="262"/>
  <c r="Z1" i="262"/>
  <c r="O47" i="262"/>
  <c r="H47" i="262"/>
  <c r="K47" i="262"/>
  <c r="Q47" i="262"/>
  <c r="V47" i="262"/>
  <c r="N47" i="262"/>
  <c r="I47" i="262"/>
  <c r="C47" i="262"/>
  <c r="J47" i="262"/>
  <c r="U47" i="262"/>
  <c r="D47" i="262"/>
  <c r="Y47" i="262"/>
  <c r="Z47" i="262"/>
  <c r="X47" i="262"/>
  <c r="F47" i="262"/>
  <c r="T47" i="262"/>
  <c r="S47" i="262"/>
  <c r="E47" i="262"/>
  <c r="G47" i="262"/>
  <c r="W47" i="262"/>
  <c r="R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27" i="231" l="1"/>
  <c r="C113" i="245" s="1"/>
  <c r="D127" i="231"/>
  <c r="B113" i="245" s="1"/>
  <c r="D113" i="245" s="1"/>
  <c r="F113"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H102" i="245" s="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1"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H100" i="245" l="1"/>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60" i="231" s="1"/>
  <c r="E99" i="216"/>
  <c r="F99" i="216"/>
  <c r="E161" i="231" s="1"/>
  <c r="E100" i="216"/>
  <c r="F100" i="216"/>
  <c r="E162" i="231" s="1"/>
  <c r="E101" i="216"/>
  <c r="F101" i="216"/>
  <c r="E163" i="231" s="1"/>
  <c r="E102" i="216"/>
  <c r="F102" i="216"/>
  <c r="E164" i="231" s="1"/>
  <c r="E103" i="216"/>
  <c r="F103" i="216"/>
  <c r="E165" i="231" s="1"/>
  <c r="E104" i="216"/>
  <c r="F104" i="216"/>
  <c r="E166" i="231" s="1"/>
  <c r="E105" i="216"/>
  <c r="F105" i="216"/>
  <c r="E167" i="231" s="1"/>
  <c r="E106" i="216"/>
  <c r="F106" i="216"/>
  <c r="E168" i="231" s="1"/>
  <c r="E107" i="216"/>
  <c r="F107" i="216"/>
  <c r="E169" i="231" s="1"/>
  <c r="E108" i="216"/>
  <c r="F108" i="216"/>
  <c r="E170" i="231" s="1"/>
  <c r="E109" i="216"/>
  <c r="F109" i="216"/>
  <c r="E171" i="231" s="1"/>
  <c r="E110" i="216"/>
  <c r="F110" i="216"/>
  <c r="E172" i="231" s="1"/>
  <c r="E111" i="216"/>
  <c r="F111" i="216"/>
  <c r="E173" i="231" s="1"/>
  <c r="E112" i="216"/>
  <c r="F112" i="216"/>
  <c r="E174" i="231" s="1"/>
  <c r="E175" i="231"/>
  <c r="E176" i="231"/>
  <c r="E177" i="231"/>
  <c r="E178" i="231"/>
  <c r="E182" i="231" s="1"/>
  <c r="E179" i="231"/>
  <c r="E183" i="231" s="1"/>
  <c r="E85" i="216"/>
  <c r="F85" i="216"/>
  <c r="E147" i="231" s="1"/>
  <c r="E86" i="216"/>
  <c r="F86" i="216"/>
  <c r="E148" i="231" s="1"/>
  <c r="E87" i="216"/>
  <c r="F87" i="216"/>
  <c r="E149" i="231" s="1"/>
  <c r="E88" i="216"/>
  <c r="F88" i="216"/>
  <c r="E150" i="231" s="1"/>
  <c r="E89" i="216"/>
  <c r="F89" i="216"/>
  <c r="E151" i="231" s="1"/>
  <c r="E90" i="216"/>
  <c r="F90" i="216"/>
  <c r="E152" i="231" s="1"/>
  <c r="E91" i="216"/>
  <c r="F91" i="216"/>
  <c r="E153" i="231" s="1"/>
  <c r="E92" i="216"/>
  <c r="F92" i="216"/>
  <c r="E154" i="231" s="1"/>
  <c r="E93" i="216"/>
  <c r="F93" i="216"/>
  <c r="E155" i="231" s="1"/>
  <c r="E94" i="216"/>
  <c r="F94" i="216"/>
  <c r="E156" i="231" s="1"/>
  <c r="E95" i="216"/>
  <c r="F95" i="216"/>
  <c r="E157" i="231" s="1"/>
  <c r="E96" i="216"/>
  <c r="F96" i="216"/>
  <c r="E158" i="231" s="1"/>
  <c r="E97" i="216"/>
  <c r="F97" i="216"/>
  <c r="E159" i="231" s="1"/>
  <c r="F84" i="216"/>
  <c r="E146"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C8" i="246" l="1"/>
  <c r="AD8" i="246" s="1"/>
  <c r="AE8" i="246" s="1"/>
  <c r="AF8" i="246" s="1"/>
  <c r="CX22" i="238" l="1"/>
  <c r="CW22" i="238"/>
  <c r="CV22" i="238"/>
  <c r="CX21" i="238"/>
  <c r="CV21" i="238"/>
  <c r="CW21" i="238"/>
  <c r="CX28" i="238"/>
  <c r="CV28" i="238"/>
  <c r="CW28" i="238"/>
  <c r="CW23" i="238"/>
  <c r="CV23" i="238"/>
  <c r="CX23" i="238"/>
  <c r="CX27" i="238"/>
  <c r="CW27" i="238"/>
  <c r="CV27" i="238"/>
  <c r="CW26" i="238"/>
  <c r="CV26" i="238"/>
  <c r="CX26" i="238"/>
  <c r="CX24" i="238"/>
  <c r="CV24" i="238"/>
  <c r="CW24" i="238"/>
  <c r="CX25" i="238"/>
  <c r="CW25" i="238"/>
  <c r="CV25"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1" authorId="0">
      <text>
        <r>
          <rPr>
            <b/>
            <sz val="9"/>
            <color indexed="81"/>
            <rFont val="Tahoma"/>
            <family val="2"/>
          </rPr>
          <t>Rikke Næraa:</t>
        </r>
        <r>
          <rPr>
            <sz val="9"/>
            <color indexed="81"/>
            <rFont val="Tahoma"/>
            <family val="2"/>
          </rPr>
          <t xml:space="preserve">
RAMSES data for 2010 ( from BF2012)
</t>
        </r>
      </text>
    </comment>
    <comment ref="J236" authorId="3">
      <text>
        <r>
          <rPr>
            <b/>
            <sz val="9"/>
            <color indexed="81"/>
            <rFont val="Tahoma"/>
            <family val="2"/>
          </rPr>
          <t>Christian Bang:</t>
        </r>
        <r>
          <rPr>
            <sz val="9"/>
            <color indexed="81"/>
            <rFont val="Tahoma"/>
            <family val="2"/>
          </rPr>
          <t xml:space="preserve">
DDHA in 2013 DKK: 48.0</t>
        </r>
      </text>
    </comment>
    <comment ref="J240" authorId="3">
      <text>
        <r>
          <rPr>
            <b/>
            <sz val="9"/>
            <color indexed="81"/>
            <rFont val="Tahoma"/>
            <family val="2"/>
          </rPr>
          <t>Christian Bang:</t>
        </r>
        <r>
          <rPr>
            <sz val="9"/>
            <color indexed="81"/>
            <rFont val="Tahoma"/>
            <family val="2"/>
          </rPr>
          <t xml:space="preserve">
DDHA in 2013 DKK: 
Average - 72,
Weigted average a deal lower.</t>
        </r>
      </text>
    </comment>
    <comment ref="D243" authorId="3">
      <text>
        <r>
          <rPr>
            <b/>
            <sz val="9"/>
            <color indexed="81"/>
            <rFont val="Tahoma"/>
            <family val="2"/>
          </rPr>
          <t>Christian Bang:</t>
        </r>
        <r>
          <rPr>
            <sz val="9"/>
            <color indexed="81"/>
            <rFont val="Tahoma"/>
            <family val="2"/>
          </rPr>
          <t xml:space="preserve">
Has not been investigated thouroughly in this study.</t>
        </r>
      </text>
    </comment>
    <comment ref="J246" authorId="3">
      <text>
        <r>
          <rPr>
            <b/>
            <sz val="9"/>
            <color indexed="81"/>
            <rFont val="Tahoma"/>
            <family val="2"/>
          </rPr>
          <t>Christian Bang:</t>
        </r>
        <r>
          <rPr>
            <sz val="9"/>
            <color indexed="81"/>
            <rFont val="Tahoma"/>
            <family val="2"/>
          </rPr>
          <t xml:space="preserve">
DDHA in 2013 DKK: 
41.9</t>
        </r>
      </text>
    </comment>
    <comment ref="J285" authorId="4">
      <text>
        <r>
          <rPr>
            <b/>
            <sz val="9"/>
            <color indexed="81"/>
            <rFont val="Tahoma"/>
            <family val="2"/>
          </rPr>
          <t>János Hethey:</t>
        </r>
        <r>
          <rPr>
            <sz val="9"/>
            <color indexed="81"/>
            <rFont val="Tahoma"/>
            <family val="2"/>
          </rPr>
          <t xml:space="preserve">
Forskel jf. ENS forudsætninger
</t>
        </r>
      </text>
    </comment>
    <comment ref="K285"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indexed="81"/>
            <rFont val="Tahoma"/>
            <family val="2"/>
          </rPr>
          <t>Maurizio Gargiulo:</t>
        </r>
        <r>
          <rPr>
            <sz val="9"/>
            <color indexed="81"/>
            <rFont val="Tahoma"/>
            <family val="2"/>
          </rPr>
          <t xml:space="preserve">
TO BE REVIEWED</t>
        </r>
      </text>
    </comment>
    <comment ref="AH29" authorId="0">
      <text>
        <r>
          <rPr>
            <b/>
            <sz val="9"/>
            <color indexed="81"/>
            <rFont val="Tahoma"/>
            <family val="2"/>
          </rPr>
          <t>Maurizio Gargiulo:</t>
        </r>
        <r>
          <rPr>
            <sz val="9"/>
            <color indexed="81"/>
            <rFont val="Tahoma"/>
            <family val="2"/>
          </rPr>
          <t xml:space="preserve">
I think these costs should be reviewed. </t>
        </r>
      </text>
    </comment>
    <comment ref="AK29" authorId="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<sst xmlns="http://schemas.openxmlformats.org/spreadsheetml/2006/main" count="9103" uniqueCount="2204">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</sst>
</file>

<file path=xl/styles.xml><?xml version="1.0" encoding="utf-8"?>
<styleSheet xmlns="http://schemas.openxmlformats.org/spreadsheetml/2006/main" xmlns:mc="http://schemas.openxmlformats.org/markup-compatibility/2006" xmlns:x14ac="http://schemas.microsoft.com/office/spreadsheetml/2009/9/ac" mc:Ignorable="x14ac">
  <numFmts count="36">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cellStyleXfs>
  <cellXfs count="1357">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0" fontId="13" fillId="98" borderId="0" xfId="0" applyFont="1" applyFill="1" applyBorder="1" applyAlignment="1">
      <alignment horizontal="left"/>
    </xf>
    <xf numFmtId="0" fontId="13" fillId="98" borderId="0" xfId="0" applyFont="1" applyFill="1" applyBorder="1" applyAlignment="1">
      <alignment horizontal="center" vertical="center"/>
    </xf>
    <xf numFmtId="0" fontId="12" fillId="98" borderId="0" xfId="0" applyFont="1" applyFill="1"/>
    <xf numFmtId="1" fontId="39" fillId="98" borderId="0" xfId="2002" applyNumberFormat="1" applyFont="1" applyFill="1" applyBorder="1" applyAlignment="1">
      <alignment horizontal="center"/>
    </xf>
    <xf numFmtId="0" fontId="0" fillId="98" borderId="0" xfId="0" applyNumberFormat="1" applyFont="1" applyFill="1" applyBorder="1" applyAlignment="1" applyProtection="1"/>
    <xf numFmtId="0" fontId="12" fillId="98" borderId="0" xfId="0" applyFont="1" applyFill="1" applyBorder="1" applyAlignment="1">
      <alignment horizontal="center" vertical="center"/>
    </xf>
  </cellXfs>
  <cellStyles count="10695">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50" Type="http://schemas.openxmlformats.org/officeDocument/2006/relationships/externalLink" Target="externalLinks/externalLink21.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2.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22.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21875" defaultRowHeight="13.2"/>
  <cols>
    <col min="1" max="1" width="11" style="91" bestFit="1" customWidth="1"/>
    <col min="2" max="2" width="23.21875" style="91" bestFit="1" customWidth="1"/>
    <col min="3" max="3" width="28" style="91" bestFit="1" customWidth="1"/>
    <col min="4" max="4" width="16.44140625" style="91" bestFit="1" customWidth="1"/>
    <col min="5" max="5" width="144.44140625" style="91" bestFit="1" customWidth="1"/>
    <col min="6" max="8" width="9.21875" style="91"/>
    <col min="9" max="9" width="13" style="91" customWidth="1"/>
    <col min="10" max="10" width="14.44140625" style="91" bestFit="1" customWidth="1"/>
    <col min="11" max="16384" width="9.218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21875" defaultRowHeight="14.4"/>
  <cols>
    <col min="1" max="1" width="9.21875" style="474"/>
    <col min="2" max="2" width="28.44140625" style="474" customWidth="1"/>
    <col min="3" max="3" width="138.44140625" style="474" customWidth="1"/>
    <col min="4" max="16384" width="9.218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topLeftCell="A24" zoomScale="70" zoomScaleNormal="70" workbookViewId="0">
      <selection activeCell="E48" sqref="E48"/>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2"/>
  <sheetViews>
    <sheetView topLeftCell="A174" zoomScale="80" zoomScaleNormal="80" workbookViewId="0">
      <selection activeCell="B193" sqref="B193"/>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3.95"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J67"/>
  <sheetViews>
    <sheetView topLeftCell="A13" workbookViewId="0">
      <selection activeCell="L31" sqref="L31"/>
    </sheetView>
  </sheetViews>
  <sheetFormatPr defaultColWidth="8.77734375" defaultRowHeight="13.2"/>
  <cols>
    <col min="2" max="2" width="17.109375" customWidth="1"/>
    <col min="3" max="3" width="36.6640625" customWidth="1"/>
    <col min="9" max="9" width="6.77734375" bestFit="1" customWidth="1"/>
  </cols>
  <sheetData>
    <row r="3" spans="2:10" ht="13.8">
      <c r="B3" s="9"/>
      <c r="C3" s="102"/>
      <c r="D3" s="102"/>
      <c r="E3" s="10" t="s">
        <v>7</v>
      </c>
      <c r="G3" s="102"/>
      <c r="H3" s="602"/>
      <c r="I3" s="602"/>
      <c r="J3" s="602"/>
    </row>
    <row r="4" spans="2:10" ht="27.6">
      <c r="B4" s="11" t="s">
        <v>1</v>
      </c>
      <c r="C4" s="11" t="s">
        <v>21</v>
      </c>
      <c r="D4" s="11" t="s">
        <v>81</v>
      </c>
      <c r="E4" s="103" t="s">
        <v>13</v>
      </c>
      <c r="F4" s="54" t="s">
        <v>82</v>
      </c>
      <c r="G4" s="11" t="s">
        <v>1655</v>
      </c>
      <c r="H4" s="11" t="s">
        <v>1787</v>
      </c>
      <c r="I4" s="11" t="s">
        <v>1788</v>
      </c>
      <c r="J4" s="1228" t="s">
        <v>63</v>
      </c>
    </row>
    <row r="5" spans="2:10" ht="13.8" thickBot="1">
      <c r="B5" s="104" t="s">
        <v>214</v>
      </c>
      <c r="C5" s="105"/>
      <c r="D5" s="105"/>
      <c r="E5" s="106"/>
      <c r="F5" s="107"/>
      <c r="G5" s="105"/>
      <c r="H5" s="105"/>
      <c r="I5" s="105"/>
      <c r="J5" s="105"/>
    </row>
    <row r="6" spans="2:10" ht="13.8" thickBot="1">
      <c r="B6" s="108" t="s">
        <v>22</v>
      </c>
      <c r="C6" s="109"/>
      <c r="D6" s="109"/>
      <c r="E6" s="109"/>
      <c r="F6" s="110"/>
      <c r="G6" s="109"/>
      <c r="H6" s="109"/>
      <c r="I6" s="109"/>
      <c r="J6" s="109"/>
    </row>
    <row r="7" spans="2:10">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15</v>
      </c>
    </row>
    <row r="8" spans="2:10">
      <c r="B8" s="524" t="s">
        <v>2166</v>
      </c>
      <c r="C8" s="602" t="str">
        <f>Processes!E57</f>
        <v xml:space="preserve">Import technology - Electricity to DE2 North </v>
      </c>
      <c r="D8" s="602"/>
      <c r="E8" s="602" t="s">
        <v>215</v>
      </c>
      <c r="F8" s="602">
        <v>1</v>
      </c>
      <c r="G8" s="602">
        <v>50</v>
      </c>
      <c r="H8" s="602">
        <v>0.95</v>
      </c>
      <c r="I8" s="1139">
        <f t="shared" si="0"/>
        <v>3.1536000000000002E-2</v>
      </c>
      <c r="J8" s="1296">
        <v>15</v>
      </c>
    </row>
    <row r="9" spans="2:10">
      <c r="B9" s="524" t="s">
        <v>2143</v>
      </c>
      <c r="C9" s="602" t="str">
        <f>Processes!E58</f>
        <v>Import technology - Electricity to DE3 East</v>
      </c>
      <c r="D9" s="602"/>
      <c r="E9" s="602" t="s">
        <v>215</v>
      </c>
      <c r="F9" s="602">
        <v>1</v>
      </c>
      <c r="G9" s="602">
        <v>50</v>
      </c>
      <c r="H9" s="602">
        <v>0.95</v>
      </c>
      <c r="I9" s="1139">
        <f t="shared" si="0"/>
        <v>3.1536000000000002E-2</v>
      </c>
      <c r="J9" s="602">
        <v>15</v>
      </c>
    </row>
    <row r="10" spans="2:10">
      <c r="B10" s="524" t="s">
        <v>2144</v>
      </c>
      <c r="C10" s="602" t="str">
        <f>Processes!E59</f>
        <v>Import technology - Electricity to DE4 South</v>
      </c>
      <c r="D10" s="602"/>
      <c r="E10" s="602" t="s">
        <v>215</v>
      </c>
      <c r="F10" s="602">
        <v>1</v>
      </c>
      <c r="G10" s="602">
        <v>50</v>
      </c>
      <c r="H10" s="602">
        <v>0.95</v>
      </c>
      <c r="I10" s="1139">
        <f t="shared" si="0"/>
        <v>3.1536000000000002E-2</v>
      </c>
      <c r="J10" s="602">
        <v>15</v>
      </c>
    </row>
    <row r="11" spans="2:10">
      <c r="B11" s="524" t="s">
        <v>2145</v>
      </c>
      <c r="C11" s="602" t="str">
        <f>Processes!E60</f>
        <v>Import technology - Electricity to DE4 South</v>
      </c>
      <c r="D11" s="602"/>
      <c r="E11" s="602" t="s">
        <v>215</v>
      </c>
      <c r="F11" s="602">
        <v>1</v>
      </c>
      <c r="G11" s="602">
        <v>50</v>
      </c>
      <c r="H11" s="602">
        <v>0.95</v>
      </c>
      <c r="I11" s="1139">
        <f t="shared" si="0"/>
        <v>3.1536000000000002E-2</v>
      </c>
      <c r="J11" s="602">
        <v>15</v>
      </c>
    </row>
    <row r="12" spans="2:10">
      <c r="B12" s="524" t="s">
        <v>2146</v>
      </c>
      <c r="C12" s="602" t="str">
        <f>Processes!E61</f>
        <v>Import technology - Electricity to DE4 South</v>
      </c>
      <c r="D12" s="602"/>
      <c r="E12" s="602" t="s">
        <v>215</v>
      </c>
      <c r="F12" s="602">
        <v>1</v>
      </c>
      <c r="G12" s="602">
        <v>50</v>
      </c>
      <c r="H12" s="602">
        <v>0.95</v>
      </c>
      <c r="I12" s="1139">
        <f t="shared" si="0"/>
        <v>3.1536000000000002E-2</v>
      </c>
      <c r="J12" s="602">
        <v>15</v>
      </c>
    </row>
    <row r="13" spans="2:10">
      <c r="B13" s="524" t="s">
        <v>2147</v>
      </c>
      <c r="C13" s="602" t="str">
        <f>Processes!E62</f>
        <v>Import technology - Electricity to DE4 South</v>
      </c>
      <c r="D13" s="602"/>
      <c r="E13" s="602" t="s">
        <v>215</v>
      </c>
      <c r="F13" s="602">
        <v>1</v>
      </c>
      <c r="G13" s="602">
        <v>50</v>
      </c>
      <c r="H13" s="602">
        <v>0.95</v>
      </c>
      <c r="I13" s="1139">
        <f t="shared" si="0"/>
        <v>3.1536000000000002E-2</v>
      </c>
      <c r="J13" s="602">
        <v>15</v>
      </c>
    </row>
    <row r="14" spans="2:10">
      <c r="B14" s="524" t="s">
        <v>2148</v>
      </c>
      <c r="C14" s="602" t="str">
        <f>Processes!E63</f>
        <v>Import technology - Electricity to DE5 East</v>
      </c>
      <c r="D14" s="602"/>
      <c r="E14" s="602" t="s">
        <v>215</v>
      </c>
      <c r="F14" s="602">
        <v>1</v>
      </c>
      <c r="G14" s="602">
        <v>50</v>
      </c>
      <c r="H14" s="602">
        <v>0.95</v>
      </c>
      <c r="I14" s="1139">
        <f t="shared" si="0"/>
        <v>3.1536000000000002E-2</v>
      </c>
      <c r="J14" s="602">
        <v>15</v>
      </c>
    </row>
    <row r="15" spans="2:10">
      <c r="B15" s="524" t="s">
        <v>2149</v>
      </c>
      <c r="C15" s="602" t="str">
        <f>Processes!E64</f>
        <v>Import technology - Electricity to DE5 East</v>
      </c>
      <c r="D15" s="602"/>
      <c r="E15" s="602" t="s">
        <v>215</v>
      </c>
      <c r="F15" s="602">
        <v>1</v>
      </c>
      <c r="G15" s="602">
        <v>50</v>
      </c>
      <c r="H15" s="602">
        <v>0.95</v>
      </c>
      <c r="I15" s="1139">
        <f t="shared" si="0"/>
        <v>3.1536000000000002E-2</v>
      </c>
      <c r="J15" s="602">
        <v>15</v>
      </c>
    </row>
    <row r="16" spans="2:10">
      <c r="B16" s="524" t="s">
        <v>2150</v>
      </c>
      <c r="C16" s="602" t="str">
        <f>Processes!E65</f>
        <v>Import technology - Electricity to DE5 East</v>
      </c>
      <c r="D16" s="602"/>
      <c r="E16" s="602" t="s">
        <v>215</v>
      </c>
      <c r="F16" s="602">
        <v>1</v>
      </c>
      <c r="G16" s="602">
        <v>50</v>
      </c>
      <c r="H16" s="602">
        <v>0.95</v>
      </c>
      <c r="I16" s="1139">
        <f t="shared" si="0"/>
        <v>3.1536000000000002E-2</v>
      </c>
      <c r="J16" s="602">
        <v>15</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602">
        <v>15</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602">
        <v>15</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602">
        <v>15</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602">
        <v>15</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16"/>
  <sheetViews>
    <sheetView workbookViewId="0">
      <selection activeCell="E7" sqref="E7"/>
    </sheetView>
  </sheetViews>
  <sheetFormatPr defaultColWidth="8.77734375" defaultRowHeight="13.2"/>
  <cols>
    <col min="1" max="1" width="8.77734375" style="606"/>
    <col min="2" max="2" width="15.88671875" style="606" bestFit="1" customWidth="1"/>
    <col min="3" max="3" width="30.109375" style="606" bestFit="1" customWidth="1"/>
    <col min="4" max="5" width="8.77734375" style="606"/>
    <col min="6" max="6" width="8.44140625" style="606" bestFit="1" customWidth="1"/>
    <col min="7" max="8" width="9.77734375" style="606" customWidth="1"/>
    <col min="9" max="22" width="6.77734375" style="606" customWidth="1"/>
    <col min="23" max="23" width="8.77734375" style="606"/>
    <col min="24" max="24" width="12.44140625" style="606" bestFit="1" customWidth="1"/>
    <col min="25" max="25" width="9.5546875" style="606" bestFit="1" customWidth="1"/>
    <col min="26" max="26" width="17.5546875" style="606" customWidth="1"/>
    <col min="27" max="28" width="19.44140625" style="606" bestFit="1" customWidth="1"/>
    <col min="29" max="29" width="19.44140625" style="606" customWidth="1"/>
    <col min="30" max="30" width="8.77734375" style="606"/>
    <col min="31" max="31" width="9.6640625" style="606" customWidth="1"/>
    <col min="32" max="32" width="11.21875" style="606" customWidth="1"/>
    <col min="33" max="33" width="8.77734375" style="606"/>
    <col min="34" max="34" width="9.77734375" style="606" bestFit="1" customWidth="1"/>
    <col min="35" max="16384" width="8.77734375" style="606"/>
  </cols>
  <sheetData>
    <row r="3" spans="2:46" ht="13.8">
      <c r="C3" s="1294"/>
      <c r="D3" s="1294"/>
      <c r="F3" s="609" t="s">
        <v>7</v>
      </c>
    </row>
    <row r="4" spans="2:46" ht="41.4">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6"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8"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 t="shared" ref="K7:L11" si="0">H7</f>
        <v>7046620441</v>
      </c>
      <c r="L7" s="647">
        <f t="shared" si="0"/>
        <v>704662044.10000002</v>
      </c>
      <c r="M7" s="647">
        <f t="shared" ref="M7:M14" si="1">H7</f>
        <v>7046620441</v>
      </c>
      <c r="N7" s="647">
        <f>M7*0.1</f>
        <v>704662044.10000002</v>
      </c>
      <c r="O7" s="647">
        <f>M7</f>
        <v>7046620441</v>
      </c>
      <c r="P7" s="647">
        <f t="shared" ref="P7:Q11" si="2">M7</f>
        <v>7046620441</v>
      </c>
      <c r="Q7" s="647">
        <f t="shared" si="2"/>
        <v>704662044.10000002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4" si="4">ROUNDUP(AH8/Y8/X8,0)</f>
        <v>7046620441</v>
      </c>
      <c r="I8" s="647">
        <f>H8*0.1</f>
        <v>704662044.10000002</v>
      </c>
      <c r="J8" s="647">
        <f>H8</f>
        <v>7046620441</v>
      </c>
      <c r="K8" s="647">
        <f t="shared" si="0"/>
        <v>7046620441</v>
      </c>
      <c r="L8" s="647">
        <f t="shared" si="0"/>
        <v>704662044.10000002</v>
      </c>
      <c r="M8" s="647">
        <f t="shared" si="1"/>
        <v>7046620441</v>
      </c>
      <c r="N8" s="647">
        <f>M8*0.1</f>
        <v>704662044.10000002</v>
      </c>
      <c r="O8" s="647">
        <f>M8</f>
        <v>7046620441</v>
      </c>
      <c r="P8" s="647">
        <f t="shared" si="2"/>
        <v>7046620441</v>
      </c>
      <c r="Q8" s="647">
        <f t="shared" si="2"/>
        <v>704662044.10000002</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6675745681</v>
      </c>
      <c r="I9" s="647">
        <f>H9*0.1</f>
        <v>667574568.10000002</v>
      </c>
      <c r="J9" s="647">
        <f>H9</f>
        <v>6675745681</v>
      </c>
      <c r="K9" s="647">
        <f t="shared" si="0"/>
        <v>6675745681</v>
      </c>
      <c r="L9" s="647">
        <f t="shared" si="0"/>
        <v>667574568.10000002</v>
      </c>
      <c r="M9" s="647">
        <f t="shared" si="1"/>
        <v>6675745681</v>
      </c>
      <c r="N9" s="647">
        <f>M9*0.1</f>
        <v>667574568.10000002</v>
      </c>
      <c r="O9" s="647">
        <f>M9</f>
        <v>6675745681</v>
      </c>
      <c r="P9" s="647">
        <f t="shared" si="2"/>
        <v>6675745681</v>
      </c>
      <c r="Q9" s="647">
        <f t="shared" si="2"/>
        <v>667574568.10000002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15854895992</v>
      </c>
      <c r="I10" s="647">
        <f>H10*0.1</f>
        <v>1585489599.2</v>
      </c>
      <c r="J10" s="647">
        <f>H10</f>
        <v>15854895992</v>
      </c>
      <c r="K10" s="647">
        <f t="shared" si="0"/>
        <v>15854895992</v>
      </c>
      <c r="L10" s="647">
        <f t="shared" si="0"/>
        <v>1585489599.2</v>
      </c>
      <c r="M10" s="647">
        <f t="shared" si="1"/>
        <v>15854895992</v>
      </c>
      <c r="N10" s="647">
        <f>M10*0.1</f>
        <v>1585489599.2</v>
      </c>
      <c r="O10" s="647">
        <f>M10</f>
        <v>15854895992</v>
      </c>
      <c r="P10" s="647">
        <f t="shared" si="2"/>
        <v>15854895992</v>
      </c>
      <c r="Q10" s="647">
        <f t="shared" si="2"/>
        <v>1585489599.2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6675745681</v>
      </c>
      <c r="I11" s="647">
        <f>H11*0.1</f>
        <v>667574568.10000002</v>
      </c>
      <c r="J11" s="647">
        <f>H11</f>
        <v>6675745681</v>
      </c>
      <c r="K11" s="647">
        <f t="shared" si="0"/>
        <v>6675745681</v>
      </c>
      <c r="L11" s="647">
        <f t="shared" si="0"/>
        <v>667574568.10000002</v>
      </c>
      <c r="M11" s="647">
        <f t="shared" si="1"/>
        <v>6675745681</v>
      </c>
      <c r="N11" s="647">
        <f>M11*0.1</f>
        <v>667574568.10000002</v>
      </c>
      <c r="O11" s="647">
        <f>M11</f>
        <v>6675745681</v>
      </c>
      <c r="P11" s="647">
        <f t="shared" si="2"/>
        <v>6675745681</v>
      </c>
      <c r="Q11" s="647">
        <f t="shared" si="2"/>
        <v>667574568.10000002</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t="e">
        <f t="shared" ref="I12:L12" si="5">ROUNDUP(AI12/Z12/Y12,0)</f>
        <v>#DIV/0!</v>
      </c>
      <c r="J12" s="647" t="e">
        <f t="shared" si="5"/>
        <v>#DIV/0!</v>
      </c>
      <c r="K12" s="647" t="e">
        <f t="shared" si="5"/>
        <v>#DIV/0!</v>
      </c>
      <c r="L12" s="647" t="e">
        <f t="shared" si="5"/>
        <v>#DIV/0!</v>
      </c>
      <c r="M12" s="647">
        <f t="shared" si="1"/>
        <v>15854895992</v>
      </c>
      <c r="N12" s="647" t="e">
        <f t="shared" ref="N12" si="6">I12</f>
        <v>#DIV/0!</v>
      </c>
      <c r="O12" s="647" t="e">
        <f t="shared" ref="O12" si="7">J12</f>
        <v>#DIV/0!</v>
      </c>
      <c r="P12" s="647" t="e">
        <f t="shared" ref="P12" si="8">K12</f>
        <v>#DIV/0!</v>
      </c>
      <c r="Q12" s="647" t="e">
        <f t="shared" ref="Q12" si="9">L12</f>
        <v>#DIV/0!</v>
      </c>
      <c r="R12" s="647">
        <v>0</v>
      </c>
      <c r="S12" s="647">
        <v>0</v>
      </c>
      <c r="T12" s="647">
        <v>0</v>
      </c>
      <c r="U12" s="647">
        <v>0</v>
      </c>
      <c r="V12" s="647">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0</v>
      </c>
      <c r="I13" s="647">
        <v>0</v>
      </c>
      <c r="J13" s="647">
        <v>0</v>
      </c>
      <c r="K13" s="647">
        <v>0</v>
      </c>
      <c r="L13" s="647">
        <v>0</v>
      </c>
      <c r="M13" s="647">
        <f t="shared" si="1"/>
        <v>0</v>
      </c>
      <c r="N13" s="647">
        <v>0</v>
      </c>
      <c r="O13" s="647">
        <v>0</v>
      </c>
      <c r="P13" s="647">
        <v>0</v>
      </c>
      <c r="Q13" s="647">
        <v>0</v>
      </c>
      <c r="R13" s="647">
        <v>0</v>
      </c>
      <c r="S13" s="647">
        <v>0</v>
      </c>
      <c r="T13" s="647">
        <v>0</v>
      </c>
      <c r="U13" s="647">
        <v>0</v>
      </c>
      <c r="V13" s="647">
        <v>0</v>
      </c>
      <c r="W13" s="606">
        <v>80</v>
      </c>
      <c r="X13" s="608">
        <v>0.2</v>
      </c>
      <c r="Y13" s="758">
        <v>3.1536000000000002E-2</v>
      </c>
      <c r="Z13" s="628"/>
      <c r="AA13" s="808">
        <v>0.41666666666666663</v>
      </c>
      <c r="AB13" s="808"/>
      <c r="AC13" s="808"/>
      <c r="AD13" s="808"/>
      <c r="AE13" s="647">
        <v>0</v>
      </c>
      <c r="AF13" s="647">
        <v>5</v>
      </c>
      <c r="AI13" s="606">
        <v>0.81</v>
      </c>
      <c r="AP13" s="606" t="s">
        <v>1667</v>
      </c>
    </row>
    <row r="14" spans="2:46">
      <c r="B14" s="606" t="s">
        <v>1864</v>
      </c>
      <c r="C14" s="606" t="s">
        <v>1782</v>
      </c>
      <c r="D14" s="606" t="s">
        <v>1784</v>
      </c>
      <c r="E14" s="606" t="s">
        <v>1651</v>
      </c>
      <c r="F14" s="606" t="s">
        <v>1684</v>
      </c>
      <c r="G14" s="628">
        <f>AI14</f>
        <v>0.8</v>
      </c>
      <c r="H14" s="647">
        <f t="shared" si="4"/>
        <v>0</v>
      </c>
      <c r="I14" s="647">
        <v>0</v>
      </c>
      <c r="J14" s="647">
        <v>0</v>
      </c>
      <c r="K14" s="647">
        <v>0</v>
      </c>
      <c r="L14" s="647">
        <v>0</v>
      </c>
      <c r="M14" s="647">
        <f t="shared" si="1"/>
        <v>0</v>
      </c>
      <c r="N14" s="647">
        <v>0</v>
      </c>
      <c r="O14" s="647">
        <v>0</v>
      </c>
      <c r="P14" s="647">
        <v>0</v>
      </c>
      <c r="Q14" s="647">
        <v>0</v>
      </c>
      <c r="R14" s="647">
        <v>0</v>
      </c>
      <c r="S14" s="647">
        <v>0</v>
      </c>
      <c r="T14" s="647">
        <v>0</v>
      </c>
      <c r="U14" s="647">
        <v>0</v>
      </c>
      <c r="V14" s="647">
        <v>0</v>
      </c>
      <c r="W14" s="606">
        <v>80</v>
      </c>
      <c r="X14" s="608">
        <v>0.2</v>
      </c>
      <c r="Y14" s="758">
        <v>3.1536000000000002E-2</v>
      </c>
      <c r="Z14" s="628"/>
      <c r="AA14" s="808">
        <v>0.41666666666666663</v>
      </c>
      <c r="AB14" s="808"/>
      <c r="AE14" s="647">
        <v>0</v>
      </c>
      <c r="AF14" s="647">
        <v>5</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1"/>
  <sheetViews>
    <sheetView tabSelected="1" zoomScale="70" zoomScaleNormal="70" workbookViewId="0">
      <pane xSplit="2" ySplit="6" topLeftCell="AX51" activePane="bottomRight" state="frozen"/>
      <selection pane="topRight" activeCell="C1" sqref="C1"/>
      <selection pane="bottomLeft" activeCell="A6" sqref="A6"/>
      <selection pane="bottomRight" activeCell="E78" sqref="E78"/>
    </sheetView>
  </sheetViews>
  <sheetFormatPr defaultColWidth="8.44140625" defaultRowHeight="13.2"/>
  <cols>
    <col min="1" max="1" width="3.44140625" style="484" customWidth="1"/>
    <col min="2" max="2" width="14.21875" style="484" customWidth="1"/>
    <col min="3" max="3" width="42.44140625" style="484" customWidth="1"/>
    <col min="4" max="4" width="37.21875" style="484" bestFit="1" customWidth="1"/>
    <col min="5" max="5" width="22.44140625" style="482" customWidth="1"/>
    <col min="6" max="6" width="13" style="485" customWidth="1"/>
    <col min="7" max="47" width="13" style="484" customWidth="1"/>
    <col min="48" max="48" width="10" style="484" bestFit="1" customWidth="1"/>
    <col min="49" max="55" width="12" style="484" customWidth="1"/>
    <col min="56"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s="1296" customFormat="1" ht="14.4">
      <c r="B14" s="1351" t="str">
        <f>Processes!D13</f>
        <v>IMPNGA</v>
      </c>
      <c r="C14" s="1351" t="str">
        <f>Processes!E13</f>
        <v>Import technology - Natural Gas</v>
      </c>
      <c r="D14" s="1352"/>
      <c r="E14" s="1352" t="str">
        <f t="shared" si="4"/>
        <v>NGA</v>
      </c>
      <c r="F14" s="1353" t="str">
        <f t="shared" si="5"/>
        <v>MKr19</v>
      </c>
      <c r="G14" s="1354">
        <f t="shared" si="0"/>
        <v>44.4</v>
      </c>
      <c r="H14" s="1354">
        <f t="shared" si="0"/>
        <v>46.1</v>
      </c>
      <c r="I14" s="1354">
        <f t="shared" si="0"/>
        <v>55.1</v>
      </c>
      <c r="J14" s="1354">
        <f t="shared" si="0"/>
        <v>54.2</v>
      </c>
      <c r="K14" s="1354">
        <f t="shared" si="0"/>
        <v>45.7</v>
      </c>
      <c r="L14" s="1354">
        <f t="shared" si="0"/>
        <v>44</v>
      </c>
      <c r="M14" s="1354">
        <f t="shared" si="0"/>
        <v>36.799999999999997</v>
      </c>
      <c r="N14" s="1354">
        <f t="shared" si="0"/>
        <v>36.9</v>
      </c>
      <c r="O14" s="1354">
        <f t="shared" si="0"/>
        <v>53.422183381850253</v>
      </c>
      <c r="P14" s="1354">
        <f t="shared" si="0"/>
        <v>34.261011240620462</v>
      </c>
      <c r="Q14" s="1354">
        <f t="shared" si="1"/>
        <v>33.397849986482257</v>
      </c>
      <c r="R14" s="1354">
        <f t="shared" si="1"/>
        <v>31.525290025438199</v>
      </c>
      <c r="S14" s="1354">
        <f t="shared" si="1"/>
        <v>32.762548621541896</v>
      </c>
      <c r="T14" s="1354">
        <f t="shared" si="1"/>
        <v>33.367688312875465</v>
      </c>
      <c r="U14" s="1354">
        <f t="shared" si="1"/>
        <v>33.567123920362071</v>
      </c>
      <c r="V14" s="1354">
        <f t="shared" si="1"/>
        <v>33.506083462913665</v>
      </c>
      <c r="W14" s="1354">
        <f t="shared" si="1"/>
        <v>33.467639204304064</v>
      </c>
      <c r="X14" s="1354">
        <f t="shared" si="1"/>
        <v>33.442947086231669</v>
      </c>
      <c r="Y14" s="1354">
        <f t="shared" si="1"/>
        <v>33.42179959045346</v>
      </c>
      <c r="Z14" s="1354">
        <f t="shared" si="1"/>
        <v>33.414220248022303</v>
      </c>
      <c r="AA14" s="1354">
        <f t="shared" si="2"/>
        <v>33.412152610409883</v>
      </c>
      <c r="AB14" s="1354">
        <f t="shared" si="2"/>
        <v>33.458238338148384</v>
      </c>
      <c r="AC14" s="1354">
        <f t="shared" si="2"/>
        <v>33.504324065886884</v>
      </c>
      <c r="AD14" s="1354">
        <f t="shared" si="2"/>
        <v>33.550409793625377</v>
      </c>
      <c r="AE14" s="1354">
        <f t="shared" si="2"/>
        <v>33.59649552136387</v>
      </c>
      <c r="AF14" s="1354">
        <f t="shared" si="2"/>
        <v>33.642581249102378</v>
      </c>
      <c r="AG14" s="1354">
        <f t="shared" si="2"/>
        <v>33.688666976840878</v>
      </c>
      <c r="AH14" s="1354">
        <f t="shared" si="2"/>
        <v>33.734752704579364</v>
      </c>
      <c r="AI14" s="1354">
        <f t="shared" si="2"/>
        <v>33.780838432317864</v>
      </c>
      <c r="AJ14" s="1354">
        <f t="shared" si="2"/>
        <v>33.82692416005635</v>
      </c>
      <c r="AK14" s="1354">
        <f t="shared" si="3"/>
        <v>33.873009887794851</v>
      </c>
      <c r="AL14" s="1354">
        <f t="shared" si="3"/>
        <v>33.919095615533351</v>
      </c>
      <c r="AM14" s="1354">
        <f t="shared" si="3"/>
        <v>33.965181343271844</v>
      </c>
      <c r="AN14" s="1354">
        <f t="shared" si="3"/>
        <v>34.011267071010337</v>
      </c>
      <c r="AO14" s="1354">
        <f t="shared" si="3"/>
        <v>34.057352798748838</v>
      </c>
      <c r="AP14" s="1354">
        <f t="shared" si="3"/>
        <v>34.103438526487338</v>
      </c>
      <c r="AQ14" s="1354">
        <f t="shared" si="3"/>
        <v>34.149524254225838</v>
      </c>
      <c r="AR14" s="1354">
        <f t="shared" si="3"/>
        <v>34.195609981964324</v>
      </c>
      <c r="AS14" s="1354">
        <f t="shared" si="3"/>
        <v>34.241695709702832</v>
      </c>
      <c r="AT14" s="1354">
        <f t="shared" si="3"/>
        <v>34.287781437441318</v>
      </c>
      <c r="AU14" s="1354">
        <f t="shared" si="3"/>
        <v>34.333867165179825</v>
      </c>
      <c r="AV14" s="1296">
        <v>5</v>
      </c>
      <c r="AW14" s="1354">
        <v>200</v>
      </c>
      <c r="AX14" s="1354">
        <v>200</v>
      </c>
      <c r="AY14" s="1354">
        <v>200</v>
      </c>
      <c r="AZ14" s="1354">
        <v>0</v>
      </c>
      <c r="BA14" s="1354">
        <v>200</v>
      </c>
      <c r="BB14" s="1354">
        <v>200</v>
      </c>
      <c r="BC14" s="1354">
        <v>200</v>
      </c>
      <c r="BD14" s="1354">
        <v>0</v>
      </c>
      <c r="BE14" s="1354">
        <v>200</v>
      </c>
      <c r="BF14" s="1354">
        <v>200</v>
      </c>
      <c r="BG14" s="1354">
        <v>200</v>
      </c>
      <c r="BH14" s="1354">
        <v>0</v>
      </c>
      <c r="BI14" s="1354">
        <v>200</v>
      </c>
      <c r="BJ14" s="1354">
        <v>200</v>
      </c>
      <c r="BK14" s="1354">
        <v>200</v>
      </c>
      <c r="BL14" s="1354">
        <v>0</v>
      </c>
      <c r="BM14" s="1354">
        <v>200</v>
      </c>
      <c r="BN14" s="1354">
        <v>200</v>
      </c>
      <c r="BO14" s="1354">
        <v>200</v>
      </c>
      <c r="BP14" s="1354">
        <v>0</v>
      </c>
      <c r="BQ14" s="1355"/>
      <c r="BR14" s="1355"/>
      <c r="BS14" s="1355"/>
      <c r="BT14" s="1355"/>
      <c r="BU14" s="1355"/>
      <c r="BV14" s="1355"/>
      <c r="BW14" s="1355"/>
      <c r="BX14" s="1355"/>
      <c r="BY14" s="1355"/>
      <c r="BZ14" s="1355"/>
      <c r="CA14" s="1355"/>
      <c r="CB14" s="1355"/>
      <c r="CC14" s="1355"/>
      <c r="CD14" s="1355"/>
      <c r="CE14" s="1355"/>
      <c r="CF14" s="1355"/>
      <c r="CG14" s="1355"/>
      <c r="CH14" s="1355"/>
    </row>
    <row r="15" spans="2:110"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4">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4">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4">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4">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4">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4">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4">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4">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4">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4">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4">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4">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84" ht="14.4">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84" ht="14.4">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84" ht="14.4">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84" s="1296" customFormat="1" ht="14.4">
      <c r="B68" s="1351" t="str">
        <f>Processes!D82</f>
        <v>MINNGA</v>
      </c>
      <c r="C68" s="1351" t="str">
        <f>Processes!E82</f>
        <v>Mining technology - Mining Natural Gas</v>
      </c>
      <c r="D68" s="1352"/>
      <c r="E68" s="1356" t="s">
        <v>736</v>
      </c>
      <c r="F68" s="1353" t="str">
        <f t="shared" si="5"/>
        <v>MKr19</v>
      </c>
      <c r="G68" s="1354">
        <f t="shared" ref="G68:P75" si="32">IFERROR(INDEX($G$122:$AU$177,MATCH($E68,$E$122:$E$177,0),MATCH(G$6,$G$121:$AU$121,0)),0)*$E$189</f>
        <v>22.2</v>
      </c>
      <c r="H68" s="1354">
        <f t="shared" si="32"/>
        <v>23.05</v>
      </c>
      <c r="I68" s="1354">
        <f t="shared" si="32"/>
        <v>27.55</v>
      </c>
      <c r="J68" s="1354">
        <f t="shared" si="32"/>
        <v>27.1</v>
      </c>
      <c r="K68" s="1354">
        <f t="shared" si="32"/>
        <v>22.85</v>
      </c>
      <c r="L68" s="1354">
        <f t="shared" si="32"/>
        <v>22</v>
      </c>
      <c r="M68" s="1354">
        <f t="shared" si="32"/>
        <v>18.399999999999999</v>
      </c>
      <c r="N68" s="1354">
        <f t="shared" si="32"/>
        <v>18.45</v>
      </c>
      <c r="O68" s="1354">
        <f t="shared" si="32"/>
        <v>26.711091690925127</v>
      </c>
      <c r="P68" s="1354">
        <f t="shared" si="32"/>
        <v>17.130505620310231</v>
      </c>
      <c r="Q68" s="1354">
        <f t="shared" ref="Q68:Z75" si="33">IFERROR(INDEX($G$122:$AU$177,MATCH($E68,$E$122:$E$177,0),MATCH(Q$6,$G$121:$AU$121,0)),0)*$E$189</f>
        <v>16.698924993241128</v>
      </c>
      <c r="R68" s="1354">
        <f t="shared" si="33"/>
        <v>15.7626450127191</v>
      </c>
      <c r="S68" s="1354">
        <f>IFERROR(INDEX($G$122:$AU$177,MATCH($E68,$E$122:$E$177,0),MATCH(S$6,$G$121:$AU$121,0)),0)*$E$189</f>
        <v>16.381274310770948</v>
      </c>
      <c r="T68" s="1354">
        <f t="shared" si="33"/>
        <v>16.683844156437733</v>
      </c>
      <c r="U68" s="1354">
        <f t="shared" si="33"/>
        <v>16.783561960181036</v>
      </c>
      <c r="V68" s="1354">
        <f t="shared" si="33"/>
        <v>16.753041731456833</v>
      </c>
      <c r="W68" s="1354">
        <f t="shared" si="33"/>
        <v>16.733819602152032</v>
      </c>
      <c r="X68" s="1354">
        <f t="shared" si="33"/>
        <v>16.721473543115835</v>
      </c>
      <c r="Y68" s="1354">
        <f t="shared" si="33"/>
        <v>16.71089979522673</v>
      </c>
      <c r="Z68" s="1354">
        <f t="shared" si="33"/>
        <v>16.707110124011152</v>
      </c>
      <c r="AA68" s="1354">
        <f t="shared" ref="AA68:AJ75" si="34">IFERROR(INDEX($G$122:$AU$177,MATCH($E68,$E$122:$E$177,0),MATCH(AA$6,$G$121:$AU$121,0)),0)*$E$189</f>
        <v>16.706076305204942</v>
      </c>
      <c r="AB68" s="1354">
        <f t="shared" si="34"/>
        <v>16.729119169074192</v>
      </c>
      <c r="AC68" s="1354">
        <f t="shared" si="34"/>
        <v>16.752162032943442</v>
      </c>
      <c r="AD68" s="1354">
        <f t="shared" si="34"/>
        <v>16.775204896812689</v>
      </c>
      <c r="AE68" s="1354">
        <f t="shared" si="34"/>
        <v>16.798247760681935</v>
      </c>
      <c r="AF68" s="1354">
        <f t="shared" si="34"/>
        <v>16.821290624551189</v>
      </c>
      <c r="AG68" s="1354">
        <f t="shared" si="34"/>
        <v>16.844333488420439</v>
      </c>
      <c r="AH68" s="1354">
        <f t="shared" si="34"/>
        <v>16.867376352289682</v>
      </c>
      <c r="AI68" s="1354">
        <f t="shared" si="34"/>
        <v>16.890419216158932</v>
      </c>
      <c r="AJ68" s="1354">
        <f t="shared" si="34"/>
        <v>16.913462080028175</v>
      </c>
      <c r="AK68" s="1354">
        <f t="shared" ref="AK68:AU75" si="35">IFERROR(INDEX($G$122:$AU$177,MATCH($E68,$E$122:$E$177,0),MATCH(AK$6,$G$121:$AU$121,0)),0)*$E$189</f>
        <v>16.936504943897425</v>
      </c>
      <c r="AL68" s="1354">
        <f t="shared" si="35"/>
        <v>16.959547807766675</v>
      </c>
      <c r="AM68" s="1354">
        <f t="shared" si="35"/>
        <v>16.982590671635922</v>
      </c>
      <c r="AN68" s="1354">
        <f t="shared" si="35"/>
        <v>17.005633535505169</v>
      </c>
      <c r="AO68" s="1354">
        <f t="shared" si="35"/>
        <v>17.028676399374419</v>
      </c>
      <c r="AP68" s="1354">
        <f t="shared" si="35"/>
        <v>17.051719263243669</v>
      </c>
      <c r="AQ68" s="1354">
        <f t="shared" si="35"/>
        <v>17.074762127112919</v>
      </c>
      <c r="AR68" s="1354">
        <f t="shared" si="35"/>
        <v>17.097804990982162</v>
      </c>
      <c r="AS68" s="1354">
        <f t="shared" si="35"/>
        <v>17.120847854851416</v>
      </c>
      <c r="AT68" s="1354">
        <f t="shared" si="35"/>
        <v>17.143890718720659</v>
      </c>
      <c r="AU68" s="1354">
        <f t="shared" si="35"/>
        <v>17.166933582589913</v>
      </c>
      <c r="AV68" s="1296">
        <v>5</v>
      </c>
      <c r="AW68" s="1354">
        <v>0</v>
      </c>
      <c r="AX68" s="1354">
        <v>0</v>
      </c>
      <c r="AY68" s="1354">
        <v>0</v>
      </c>
      <c r="AZ68" s="1296">
        <v>5</v>
      </c>
      <c r="BA68" s="1296">
        <v>0</v>
      </c>
      <c r="BB68" s="1296">
        <v>0</v>
      </c>
      <c r="BC68" s="1296">
        <v>0</v>
      </c>
      <c r="BD68" s="1296">
        <v>5</v>
      </c>
      <c r="BE68" s="1296">
        <v>0</v>
      </c>
      <c r="BF68" s="1296">
        <v>0</v>
      </c>
      <c r="BG68" s="1296">
        <v>0</v>
      </c>
      <c r="BH68" s="1296">
        <v>5</v>
      </c>
      <c r="BI68" s="1296">
        <v>0</v>
      </c>
      <c r="BJ68" s="1296">
        <v>0</v>
      </c>
      <c r="BK68" s="1296">
        <v>0</v>
      </c>
      <c r="BL68" s="1296">
        <v>5</v>
      </c>
      <c r="BM68" s="1296">
        <v>0</v>
      </c>
      <c r="BN68" s="1296">
        <v>0</v>
      </c>
      <c r="BO68" s="1296">
        <v>0</v>
      </c>
      <c r="BP68" s="1296">
        <v>5</v>
      </c>
      <c r="CA68" s="1354"/>
      <c r="CB68" s="1354"/>
      <c r="CC68" s="1354"/>
      <c r="CD68" s="1354"/>
      <c r="CE68" s="1354"/>
      <c r="CF68" s="1354"/>
    </row>
    <row r="69" spans="2:84" s="1296" customFormat="1" ht="14.4">
      <c r="B69" s="1351" t="str">
        <f>Processes!D83</f>
        <v>MINCRD</v>
      </c>
      <c r="C69" s="1351" t="str">
        <f>Processes!E83</f>
        <v>Mining technology - Mining Crude Oil</v>
      </c>
      <c r="D69" s="1352"/>
      <c r="E69" s="1356" t="s">
        <v>735</v>
      </c>
      <c r="F69" s="1353" t="str">
        <f t="shared" si="5"/>
        <v>MKr19</v>
      </c>
      <c r="G69" s="1354">
        <f t="shared" si="32"/>
        <v>38.1</v>
      </c>
      <c r="H69" s="1354">
        <f t="shared" si="32"/>
        <v>53.05</v>
      </c>
      <c r="I69" s="1354">
        <f t="shared" si="32"/>
        <v>56.45</v>
      </c>
      <c r="J69" s="1354">
        <f t="shared" si="32"/>
        <v>50.15</v>
      </c>
      <c r="K69" s="1354">
        <f t="shared" si="32"/>
        <v>48.65</v>
      </c>
      <c r="L69" s="1354">
        <f t="shared" si="32"/>
        <v>31.35</v>
      </c>
      <c r="M69" s="1354">
        <f t="shared" si="32"/>
        <v>29.95</v>
      </c>
      <c r="N69" s="1354">
        <f t="shared" si="32"/>
        <v>31.95</v>
      </c>
      <c r="O69" s="1354">
        <f t="shared" si="32"/>
        <v>39.296456059651113</v>
      </c>
      <c r="P69" s="1354">
        <f t="shared" si="32"/>
        <v>36.333904109589035</v>
      </c>
      <c r="Q69" s="1354">
        <f t="shared" si="33"/>
        <v>35.595773973805329</v>
      </c>
      <c r="R69" s="1354">
        <f t="shared" si="33"/>
        <v>24.590558528714574</v>
      </c>
      <c r="S69" s="1354">
        <f t="shared" si="33"/>
        <v>26.290661716037413</v>
      </c>
      <c r="T69" s="1354">
        <f t="shared" si="33"/>
        <v>27.444983238166369</v>
      </c>
      <c r="U69" s="1354">
        <f t="shared" si="33"/>
        <v>28.284194031230708</v>
      </c>
      <c r="V69" s="1354">
        <f t="shared" si="33"/>
        <v>28.893214528675163</v>
      </c>
      <c r="W69" s="1354">
        <f t="shared" si="33"/>
        <v>29.573135085849277</v>
      </c>
      <c r="X69" s="1354">
        <f t="shared" si="33"/>
        <v>30.239023493434509</v>
      </c>
      <c r="Y69" s="1354">
        <f t="shared" si="33"/>
        <v>30.851587128652312</v>
      </c>
      <c r="Z69" s="1354">
        <f t="shared" si="33"/>
        <v>31.494801163848638</v>
      </c>
      <c r="AA69" s="1354">
        <f t="shared" si="34"/>
        <v>32.104560774081321</v>
      </c>
      <c r="AB69" s="1354">
        <f t="shared" si="34"/>
        <v>31.950766470971942</v>
      </c>
      <c r="AC69" s="1354">
        <f t="shared" si="34"/>
        <v>31.79697216786257</v>
      </c>
      <c r="AD69" s="1354">
        <f t="shared" si="34"/>
        <v>31.643177864753202</v>
      </c>
      <c r="AE69" s="1354">
        <f t="shared" si="34"/>
        <v>31.489383561643827</v>
      </c>
      <c r="AF69" s="1354">
        <f t="shared" si="34"/>
        <v>31.335589258534458</v>
      </c>
      <c r="AG69" s="1354">
        <f t="shared" si="34"/>
        <v>31.181794955425087</v>
      </c>
      <c r="AH69" s="1354">
        <f t="shared" si="34"/>
        <v>31.028000652315718</v>
      </c>
      <c r="AI69" s="1354">
        <f t="shared" si="34"/>
        <v>30.87420634920635</v>
      </c>
      <c r="AJ69" s="1354">
        <f t="shared" si="34"/>
        <v>30.720412046096975</v>
      </c>
      <c r="AK69" s="1354">
        <f t="shared" si="35"/>
        <v>30.566617742987603</v>
      </c>
      <c r="AL69" s="1354">
        <f t="shared" si="35"/>
        <v>30.412823439878235</v>
      </c>
      <c r="AM69" s="1354">
        <f t="shared" si="35"/>
        <v>30.259029136768859</v>
      </c>
      <c r="AN69" s="1354">
        <f t="shared" si="35"/>
        <v>30.105234833659487</v>
      </c>
      <c r="AO69" s="1354">
        <f t="shared" si="35"/>
        <v>29.951440530550119</v>
      </c>
      <c r="AP69" s="1354">
        <f t="shared" si="35"/>
        <v>29.797646227440747</v>
      </c>
      <c r="AQ69" s="1354">
        <f t="shared" si="35"/>
        <v>29.643851924331376</v>
      </c>
      <c r="AR69" s="1354">
        <f t="shared" si="35"/>
        <v>29.490057621222004</v>
      </c>
      <c r="AS69" s="1354">
        <f t="shared" si="35"/>
        <v>29.336263318112636</v>
      </c>
      <c r="AT69" s="1354">
        <f t="shared" si="35"/>
        <v>29.182469015003264</v>
      </c>
      <c r="AU69" s="1354">
        <f t="shared" si="35"/>
        <v>29.028674711893892</v>
      </c>
      <c r="AV69" s="1296">
        <v>5</v>
      </c>
      <c r="AW69" s="1354">
        <v>0</v>
      </c>
      <c r="AX69" s="1296">
        <v>0</v>
      </c>
      <c r="AY69" s="1296">
        <v>0</v>
      </c>
      <c r="AZ69" s="1296">
        <v>5</v>
      </c>
      <c r="BA69" s="1296">
        <v>0</v>
      </c>
      <c r="BB69" s="1296">
        <v>0</v>
      </c>
      <c r="BC69" s="1296">
        <v>0</v>
      </c>
      <c r="BD69" s="1296">
        <v>5</v>
      </c>
      <c r="BE69" s="1296">
        <v>0</v>
      </c>
      <c r="BF69" s="1296">
        <v>0</v>
      </c>
      <c r="BG69" s="1296">
        <v>0</v>
      </c>
      <c r="BH69" s="1296">
        <v>5</v>
      </c>
      <c r="BI69" s="1296">
        <v>0</v>
      </c>
      <c r="BJ69" s="1296">
        <v>0</v>
      </c>
      <c r="BK69" s="1296">
        <v>0</v>
      </c>
      <c r="BL69" s="1296">
        <v>5</v>
      </c>
      <c r="BM69" s="1296">
        <v>0</v>
      </c>
      <c r="BN69" s="1296">
        <v>0</v>
      </c>
      <c r="BO69" s="1296">
        <v>0</v>
      </c>
      <c r="BP69" s="1296">
        <v>5</v>
      </c>
      <c r="CA69" s="1354"/>
      <c r="CB69" s="1354"/>
      <c r="CC69" s="1354"/>
      <c r="CD69" s="1354"/>
      <c r="CE69" s="1354"/>
      <c r="CF69" s="1354"/>
    </row>
    <row r="70" spans="2:84" ht="14.4">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84" ht="14.4">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84" ht="14.4">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84" ht="14.4">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84" ht="14.4">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84" ht="14.4">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84" ht="14.4">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84" ht="14.4">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84" ht="14.4">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84" ht="14.4">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84" ht="14.4">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4.4">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4.4">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4.4">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4.4">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CA84" s="603"/>
      <c r="CB84" s="603"/>
      <c r="CC84" s="603"/>
      <c r="CD84" s="603"/>
      <c r="CE84" s="603"/>
      <c r="CF84" s="603"/>
    </row>
    <row r="85" spans="2:84" ht="14.4">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4.4">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4.4">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4.4">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4.4">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4.4">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4">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4">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4">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4">
      <c r="B114" s="8"/>
      <c r="C114" s="8"/>
      <c r="D114" s="216"/>
      <c r="F114" s="100"/>
      <c r="G114" s="483"/>
      <c r="H114" s="483"/>
      <c r="I114" s="483"/>
      <c r="J114" s="483"/>
      <c r="K114" s="483"/>
      <c r="L114" s="483"/>
      <c r="M114" s="483"/>
      <c r="N114" s="483"/>
      <c r="O114" s="483"/>
      <c r="P114" s="483"/>
      <c r="Q114" s="483"/>
      <c r="R114" s="483"/>
      <c r="S114" s="483"/>
      <c r="T114" s="483"/>
      <c r="U114" s="483"/>
    </row>
    <row r="115" spans="2:68" ht="14.4">
      <c r="B115" s="8"/>
      <c r="C115" s="8"/>
      <c r="D115" s="216"/>
      <c r="F115" s="100"/>
      <c r="G115" s="483"/>
      <c r="H115" s="483"/>
      <c r="I115" s="483"/>
      <c r="J115" s="483"/>
      <c r="K115" s="483"/>
      <c r="L115" s="483"/>
      <c r="M115" s="483"/>
      <c r="N115" s="483"/>
      <c r="O115" s="483"/>
      <c r="P115" s="483"/>
      <c r="Q115" s="483"/>
      <c r="R115" s="483"/>
      <c r="S115" s="483"/>
      <c r="T115" s="483"/>
      <c r="U115" s="483"/>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03" t="s">
        <v>838</v>
      </c>
      <c r="D117" s="1303"/>
      <c r="E117" s="1303"/>
      <c r="F117" s="1303"/>
      <c r="G117" s="1303"/>
      <c r="H117" s="1303"/>
      <c r="I117" s="1303"/>
      <c r="J117" s="1303"/>
      <c r="K117" s="1303"/>
      <c r="L117" s="1303"/>
    </row>
    <row r="118" spans="2:68">
      <c r="B118" s="8"/>
      <c r="C118" s="1303"/>
      <c r="D118" s="1303"/>
      <c r="E118" s="1303"/>
      <c r="F118" s="1303"/>
      <c r="G118" s="1303"/>
      <c r="H118" s="1303"/>
      <c r="I118" s="1303"/>
      <c r="J118" s="1303"/>
      <c r="K118" s="1303"/>
      <c r="L118" s="1303"/>
    </row>
    <row r="119" spans="2:68" s="602" customFormat="1" ht="20.399999999999999">
      <c r="B119" s="8"/>
      <c r="C119" s="1076"/>
      <c r="D119" s="1076"/>
      <c r="E119" s="1076"/>
      <c r="F119" s="1076"/>
      <c r="G119" s="1076"/>
      <c r="H119" s="1076"/>
      <c r="I119" s="1076"/>
      <c r="J119" s="1076"/>
      <c r="K119" s="1076"/>
      <c r="L119" s="1076"/>
    </row>
    <row r="120" spans="2:68">
      <c r="B120" s="8"/>
      <c r="C120" s="8"/>
      <c r="D120" s="216"/>
      <c r="E120" s="397"/>
      <c r="F120" s="100"/>
    </row>
    <row r="121" spans="2:68" ht="13.8">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8"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8"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[24]BiomassCost!G30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[24]BiomassCost!G33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[24]BiomassCost!G31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[24]BiomassCost!$G$43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[24]BiomassCost!$G$43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8"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4">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4">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4">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4">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4">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4">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4">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4">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399999999999999"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600000000000001"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4">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4">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4">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4">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4">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4">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4">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4">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4">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4">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4">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4">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4">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4">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8">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298" t="s">
        <v>827</v>
      </c>
      <c r="D255" s="1300" t="s">
        <v>828</v>
      </c>
      <c r="E255" s="1301"/>
      <c r="F255" s="1301"/>
      <c r="G255" s="1301"/>
      <c r="H255" s="1301"/>
      <c r="I255" s="1301"/>
      <c r="J255" s="1301"/>
      <c r="K255" s="1301"/>
      <c r="L255" s="1301"/>
      <c r="M255" s="1301"/>
      <c r="N255" s="1302"/>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299"/>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8">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6"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8"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8"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21875" style="393"/>
    <col min="257" max="257" width="10.21875" style="393" bestFit="1" customWidth="1"/>
    <col min="258" max="258" width="8.44140625" style="393" bestFit="1" customWidth="1"/>
    <col min="259" max="259" width="13.44140625" style="393" bestFit="1" customWidth="1"/>
    <col min="260" max="260" width="5.21875" style="393" bestFit="1" customWidth="1"/>
    <col min="261" max="262" width="10.44140625" style="393" customWidth="1"/>
    <col min="263" max="302" width="9.44140625" style="393" bestFit="1" customWidth="1"/>
    <col min="303" max="512" width="9.21875" style="393"/>
    <col min="513" max="513" width="10.21875" style="393" bestFit="1" customWidth="1"/>
    <col min="514" max="514" width="8.44140625" style="393" bestFit="1" customWidth="1"/>
    <col min="515" max="515" width="13.44140625" style="393" bestFit="1" customWidth="1"/>
    <col min="516" max="516" width="5.21875" style="393" bestFit="1" customWidth="1"/>
    <col min="517" max="518" width="10.44140625" style="393" customWidth="1"/>
    <col min="519" max="558" width="9.44140625" style="393" bestFit="1" customWidth="1"/>
    <col min="559" max="768" width="9.21875" style="393"/>
    <col min="769" max="769" width="10.21875" style="393" bestFit="1" customWidth="1"/>
    <col min="770" max="770" width="8.44140625" style="393" bestFit="1" customWidth="1"/>
    <col min="771" max="771" width="13.44140625" style="393" bestFit="1" customWidth="1"/>
    <col min="772" max="772" width="5.21875" style="393" bestFit="1" customWidth="1"/>
    <col min="773" max="774" width="10.44140625" style="393" customWidth="1"/>
    <col min="775" max="814" width="9.44140625" style="393" bestFit="1" customWidth="1"/>
    <col min="815" max="1024" width="9.21875" style="393"/>
    <col min="1025" max="1025" width="10.21875" style="393" bestFit="1" customWidth="1"/>
    <col min="1026" max="1026" width="8.44140625" style="393" bestFit="1" customWidth="1"/>
    <col min="1027" max="1027" width="13.44140625" style="393" bestFit="1" customWidth="1"/>
    <col min="1028" max="1028" width="5.21875" style="393" bestFit="1" customWidth="1"/>
    <col min="1029" max="1030" width="10.44140625" style="393" customWidth="1"/>
    <col min="1031" max="1070" width="9.44140625" style="393" bestFit="1" customWidth="1"/>
    <col min="1071" max="1280" width="9.21875" style="393"/>
    <col min="1281" max="1281" width="10.21875" style="393" bestFit="1" customWidth="1"/>
    <col min="1282" max="1282" width="8.44140625" style="393" bestFit="1" customWidth="1"/>
    <col min="1283" max="1283" width="13.44140625" style="393" bestFit="1" customWidth="1"/>
    <col min="1284" max="1284" width="5.21875" style="393" bestFit="1" customWidth="1"/>
    <col min="1285" max="1286" width="10.44140625" style="393" customWidth="1"/>
    <col min="1287" max="1326" width="9.44140625" style="393" bestFit="1" customWidth="1"/>
    <col min="1327" max="1536" width="9.21875" style="393"/>
    <col min="1537" max="1537" width="10.21875" style="393" bestFit="1" customWidth="1"/>
    <col min="1538" max="1538" width="8.44140625" style="393" bestFit="1" customWidth="1"/>
    <col min="1539" max="1539" width="13.44140625" style="393" bestFit="1" customWidth="1"/>
    <col min="1540" max="1540" width="5.21875" style="393" bestFit="1" customWidth="1"/>
    <col min="1541" max="1542" width="10.44140625" style="393" customWidth="1"/>
    <col min="1543" max="1582" width="9.44140625" style="393" bestFit="1" customWidth="1"/>
    <col min="1583" max="1792" width="9.21875" style="393"/>
    <col min="1793" max="1793" width="10.21875" style="393" bestFit="1" customWidth="1"/>
    <col min="1794" max="1794" width="8.44140625" style="393" bestFit="1" customWidth="1"/>
    <col min="1795" max="1795" width="13.44140625" style="393" bestFit="1" customWidth="1"/>
    <col min="1796" max="1796" width="5.21875" style="393" bestFit="1" customWidth="1"/>
    <col min="1797" max="1798" width="10.44140625" style="393" customWidth="1"/>
    <col min="1799" max="1838" width="9.44140625" style="393" bestFit="1" customWidth="1"/>
    <col min="1839" max="2048" width="9.21875" style="393"/>
    <col min="2049" max="2049" width="10.21875" style="393" bestFit="1" customWidth="1"/>
    <col min="2050" max="2050" width="8.44140625" style="393" bestFit="1" customWidth="1"/>
    <col min="2051" max="2051" width="13.44140625" style="393" bestFit="1" customWidth="1"/>
    <col min="2052" max="2052" width="5.21875" style="393" bestFit="1" customWidth="1"/>
    <col min="2053" max="2054" width="10.44140625" style="393" customWidth="1"/>
    <col min="2055" max="2094" width="9.44140625" style="393" bestFit="1" customWidth="1"/>
    <col min="2095" max="2304" width="9.21875" style="393"/>
    <col min="2305" max="2305" width="10.21875" style="393" bestFit="1" customWidth="1"/>
    <col min="2306" max="2306" width="8.44140625" style="393" bestFit="1" customWidth="1"/>
    <col min="2307" max="2307" width="13.44140625" style="393" bestFit="1" customWidth="1"/>
    <col min="2308" max="2308" width="5.21875" style="393" bestFit="1" customWidth="1"/>
    <col min="2309" max="2310" width="10.44140625" style="393" customWidth="1"/>
    <col min="2311" max="2350" width="9.44140625" style="393" bestFit="1" customWidth="1"/>
    <col min="2351" max="2560" width="9.21875" style="393"/>
    <col min="2561" max="2561" width="10.21875" style="393" bestFit="1" customWidth="1"/>
    <col min="2562" max="2562" width="8.44140625" style="393" bestFit="1" customWidth="1"/>
    <col min="2563" max="2563" width="13.44140625" style="393" bestFit="1" customWidth="1"/>
    <col min="2564" max="2564" width="5.21875" style="393" bestFit="1" customWidth="1"/>
    <col min="2565" max="2566" width="10.44140625" style="393" customWidth="1"/>
    <col min="2567" max="2606" width="9.44140625" style="393" bestFit="1" customWidth="1"/>
    <col min="2607" max="2816" width="9.21875" style="393"/>
    <col min="2817" max="2817" width="10.21875" style="393" bestFit="1" customWidth="1"/>
    <col min="2818" max="2818" width="8.44140625" style="393" bestFit="1" customWidth="1"/>
    <col min="2819" max="2819" width="13.44140625" style="393" bestFit="1" customWidth="1"/>
    <col min="2820" max="2820" width="5.21875" style="393" bestFit="1" customWidth="1"/>
    <col min="2821" max="2822" width="10.44140625" style="393" customWidth="1"/>
    <col min="2823" max="2862" width="9.44140625" style="393" bestFit="1" customWidth="1"/>
    <col min="2863" max="3072" width="9.21875" style="393"/>
    <col min="3073" max="3073" width="10.21875" style="393" bestFit="1" customWidth="1"/>
    <col min="3074" max="3074" width="8.44140625" style="393" bestFit="1" customWidth="1"/>
    <col min="3075" max="3075" width="13.44140625" style="393" bestFit="1" customWidth="1"/>
    <col min="3076" max="3076" width="5.21875" style="393" bestFit="1" customWidth="1"/>
    <col min="3077" max="3078" width="10.44140625" style="393" customWidth="1"/>
    <col min="3079" max="3118" width="9.44140625" style="393" bestFit="1" customWidth="1"/>
    <col min="3119" max="3328" width="9.21875" style="393"/>
    <col min="3329" max="3329" width="10.21875" style="393" bestFit="1" customWidth="1"/>
    <col min="3330" max="3330" width="8.44140625" style="393" bestFit="1" customWidth="1"/>
    <col min="3331" max="3331" width="13.44140625" style="393" bestFit="1" customWidth="1"/>
    <col min="3332" max="3332" width="5.21875" style="393" bestFit="1" customWidth="1"/>
    <col min="3333" max="3334" width="10.44140625" style="393" customWidth="1"/>
    <col min="3335" max="3374" width="9.44140625" style="393" bestFit="1" customWidth="1"/>
    <col min="3375" max="3584" width="9.21875" style="393"/>
    <col min="3585" max="3585" width="10.21875" style="393" bestFit="1" customWidth="1"/>
    <col min="3586" max="3586" width="8.44140625" style="393" bestFit="1" customWidth="1"/>
    <col min="3587" max="3587" width="13.44140625" style="393" bestFit="1" customWidth="1"/>
    <col min="3588" max="3588" width="5.21875" style="393" bestFit="1" customWidth="1"/>
    <col min="3589" max="3590" width="10.44140625" style="393" customWidth="1"/>
    <col min="3591" max="3630" width="9.44140625" style="393" bestFit="1" customWidth="1"/>
    <col min="3631" max="3840" width="9.21875" style="393"/>
    <col min="3841" max="3841" width="10.21875" style="393" bestFit="1" customWidth="1"/>
    <col min="3842" max="3842" width="8.44140625" style="393" bestFit="1" customWidth="1"/>
    <col min="3843" max="3843" width="13.44140625" style="393" bestFit="1" customWidth="1"/>
    <col min="3844" max="3844" width="5.21875" style="393" bestFit="1" customWidth="1"/>
    <col min="3845" max="3846" width="10.44140625" style="393" customWidth="1"/>
    <col min="3847" max="3886" width="9.44140625" style="393" bestFit="1" customWidth="1"/>
    <col min="3887" max="4096" width="9.21875" style="393"/>
    <col min="4097" max="4097" width="10.21875" style="393" bestFit="1" customWidth="1"/>
    <col min="4098" max="4098" width="8.44140625" style="393" bestFit="1" customWidth="1"/>
    <col min="4099" max="4099" width="13.44140625" style="393" bestFit="1" customWidth="1"/>
    <col min="4100" max="4100" width="5.21875" style="393" bestFit="1" customWidth="1"/>
    <col min="4101" max="4102" width="10.44140625" style="393" customWidth="1"/>
    <col min="4103" max="4142" width="9.44140625" style="393" bestFit="1" customWidth="1"/>
    <col min="4143" max="4352" width="9.21875" style="393"/>
    <col min="4353" max="4353" width="10.21875" style="393" bestFit="1" customWidth="1"/>
    <col min="4354" max="4354" width="8.44140625" style="393" bestFit="1" customWidth="1"/>
    <col min="4355" max="4355" width="13.44140625" style="393" bestFit="1" customWidth="1"/>
    <col min="4356" max="4356" width="5.21875" style="393" bestFit="1" customWidth="1"/>
    <col min="4357" max="4358" width="10.44140625" style="393" customWidth="1"/>
    <col min="4359" max="4398" width="9.44140625" style="393" bestFit="1" customWidth="1"/>
    <col min="4399" max="4608" width="9.21875" style="393"/>
    <col min="4609" max="4609" width="10.21875" style="393" bestFit="1" customWidth="1"/>
    <col min="4610" max="4610" width="8.44140625" style="393" bestFit="1" customWidth="1"/>
    <col min="4611" max="4611" width="13.44140625" style="393" bestFit="1" customWidth="1"/>
    <col min="4612" max="4612" width="5.21875" style="393" bestFit="1" customWidth="1"/>
    <col min="4613" max="4614" width="10.44140625" style="393" customWidth="1"/>
    <col min="4615" max="4654" width="9.44140625" style="393" bestFit="1" customWidth="1"/>
    <col min="4655" max="4864" width="9.21875" style="393"/>
    <col min="4865" max="4865" width="10.21875" style="393" bestFit="1" customWidth="1"/>
    <col min="4866" max="4866" width="8.44140625" style="393" bestFit="1" customWidth="1"/>
    <col min="4867" max="4867" width="13.44140625" style="393" bestFit="1" customWidth="1"/>
    <col min="4868" max="4868" width="5.21875" style="393" bestFit="1" customWidth="1"/>
    <col min="4869" max="4870" width="10.44140625" style="393" customWidth="1"/>
    <col min="4871" max="4910" width="9.44140625" style="393" bestFit="1" customWidth="1"/>
    <col min="4911" max="5120" width="9.21875" style="393"/>
    <col min="5121" max="5121" width="10.21875" style="393" bestFit="1" customWidth="1"/>
    <col min="5122" max="5122" width="8.44140625" style="393" bestFit="1" customWidth="1"/>
    <col min="5123" max="5123" width="13.44140625" style="393" bestFit="1" customWidth="1"/>
    <col min="5124" max="5124" width="5.21875" style="393" bestFit="1" customWidth="1"/>
    <col min="5125" max="5126" width="10.44140625" style="393" customWidth="1"/>
    <col min="5127" max="5166" width="9.44140625" style="393" bestFit="1" customWidth="1"/>
    <col min="5167" max="5376" width="9.21875" style="393"/>
    <col min="5377" max="5377" width="10.21875" style="393" bestFit="1" customWidth="1"/>
    <col min="5378" max="5378" width="8.44140625" style="393" bestFit="1" customWidth="1"/>
    <col min="5379" max="5379" width="13.44140625" style="393" bestFit="1" customWidth="1"/>
    <col min="5380" max="5380" width="5.21875" style="393" bestFit="1" customWidth="1"/>
    <col min="5381" max="5382" width="10.44140625" style="393" customWidth="1"/>
    <col min="5383" max="5422" width="9.44140625" style="393" bestFit="1" customWidth="1"/>
    <col min="5423" max="5632" width="9.21875" style="393"/>
    <col min="5633" max="5633" width="10.21875" style="393" bestFit="1" customWidth="1"/>
    <col min="5634" max="5634" width="8.44140625" style="393" bestFit="1" customWidth="1"/>
    <col min="5635" max="5635" width="13.44140625" style="393" bestFit="1" customWidth="1"/>
    <col min="5636" max="5636" width="5.21875" style="393" bestFit="1" customWidth="1"/>
    <col min="5637" max="5638" width="10.44140625" style="393" customWidth="1"/>
    <col min="5639" max="5678" width="9.44140625" style="393" bestFit="1" customWidth="1"/>
    <col min="5679" max="5888" width="9.21875" style="393"/>
    <col min="5889" max="5889" width="10.21875" style="393" bestFit="1" customWidth="1"/>
    <col min="5890" max="5890" width="8.44140625" style="393" bestFit="1" customWidth="1"/>
    <col min="5891" max="5891" width="13.44140625" style="393" bestFit="1" customWidth="1"/>
    <col min="5892" max="5892" width="5.21875" style="393" bestFit="1" customWidth="1"/>
    <col min="5893" max="5894" width="10.44140625" style="393" customWidth="1"/>
    <col min="5895" max="5934" width="9.44140625" style="393" bestFit="1" customWidth="1"/>
    <col min="5935" max="6144" width="9.21875" style="393"/>
    <col min="6145" max="6145" width="10.21875" style="393" bestFit="1" customWidth="1"/>
    <col min="6146" max="6146" width="8.44140625" style="393" bestFit="1" customWidth="1"/>
    <col min="6147" max="6147" width="13.44140625" style="393" bestFit="1" customWidth="1"/>
    <col min="6148" max="6148" width="5.21875" style="393" bestFit="1" customWidth="1"/>
    <col min="6149" max="6150" width="10.44140625" style="393" customWidth="1"/>
    <col min="6151" max="6190" width="9.44140625" style="393" bestFit="1" customWidth="1"/>
    <col min="6191" max="6400" width="9.21875" style="393"/>
    <col min="6401" max="6401" width="10.21875" style="393" bestFit="1" customWidth="1"/>
    <col min="6402" max="6402" width="8.44140625" style="393" bestFit="1" customWidth="1"/>
    <col min="6403" max="6403" width="13.44140625" style="393" bestFit="1" customWidth="1"/>
    <col min="6404" max="6404" width="5.21875" style="393" bestFit="1" customWidth="1"/>
    <col min="6405" max="6406" width="10.44140625" style="393" customWidth="1"/>
    <col min="6407" max="6446" width="9.44140625" style="393" bestFit="1" customWidth="1"/>
    <col min="6447" max="6656" width="9.21875" style="393"/>
    <col min="6657" max="6657" width="10.21875" style="393" bestFit="1" customWidth="1"/>
    <col min="6658" max="6658" width="8.44140625" style="393" bestFit="1" customWidth="1"/>
    <col min="6659" max="6659" width="13.44140625" style="393" bestFit="1" customWidth="1"/>
    <col min="6660" max="6660" width="5.21875" style="393" bestFit="1" customWidth="1"/>
    <col min="6661" max="6662" width="10.44140625" style="393" customWidth="1"/>
    <col min="6663" max="6702" width="9.44140625" style="393" bestFit="1" customWidth="1"/>
    <col min="6703" max="6912" width="9.21875" style="393"/>
    <col min="6913" max="6913" width="10.21875" style="393" bestFit="1" customWidth="1"/>
    <col min="6914" max="6914" width="8.44140625" style="393" bestFit="1" customWidth="1"/>
    <col min="6915" max="6915" width="13.44140625" style="393" bestFit="1" customWidth="1"/>
    <col min="6916" max="6916" width="5.21875" style="393" bestFit="1" customWidth="1"/>
    <col min="6917" max="6918" width="10.44140625" style="393" customWidth="1"/>
    <col min="6919" max="6958" width="9.44140625" style="393" bestFit="1" customWidth="1"/>
    <col min="6959" max="7168" width="9.21875" style="393"/>
    <col min="7169" max="7169" width="10.21875" style="393" bestFit="1" customWidth="1"/>
    <col min="7170" max="7170" width="8.44140625" style="393" bestFit="1" customWidth="1"/>
    <col min="7171" max="7171" width="13.44140625" style="393" bestFit="1" customWidth="1"/>
    <col min="7172" max="7172" width="5.21875" style="393" bestFit="1" customWidth="1"/>
    <col min="7173" max="7174" width="10.44140625" style="393" customWidth="1"/>
    <col min="7175" max="7214" width="9.44140625" style="393" bestFit="1" customWidth="1"/>
    <col min="7215" max="7424" width="9.21875" style="393"/>
    <col min="7425" max="7425" width="10.21875" style="393" bestFit="1" customWidth="1"/>
    <col min="7426" max="7426" width="8.44140625" style="393" bestFit="1" customWidth="1"/>
    <col min="7427" max="7427" width="13.44140625" style="393" bestFit="1" customWidth="1"/>
    <col min="7428" max="7428" width="5.21875" style="393" bestFit="1" customWidth="1"/>
    <col min="7429" max="7430" width="10.44140625" style="393" customWidth="1"/>
    <col min="7431" max="7470" width="9.44140625" style="393" bestFit="1" customWidth="1"/>
    <col min="7471" max="7680" width="9.21875" style="393"/>
    <col min="7681" max="7681" width="10.21875" style="393" bestFit="1" customWidth="1"/>
    <col min="7682" max="7682" width="8.44140625" style="393" bestFit="1" customWidth="1"/>
    <col min="7683" max="7683" width="13.44140625" style="393" bestFit="1" customWidth="1"/>
    <col min="7684" max="7684" width="5.21875" style="393" bestFit="1" customWidth="1"/>
    <col min="7685" max="7686" width="10.44140625" style="393" customWidth="1"/>
    <col min="7687" max="7726" width="9.44140625" style="393" bestFit="1" customWidth="1"/>
    <col min="7727" max="7936" width="9.21875" style="393"/>
    <col min="7937" max="7937" width="10.21875" style="393" bestFit="1" customWidth="1"/>
    <col min="7938" max="7938" width="8.44140625" style="393" bestFit="1" customWidth="1"/>
    <col min="7939" max="7939" width="13.44140625" style="393" bestFit="1" customWidth="1"/>
    <col min="7940" max="7940" width="5.21875" style="393" bestFit="1" customWidth="1"/>
    <col min="7941" max="7942" width="10.44140625" style="393" customWidth="1"/>
    <col min="7943" max="7982" width="9.44140625" style="393" bestFit="1" customWidth="1"/>
    <col min="7983" max="8192" width="9.21875" style="393"/>
    <col min="8193" max="8193" width="10.21875" style="393" bestFit="1" customWidth="1"/>
    <col min="8194" max="8194" width="8.44140625" style="393" bestFit="1" customWidth="1"/>
    <col min="8195" max="8195" width="13.44140625" style="393" bestFit="1" customWidth="1"/>
    <col min="8196" max="8196" width="5.21875" style="393" bestFit="1" customWidth="1"/>
    <col min="8197" max="8198" width="10.44140625" style="393" customWidth="1"/>
    <col min="8199" max="8238" width="9.44140625" style="393" bestFit="1" customWidth="1"/>
    <col min="8239" max="8448" width="9.21875" style="393"/>
    <col min="8449" max="8449" width="10.21875" style="393" bestFit="1" customWidth="1"/>
    <col min="8450" max="8450" width="8.44140625" style="393" bestFit="1" customWidth="1"/>
    <col min="8451" max="8451" width="13.44140625" style="393" bestFit="1" customWidth="1"/>
    <col min="8452" max="8452" width="5.21875" style="393" bestFit="1" customWidth="1"/>
    <col min="8453" max="8454" width="10.44140625" style="393" customWidth="1"/>
    <col min="8455" max="8494" width="9.44140625" style="393" bestFit="1" customWidth="1"/>
    <col min="8495" max="8704" width="9.21875" style="393"/>
    <col min="8705" max="8705" width="10.21875" style="393" bestFit="1" customWidth="1"/>
    <col min="8706" max="8706" width="8.44140625" style="393" bestFit="1" customWidth="1"/>
    <col min="8707" max="8707" width="13.44140625" style="393" bestFit="1" customWidth="1"/>
    <col min="8708" max="8708" width="5.21875" style="393" bestFit="1" customWidth="1"/>
    <col min="8709" max="8710" width="10.44140625" style="393" customWidth="1"/>
    <col min="8711" max="8750" width="9.44140625" style="393" bestFit="1" customWidth="1"/>
    <col min="8751" max="8960" width="9.21875" style="393"/>
    <col min="8961" max="8961" width="10.21875" style="393" bestFit="1" customWidth="1"/>
    <col min="8962" max="8962" width="8.44140625" style="393" bestFit="1" customWidth="1"/>
    <col min="8963" max="8963" width="13.44140625" style="393" bestFit="1" customWidth="1"/>
    <col min="8964" max="8964" width="5.21875" style="393" bestFit="1" customWidth="1"/>
    <col min="8965" max="8966" width="10.44140625" style="393" customWidth="1"/>
    <col min="8967" max="9006" width="9.44140625" style="393" bestFit="1" customWidth="1"/>
    <col min="9007" max="9216" width="9.21875" style="393"/>
    <col min="9217" max="9217" width="10.21875" style="393" bestFit="1" customWidth="1"/>
    <col min="9218" max="9218" width="8.44140625" style="393" bestFit="1" customWidth="1"/>
    <col min="9219" max="9219" width="13.44140625" style="393" bestFit="1" customWidth="1"/>
    <col min="9220" max="9220" width="5.21875" style="393" bestFit="1" customWidth="1"/>
    <col min="9221" max="9222" width="10.44140625" style="393" customWidth="1"/>
    <col min="9223" max="9262" width="9.44140625" style="393" bestFit="1" customWidth="1"/>
    <col min="9263" max="9472" width="9.21875" style="393"/>
    <col min="9473" max="9473" width="10.21875" style="393" bestFit="1" customWidth="1"/>
    <col min="9474" max="9474" width="8.44140625" style="393" bestFit="1" customWidth="1"/>
    <col min="9475" max="9475" width="13.44140625" style="393" bestFit="1" customWidth="1"/>
    <col min="9476" max="9476" width="5.21875" style="393" bestFit="1" customWidth="1"/>
    <col min="9477" max="9478" width="10.44140625" style="393" customWidth="1"/>
    <col min="9479" max="9518" width="9.44140625" style="393" bestFit="1" customWidth="1"/>
    <col min="9519" max="9728" width="9.21875" style="393"/>
    <col min="9729" max="9729" width="10.21875" style="393" bestFit="1" customWidth="1"/>
    <col min="9730" max="9730" width="8.44140625" style="393" bestFit="1" customWidth="1"/>
    <col min="9731" max="9731" width="13.44140625" style="393" bestFit="1" customWidth="1"/>
    <col min="9732" max="9732" width="5.21875" style="393" bestFit="1" customWidth="1"/>
    <col min="9733" max="9734" width="10.44140625" style="393" customWidth="1"/>
    <col min="9735" max="9774" width="9.44140625" style="393" bestFit="1" customWidth="1"/>
    <col min="9775" max="9984" width="9.21875" style="393"/>
    <col min="9985" max="9985" width="10.21875" style="393" bestFit="1" customWidth="1"/>
    <col min="9986" max="9986" width="8.44140625" style="393" bestFit="1" customWidth="1"/>
    <col min="9987" max="9987" width="13.44140625" style="393" bestFit="1" customWidth="1"/>
    <col min="9988" max="9988" width="5.21875" style="393" bestFit="1" customWidth="1"/>
    <col min="9989" max="9990" width="10.44140625" style="393" customWidth="1"/>
    <col min="9991" max="10030" width="9.44140625" style="393" bestFit="1" customWidth="1"/>
    <col min="10031" max="10240" width="9.21875" style="393"/>
    <col min="10241" max="10241" width="10.21875" style="393" bestFit="1" customWidth="1"/>
    <col min="10242" max="10242" width="8.44140625" style="393" bestFit="1" customWidth="1"/>
    <col min="10243" max="10243" width="13.44140625" style="393" bestFit="1" customWidth="1"/>
    <col min="10244" max="10244" width="5.21875" style="393" bestFit="1" customWidth="1"/>
    <col min="10245" max="10246" width="10.44140625" style="393" customWidth="1"/>
    <col min="10247" max="10286" width="9.44140625" style="393" bestFit="1" customWidth="1"/>
    <col min="10287" max="10496" width="9.21875" style="393"/>
    <col min="10497" max="10497" width="10.21875" style="393" bestFit="1" customWidth="1"/>
    <col min="10498" max="10498" width="8.44140625" style="393" bestFit="1" customWidth="1"/>
    <col min="10499" max="10499" width="13.44140625" style="393" bestFit="1" customWidth="1"/>
    <col min="10500" max="10500" width="5.21875" style="393" bestFit="1" customWidth="1"/>
    <col min="10501" max="10502" width="10.44140625" style="393" customWidth="1"/>
    <col min="10503" max="10542" width="9.44140625" style="393" bestFit="1" customWidth="1"/>
    <col min="10543" max="10752" width="9.21875" style="393"/>
    <col min="10753" max="10753" width="10.21875" style="393" bestFit="1" customWidth="1"/>
    <col min="10754" max="10754" width="8.44140625" style="393" bestFit="1" customWidth="1"/>
    <col min="10755" max="10755" width="13.44140625" style="393" bestFit="1" customWidth="1"/>
    <col min="10756" max="10756" width="5.21875" style="393" bestFit="1" customWidth="1"/>
    <col min="10757" max="10758" width="10.44140625" style="393" customWidth="1"/>
    <col min="10759" max="10798" width="9.44140625" style="393" bestFit="1" customWidth="1"/>
    <col min="10799" max="11008" width="9.21875" style="393"/>
    <col min="11009" max="11009" width="10.21875" style="393" bestFit="1" customWidth="1"/>
    <col min="11010" max="11010" width="8.44140625" style="393" bestFit="1" customWidth="1"/>
    <col min="11011" max="11011" width="13.44140625" style="393" bestFit="1" customWidth="1"/>
    <col min="11012" max="11012" width="5.21875" style="393" bestFit="1" customWidth="1"/>
    <col min="11013" max="11014" width="10.44140625" style="393" customWidth="1"/>
    <col min="11015" max="11054" width="9.44140625" style="393" bestFit="1" customWidth="1"/>
    <col min="11055" max="11264" width="9.21875" style="393"/>
    <col min="11265" max="11265" width="10.21875" style="393" bestFit="1" customWidth="1"/>
    <col min="11266" max="11266" width="8.44140625" style="393" bestFit="1" customWidth="1"/>
    <col min="11267" max="11267" width="13.44140625" style="393" bestFit="1" customWidth="1"/>
    <col min="11268" max="11268" width="5.21875" style="393" bestFit="1" customWidth="1"/>
    <col min="11269" max="11270" width="10.44140625" style="393" customWidth="1"/>
    <col min="11271" max="11310" width="9.44140625" style="393" bestFit="1" customWidth="1"/>
    <col min="11311" max="11520" width="9.21875" style="393"/>
    <col min="11521" max="11521" width="10.21875" style="393" bestFit="1" customWidth="1"/>
    <col min="11522" max="11522" width="8.44140625" style="393" bestFit="1" customWidth="1"/>
    <col min="11523" max="11523" width="13.44140625" style="393" bestFit="1" customWidth="1"/>
    <col min="11524" max="11524" width="5.21875" style="393" bestFit="1" customWidth="1"/>
    <col min="11525" max="11526" width="10.44140625" style="393" customWidth="1"/>
    <col min="11527" max="11566" width="9.44140625" style="393" bestFit="1" customWidth="1"/>
    <col min="11567" max="11776" width="9.21875" style="393"/>
    <col min="11777" max="11777" width="10.21875" style="393" bestFit="1" customWidth="1"/>
    <col min="11778" max="11778" width="8.44140625" style="393" bestFit="1" customWidth="1"/>
    <col min="11779" max="11779" width="13.44140625" style="393" bestFit="1" customWidth="1"/>
    <col min="11780" max="11780" width="5.21875" style="393" bestFit="1" customWidth="1"/>
    <col min="11781" max="11782" width="10.44140625" style="393" customWidth="1"/>
    <col min="11783" max="11822" width="9.44140625" style="393" bestFit="1" customWidth="1"/>
    <col min="11823" max="12032" width="9.21875" style="393"/>
    <col min="12033" max="12033" width="10.21875" style="393" bestFit="1" customWidth="1"/>
    <col min="12034" max="12034" width="8.44140625" style="393" bestFit="1" customWidth="1"/>
    <col min="12035" max="12035" width="13.44140625" style="393" bestFit="1" customWidth="1"/>
    <col min="12036" max="12036" width="5.21875" style="393" bestFit="1" customWidth="1"/>
    <col min="12037" max="12038" width="10.44140625" style="393" customWidth="1"/>
    <col min="12039" max="12078" width="9.44140625" style="393" bestFit="1" customWidth="1"/>
    <col min="12079" max="12288" width="9.21875" style="393"/>
    <col min="12289" max="12289" width="10.21875" style="393" bestFit="1" customWidth="1"/>
    <col min="12290" max="12290" width="8.44140625" style="393" bestFit="1" customWidth="1"/>
    <col min="12291" max="12291" width="13.44140625" style="393" bestFit="1" customWidth="1"/>
    <col min="12292" max="12292" width="5.21875" style="393" bestFit="1" customWidth="1"/>
    <col min="12293" max="12294" width="10.44140625" style="393" customWidth="1"/>
    <col min="12295" max="12334" width="9.44140625" style="393" bestFit="1" customWidth="1"/>
    <col min="12335" max="12544" width="9.21875" style="393"/>
    <col min="12545" max="12545" width="10.21875" style="393" bestFit="1" customWidth="1"/>
    <col min="12546" max="12546" width="8.44140625" style="393" bestFit="1" customWidth="1"/>
    <col min="12547" max="12547" width="13.44140625" style="393" bestFit="1" customWidth="1"/>
    <col min="12548" max="12548" width="5.21875" style="393" bestFit="1" customWidth="1"/>
    <col min="12549" max="12550" width="10.44140625" style="393" customWidth="1"/>
    <col min="12551" max="12590" width="9.44140625" style="393" bestFit="1" customWidth="1"/>
    <col min="12591" max="12800" width="9.21875" style="393"/>
    <col min="12801" max="12801" width="10.21875" style="393" bestFit="1" customWidth="1"/>
    <col min="12802" max="12802" width="8.44140625" style="393" bestFit="1" customWidth="1"/>
    <col min="12803" max="12803" width="13.44140625" style="393" bestFit="1" customWidth="1"/>
    <col min="12804" max="12804" width="5.21875" style="393" bestFit="1" customWidth="1"/>
    <col min="12805" max="12806" width="10.44140625" style="393" customWidth="1"/>
    <col min="12807" max="12846" width="9.44140625" style="393" bestFit="1" customWidth="1"/>
    <col min="12847" max="13056" width="9.21875" style="393"/>
    <col min="13057" max="13057" width="10.21875" style="393" bestFit="1" customWidth="1"/>
    <col min="13058" max="13058" width="8.44140625" style="393" bestFit="1" customWidth="1"/>
    <col min="13059" max="13059" width="13.44140625" style="393" bestFit="1" customWidth="1"/>
    <col min="13060" max="13060" width="5.21875" style="393" bestFit="1" customWidth="1"/>
    <col min="13061" max="13062" width="10.44140625" style="393" customWidth="1"/>
    <col min="13063" max="13102" width="9.44140625" style="393" bestFit="1" customWidth="1"/>
    <col min="13103" max="13312" width="9.21875" style="393"/>
    <col min="13313" max="13313" width="10.21875" style="393" bestFit="1" customWidth="1"/>
    <col min="13314" max="13314" width="8.44140625" style="393" bestFit="1" customWidth="1"/>
    <col min="13315" max="13315" width="13.44140625" style="393" bestFit="1" customWidth="1"/>
    <col min="13316" max="13316" width="5.21875" style="393" bestFit="1" customWidth="1"/>
    <col min="13317" max="13318" width="10.44140625" style="393" customWidth="1"/>
    <col min="13319" max="13358" width="9.44140625" style="393" bestFit="1" customWidth="1"/>
    <col min="13359" max="13568" width="9.21875" style="393"/>
    <col min="13569" max="13569" width="10.21875" style="393" bestFit="1" customWidth="1"/>
    <col min="13570" max="13570" width="8.44140625" style="393" bestFit="1" customWidth="1"/>
    <col min="13571" max="13571" width="13.44140625" style="393" bestFit="1" customWidth="1"/>
    <col min="13572" max="13572" width="5.21875" style="393" bestFit="1" customWidth="1"/>
    <col min="13573" max="13574" width="10.44140625" style="393" customWidth="1"/>
    <col min="13575" max="13614" width="9.44140625" style="393" bestFit="1" customWidth="1"/>
    <col min="13615" max="13824" width="9.21875" style="393"/>
    <col min="13825" max="13825" width="10.21875" style="393" bestFit="1" customWidth="1"/>
    <col min="13826" max="13826" width="8.44140625" style="393" bestFit="1" customWidth="1"/>
    <col min="13827" max="13827" width="13.44140625" style="393" bestFit="1" customWidth="1"/>
    <col min="13828" max="13828" width="5.21875" style="393" bestFit="1" customWidth="1"/>
    <col min="13829" max="13830" width="10.44140625" style="393" customWidth="1"/>
    <col min="13831" max="13870" width="9.44140625" style="393" bestFit="1" customWidth="1"/>
    <col min="13871" max="14080" width="9.21875" style="393"/>
    <col min="14081" max="14081" width="10.21875" style="393" bestFit="1" customWidth="1"/>
    <col min="14082" max="14082" width="8.44140625" style="393" bestFit="1" customWidth="1"/>
    <col min="14083" max="14083" width="13.44140625" style="393" bestFit="1" customWidth="1"/>
    <col min="14084" max="14084" width="5.21875" style="393" bestFit="1" customWidth="1"/>
    <col min="14085" max="14086" width="10.44140625" style="393" customWidth="1"/>
    <col min="14087" max="14126" width="9.44140625" style="393" bestFit="1" customWidth="1"/>
    <col min="14127" max="14336" width="9.21875" style="393"/>
    <col min="14337" max="14337" width="10.21875" style="393" bestFit="1" customWidth="1"/>
    <col min="14338" max="14338" width="8.44140625" style="393" bestFit="1" customWidth="1"/>
    <col min="14339" max="14339" width="13.44140625" style="393" bestFit="1" customWidth="1"/>
    <col min="14340" max="14340" width="5.21875" style="393" bestFit="1" customWidth="1"/>
    <col min="14341" max="14342" width="10.44140625" style="393" customWidth="1"/>
    <col min="14343" max="14382" width="9.44140625" style="393" bestFit="1" customWidth="1"/>
    <col min="14383" max="14592" width="9.21875" style="393"/>
    <col min="14593" max="14593" width="10.21875" style="393" bestFit="1" customWidth="1"/>
    <col min="14594" max="14594" width="8.44140625" style="393" bestFit="1" customWidth="1"/>
    <col min="14595" max="14595" width="13.44140625" style="393" bestFit="1" customWidth="1"/>
    <col min="14596" max="14596" width="5.21875" style="393" bestFit="1" customWidth="1"/>
    <col min="14597" max="14598" width="10.44140625" style="393" customWidth="1"/>
    <col min="14599" max="14638" width="9.44140625" style="393" bestFit="1" customWidth="1"/>
    <col min="14639" max="14848" width="9.21875" style="393"/>
    <col min="14849" max="14849" width="10.21875" style="393" bestFit="1" customWidth="1"/>
    <col min="14850" max="14850" width="8.44140625" style="393" bestFit="1" customWidth="1"/>
    <col min="14851" max="14851" width="13.44140625" style="393" bestFit="1" customWidth="1"/>
    <col min="14852" max="14852" width="5.21875" style="393" bestFit="1" customWidth="1"/>
    <col min="14853" max="14854" width="10.44140625" style="393" customWidth="1"/>
    <col min="14855" max="14894" width="9.44140625" style="393" bestFit="1" customWidth="1"/>
    <col min="14895" max="15104" width="9.21875" style="393"/>
    <col min="15105" max="15105" width="10.21875" style="393" bestFit="1" customWidth="1"/>
    <col min="15106" max="15106" width="8.44140625" style="393" bestFit="1" customWidth="1"/>
    <col min="15107" max="15107" width="13.44140625" style="393" bestFit="1" customWidth="1"/>
    <col min="15108" max="15108" width="5.21875" style="393" bestFit="1" customWidth="1"/>
    <col min="15109" max="15110" width="10.44140625" style="393" customWidth="1"/>
    <col min="15111" max="15150" width="9.44140625" style="393" bestFit="1" customWidth="1"/>
    <col min="15151" max="15360" width="9.21875" style="393"/>
    <col min="15361" max="15361" width="10.21875" style="393" bestFit="1" customWidth="1"/>
    <col min="15362" max="15362" width="8.44140625" style="393" bestFit="1" customWidth="1"/>
    <col min="15363" max="15363" width="13.44140625" style="393" bestFit="1" customWidth="1"/>
    <col min="15364" max="15364" width="5.21875" style="393" bestFit="1" customWidth="1"/>
    <col min="15365" max="15366" width="10.44140625" style="393" customWidth="1"/>
    <col min="15367" max="15406" width="9.44140625" style="393" bestFit="1" customWidth="1"/>
    <col min="15407" max="15616" width="9.21875" style="393"/>
    <col min="15617" max="15617" width="10.21875" style="393" bestFit="1" customWidth="1"/>
    <col min="15618" max="15618" width="8.44140625" style="393" bestFit="1" customWidth="1"/>
    <col min="15619" max="15619" width="13.44140625" style="393" bestFit="1" customWidth="1"/>
    <col min="15620" max="15620" width="5.21875" style="393" bestFit="1" customWidth="1"/>
    <col min="15621" max="15622" width="10.44140625" style="393" customWidth="1"/>
    <col min="15623" max="15662" width="9.44140625" style="393" bestFit="1" customWidth="1"/>
    <col min="15663" max="15872" width="9.21875" style="393"/>
    <col min="15873" max="15873" width="10.21875" style="393" bestFit="1" customWidth="1"/>
    <col min="15874" max="15874" width="8.44140625" style="393" bestFit="1" customWidth="1"/>
    <col min="15875" max="15875" width="13.44140625" style="393" bestFit="1" customWidth="1"/>
    <col min="15876" max="15876" width="5.21875" style="393" bestFit="1" customWidth="1"/>
    <col min="15877" max="15878" width="10.44140625" style="393" customWidth="1"/>
    <col min="15879" max="15918" width="9.44140625" style="393" bestFit="1" customWidth="1"/>
    <col min="15919" max="16128" width="9.21875" style="393"/>
    <col min="16129" max="16129" width="10.21875" style="393" bestFit="1" customWidth="1"/>
    <col min="16130" max="16130" width="8.44140625" style="393" bestFit="1" customWidth="1"/>
    <col min="16131" max="16131" width="13.44140625" style="393" bestFit="1" customWidth="1"/>
    <col min="16132" max="16132" width="5.21875" style="393" bestFit="1" customWidth="1"/>
    <col min="16133" max="16134" width="10.44140625" style="393" customWidth="1"/>
    <col min="16135" max="16174" width="9.44140625" style="393" bestFit="1" customWidth="1"/>
    <col min="16175" max="16384" width="9.21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zoomScale="80" zoomScaleNormal="80" workbookViewId="0">
      <selection activeCell="M40" sqref="M40"/>
    </sheetView>
  </sheetViews>
  <sheetFormatPr defaultColWidth="9.21875" defaultRowHeight="13.2"/>
  <cols>
    <col min="1" max="1" width="2" style="606" bestFit="1" customWidth="1"/>
    <col min="2" max="2" width="9.44140625" style="606" bestFit="1" customWidth="1"/>
    <col min="3" max="3" width="18.218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21875" style="606" customWidth="1"/>
    <col min="12" max="12" width="10" style="606" customWidth="1"/>
    <col min="13" max="13" width="10.44140625" style="606" customWidth="1"/>
    <col min="14" max="14" width="11.44140625" style="606" customWidth="1"/>
    <col min="15" max="15" width="8.218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218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21875" style="606" customWidth="1"/>
    <col min="37" max="37" width="16.21875" style="606" customWidth="1"/>
    <col min="38" max="38" width="16.44140625" style="606" customWidth="1"/>
    <col min="39" max="40" width="7.44140625" style="606" customWidth="1"/>
    <col min="41" max="41" width="3.44140625" style="606" customWidth="1"/>
    <col min="42" max="42" width="17.44140625" style="606" customWidth="1"/>
    <col min="43" max="43" width="9.21875" style="606"/>
    <col min="44" max="45" width="13.44140625" style="606" customWidth="1"/>
    <col min="46" max="16384" width="9.218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06">
        <v>3.2212637461154256E-2</v>
      </c>
      <c r="J9" s="618">
        <v>3.5046582452311244E-2</v>
      </c>
      <c r="K9" s="606">
        <v>3.7491992707527247E-2</v>
      </c>
      <c r="L9" s="618">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06">
        <v>3.9169043559497081E-2</v>
      </c>
      <c r="J10" s="618">
        <v>6.331488180010035E-2</v>
      </c>
      <c r="K10" s="606">
        <v>7.1662883927170476E-2</v>
      </c>
      <c r="L10" s="618">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06">
        <v>2.0730892064254509E-2</v>
      </c>
      <c r="J11" s="618">
        <v>1.9276147721917703E-2</v>
      </c>
      <c r="K11" s="606">
        <v>2.2223364767913117E-2</v>
      </c>
      <c r="L11" s="618">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06">
        <v>0.30785449335848392</v>
      </c>
      <c r="J12" s="618">
        <v>0.29037528016698411</v>
      </c>
      <c r="K12" s="606">
        <v>0.30914592669345237</v>
      </c>
      <c r="L12" s="618">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06">
        <v>0.15709349177962287</v>
      </c>
      <c r="J13" s="618">
        <v>0.1145043562675383</v>
      </c>
      <c r="K13" s="606">
        <v>0.10618644285984238</v>
      </c>
      <c r="L13" s="618">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06">
        <v>0.16405078886818</v>
      </c>
      <c r="J14" s="618">
        <v>0.17696566265610703</v>
      </c>
      <c r="K14" s="606">
        <v>0.17248296844251884</v>
      </c>
      <c r="L14" s="618">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06">
        <v>0.27369548777413666</v>
      </c>
      <c r="J15" s="618">
        <v>0.29744724419247726</v>
      </c>
      <c r="K15" s="606">
        <v>0.28012943993401218</v>
      </c>
      <c r="L15" s="618">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06">
        <v>1.5193165134670743E-2</v>
      </c>
      <c r="J16" s="618">
        <v>1.3069844742564013E-2</v>
      </c>
      <c r="K16" s="606">
        <v>1.0676980667563413E-2</v>
      </c>
      <c r="L16" s="618">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7.9627747811606475E-2</v>
      </c>
      <c r="P17" s="1069">
        <v>0.06</v>
      </c>
      <c r="Q17" s="1069">
        <v>0.06</v>
      </c>
      <c r="R17" s="1069">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04" t="s">
        <v>1895</v>
      </c>
      <c r="AS28" s="1304"/>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17:M17 K20:M21 Z20:AA21 M9:M16">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218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73"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218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05" t="s">
        <v>1641</v>
      </c>
      <c r="P59" s="1305"/>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21875" defaultRowHeight="13.8"/>
  <cols>
    <col min="1" max="1" width="5.44140625" style="1168" customWidth="1"/>
    <col min="2" max="2" width="35.44140625" style="1168" customWidth="1"/>
    <col min="3" max="20" width="11.44140625" style="1168" customWidth="1"/>
    <col min="21" max="16384" width="9.21875" style="1168"/>
  </cols>
  <sheetData>
    <row r="1" spans="1:20">
      <c r="P1" s="1141">
        <f>P25+P26</f>
        <v>56519.8</v>
      </c>
    </row>
    <row r="2" spans="1:20">
      <c r="B2" s="1306" t="s">
        <v>1774</v>
      </c>
      <c r="C2" s="1306"/>
      <c r="D2" s="1306"/>
      <c r="E2" s="1306"/>
      <c r="F2" s="1306"/>
      <c r="G2" s="1306"/>
      <c r="H2" s="1306"/>
      <c r="I2" s="1306"/>
      <c r="J2" s="1306"/>
      <c r="K2" s="1306"/>
      <c r="L2" s="1306"/>
      <c r="M2" s="1306"/>
      <c r="N2" s="1306"/>
      <c r="O2" s="1306"/>
      <c r="P2" s="1306"/>
      <c r="Q2" s="1306"/>
      <c r="R2" s="1306"/>
      <c r="S2" s="1306"/>
      <c r="T2" s="1306"/>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3"/>
      <c r="C4" s="1307" t="s">
        <v>1686</v>
      </c>
      <c r="D4" s="1315" t="s">
        <v>1687</v>
      </c>
      <c r="E4" s="1307" t="s">
        <v>1688</v>
      </c>
      <c r="F4" s="1307" t="s">
        <v>1689</v>
      </c>
      <c r="G4" s="1317" t="s">
        <v>1690</v>
      </c>
      <c r="H4" s="1317"/>
      <c r="I4" s="1317"/>
      <c r="J4" s="1317"/>
      <c r="K4" s="1317"/>
      <c r="L4" s="1317"/>
      <c r="M4" s="1317"/>
      <c r="N4" s="1317"/>
      <c r="O4" s="1317"/>
      <c r="P4" s="1307" t="s">
        <v>1691</v>
      </c>
      <c r="Q4" s="1309" t="s">
        <v>1692</v>
      </c>
      <c r="R4" s="1307" t="s">
        <v>1693</v>
      </c>
      <c r="S4" s="1307" t="s">
        <v>1694</v>
      </c>
      <c r="T4" s="1311" t="s">
        <v>1695</v>
      </c>
    </row>
    <row r="5" spans="1:20" s="1145" customFormat="1" ht="49.5" customHeight="1" thickBot="1">
      <c r="B5" s="1314"/>
      <c r="C5" s="1308"/>
      <c r="D5" s="1316"/>
      <c r="E5" s="1308"/>
      <c r="F5" s="1308"/>
      <c r="G5" s="1143" t="s">
        <v>1696</v>
      </c>
      <c r="H5" s="1143" t="s">
        <v>1697</v>
      </c>
      <c r="I5" s="1143" t="s">
        <v>1698</v>
      </c>
      <c r="J5" s="1143" t="s">
        <v>1699</v>
      </c>
      <c r="K5" s="1143" t="s">
        <v>1700</v>
      </c>
      <c r="L5" s="1143" t="s">
        <v>1701</v>
      </c>
      <c r="M5" s="1143" t="s">
        <v>1773</v>
      </c>
      <c r="N5" s="1143" t="s">
        <v>1703</v>
      </c>
      <c r="O5" s="1143" t="s">
        <v>1704</v>
      </c>
      <c r="P5" s="1308"/>
      <c r="Q5" s="1310"/>
      <c r="R5" s="1308"/>
      <c r="S5" s="1308"/>
      <c r="T5" s="1312"/>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218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218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218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218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218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218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218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218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218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218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218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218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218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218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218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218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218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218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218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218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218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218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218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218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218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218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218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218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218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218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218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218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218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218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218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218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218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218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218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218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218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218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218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218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218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218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218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218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218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218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218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218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218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218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218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218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218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218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218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218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218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218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218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21875" style="1140"/>
  </cols>
  <sheetData>
    <row r="1" spans="1:20">
      <c r="P1" s="1141">
        <f>P25+P26</f>
        <v>62105.399999999994</v>
      </c>
    </row>
    <row r="2" spans="1:20">
      <c r="B2" s="1306" t="s">
        <v>1775</v>
      </c>
      <c r="C2" s="1306"/>
      <c r="D2" s="1306"/>
      <c r="E2" s="1306"/>
      <c r="F2" s="1306"/>
      <c r="G2" s="1306"/>
      <c r="H2" s="1306"/>
      <c r="I2" s="1306"/>
      <c r="J2" s="1306"/>
      <c r="K2" s="1306"/>
      <c r="L2" s="1306"/>
      <c r="M2" s="1306"/>
      <c r="N2" s="1306"/>
      <c r="O2" s="1306"/>
      <c r="P2" s="1306"/>
      <c r="Q2" s="1306"/>
      <c r="R2" s="1306"/>
      <c r="S2" s="1306"/>
      <c r="T2" s="1306"/>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2"/>
      <c r="C4" s="1318" t="s">
        <v>1686</v>
      </c>
      <c r="D4" s="1318" t="s">
        <v>1687</v>
      </c>
      <c r="E4" s="1318" t="s">
        <v>1688</v>
      </c>
      <c r="F4" s="1318" t="s">
        <v>1689</v>
      </c>
      <c r="G4" s="1324" t="s">
        <v>1690</v>
      </c>
      <c r="H4" s="1325"/>
      <c r="I4" s="1325"/>
      <c r="J4" s="1325"/>
      <c r="K4" s="1325"/>
      <c r="L4" s="1325"/>
      <c r="M4" s="1325"/>
      <c r="N4" s="1325"/>
      <c r="O4" s="1326"/>
      <c r="P4" s="1318" t="s">
        <v>1691</v>
      </c>
      <c r="Q4" s="1318" t="s">
        <v>1692</v>
      </c>
      <c r="R4" s="1318" t="s">
        <v>1693</v>
      </c>
      <c r="S4" s="1318" t="s">
        <v>1694</v>
      </c>
      <c r="T4" s="1320" t="s">
        <v>1695</v>
      </c>
    </row>
    <row r="5" spans="1:20" s="1196" customFormat="1" ht="50.25" customHeight="1" thickBot="1">
      <c r="B5" s="1323"/>
      <c r="C5" s="1319"/>
      <c r="D5" s="1319"/>
      <c r="E5" s="1319"/>
      <c r="F5" s="1319"/>
      <c r="G5" s="1194" t="s">
        <v>1696</v>
      </c>
      <c r="H5" s="1194" t="s">
        <v>1697</v>
      </c>
      <c r="I5" s="1194" t="s">
        <v>1698</v>
      </c>
      <c r="J5" s="1194" t="s">
        <v>1699</v>
      </c>
      <c r="K5" s="1194" t="s">
        <v>1700</v>
      </c>
      <c r="L5" s="1194" t="s">
        <v>1776</v>
      </c>
      <c r="M5" s="1195" t="s">
        <v>1702</v>
      </c>
      <c r="N5" s="1194" t="s">
        <v>1703</v>
      </c>
      <c r="O5" s="1194" t="s">
        <v>1704</v>
      </c>
      <c r="P5" s="1319"/>
      <c r="Q5" s="1319"/>
      <c r="R5" s="1319"/>
      <c r="S5" s="1319"/>
      <c r="T5" s="1321"/>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21875" defaultRowHeight="13.8"/>
  <cols>
    <col min="1" max="1" width="8.44140625" style="1140" bestFit="1" customWidth="1"/>
    <col min="2" max="2" width="31.44140625" style="1140" bestFit="1" customWidth="1"/>
    <col min="3" max="20" width="11.44140625" style="1140" customWidth="1"/>
    <col min="21" max="26" width="9.21875" style="1140"/>
    <col min="27" max="27" width="9.44140625" style="1140" bestFit="1" customWidth="1"/>
    <col min="28" max="256" width="9.21875" style="1140"/>
    <col min="257" max="257" width="8.44140625" style="1140" bestFit="1" customWidth="1"/>
    <col min="258" max="258" width="31.44140625" style="1140" bestFit="1" customWidth="1"/>
    <col min="259" max="276" width="11.44140625" style="1140" customWidth="1"/>
    <col min="277" max="282" width="9.21875" style="1140"/>
    <col min="283" max="283" width="9.44140625" style="1140" bestFit="1" customWidth="1"/>
    <col min="284" max="512" width="9.21875" style="1140"/>
    <col min="513" max="513" width="8.44140625" style="1140" bestFit="1" customWidth="1"/>
    <col min="514" max="514" width="31.44140625" style="1140" bestFit="1" customWidth="1"/>
    <col min="515" max="532" width="11.44140625" style="1140" customWidth="1"/>
    <col min="533" max="538" width="9.21875" style="1140"/>
    <col min="539" max="539" width="9.44140625" style="1140" bestFit="1" customWidth="1"/>
    <col min="540" max="768" width="9.21875" style="1140"/>
    <col min="769" max="769" width="8.44140625" style="1140" bestFit="1" customWidth="1"/>
    <col min="770" max="770" width="31.44140625" style="1140" bestFit="1" customWidth="1"/>
    <col min="771" max="788" width="11.44140625" style="1140" customWidth="1"/>
    <col min="789" max="794" width="9.21875" style="1140"/>
    <col min="795" max="795" width="9.44140625" style="1140" bestFit="1" customWidth="1"/>
    <col min="796" max="1024" width="9.21875" style="1140"/>
    <col min="1025" max="1025" width="8.44140625" style="1140" bestFit="1" customWidth="1"/>
    <col min="1026" max="1026" width="31.44140625" style="1140" bestFit="1" customWidth="1"/>
    <col min="1027" max="1044" width="11.44140625" style="1140" customWidth="1"/>
    <col min="1045" max="1050" width="9.21875" style="1140"/>
    <col min="1051" max="1051" width="9.44140625" style="1140" bestFit="1" customWidth="1"/>
    <col min="1052" max="1280" width="9.21875" style="1140"/>
    <col min="1281" max="1281" width="8.44140625" style="1140" bestFit="1" customWidth="1"/>
    <col min="1282" max="1282" width="31.44140625" style="1140" bestFit="1" customWidth="1"/>
    <col min="1283" max="1300" width="11.44140625" style="1140" customWidth="1"/>
    <col min="1301" max="1306" width="9.21875" style="1140"/>
    <col min="1307" max="1307" width="9.44140625" style="1140" bestFit="1" customWidth="1"/>
    <col min="1308" max="1536" width="9.21875" style="1140"/>
    <col min="1537" max="1537" width="8.44140625" style="1140" bestFit="1" customWidth="1"/>
    <col min="1538" max="1538" width="31.44140625" style="1140" bestFit="1" customWidth="1"/>
    <col min="1539" max="1556" width="11.44140625" style="1140" customWidth="1"/>
    <col min="1557" max="1562" width="9.21875" style="1140"/>
    <col min="1563" max="1563" width="9.44140625" style="1140" bestFit="1" customWidth="1"/>
    <col min="1564" max="1792" width="9.21875" style="1140"/>
    <col min="1793" max="1793" width="8.44140625" style="1140" bestFit="1" customWidth="1"/>
    <col min="1794" max="1794" width="31.44140625" style="1140" bestFit="1" customWidth="1"/>
    <col min="1795" max="1812" width="11.44140625" style="1140" customWidth="1"/>
    <col min="1813" max="1818" width="9.21875" style="1140"/>
    <col min="1819" max="1819" width="9.44140625" style="1140" bestFit="1" customWidth="1"/>
    <col min="1820" max="2048" width="9.21875" style="1140"/>
    <col min="2049" max="2049" width="8.44140625" style="1140" bestFit="1" customWidth="1"/>
    <col min="2050" max="2050" width="31.44140625" style="1140" bestFit="1" customWidth="1"/>
    <col min="2051" max="2068" width="11.44140625" style="1140" customWidth="1"/>
    <col min="2069" max="2074" width="9.21875" style="1140"/>
    <col min="2075" max="2075" width="9.44140625" style="1140" bestFit="1" customWidth="1"/>
    <col min="2076" max="2304" width="9.21875" style="1140"/>
    <col min="2305" max="2305" width="8.44140625" style="1140" bestFit="1" customWidth="1"/>
    <col min="2306" max="2306" width="31.44140625" style="1140" bestFit="1" customWidth="1"/>
    <col min="2307" max="2324" width="11.44140625" style="1140" customWidth="1"/>
    <col min="2325" max="2330" width="9.21875" style="1140"/>
    <col min="2331" max="2331" width="9.44140625" style="1140" bestFit="1" customWidth="1"/>
    <col min="2332" max="2560" width="9.21875" style="1140"/>
    <col min="2561" max="2561" width="8.44140625" style="1140" bestFit="1" customWidth="1"/>
    <col min="2562" max="2562" width="31.44140625" style="1140" bestFit="1" customWidth="1"/>
    <col min="2563" max="2580" width="11.44140625" style="1140" customWidth="1"/>
    <col min="2581" max="2586" width="9.21875" style="1140"/>
    <col min="2587" max="2587" width="9.44140625" style="1140" bestFit="1" customWidth="1"/>
    <col min="2588" max="2816" width="9.21875" style="1140"/>
    <col min="2817" max="2817" width="8.44140625" style="1140" bestFit="1" customWidth="1"/>
    <col min="2818" max="2818" width="31.44140625" style="1140" bestFit="1" customWidth="1"/>
    <col min="2819" max="2836" width="11.44140625" style="1140" customWidth="1"/>
    <col min="2837" max="2842" width="9.21875" style="1140"/>
    <col min="2843" max="2843" width="9.44140625" style="1140" bestFit="1" customWidth="1"/>
    <col min="2844" max="3072" width="9.21875" style="1140"/>
    <col min="3073" max="3073" width="8.44140625" style="1140" bestFit="1" customWidth="1"/>
    <col min="3074" max="3074" width="31.44140625" style="1140" bestFit="1" customWidth="1"/>
    <col min="3075" max="3092" width="11.44140625" style="1140" customWidth="1"/>
    <col min="3093" max="3098" width="9.21875" style="1140"/>
    <col min="3099" max="3099" width="9.44140625" style="1140" bestFit="1" customWidth="1"/>
    <col min="3100" max="3328" width="9.21875" style="1140"/>
    <col min="3329" max="3329" width="8.44140625" style="1140" bestFit="1" customWidth="1"/>
    <col min="3330" max="3330" width="31.44140625" style="1140" bestFit="1" customWidth="1"/>
    <col min="3331" max="3348" width="11.44140625" style="1140" customWidth="1"/>
    <col min="3349" max="3354" width="9.21875" style="1140"/>
    <col min="3355" max="3355" width="9.44140625" style="1140" bestFit="1" customWidth="1"/>
    <col min="3356" max="3584" width="9.21875" style="1140"/>
    <col min="3585" max="3585" width="8.44140625" style="1140" bestFit="1" customWidth="1"/>
    <col min="3586" max="3586" width="31.44140625" style="1140" bestFit="1" customWidth="1"/>
    <col min="3587" max="3604" width="11.44140625" style="1140" customWidth="1"/>
    <col min="3605" max="3610" width="9.21875" style="1140"/>
    <col min="3611" max="3611" width="9.44140625" style="1140" bestFit="1" customWidth="1"/>
    <col min="3612" max="3840" width="9.21875" style="1140"/>
    <col min="3841" max="3841" width="8.44140625" style="1140" bestFit="1" customWidth="1"/>
    <col min="3842" max="3842" width="31.44140625" style="1140" bestFit="1" customWidth="1"/>
    <col min="3843" max="3860" width="11.44140625" style="1140" customWidth="1"/>
    <col min="3861" max="3866" width="9.21875" style="1140"/>
    <col min="3867" max="3867" width="9.44140625" style="1140" bestFit="1" customWidth="1"/>
    <col min="3868" max="4096" width="9.21875" style="1140"/>
    <col min="4097" max="4097" width="8.44140625" style="1140" bestFit="1" customWidth="1"/>
    <col min="4098" max="4098" width="31.44140625" style="1140" bestFit="1" customWidth="1"/>
    <col min="4099" max="4116" width="11.44140625" style="1140" customWidth="1"/>
    <col min="4117" max="4122" width="9.21875" style="1140"/>
    <col min="4123" max="4123" width="9.44140625" style="1140" bestFit="1" customWidth="1"/>
    <col min="4124" max="4352" width="9.21875" style="1140"/>
    <col min="4353" max="4353" width="8.44140625" style="1140" bestFit="1" customWidth="1"/>
    <col min="4354" max="4354" width="31.44140625" style="1140" bestFit="1" customWidth="1"/>
    <col min="4355" max="4372" width="11.44140625" style="1140" customWidth="1"/>
    <col min="4373" max="4378" width="9.21875" style="1140"/>
    <col min="4379" max="4379" width="9.44140625" style="1140" bestFit="1" customWidth="1"/>
    <col min="4380" max="4608" width="9.21875" style="1140"/>
    <col min="4609" max="4609" width="8.44140625" style="1140" bestFit="1" customWidth="1"/>
    <col min="4610" max="4610" width="31.44140625" style="1140" bestFit="1" customWidth="1"/>
    <col min="4611" max="4628" width="11.44140625" style="1140" customWidth="1"/>
    <col min="4629" max="4634" width="9.21875" style="1140"/>
    <col min="4635" max="4635" width="9.44140625" style="1140" bestFit="1" customWidth="1"/>
    <col min="4636" max="4864" width="9.21875" style="1140"/>
    <col min="4865" max="4865" width="8.44140625" style="1140" bestFit="1" customWidth="1"/>
    <col min="4866" max="4866" width="31.44140625" style="1140" bestFit="1" customWidth="1"/>
    <col min="4867" max="4884" width="11.44140625" style="1140" customWidth="1"/>
    <col min="4885" max="4890" width="9.21875" style="1140"/>
    <col min="4891" max="4891" width="9.44140625" style="1140" bestFit="1" customWidth="1"/>
    <col min="4892" max="5120" width="9.21875" style="1140"/>
    <col min="5121" max="5121" width="8.44140625" style="1140" bestFit="1" customWidth="1"/>
    <col min="5122" max="5122" width="31.44140625" style="1140" bestFit="1" customWidth="1"/>
    <col min="5123" max="5140" width="11.44140625" style="1140" customWidth="1"/>
    <col min="5141" max="5146" width="9.21875" style="1140"/>
    <col min="5147" max="5147" width="9.44140625" style="1140" bestFit="1" customWidth="1"/>
    <col min="5148" max="5376" width="9.21875" style="1140"/>
    <col min="5377" max="5377" width="8.44140625" style="1140" bestFit="1" customWidth="1"/>
    <col min="5378" max="5378" width="31.44140625" style="1140" bestFit="1" customWidth="1"/>
    <col min="5379" max="5396" width="11.44140625" style="1140" customWidth="1"/>
    <col min="5397" max="5402" width="9.21875" style="1140"/>
    <col min="5403" max="5403" width="9.44140625" style="1140" bestFit="1" customWidth="1"/>
    <col min="5404" max="5632" width="9.21875" style="1140"/>
    <col min="5633" max="5633" width="8.44140625" style="1140" bestFit="1" customWidth="1"/>
    <col min="5634" max="5634" width="31.44140625" style="1140" bestFit="1" customWidth="1"/>
    <col min="5635" max="5652" width="11.44140625" style="1140" customWidth="1"/>
    <col min="5653" max="5658" width="9.21875" style="1140"/>
    <col min="5659" max="5659" width="9.44140625" style="1140" bestFit="1" customWidth="1"/>
    <col min="5660" max="5888" width="9.21875" style="1140"/>
    <col min="5889" max="5889" width="8.44140625" style="1140" bestFit="1" customWidth="1"/>
    <col min="5890" max="5890" width="31.44140625" style="1140" bestFit="1" customWidth="1"/>
    <col min="5891" max="5908" width="11.44140625" style="1140" customWidth="1"/>
    <col min="5909" max="5914" width="9.21875" style="1140"/>
    <col min="5915" max="5915" width="9.44140625" style="1140" bestFit="1" customWidth="1"/>
    <col min="5916" max="6144" width="9.21875" style="1140"/>
    <col min="6145" max="6145" width="8.44140625" style="1140" bestFit="1" customWidth="1"/>
    <col min="6146" max="6146" width="31.44140625" style="1140" bestFit="1" customWidth="1"/>
    <col min="6147" max="6164" width="11.44140625" style="1140" customWidth="1"/>
    <col min="6165" max="6170" width="9.21875" style="1140"/>
    <col min="6171" max="6171" width="9.44140625" style="1140" bestFit="1" customWidth="1"/>
    <col min="6172" max="6400" width="9.21875" style="1140"/>
    <col min="6401" max="6401" width="8.44140625" style="1140" bestFit="1" customWidth="1"/>
    <col min="6402" max="6402" width="31.44140625" style="1140" bestFit="1" customWidth="1"/>
    <col min="6403" max="6420" width="11.44140625" style="1140" customWidth="1"/>
    <col min="6421" max="6426" width="9.21875" style="1140"/>
    <col min="6427" max="6427" width="9.44140625" style="1140" bestFit="1" customWidth="1"/>
    <col min="6428" max="6656" width="9.21875" style="1140"/>
    <col min="6657" max="6657" width="8.44140625" style="1140" bestFit="1" customWidth="1"/>
    <col min="6658" max="6658" width="31.44140625" style="1140" bestFit="1" customWidth="1"/>
    <col min="6659" max="6676" width="11.44140625" style="1140" customWidth="1"/>
    <col min="6677" max="6682" width="9.21875" style="1140"/>
    <col min="6683" max="6683" width="9.44140625" style="1140" bestFit="1" customWidth="1"/>
    <col min="6684" max="6912" width="9.21875" style="1140"/>
    <col min="6913" max="6913" width="8.44140625" style="1140" bestFit="1" customWidth="1"/>
    <col min="6914" max="6914" width="31.44140625" style="1140" bestFit="1" customWidth="1"/>
    <col min="6915" max="6932" width="11.44140625" style="1140" customWidth="1"/>
    <col min="6933" max="6938" width="9.21875" style="1140"/>
    <col min="6939" max="6939" width="9.44140625" style="1140" bestFit="1" customWidth="1"/>
    <col min="6940" max="7168" width="9.21875" style="1140"/>
    <col min="7169" max="7169" width="8.44140625" style="1140" bestFit="1" customWidth="1"/>
    <col min="7170" max="7170" width="31.44140625" style="1140" bestFit="1" customWidth="1"/>
    <col min="7171" max="7188" width="11.44140625" style="1140" customWidth="1"/>
    <col min="7189" max="7194" width="9.21875" style="1140"/>
    <col min="7195" max="7195" width="9.44140625" style="1140" bestFit="1" customWidth="1"/>
    <col min="7196" max="7424" width="9.21875" style="1140"/>
    <col min="7425" max="7425" width="8.44140625" style="1140" bestFit="1" customWidth="1"/>
    <col min="7426" max="7426" width="31.44140625" style="1140" bestFit="1" customWidth="1"/>
    <col min="7427" max="7444" width="11.44140625" style="1140" customWidth="1"/>
    <col min="7445" max="7450" width="9.21875" style="1140"/>
    <col min="7451" max="7451" width="9.44140625" style="1140" bestFit="1" customWidth="1"/>
    <col min="7452" max="7680" width="9.21875" style="1140"/>
    <col min="7681" max="7681" width="8.44140625" style="1140" bestFit="1" customWidth="1"/>
    <col min="7682" max="7682" width="31.44140625" style="1140" bestFit="1" customWidth="1"/>
    <col min="7683" max="7700" width="11.44140625" style="1140" customWidth="1"/>
    <col min="7701" max="7706" width="9.21875" style="1140"/>
    <col min="7707" max="7707" width="9.44140625" style="1140" bestFit="1" customWidth="1"/>
    <col min="7708" max="7936" width="9.21875" style="1140"/>
    <col min="7937" max="7937" width="8.44140625" style="1140" bestFit="1" customWidth="1"/>
    <col min="7938" max="7938" width="31.44140625" style="1140" bestFit="1" customWidth="1"/>
    <col min="7939" max="7956" width="11.44140625" style="1140" customWidth="1"/>
    <col min="7957" max="7962" width="9.21875" style="1140"/>
    <col min="7963" max="7963" width="9.44140625" style="1140" bestFit="1" customWidth="1"/>
    <col min="7964" max="8192" width="9.21875" style="1140"/>
    <col min="8193" max="8193" width="8.44140625" style="1140" bestFit="1" customWidth="1"/>
    <col min="8194" max="8194" width="31.44140625" style="1140" bestFit="1" customWidth="1"/>
    <col min="8195" max="8212" width="11.44140625" style="1140" customWidth="1"/>
    <col min="8213" max="8218" width="9.21875" style="1140"/>
    <col min="8219" max="8219" width="9.44140625" style="1140" bestFit="1" customWidth="1"/>
    <col min="8220" max="8448" width="9.21875" style="1140"/>
    <col min="8449" max="8449" width="8.44140625" style="1140" bestFit="1" customWidth="1"/>
    <col min="8450" max="8450" width="31.44140625" style="1140" bestFit="1" customWidth="1"/>
    <col min="8451" max="8468" width="11.44140625" style="1140" customWidth="1"/>
    <col min="8469" max="8474" width="9.21875" style="1140"/>
    <col min="8475" max="8475" width="9.44140625" style="1140" bestFit="1" customWidth="1"/>
    <col min="8476" max="8704" width="9.21875" style="1140"/>
    <col min="8705" max="8705" width="8.44140625" style="1140" bestFit="1" customWidth="1"/>
    <col min="8706" max="8706" width="31.44140625" style="1140" bestFit="1" customWidth="1"/>
    <col min="8707" max="8724" width="11.44140625" style="1140" customWidth="1"/>
    <col min="8725" max="8730" width="9.21875" style="1140"/>
    <col min="8731" max="8731" width="9.44140625" style="1140" bestFit="1" customWidth="1"/>
    <col min="8732" max="8960" width="9.21875" style="1140"/>
    <col min="8961" max="8961" width="8.44140625" style="1140" bestFit="1" customWidth="1"/>
    <col min="8962" max="8962" width="31.44140625" style="1140" bestFit="1" customWidth="1"/>
    <col min="8963" max="8980" width="11.44140625" style="1140" customWidth="1"/>
    <col min="8981" max="8986" width="9.21875" style="1140"/>
    <col min="8987" max="8987" width="9.44140625" style="1140" bestFit="1" customWidth="1"/>
    <col min="8988" max="9216" width="9.21875" style="1140"/>
    <col min="9217" max="9217" width="8.44140625" style="1140" bestFit="1" customWidth="1"/>
    <col min="9218" max="9218" width="31.44140625" style="1140" bestFit="1" customWidth="1"/>
    <col min="9219" max="9236" width="11.44140625" style="1140" customWidth="1"/>
    <col min="9237" max="9242" width="9.21875" style="1140"/>
    <col min="9243" max="9243" width="9.44140625" style="1140" bestFit="1" customWidth="1"/>
    <col min="9244" max="9472" width="9.21875" style="1140"/>
    <col min="9473" max="9473" width="8.44140625" style="1140" bestFit="1" customWidth="1"/>
    <col min="9474" max="9474" width="31.44140625" style="1140" bestFit="1" customWidth="1"/>
    <col min="9475" max="9492" width="11.44140625" style="1140" customWidth="1"/>
    <col min="9493" max="9498" width="9.21875" style="1140"/>
    <col min="9499" max="9499" width="9.44140625" style="1140" bestFit="1" customWidth="1"/>
    <col min="9500" max="9728" width="9.21875" style="1140"/>
    <col min="9729" max="9729" width="8.44140625" style="1140" bestFit="1" customWidth="1"/>
    <col min="9730" max="9730" width="31.44140625" style="1140" bestFit="1" customWidth="1"/>
    <col min="9731" max="9748" width="11.44140625" style="1140" customWidth="1"/>
    <col min="9749" max="9754" width="9.21875" style="1140"/>
    <col min="9755" max="9755" width="9.44140625" style="1140" bestFit="1" customWidth="1"/>
    <col min="9756" max="9984" width="9.21875" style="1140"/>
    <col min="9985" max="9985" width="8.44140625" style="1140" bestFit="1" customWidth="1"/>
    <col min="9986" max="9986" width="31.44140625" style="1140" bestFit="1" customWidth="1"/>
    <col min="9987" max="10004" width="11.44140625" style="1140" customWidth="1"/>
    <col min="10005" max="10010" width="9.21875" style="1140"/>
    <col min="10011" max="10011" width="9.44140625" style="1140" bestFit="1" customWidth="1"/>
    <col min="10012" max="10240" width="9.21875" style="1140"/>
    <col min="10241" max="10241" width="8.44140625" style="1140" bestFit="1" customWidth="1"/>
    <col min="10242" max="10242" width="31.44140625" style="1140" bestFit="1" customWidth="1"/>
    <col min="10243" max="10260" width="11.44140625" style="1140" customWidth="1"/>
    <col min="10261" max="10266" width="9.21875" style="1140"/>
    <col min="10267" max="10267" width="9.44140625" style="1140" bestFit="1" customWidth="1"/>
    <col min="10268" max="10496" width="9.21875" style="1140"/>
    <col min="10497" max="10497" width="8.44140625" style="1140" bestFit="1" customWidth="1"/>
    <col min="10498" max="10498" width="31.44140625" style="1140" bestFit="1" customWidth="1"/>
    <col min="10499" max="10516" width="11.44140625" style="1140" customWidth="1"/>
    <col min="10517" max="10522" width="9.21875" style="1140"/>
    <col min="10523" max="10523" width="9.44140625" style="1140" bestFit="1" customWidth="1"/>
    <col min="10524" max="10752" width="9.21875" style="1140"/>
    <col min="10753" max="10753" width="8.44140625" style="1140" bestFit="1" customWidth="1"/>
    <col min="10754" max="10754" width="31.44140625" style="1140" bestFit="1" customWidth="1"/>
    <col min="10755" max="10772" width="11.44140625" style="1140" customWidth="1"/>
    <col min="10773" max="10778" width="9.21875" style="1140"/>
    <col min="10779" max="10779" width="9.44140625" style="1140" bestFit="1" customWidth="1"/>
    <col min="10780" max="11008" width="9.21875" style="1140"/>
    <col min="11009" max="11009" width="8.44140625" style="1140" bestFit="1" customWidth="1"/>
    <col min="11010" max="11010" width="31.44140625" style="1140" bestFit="1" customWidth="1"/>
    <col min="11011" max="11028" width="11.44140625" style="1140" customWidth="1"/>
    <col min="11029" max="11034" width="9.21875" style="1140"/>
    <col min="11035" max="11035" width="9.44140625" style="1140" bestFit="1" customWidth="1"/>
    <col min="11036" max="11264" width="9.21875" style="1140"/>
    <col min="11265" max="11265" width="8.44140625" style="1140" bestFit="1" customWidth="1"/>
    <col min="11266" max="11266" width="31.44140625" style="1140" bestFit="1" customWidth="1"/>
    <col min="11267" max="11284" width="11.44140625" style="1140" customWidth="1"/>
    <col min="11285" max="11290" width="9.21875" style="1140"/>
    <col min="11291" max="11291" width="9.44140625" style="1140" bestFit="1" customWidth="1"/>
    <col min="11292" max="11520" width="9.21875" style="1140"/>
    <col min="11521" max="11521" width="8.44140625" style="1140" bestFit="1" customWidth="1"/>
    <col min="11522" max="11522" width="31.44140625" style="1140" bestFit="1" customWidth="1"/>
    <col min="11523" max="11540" width="11.44140625" style="1140" customWidth="1"/>
    <col min="11541" max="11546" width="9.21875" style="1140"/>
    <col min="11547" max="11547" width="9.44140625" style="1140" bestFit="1" customWidth="1"/>
    <col min="11548" max="11776" width="9.21875" style="1140"/>
    <col min="11777" max="11777" width="8.44140625" style="1140" bestFit="1" customWidth="1"/>
    <col min="11778" max="11778" width="31.44140625" style="1140" bestFit="1" customWidth="1"/>
    <col min="11779" max="11796" width="11.44140625" style="1140" customWidth="1"/>
    <col min="11797" max="11802" width="9.21875" style="1140"/>
    <col min="11803" max="11803" width="9.44140625" style="1140" bestFit="1" customWidth="1"/>
    <col min="11804" max="12032" width="9.21875" style="1140"/>
    <col min="12033" max="12033" width="8.44140625" style="1140" bestFit="1" customWidth="1"/>
    <col min="12034" max="12034" width="31.44140625" style="1140" bestFit="1" customWidth="1"/>
    <col min="12035" max="12052" width="11.44140625" style="1140" customWidth="1"/>
    <col min="12053" max="12058" width="9.21875" style="1140"/>
    <col min="12059" max="12059" width="9.44140625" style="1140" bestFit="1" customWidth="1"/>
    <col min="12060" max="12288" width="9.21875" style="1140"/>
    <col min="12289" max="12289" width="8.44140625" style="1140" bestFit="1" customWidth="1"/>
    <col min="12290" max="12290" width="31.44140625" style="1140" bestFit="1" customWidth="1"/>
    <col min="12291" max="12308" width="11.44140625" style="1140" customWidth="1"/>
    <col min="12309" max="12314" width="9.21875" style="1140"/>
    <col min="12315" max="12315" width="9.44140625" style="1140" bestFit="1" customWidth="1"/>
    <col min="12316" max="12544" width="9.21875" style="1140"/>
    <col min="12545" max="12545" width="8.44140625" style="1140" bestFit="1" customWidth="1"/>
    <col min="12546" max="12546" width="31.44140625" style="1140" bestFit="1" customWidth="1"/>
    <col min="12547" max="12564" width="11.44140625" style="1140" customWidth="1"/>
    <col min="12565" max="12570" width="9.21875" style="1140"/>
    <col min="12571" max="12571" width="9.44140625" style="1140" bestFit="1" customWidth="1"/>
    <col min="12572" max="12800" width="9.21875" style="1140"/>
    <col min="12801" max="12801" width="8.44140625" style="1140" bestFit="1" customWidth="1"/>
    <col min="12802" max="12802" width="31.44140625" style="1140" bestFit="1" customWidth="1"/>
    <col min="12803" max="12820" width="11.44140625" style="1140" customWidth="1"/>
    <col min="12821" max="12826" width="9.21875" style="1140"/>
    <col min="12827" max="12827" width="9.44140625" style="1140" bestFit="1" customWidth="1"/>
    <col min="12828" max="13056" width="9.21875" style="1140"/>
    <col min="13057" max="13057" width="8.44140625" style="1140" bestFit="1" customWidth="1"/>
    <col min="13058" max="13058" width="31.44140625" style="1140" bestFit="1" customWidth="1"/>
    <col min="13059" max="13076" width="11.44140625" style="1140" customWidth="1"/>
    <col min="13077" max="13082" width="9.21875" style="1140"/>
    <col min="13083" max="13083" width="9.44140625" style="1140" bestFit="1" customWidth="1"/>
    <col min="13084" max="13312" width="9.21875" style="1140"/>
    <col min="13313" max="13313" width="8.44140625" style="1140" bestFit="1" customWidth="1"/>
    <col min="13314" max="13314" width="31.44140625" style="1140" bestFit="1" customWidth="1"/>
    <col min="13315" max="13332" width="11.44140625" style="1140" customWidth="1"/>
    <col min="13333" max="13338" width="9.21875" style="1140"/>
    <col min="13339" max="13339" width="9.44140625" style="1140" bestFit="1" customWidth="1"/>
    <col min="13340" max="13568" width="9.21875" style="1140"/>
    <col min="13569" max="13569" width="8.44140625" style="1140" bestFit="1" customWidth="1"/>
    <col min="13570" max="13570" width="31.44140625" style="1140" bestFit="1" customWidth="1"/>
    <col min="13571" max="13588" width="11.44140625" style="1140" customWidth="1"/>
    <col min="13589" max="13594" width="9.21875" style="1140"/>
    <col min="13595" max="13595" width="9.44140625" style="1140" bestFit="1" customWidth="1"/>
    <col min="13596" max="13824" width="9.21875" style="1140"/>
    <col min="13825" max="13825" width="8.44140625" style="1140" bestFit="1" customWidth="1"/>
    <col min="13826" max="13826" width="31.44140625" style="1140" bestFit="1" customWidth="1"/>
    <col min="13827" max="13844" width="11.44140625" style="1140" customWidth="1"/>
    <col min="13845" max="13850" width="9.21875" style="1140"/>
    <col min="13851" max="13851" width="9.44140625" style="1140" bestFit="1" customWidth="1"/>
    <col min="13852" max="14080" width="9.21875" style="1140"/>
    <col min="14081" max="14081" width="8.44140625" style="1140" bestFit="1" customWidth="1"/>
    <col min="14082" max="14082" width="31.44140625" style="1140" bestFit="1" customWidth="1"/>
    <col min="14083" max="14100" width="11.44140625" style="1140" customWidth="1"/>
    <col min="14101" max="14106" width="9.21875" style="1140"/>
    <col min="14107" max="14107" width="9.44140625" style="1140" bestFit="1" customWidth="1"/>
    <col min="14108" max="14336" width="9.21875" style="1140"/>
    <col min="14337" max="14337" width="8.44140625" style="1140" bestFit="1" customWidth="1"/>
    <col min="14338" max="14338" width="31.44140625" style="1140" bestFit="1" customWidth="1"/>
    <col min="14339" max="14356" width="11.44140625" style="1140" customWidth="1"/>
    <col min="14357" max="14362" width="9.21875" style="1140"/>
    <col min="14363" max="14363" width="9.44140625" style="1140" bestFit="1" customWidth="1"/>
    <col min="14364" max="14592" width="9.21875" style="1140"/>
    <col min="14593" max="14593" width="8.44140625" style="1140" bestFit="1" customWidth="1"/>
    <col min="14594" max="14594" width="31.44140625" style="1140" bestFit="1" customWidth="1"/>
    <col min="14595" max="14612" width="11.44140625" style="1140" customWidth="1"/>
    <col min="14613" max="14618" width="9.21875" style="1140"/>
    <col min="14619" max="14619" width="9.44140625" style="1140" bestFit="1" customWidth="1"/>
    <col min="14620" max="14848" width="9.21875" style="1140"/>
    <col min="14849" max="14849" width="8.44140625" style="1140" bestFit="1" customWidth="1"/>
    <col min="14850" max="14850" width="31.44140625" style="1140" bestFit="1" customWidth="1"/>
    <col min="14851" max="14868" width="11.44140625" style="1140" customWidth="1"/>
    <col min="14869" max="14874" width="9.21875" style="1140"/>
    <col min="14875" max="14875" width="9.44140625" style="1140" bestFit="1" customWidth="1"/>
    <col min="14876" max="15104" width="9.21875" style="1140"/>
    <col min="15105" max="15105" width="8.44140625" style="1140" bestFit="1" customWidth="1"/>
    <col min="15106" max="15106" width="31.44140625" style="1140" bestFit="1" customWidth="1"/>
    <col min="15107" max="15124" width="11.44140625" style="1140" customWidth="1"/>
    <col min="15125" max="15130" width="9.21875" style="1140"/>
    <col min="15131" max="15131" width="9.44140625" style="1140" bestFit="1" customWidth="1"/>
    <col min="15132" max="15360" width="9.21875" style="1140"/>
    <col min="15361" max="15361" width="8.44140625" style="1140" bestFit="1" customWidth="1"/>
    <col min="15362" max="15362" width="31.44140625" style="1140" bestFit="1" customWidth="1"/>
    <col min="15363" max="15380" width="11.44140625" style="1140" customWidth="1"/>
    <col min="15381" max="15386" width="9.21875" style="1140"/>
    <col min="15387" max="15387" width="9.44140625" style="1140" bestFit="1" customWidth="1"/>
    <col min="15388" max="15616" width="9.21875" style="1140"/>
    <col min="15617" max="15617" width="8.44140625" style="1140" bestFit="1" customWidth="1"/>
    <col min="15618" max="15618" width="31.44140625" style="1140" bestFit="1" customWidth="1"/>
    <col min="15619" max="15636" width="11.44140625" style="1140" customWidth="1"/>
    <col min="15637" max="15642" width="9.21875" style="1140"/>
    <col min="15643" max="15643" width="9.44140625" style="1140" bestFit="1" customWidth="1"/>
    <col min="15644" max="15872" width="9.21875" style="1140"/>
    <col min="15873" max="15873" width="8.44140625" style="1140" bestFit="1" customWidth="1"/>
    <col min="15874" max="15874" width="31.44140625" style="1140" bestFit="1" customWidth="1"/>
    <col min="15875" max="15892" width="11.44140625" style="1140" customWidth="1"/>
    <col min="15893" max="15898" width="9.21875" style="1140"/>
    <col min="15899" max="15899" width="9.44140625" style="1140" bestFit="1" customWidth="1"/>
    <col min="15900" max="16128" width="9.21875" style="1140"/>
    <col min="16129" max="16129" width="8.44140625" style="1140" bestFit="1" customWidth="1"/>
    <col min="16130" max="16130" width="31.44140625" style="1140" bestFit="1" customWidth="1"/>
    <col min="16131" max="16148" width="11.44140625" style="1140" customWidth="1"/>
    <col min="16149" max="16154" width="9.21875" style="1140"/>
    <col min="16155" max="16155" width="9.44140625" style="1140" bestFit="1" customWidth="1"/>
    <col min="16156" max="16384" width="9.21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06" t="s">
        <v>1860</v>
      </c>
      <c r="C2" s="1306"/>
      <c r="D2" s="1306"/>
      <c r="E2" s="1306"/>
      <c r="F2" s="1306"/>
      <c r="G2" s="1306"/>
      <c r="H2" s="1306"/>
      <c r="I2" s="1306"/>
      <c r="J2" s="1306"/>
      <c r="K2" s="1306"/>
      <c r="L2" s="1306"/>
      <c r="M2" s="1306"/>
      <c r="N2" s="1306"/>
      <c r="O2" s="1306"/>
      <c r="P2" s="1306"/>
      <c r="Q2" s="1306"/>
      <c r="R2" s="1306"/>
      <c r="S2" s="1306"/>
      <c r="T2" s="1306"/>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29"/>
      <c r="C4" s="1315" t="s">
        <v>1686</v>
      </c>
      <c r="D4" s="1315" t="s">
        <v>1687</v>
      </c>
      <c r="E4" s="1315" t="s">
        <v>1688</v>
      </c>
      <c r="F4" s="1315" t="s">
        <v>1689</v>
      </c>
      <c r="G4" s="1331" t="s">
        <v>1690</v>
      </c>
      <c r="H4" s="1332"/>
      <c r="I4" s="1332"/>
      <c r="J4" s="1332"/>
      <c r="K4" s="1332"/>
      <c r="L4" s="1332"/>
      <c r="M4" s="1332"/>
      <c r="N4" s="1332"/>
      <c r="O4" s="1333"/>
      <c r="P4" s="1315" t="s">
        <v>1691</v>
      </c>
      <c r="Q4" s="1315" t="s">
        <v>1692</v>
      </c>
      <c r="R4" s="1315" t="s">
        <v>1693</v>
      </c>
      <c r="S4" s="1315" t="s">
        <v>1694</v>
      </c>
      <c r="T4" s="1327" t="s">
        <v>1695</v>
      </c>
    </row>
    <row r="5" spans="1:21" s="1145" customFormat="1" ht="50.25" customHeight="1" thickBot="1">
      <c r="B5" s="1330"/>
      <c r="C5" s="1316"/>
      <c r="D5" s="1316"/>
      <c r="E5" s="1316"/>
      <c r="F5" s="1316"/>
      <c r="G5" s="1143" t="s">
        <v>1696</v>
      </c>
      <c r="H5" s="1143" t="s">
        <v>1697</v>
      </c>
      <c r="I5" s="1143" t="s">
        <v>1698</v>
      </c>
      <c r="J5" s="1143" t="s">
        <v>1699</v>
      </c>
      <c r="K5" s="1143" t="s">
        <v>1700</v>
      </c>
      <c r="L5" s="1143" t="s">
        <v>1701</v>
      </c>
      <c r="M5" s="1144" t="s">
        <v>1702</v>
      </c>
      <c r="N5" s="1143" t="s">
        <v>1703</v>
      </c>
      <c r="O5" s="1143" t="s">
        <v>1704</v>
      </c>
      <c r="P5" s="1316"/>
      <c r="Q5" s="1316"/>
      <c r="R5" s="1316"/>
      <c r="S5" s="1316"/>
      <c r="T5" s="1328"/>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topLeftCell="A13"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21875" defaultRowHeight="13.2"/>
  <cols>
    <col min="1" max="1" width="60.44140625" style="1214" bestFit="1" customWidth="1"/>
    <col min="2" max="25" width="13.44140625" style="1214" customWidth="1"/>
    <col min="26" max="26" width="16.33203125" style="1214" customWidth="1"/>
    <col min="27" max="16384" width="9.21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21875" bestFit="1" customWidth="1"/>
    <col min="7" max="7" width="13.21875" bestFit="1" customWidth="1"/>
    <col min="8" max="11" width="11.21875" bestFit="1" customWidth="1"/>
    <col min="12" max="12" width="19" bestFit="1" customWidth="1"/>
    <col min="13" max="49" width="11.21875" bestFit="1" customWidth="1"/>
    <col min="51" max="51" width="16.44140625" bestFit="1" customWidth="1"/>
  </cols>
  <sheetData>
    <row r="1" spans="1:51" ht="14.4" thickBot="1">
      <c r="A1" s="1341" t="s">
        <v>101</v>
      </c>
      <c r="B1" s="1342" t="s">
        <v>102</v>
      </c>
      <c r="C1" s="1344" t="s">
        <v>103</v>
      </c>
      <c r="D1" s="1344" t="s">
        <v>104</v>
      </c>
      <c r="E1" s="1334" t="s">
        <v>105</v>
      </c>
      <c r="F1" s="1346"/>
      <c r="G1" s="1347" t="s">
        <v>106</v>
      </c>
      <c r="H1" s="1347"/>
      <c r="I1" s="1334" t="s">
        <v>107</v>
      </c>
      <c r="J1" s="1336" t="s">
        <v>108</v>
      </c>
    </row>
    <row r="2" spans="1:51" ht="14.4" thickBot="1">
      <c r="A2" s="1341"/>
      <c r="B2" s="1343"/>
      <c r="C2" s="1345"/>
      <c r="D2" s="1345"/>
      <c r="E2" s="56" t="s">
        <v>110</v>
      </c>
      <c r="F2" s="25" t="s">
        <v>111</v>
      </c>
      <c r="G2" s="26" t="s">
        <v>110</v>
      </c>
      <c r="H2" s="26" t="s">
        <v>111</v>
      </c>
      <c r="I2" s="1335"/>
      <c r="J2" s="1337"/>
      <c r="L2" s="57" t="s">
        <v>161</v>
      </c>
      <c r="M2" s="1338" t="s">
        <v>162</v>
      </c>
      <c r="N2" s="1339"/>
      <c r="O2" s="1339"/>
      <c r="P2" s="1340"/>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4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topLeftCell="A8" zoomScaleNormal="100" workbookViewId="0">
      <selection activeCell="D8" sqref="D8"/>
    </sheetView>
  </sheetViews>
  <sheetFormatPr defaultColWidth="9.218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218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21875" style="116" customWidth="1"/>
    <col min="18" max="18" width="11.44140625" style="116" customWidth="1"/>
    <col min="19" max="19" width="12" style="116" customWidth="1"/>
    <col min="20" max="20" width="12.44140625" style="116" customWidth="1"/>
    <col min="21" max="21" width="12" style="116" customWidth="1"/>
    <col min="22" max="22" width="12.21875" style="116" customWidth="1"/>
    <col min="23" max="23" width="12" style="116" customWidth="1"/>
    <col min="24" max="24" width="12.21875" style="116" customWidth="1"/>
    <col min="25" max="27" width="11.44140625" style="116" customWidth="1"/>
    <col min="28" max="28" width="12" style="116" customWidth="1"/>
    <col min="29" max="29" width="11.44140625" style="116" customWidth="1"/>
    <col min="30" max="49" width="11.218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21875" style="116" bestFit="1" customWidth="1"/>
    <col min="97" max="97" width="10.44140625" style="116" bestFit="1" customWidth="1"/>
    <col min="98" max="98" width="13.21875" style="116" bestFit="1" customWidth="1"/>
    <col min="99" max="99" width="9.21875" style="116"/>
    <col min="100" max="102" width="11.44140625" style="116" bestFit="1" customWidth="1"/>
    <col min="103" max="103" width="9.21875" style="116"/>
    <col min="104" max="104" width="9.44140625" style="116" bestFit="1" customWidth="1"/>
    <col min="105" max="107" width="11.44140625" style="116" bestFit="1" customWidth="1"/>
    <col min="108" max="16384" width="9.21875" style="116"/>
  </cols>
  <sheetData>
    <row r="1" spans="1:49" ht="15.6">
      <c r="A1" s="1349"/>
      <c r="B1" s="1348"/>
      <c r="C1" s="1348"/>
      <c r="D1" s="1348"/>
      <c r="E1" s="1348"/>
      <c r="F1" s="1348"/>
      <c r="G1" s="1348"/>
      <c r="H1" s="1348"/>
      <c r="I1" s="1348"/>
      <c r="J1" s="1348"/>
      <c r="K1" s="113"/>
      <c r="L1" s="114"/>
      <c r="M1" s="115"/>
      <c r="N1" s="115"/>
    </row>
    <row r="2" spans="1:49" ht="14.4">
      <c r="A2" s="1349"/>
      <c r="B2" s="1348"/>
      <c r="C2" s="1348"/>
      <c r="D2" s="1348"/>
      <c r="E2" s="117"/>
      <c r="F2" s="117"/>
      <c r="G2" s="117"/>
      <c r="H2" s="117"/>
      <c r="I2" s="1348"/>
      <c r="J2" s="1348"/>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218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21875" defaultRowHeight="13.2"/>
  <cols>
    <col min="1" max="1" width="17.21875" style="606" customWidth="1"/>
    <col min="2" max="2" width="11.44140625" style="606" customWidth="1"/>
    <col min="3" max="3" width="5.44140625" style="606" customWidth="1"/>
    <col min="4" max="4" width="8.44140625" style="606" customWidth="1"/>
    <col min="5" max="6" width="6.21875" style="606" customWidth="1"/>
    <col min="7" max="7" width="9.21875" style="606"/>
    <col min="8" max="8" width="17.44140625" style="606" customWidth="1"/>
    <col min="9" max="9" width="13" style="606" customWidth="1"/>
    <col min="10" max="10" width="7.44140625" style="606" customWidth="1"/>
    <col min="11" max="11" width="6.44140625" style="606" customWidth="1"/>
    <col min="12" max="12" width="7.21875" style="606" customWidth="1"/>
    <col min="13" max="13" width="6.44140625" style="606" customWidth="1"/>
    <col min="14" max="14" width="5.44140625" style="606" customWidth="1"/>
    <col min="15" max="15" width="7.21875" style="606" customWidth="1"/>
    <col min="16" max="19" width="8.44140625" style="606" customWidth="1"/>
    <col min="20" max="41" width="5.44140625" style="606" customWidth="1"/>
    <col min="42" max="43" width="9.21875" style="606"/>
    <col min="44" max="44" width="18.44140625" style="606" customWidth="1"/>
    <col min="45" max="45" width="11" style="606" customWidth="1"/>
    <col min="46" max="84" width="6.44140625" style="606" customWidth="1"/>
    <col min="85" max="16384" width="9.218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218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21875" style="772" customWidth="1"/>
    <col min="31" max="43" width="9.21875" style="772"/>
    <col min="44" max="44" width="20.44140625" style="772" customWidth="1"/>
    <col min="45" max="16384" width="9.21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0" t="s">
        <v>1431</v>
      </c>
      <c r="C112" s="1350"/>
      <c r="D112" s="1350"/>
      <c r="E112" s="1350"/>
      <c r="F112" s="1350" t="s">
        <v>1430</v>
      </c>
      <c r="G112" s="1350"/>
      <c r="H112" s="1350"/>
      <c r="I112" s="1350" t="s">
        <v>1429</v>
      </c>
      <c r="J112" s="1350"/>
      <c r="K112" s="1350"/>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2022-04-07T07:18:37Z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