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amY\Dropbox\My PC (LAPTOP-1QBMQSB2)\Documents\Important Documents\Catastrophe Handicap\"/>
    </mc:Choice>
  </mc:AlternateContent>
  <xr:revisionPtr revIDLastSave="0" documentId="13_ncr:1_{84F9EC2D-21FD-46EA-A861-D10BB02B08F3}" xr6:coauthVersionLast="45" xr6:coauthVersionMax="45" xr10:uidLastSave="{00000000-0000-0000-0000-000000000000}"/>
  <bookViews>
    <workbookView xWindow="-108" yWindow="-108" windowWidth="23256" windowHeight="12720" firstSheet="35" activeTab="48" xr2:uid="{00000000-000D-0000-FFFF-FFFF00000000}"/>
  </bookViews>
  <sheets>
    <sheet name="Sheet1" sheetId="1" r:id="rId1"/>
    <sheet name="OP1" sheetId="45" r:id="rId2"/>
    <sheet name="OP2" sheetId="46" r:id="rId3"/>
    <sheet name="OP3" sheetId="47" r:id="rId4"/>
    <sheet name="OP4" sheetId="48" r:id="rId5"/>
    <sheet name="OP5" sheetId="49" r:id="rId6"/>
    <sheet name="OA1" sheetId="38" r:id="rId7"/>
    <sheet name="OA2" sheetId="39" r:id="rId8"/>
    <sheet name="OA3" sheetId="40" r:id="rId9"/>
    <sheet name="OA4" sheetId="41" r:id="rId10"/>
    <sheet name="OA5" sheetId="42" r:id="rId11"/>
    <sheet name="OA6" sheetId="43" r:id="rId12"/>
    <sheet name="OA7" sheetId="44" r:id="rId13"/>
    <sheet name="SP1" sheetId="32" r:id="rId14"/>
    <sheet name="SP2" sheetId="33" r:id="rId15"/>
    <sheet name="SP3" sheetId="34" r:id="rId16"/>
    <sheet name="SP4" sheetId="35" r:id="rId17"/>
    <sheet name="SP5" sheetId="36" r:id="rId18"/>
    <sheet name="SP6" sheetId="37" r:id="rId19"/>
    <sheet name="SA1" sheetId="25" r:id="rId20"/>
    <sheet name="SA2" sheetId="26" r:id="rId21"/>
    <sheet name="SA3" sheetId="27" r:id="rId22"/>
    <sheet name="SA4" sheetId="28" r:id="rId23"/>
    <sheet name="SA5" sheetId="29" r:id="rId24"/>
    <sheet name="SA6" sheetId="30" r:id="rId25"/>
    <sheet name="SA7" sheetId="31" r:id="rId26"/>
    <sheet name="GG1" sheetId="2" r:id="rId27"/>
    <sheet name="GG2" sheetId="3" r:id="rId28"/>
    <sheet name="GG3" sheetId="4" r:id="rId29"/>
    <sheet name="BN1" sheetId="5" r:id="rId30"/>
    <sheet name="BN2" sheetId="6" r:id="rId31"/>
    <sheet name="BN3" sheetId="17" r:id="rId32"/>
    <sheet name="BN4" sheetId="18" r:id="rId33"/>
    <sheet name="BN5" sheetId="19" r:id="rId34"/>
    <sheet name="BN6" sheetId="20" r:id="rId35"/>
    <sheet name="BN7" sheetId="21" r:id="rId36"/>
    <sheet name="BN8" sheetId="22" r:id="rId37"/>
    <sheet name="SF1" sheetId="7" r:id="rId38"/>
    <sheet name="SF2" sheetId="8" r:id="rId39"/>
    <sheet name="SF3" sheetId="23" r:id="rId40"/>
    <sheet name="SF4" sheetId="24" r:id="rId41"/>
    <sheet name="OW1" sheetId="9" r:id="rId42"/>
    <sheet name="OW2" sheetId="10" r:id="rId43"/>
    <sheet name="OW3" sheetId="11" r:id="rId44"/>
    <sheet name="OW4" sheetId="12" r:id="rId45"/>
    <sheet name="OW5" sheetId="13" r:id="rId46"/>
    <sheet name="OW6" sheetId="14" r:id="rId47"/>
    <sheet name="OW7" sheetId="15" r:id="rId48"/>
    <sheet name="OW8" sheetId="16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J3" i="1"/>
  <c r="D3" i="49" l="1"/>
  <c r="E3" i="49" s="1"/>
  <c r="Q2" i="49"/>
  <c r="O2" i="49"/>
  <c r="D2" i="49"/>
  <c r="E2" i="49" s="1"/>
  <c r="D5" i="48"/>
  <c r="E5" i="48" s="1"/>
  <c r="D4" i="48"/>
  <c r="E4" i="48" s="1"/>
  <c r="D3" i="48"/>
  <c r="E3" i="48" s="1"/>
  <c r="Q2" i="48"/>
  <c r="O2" i="48"/>
  <c r="D2" i="48"/>
  <c r="E2" i="48" s="1"/>
  <c r="D5" i="47"/>
  <c r="E5" i="47" s="1"/>
  <c r="D4" i="47"/>
  <c r="E4" i="47" s="1"/>
  <c r="D3" i="47"/>
  <c r="E3" i="47" s="1"/>
  <c r="Q2" i="47"/>
  <c r="O2" i="47"/>
  <c r="D2" i="47"/>
  <c r="E2" i="47" s="1"/>
  <c r="D5" i="46"/>
  <c r="E5" i="46" s="1"/>
  <c r="D4" i="46"/>
  <c r="E4" i="46" s="1"/>
  <c r="D3" i="46"/>
  <c r="E3" i="46" s="1"/>
  <c r="Q2" i="46"/>
  <c r="O2" i="46"/>
  <c r="D2" i="46"/>
  <c r="E2" i="46" s="1"/>
  <c r="D5" i="45"/>
  <c r="E5" i="45" s="1"/>
  <c r="D4" i="45"/>
  <c r="E4" i="45" s="1"/>
  <c r="D3" i="45"/>
  <c r="E3" i="45" s="1"/>
  <c r="Q2" i="45"/>
  <c r="O2" i="45"/>
  <c r="D2" i="45"/>
  <c r="E2" i="45" s="1"/>
  <c r="D3" i="44"/>
  <c r="E3" i="44" s="1"/>
  <c r="Q2" i="44"/>
  <c r="O2" i="44"/>
  <c r="D2" i="44"/>
  <c r="E2" i="44" s="1"/>
  <c r="D5" i="43"/>
  <c r="E5" i="43" s="1"/>
  <c r="D4" i="43"/>
  <c r="E4" i="43" s="1"/>
  <c r="D3" i="43"/>
  <c r="E3" i="43" s="1"/>
  <c r="Q2" i="43"/>
  <c r="O2" i="43"/>
  <c r="D2" i="43"/>
  <c r="E2" i="43" s="1"/>
  <c r="D7" i="42"/>
  <c r="E7" i="42" s="1"/>
  <c r="D6" i="42"/>
  <c r="E6" i="42" s="1"/>
  <c r="D5" i="42"/>
  <c r="E5" i="42" s="1"/>
  <c r="D4" i="42"/>
  <c r="E4" i="42" s="1"/>
  <c r="D3" i="42"/>
  <c r="E3" i="42" s="1"/>
  <c r="Q2" i="42"/>
  <c r="O2" i="42"/>
  <c r="D2" i="42"/>
  <c r="E2" i="42" s="1"/>
  <c r="D5" i="41"/>
  <c r="E5" i="41" s="1"/>
  <c r="D4" i="41"/>
  <c r="E4" i="41" s="1"/>
  <c r="D3" i="41"/>
  <c r="E3" i="41" s="1"/>
  <c r="Q2" i="41"/>
  <c r="O2" i="41"/>
  <c r="D2" i="41"/>
  <c r="E2" i="41" s="1"/>
  <c r="D4" i="40"/>
  <c r="E4" i="40" s="1"/>
  <c r="D3" i="40"/>
  <c r="E3" i="40" s="1"/>
  <c r="Q2" i="40"/>
  <c r="O2" i="40"/>
  <c r="E2" i="40"/>
  <c r="D2" i="40"/>
  <c r="D5" i="39"/>
  <c r="E5" i="39" s="1"/>
  <c r="D4" i="39"/>
  <c r="E4" i="39" s="1"/>
  <c r="D3" i="39"/>
  <c r="E3" i="39" s="1"/>
  <c r="Q2" i="39"/>
  <c r="O2" i="39"/>
  <c r="D2" i="39"/>
  <c r="E2" i="39" s="1"/>
  <c r="D4" i="38"/>
  <c r="E4" i="38" s="1"/>
  <c r="D3" i="38"/>
  <c r="E3" i="38" s="1"/>
  <c r="Q2" i="38"/>
  <c r="O2" i="38"/>
  <c r="D2" i="38"/>
  <c r="E2" i="38" s="1"/>
  <c r="Q2" i="37"/>
  <c r="O2" i="37"/>
  <c r="D2" i="37"/>
  <c r="E2" i="37" s="1"/>
  <c r="D4" i="36"/>
  <c r="E4" i="36" s="1"/>
  <c r="D3" i="36"/>
  <c r="E3" i="36" s="1"/>
  <c r="Q2" i="36"/>
  <c r="O2" i="36"/>
  <c r="D2" i="36"/>
  <c r="E2" i="36" s="1"/>
  <c r="D8" i="35"/>
  <c r="E8" i="35" s="1"/>
  <c r="D7" i="35"/>
  <c r="E7" i="35" s="1"/>
  <c r="D6" i="35"/>
  <c r="E6" i="35" s="1"/>
  <c r="D5" i="35"/>
  <c r="E5" i="35" s="1"/>
  <c r="D4" i="35"/>
  <c r="E4" i="35" s="1"/>
  <c r="D3" i="35"/>
  <c r="E3" i="35" s="1"/>
  <c r="Q2" i="35"/>
  <c r="O2" i="35"/>
  <c r="D2" i="35"/>
  <c r="E2" i="35" s="1"/>
  <c r="D4" i="34"/>
  <c r="E4" i="34" s="1"/>
  <c r="D3" i="34"/>
  <c r="E3" i="34" s="1"/>
  <c r="Q2" i="34"/>
  <c r="O2" i="34"/>
  <c r="D2" i="34"/>
  <c r="E2" i="34" s="1"/>
  <c r="D4" i="33"/>
  <c r="E4" i="33" s="1"/>
  <c r="D3" i="33"/>
  <c r="E3" i="33" s="1"/>
  <c r="Q2" i="33"/>
  <c r="O2" i="33"/>
  <c r="D2" i="33"/>
  <c r="E2" i="33" s="1"/>
  <c r="D10" i="32"/>
  <c r="E10" i="32" s="1"/>
  <c r="D9" i="32"/>
  <c r="E9" i="32" s="1"/>
  <c r="D8" i="32"/>
  <c r="E8" i="32" s="1"/>
  <c r="D7" i="32"/>
  <c r="E7" i="32" s="1"/>
  <c r="D6" i="32"/>
  <c r="E6" i="32" s="1"/>
  <c r="D5" i="32"/>
  <c r="E5" i="32" s="1"/>
  <c r="D4" i="32"/>
  <c r="E4" i="32" s="1"/>
  <c r="D3" i="32"/>
  <c r="E3" i="32" s="1"/>
  <c r="Q2" i="32"/>
  <c r="O2" i="32"/>
  <c r="D2" i="32"/>
  <c r="E2" i="32" s="1"/>
  <c r="D3" i="31"/>
  <c r="E3" i="31" s="1"/>
  <c r="Q2" i="31"/>
  <c r="O2" i="31"/>
  <c r="D2" i="31"/>
  <c r="E2" i="31" s="1"/>
  <c r="D5" i="30"/>
  <c r="E5" i="30" s="1"/>
  <c r="D4" i="30"/>
  <c r="E4" i="30" s="1"/>
  <c r="D3" i="30"/>
  <c r="E3" i="30" s="1"/>
  <c r="Q2" i="30"/>
  <c r="O2" i="30"/>
  <c r="D2" i="30"/>
  <c r="E2" i="30" s="1"/>
  <c r="E5" i="29"/>
  <c r="E8" i="29"/>
  <c r="D5" i="29"/>
  <c r="D6" i="29"/>
  <c r="E6" i="29" s="1"/>
  <c r="D7" i="29"/>
  <c r="E7" i="29" s="1"/>
  <c r="D8" i="29"/>
  <c r="D4" i="29"/>
  <c r="E4" i="29" s="1"/>
  <c r="D3" i="29"/>
  <c r="E3" i="29" s="1"/>
  <c r="Q2" i="29"/>
  <c r="O2" i="29"/>
  <c r="D2" i="29"/>
  <c r="E2" i="29" s="1"/>
  <c r="D4" i="28"/>
  <c r="E4" i="28" s="1"/>
  <c r="D3" i="28"/>
  <c r="E3" i="28" s="1"/>
  <c r="Q2" i="28"/>
  <c r="O2" i="28"/>
  <c r="D2" i="28"/>
  <c r="E2" i="28" s="1"/>
  <c r="D4" i="27"/>
  <c r="E4" i="27" s="1"/>
  <c r="D3" i="27"/>
  <c r="E3" i="27" s="1"/>
  <c r="Q2" i="27"/>
  <c r="O2" i="27"/>
  <c r="D2" i="27"/>
  <c r="E2" i="27" s="1"/>
  <c r="D7" i="26"/>
  <c r="E7" i="26" s="1"/>
  <c r="D6" i="26"/>
  <c r="E6" i="26" s="1"/>
  <c r="D5" i="26"/>
  <c r="E5" i="26" s="1"/>
  <c r="D4" i="26"/>
  <c r="E4" i="26" s="1"/>
  <c r="D3" i="26"/>
  <c r="E3" i="26" s="1"/>
  <c r="Q2" i="26"/>
  <c r="O2" i="26"/>
  <c r="D2" i="26"/>
  <c r="E2" i="26" s="1"/>
  <c r="D9" i="25"/>
  <c r="E9" i="25" s="1"/>
  <c r="D10" i="25"/>
  <c r="E10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Q2" i="25"/>
  <c r="O2" i="25"/>
  <c r="D2" i="25"/>
  <c r="E2" i="25" s="1"/>
  <c r="D7" i="24"/>
  <c r="E7" i="24" s="1"/>
  <c r="D8" i="24"/>
  <c r="E8" i="24" s="1"/>
  <c r="D6" i="24"/>
  <c r="E6" i="24" s="1"/>
  <c r="D5" i="24"/>
  <c r="E5" i="24" s="1"/>
  <c r="D4" i="24"/>
  <c r="E4" i="24" s="1"/>
  <c r="D3" i="24"/>
  <c r="E3" i="24" s="1"/>
  <c r="Q2" i="24"/>
  <c r="O2" i="24"/>
  <c r="D2" i="24"/>
  <c r="E2" i="24" s="1"/>
  <c r="D8" i="23"/>
  <c r="E8" i="23" s="1"/>
  <c r="D7" i="23"/>
  <c r="E7" i="23" s="1"/>
  <c r="D6" i="23"/>
  <c r="E6" i="23" s="1"/>
  <c r="D5" i="23"/>
  <c r="E5" i="23" s="1"/>
  <c r="D4" i="23"/>
  <c r="E4" i="23" s="1"/>
  <c r="D3" i="23"/>
  <c r="E3" i="23" s="1"/>
  <c r="Q2" i="23"/>
  <c r="O2" i="23"/>
  <c r="D2" i="23"/>
  <c r="E2" i="23" s="1"/>
  <c r="F2" i="49" l="1"/>
  <c r="G2" i="49"/>
  <c r="F2" i="48"/>
  <c r="G2" i="48"/>
  <c r="G2" i="47"/>
  <c r="F2" i="47"/>
  <c r="F2" i="46"/>
  <c r="G2" i="46"/>
  <c r="F2" i="45"/>
  <c r="G2" i="45"/>
  <c r="G2" i="44"/>
  <c r="F2" i="44"/>
  <c r="G2" i="43"/>
  <c r="F2" i="43"/>
  <c r="G2" i="42"/>
  <c r="F2" i="42"/>
  <c r="H7" i="42" s="1"/>
  <c r="G2" i="41"/>
  <c r="F2" i="41"/>
  <c r="F2" i="40"/>
  <c r="G2" i="40"/>
  <c r="F2" i="39"/>
  <c r="G2" i="39"/>
  <c r="F2" i="38"/>
  <c r="G2" i="38"/>
  <c r="F2" i="37"/>
  <c r="G2" i="37"/>
  <c r="F2" i="36"/>
  <c r="G2" i="36"/>
  <c r="G2" i="35"/>
  <c r="F2" i="35"/>
  <c r="F2" i="34"/>
  <c r="G2" i="34"/>
  <c r="G2" i="33"/>
  <c r="F2" i="33"/>
  <c r="F2" i="32"/>
  <c r="G2" i="32"/>
  <c r="F2" i="31"/>
  <c r="G2" i="31"/>
  <c r="F2" i="30"/>
  <c r="G2" i="30"/>
  <c r="F2" i="29"/>
  <c r="H5" i="29" s="1"/>
  <c r="G2" i="29"/>
  <c r="F2" i="28"/>
  <c r="G2" i="28"/>
  <c r="G2" i="27"/>
  <c r="F2" i="27"/>
  <c r="F2" i="26"/>
  <c r="G2" i="26"/>
  <c r="F2" i="25"/>
  <c r="G2" i="25"/>
  <c r="G2" i="24"/>
  <c r="F2" i="24"/>
  <c r="F2" i="23"/>
  <c r="H7" i="23" s="1"/>
  <c r="G2" i="23"/>
  <c r="D4" i="22"/>
  <c r="E4" i="22" s="1"/>
  <c r="D3" i="22"/>
  <c r="E3" i="22" s="1"/>
  <c r="Q2" i="22"/>
  <c r="O2" i="22"/>
  <c r="D2" i="22"/>
  <c r="E2" i="22" s="1"/>
  <c r="D5" i="21"/>
  <c r="E5" i="21" s="1"/>
  <c r="D4" i="21"/>
  <c r="E4" i="21" s="1"/>
  <c r="D3" i="21"/>
  <c r="E3" i="21" s="1"/>
  <c r="Q2" i="21"/>
  <c r="O2" i="21"/>
  <c r="D2" i="21"/>
  <c r="E2" i="21" s="1"/>
  <c r="D6" i="20"/>
  <c r="E6" i="20" s="1"/>
  <c r="D5" i="20"/>
  <c r="E5" i="20" s="1"/>
  <c r="D4" i="20"/>
  <c r="E4" i="20" s="1"/>
  <c r="D3" i="20"/>
  <c r="E3" i="20" s="1"/>
  <c r="Q2" i="20"/>
  <c r="O2" i="20"/>
  <c r="D2" i="20"/>
  <c r="E2" i="20" s="1"/>
  <c r="D5" i="19"/>
  <c r="E5" i="19" s="1"/>
  <c r="D4" i="19"/>
  <c r="E4" i="19" s="1"/>
  <c r="D3" i="19"/>
  <c r="E3" i="19" s="1"/>
  <c r="Q2" i="19"/>
  <c r="O2" i="19"/>
  <c r="D2" i="19"/>
  <c r="E2" i="19" s="1"/>
  <c r="D5" i="18"/>
  <c r="E5" i="18" s="1"/>
  <c r="D4" i="18"/>
  <c r="E4" i="18" s="1"/>
  <c r="D3" i="18"/>
  <c r="E3" i="18" s="1"/>
  <c r="Q2" i="18"/>
  <c r="O2" i="18"/>
  <c r="D2" i="18"/>
  <c r="E2" i="18" s="1"/>
  <c r="D6" i="17"/>
  <c r="E6" i="17" s="1"/>
  <c r="D5" i="17"/>
  <c r="E5" i="17" s="1"/>
  <c r="D4" i="17"/>
  <c r="E4" i="17" s="1"/>
  <c r="D3" i="17"/>
  <c r="E3" i="17" s="1"/>
  <c r="Q2" i="17"/>
  <c r="O2" i="17"/>
  <c r="D2" i="17"/>
  <c r="E2" i="17" s="1"/>
  <c r="H6" i="29" l="1"/>
  <c r="H4" i="34"/>
  <c r="H5" i="46"/>
  <c r="H7" i="29"/>
  <c r="H8" i="23"/>
  <c r="H5" i="39"/>
  <c r="H8" i="29"/>
  <c r="H3" i="40"/>
  <c r="H3" i="48"/>
  <c r="H6" i="42"/>
  <c r="H3" i="49"/>
  <c r="H2" i="49"/>
  <c r="H5" i="48"/>
  <c r="H4" i="48"/>
  <c r="H2" i="48"/>
  <c r="H5" i="47"/>
  <c r="H3" i="47"/>
  <c r="H4" i="47"/>
  <c r="H2" i="47"/>
  <c r="H2" i="46"/>
  <c r="H4" i="46"/>
  <c r="H3" i="46"/>
  <c r="H2" i="45"/>
  <c r="H3" i="45"/>
  <c r="H5" i="45"/>
  <c r="H4" i="45"/>
  <c r="H2" i="44"/>
  <c r="H3" i="44"/>
  <c r="H5" i="43"/>
  <c r="H4" i="43"/>
  <c r="H3" i="43"/>
  <c r="H2" i="43"/>
  <c r="H4" i="42"/>
  <c r="H2" i="42"/>
  <c r="H5" i="42"/>
  <c r="H3" i="42"/>
  <c r="H3" i="41"/>
  <c r="H5" i="41"/>
  <c r="H2" i="41"/>
  <c r="H4" i="41"/>
  <c r="H4" i="40"/>
  <c r="H2" i="40"/>
  <c r="H3" i="39"/>
  <c r="H4" i="39"/>
  <c r="H2" i="39"/>
  <c r="H3" i="38"/>
  <c r="H2" i="38"/>
  <c r="H4" i="38"/>
  <c r="I2" i="37"/>
  <c r="H4" i="36"/>
  <c r="H2" i="36"/>
  <c r="H3" i="36"/>
  <c r="H6" i="35"/>
  <c r="H4" i="35"/>
  <c r="H7" i="35"/>
  <c r="H8" i="35"/>
  <c r="H2" i="35"/>
  <c r="H5" i="35"/>
  <c r="H3" i="35"/>
  <c r="H2" i="34"/>
  <c r="H3" i="34"/>
  <c r="H3" i="33"/>
  <c r="H4" i="33"/>
  <c r="H2" i="33"/>
  <c r="H4" i="32"/>
  <c r="H5" i="32"/>
  <c r="H2" i="32"/>
  <c r="H9" i="32"/>
  <c r="H3" i="32"/>
  <c r="H7" i="32"/>
  <c r="H8" i="32"/>
  <c r="H10" i="32"/>
  <c r="H6" i="32"/>
  <c r="H2" i="31"/>
  <c r="H3" i="31"/>
  <c r="H4" i="30"/>
  <c r="H2" i="30"/>
  <c r="H5" i="30"/>
  <c r="H3" i="30"/>
  <c r="H4" i="29"/>
  <c r="H2" i="29"/>
  <c r="H3" i="29"/>
  <c r="H4" i="28"/>
  <c r="H3" i="28"/>
  <c r="H2" i="28"/>
  <c r="H4" i="27"/>
  <c r="H2" i="27"/>
  <c r="H3" i="27"/>
  <c r="H7" i="26"/>
  <c r="H4" i="26"/>
  <c r="H6" i="26"/>
  <c r="H5" i="26"/>
  <c r="H2" i="26"/>
  <c r="H3" i="26"/>
  <c r="H8" i="25"/>
  <c r="H10" i="25"/>
  <c r="H9" i="25"/>
  <c r="H2" i="25"/>
  <c r="H7" i="25"/>
  <c r="H5" i="25"/>
  <c r="H3" i="25"/>
  <c r="H6" i="25"/>
  <c r="H4" i="25"/>
  <c r="H7" i="24"/>
  <c r="H8" i="24"/>
  <c r="H3" i="24"/>
  <c r="H4" i="24"/>
  <c r="H6" i="24"/>
  <c r="H5" i="24"/>
  <c r="H2" i="24"/>
  <c r="H3" i="23"/>
  <c r="H5" i="23"/>
  <c r="H2" i="23"/>
  <c r="H4" i="23"/>
  <c r="H6" i="23"/>
  <c r="F2" i="22"/>
  <c r="G2" i="22"/>
  <c r="F2" i="21"/>
  <c r="G2" i="21"/>
  <c r="G2" i="20"/>
  <c r="F2" i="20"/>
  <c r="H6" i="20" s="1"/>
  <c r="F2" i="19"/>
  <c r="G2" i="19"/>
  <c r="G2" i="18"/>
  <c r="F2" i="18"/>
  <c r="G2" i="17"/>
  <c r="F2" i="17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E3" i="16" s="1"/>
  <c r="Q2" i="16"/>
  <c r="O2" i="16"/>
  <c r="D2" i="16"/>
  <c r="E2" i="16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Q2" i="15"/>
  <c r="O2" i="15"/>
  <c r="D2" i="15"/>
  <c r="E2" i="15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E3" i="14" s="1"/>
  <c r="Q2" i="14"/>
  <c r="O2" i="14"/>
  <c r="D2" i="14"/>
  <c r="E2" i="14" s="1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3" i="13"/>
  <c r="E3" i="13" s="1"/>
  <c r="Q2" i="13"/>
  <c r="O2" i="13"/>
  <c r="D2" i="13"/>
  <c r="E2" i="13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Q2" i="12"/>
  <c r="O2" i="12"/>
  <c r="E2" i="12"/>
  <c r="D2" i="12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Q2" i="11"/>
  <c r="O2" i="11"/>
  <c r="D2" i="11"/>
  <c r="E2" i="11" s="1"/>
  <c r="E9" i="10"/>
  <c r="E12" i="10"/>
  <c r="E14" i="10"/>
  <c r="E17" i="10"/>
  <c r="D7" i="10"/>
  <c r="E7" i="10" s="1"/>
  <c r="D8" i="10"/>
  <c r="E8" i="10" s="1"/>
  <c r="D9" i="10"/>
  <c r="D10" i="10"/>
  <c r="E10" i="10" s="1"/>
  <c r="D11" i="10"/>
  <c r="E11" i="10" s="1"/>
  <c r="D12" i="10"/>
  <c r="D13" i="10"/>
  <c r="E13" i="10" s="1"/>
  <c r="D14" i="10"/>
  <c r="D15" i="10"/>
  <c r="E15" i="10" s="1"/>
  <c r="D16" i="10"/>
  <c r="E16" i="10" s="1"/>
  <c r="D17" i="10"/>
  <c r="D18" i="10"/>
  <c r="E18" i="10" s="1"/>
  <c r="D6" i="10"/>
  <c r="E6" i="10" s="1"/>
  <c r="D5" i="10"/>
  <c r="E5" i="10" s="1"/>
  <c r="D4" i="10"/>
  <c r="E4" i="10" s="1"/>
  <c r="D3" i="10"/>
  <c r="E3" i="10" s="1"/>
  <c r="Q2" i="10"/>
  <c r="O2" i="10"/>
  <c r="D2" i="10"/>
  <c r="E2" i="10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Q2" i="9"/>
  <c r="O2" i="9"/>
  <c r="D2" i="9"/>
  <c r="E2" i="9" s="1"/>
  <c r="H17" i="10" l="1"/>
  <c r="I2" i="49"/>
  <c r="I2" i="48"/>
  <c r="J4" i="48" s="1"/>
  <c r="I2" i="47"/>
  <c r="J2" i="47" s="1"/>
  <c r="I2" i="46"/>
  <c r="J2" i="46" s="1"/>
  <c r="I2" i="45"/>
  <c r="J2" i="45" s="1"/>
  <c r="I2" i="44"/>
  <c r="J2" i="44" s="1"/>
  <c r="I2" i="43"/>
  <c r="I2" i="42"/>
  <c r="J7" i="42" s="1"/>
  <c r="I2" i="41"/>
  <c r="P2" i="41" s="1"/>
  <c r="R2" i="41" s="1"/>
  <c r="F42" i="1" s="1"/>
  <c r="I2" i="40"/>
  <c r="J2" i="40" s="1"/>
  <c r="I2" i="39"/>
  <c r="J5" i="39" s="1"/>
  <c r="I2" i="38"/>
  <c r="J2" i="37"/>
  <c r="P2" i="37"/>
  <c r="R2" i="37" s="1"/>
  <c r="F38" i="1" s="1"/>
  <c r="I2" i="36"/>
  <c r="P2" i="36" s="1"/>
  <c r="R2" i="36" s="1"/>
  <c r="F37" i="1" s="1"/>
  <c r="I2" i="35"/>
  <c r="I2" i="31"/>
  <c r="J2" i="31" s="1"/>
  <c r="I2" i="34"/>
  <c r="J3" i="34" s="1"/>
  <c r="I2" i="33"/>
  <c r="P2" i="33" s="1"/>
  <c r="R2" i="33" s="1"/>
  <c r="F34" i="1" s="1"/>
  <c r="I2" i="32"/>
  <c r="J6" i="32" s="1"/>
  <c r="I2" i="30"/>
  <c r="J3" i="30" s="1"/>
  <c r="I2" i="29"/>
  <c r="I2" i="28"/>
  <c r="I2" i="27"/>
  <c r="P2" i="27" s="1"/>
  <c r="R2" i="27" s="1"/>
  <c r="F28" i="1" s="1"/>
  <c r="I2" i="26"/>
  <c r="J3" i="26" s="1"/>
  <c r="I2" i="25"/>
  <c r="I2" i="24"/>
  <c r="J3" i="24" s="1"/>
  <c r="I2" i="23"/>
  <c r="J8" i="23" s="1"/>
  <c r="H3" i="22"/>
  <c r="H4" i="22"/>
  <c r="H2" i="22"/>
  <c r="H5" i="21"/>
  <c r="H4" i="21"/>
  <c r="H3" i="21"/>
  <c r="H2" i="21"/>
  <c r="H2" i="20"/>
  <c r="H3" i="20"/>
  <c r="H5" i="20"/>
  <c r="H4" i="20"/>
  <c r="H5" i="19"/>
  <c r="H3" i="19"/>
  <c r="H2" i="19"/>
  <c r="H4" i="19"/>
  <c r="H3" i="18"/>
  <c r="H4" i="18"/>
  <c r="H2" i="18"/>
  <c r="H5" i="18"/>
  <c r="H4" i="17"/>
  <c r="H5" i="17"/>
  <c r="H2" i="17"/>
  <c r="H6" i="17"/>
  <c r="H3" i="17"/>
  <c r="F2" i="16"/>
  <c r="G2" i="16"/>
  <c r="G2" i="15"/>
  <c r="F2" i="15"/>
  <c r="F2" i="14"/>
  <c r="G2" i="14"/>
  <c r="G2" i="13"/>
  <c r="F2" i="13"/>
  <c r="G2" i="12"/>
  <c r="F2" i="12"/>
  <c r="H14" i="12" s="1"/>
  <c r="F2" i="11"/>
  <c r="G2" i="11"/>
  <c r="G2" i="10"/>
  <c r="F2" i="10"/>
  <c r="H14" i="10" s="1"/>
  <c r="G2" i="9"/>
  <c r="F2" i="9"/>
  <c r="H9" i="9" s="1"/>
  <c r="D6" i="8"/>
  <c r="E6" i="8" s="1"/>
  <c r="D5" i="8"/>
  <c r="E5" i="8" s="1"/>
  <c r="D4" i="8"/>
  <c r="E4" i="8" s="1"/>
  <c r="D3" i="8"/>
  <c r="E3" i="8" s="1"/>
  <c r="Q2" i="8"/>
  <c r="O2" i="8"/>
  <c r="D2" i="8"/>
  <c r="E2" i="8" s="1"/>
  <c r="D6" i="7"/>
  <c r="E6" i="7" s="1"/>
  <c r="D5" i="7"/>
  <c r="E5" i="7" s="1"/>
  <c r="D4" i="7"/>
  <c r="E4" i="7" s="1"/>
  <c r="D3" i="7"/>
  <c r="E3" i="7" s="1"/>
  <c r="Q2" i="7"/>
  <c r="O2" i="7"/>
  <c r="D2" i="7"/>
  <c r="E2" i="7" s="1"/>
  <c r="D3" i="6"/>
  <c r="E3" i="6" s="1"/>
  <c r="Q2" i="6"/>
  <c r="O2" i="6"/>
  <c r="D2" i="6"/>
  <c r="E2" i="6" s="1"/>
  <c r="D3" i="5"/>
  <c r="E3" i="5" s="1"/>
  <c r="Q2" i="5"/>
  <c r="O2" i="5"/>
  <c r="D2" i="5"/>
  <c r="E2" i="5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Q2" i="4"/>
  <c r="O2" i="4"/>
  <c r="D2" i="4"/>
  <c r="E2" i="4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Q2" i="3"/>
  <c r="O2" i="3"/>
  <c r="D2" i="3"/>
  <c r="E2" i="3" s="1"/>
  <c r="H14" i="13" l="1"/>
  <c r="H16" i="10"/>
  <c r="H10" i="9"/>
  <c r="H13" i="9"/>
  <c r="H11" i="9"/>
  <c r="H2" i="14"/>
  <c r="H15" i="10"/>
  <c r="H18" i="10"/>
  <c r="H8" i="9"/>
  <c r="G2" i="3"/>
  <c r="H12" i="9"/>
  <c r="H7" i="9"/>
  <c r="J2" i="49"/>
  <c r="J3" i="49"/>
  <c r="P2" i="49"/>
  <c r="R2" i="49" s="1"/>
  <c r="F50" i="1" s="1"/>
  <c r="P2" i="48"/>
  <c r="R2" i="48" s="1"/>
  <c r="F49" i="1" s="1"/>
  <c r="J5" i="48"/>
  <c r="J3" i="48"/>
  <c r="J2" i="48"/>
  <c r="J3" i="47"/>
  <c r="P2" i="47"/>
  <c r="R2" i="47" s="1"/>
  <c r="F48" i="1" s="1"/>
  <c r="J5" i="47"/>
  <c r="J4" i="47"/>
  <c r="J4" i="46"/>
  <c r="J5" i="46"/>
  <c r="J3" i="46"/>
  <c r="P2" i="46"/>
  <c r="R2" i="46" s="1"/>
  <c r="F47" i="1" s="1"/>
  <c r="J5" i="45"/>
  <c r="J3" i="45"/>
  <c r="J4" i="45"/>
  <c r="P2" i="45"/>
  <c r="R2" i="45" s="1"/>
  <c r="F46" i="1" s="1"/>
  <c r="J3" i="44"/>
  <c r="P2" i="44"/>
  <c r="R2" i="44" s="1"/>
  <c r="F45" i="1" s="1"/>
  <c r="J2" i="43"/>
  <c r="P2" i="43"/>
  <c r="R2" i="43" s="1"/>
  <c r="F44" i="1" s="1"/>
  <c r="J3" i="43"/>
  <c r="J4" i="43"/>
  <c r="J5" i="43"/>
  <c r="J3" i="42"/>
  <c r="J6" i="42"/>
  <c r="P2" i="42"/>
  <c r="R2" i="42" s="1"/>
  <c r="F43" i="1" s="1"/>
  <c r="J5" i="42"/>
  <c r="J4" i="42"/>
  <c r="J2" i="42"/>
  <c r="J5" i="41"/>
  <c r="J2" i="41"/>
  <c r="J3" i="41"/>
  <c r="J4" i="41"/>
  <c r="J3" i="40"/>
  <c r="J4" i="40"/>
  <c r="P2" i="40"/>
  <c r="R2" i="40" s="1"/>
  <c r="F41" i="1" s="1"/>
  <c r="P2" i="39"/>
  <c r="R2" i="39" s="1"/>
  <c r="F40" i="1" s="1"/>
  <c r="J2" i="39"/>
  <c r="J3" i="39"/>
  <c r="J4" i="39"/>
  <c r="J2" i="38"/>
  <c r="P2" i="38"/>
  <c r="R2" i="38" s="1"/>
  <c r="F39" i="1" s="1"/>
  <c r="J4" i="38"/>
  <c r="J3" i="38"/>
  <c r="J4" i="36"/>
  <c r="J3" i="36"/>
  <c r="J2" i="36"/>
  <c r="J6" i="35"/>
  <c r="J3" i="35"/>
  <c r="J7" i="35"/>
  <c r="P2" i="35"/>
  <c r="R2" i="35" s="1"/>
  <c r="F36" i="1" s="1"/>
  <c r="J5" i="35"/>
  <c r="J2" i="35"/>
  <c r="J8" i="35"/>
  <c r="J4" i="35"/>
  <c r="P2" i="31"/>
  <c r="R2" i="31" s="1"/>
  <c r="F32" i="1" s="1"/>
  <c r="J3" i="31"/>
  <c r="J4" i="34"/>
  <c r="J2" i="34"/>
  <c r="P2" i="34"/>
  <c r="R2" i="34" s="1"/>
  <c r="F35" i="1" s="1"/>
  <c r="J4" i="33"/>
  <c r="J2" i="33"/>
  <c r="J3" i="33"/>
  <c r="J2" i="32"/>
  <c r="J9" i="32"/>
  <c r="J4" i="32"/>
  <c r="J10" i="32"/>
  <c r="J8" i="32"/>
  <c r="J5" i="32"/>
  <c r="P2" i="32"/>
  <c r="R2" i="32" s="1"/>
  <c r="F33" i="1" s="1"/>
  <c r="J7" i="32"/>
  <c r="J3" i="32"/>
  <c r="J4" i="30"/>
  <c r="J2" i="30"/>
  <c r="P2" i="30"/>
  <c r="R2" i="30" s="1"/>
  <c r="F31" i="1" s="1"/>
  <c r="J5" i="30"/>
  <c r="J3" i="29"/>
  <c r="J5" i="29"/>
  <c r="J6" i="29"/>
  <c r="J8" i="29"/>
  <c r="J7" i="29"/>
  <c r="J2" i="29"/>
  <c r="J4" i="29"/>
  <c r="P2" i="29"/>
  <c r="R2" i="29" s="1"/>
  <c r="F30" i="1" s="1"/>
  <c r="J4" i="28"/>
  <c r="J2" i="28"/>
  <c r="J3" i="28"/>
  <c r="P2" i="28"/>
  <c r="R2" i="28" s="1"/>
  <c r="F29" i="1" s="1"/>
  <c r="J3" i="27"/>
  <c r="J2" i="27"/>
  <c r="J4" i="27"/>
  <c r="J7" i="26"/>
  <c r="J4" i="26"/>
  <c r="J2" i="26"/>
  <c r="J5" i="26"/>
  <c r="J6" i="26"/>
  <c r="P2" i="26"/>
  <c r="R2" i="26" s="1"/>
  <c r="F27" i="1" s="1"/>
  <c r="J10" i="25"/>
  <c r="J9" i="25"/>
  <c r="J6" i="25"/>
  <c r="J2" i="25"/>
  <c r="J4" i="25"/>
  <c r="J3" i="25"/>
  <c r="J5" i="25"/>
  <c r="J8" i="25"/>
  <c r="P2" i="25"/>
  <c r="R2" i="25" s="1"/>
  <c r="F26" i="1" s="1"/>
  <c r="J7" i="25"/>
  <c r="J6" i="24"/>
  <c r="J5" i="24"/>
  <c r="J4" i="24"/>
  <c r="J2" i="24"/>
  <c r="P2" i="24"/>
  <c r="R2" i="24" s="1"/>
  <c r="F25" i="1" s="1"/>
  <c r="J5" i="23"/>
  <c r="J7" i="23"/>
  <c r="J4" i="23"/>
  <c r="J6" i="23"/>
  <c r="J2" i="23"/>
  <c r="J3" i="23"/>
  <c r="P2" i="23"/>
  <c r="R2" i="23" s="1"/>
  <c r="F24" i="1" s="1"/>
  <c r="I2" i="22"/>
  <c r="J2" i="22" s="1"/>
  <c r="I2" i="21"/>
  <c r="I2" i="20"/>
  <c r="I2" i="19"/>
  <c r="J3" i="19" s="1"/>
  <c r="I2" i="18"/>
  <c r="I2" i="17"/>
  <c r="P2" i="17" s="1"/>
  <c r="R2" i="17" s="1"/>
  <c r="F18" i="1" s="1"/>
  <c r="H9" i="16"/>
  <c r="H3" i="16"/>
  <c r="H5" i="16"/>
  <c r="H6" i="16"/>
  <c r="H8" i="16"/>
  <c r="H7" i="16"/>
  <c r="H2" i="16"/>
  <c r="H4" i="16"/>
  <c r="H2" i="15"/>
  <c r="H12" i="15"/>
  <c r="H9" i="15"/>
  <c r="H13" i="15"/>
  <c r="H11" i="15"/>
  <c r="H7" i="15"/>
  <c r="H10" i="15"/>
  <c r="H6" i="15"/>
  <c r="H8" i="15"/>
  <c r="H4" i="15"/>
  <c r="H5" i="15"/>
  <c r="H3" i="15"/>
  <c r="H6" i="14"/>
  <c r="H9" i="14"/>
  <c r="H5" i="14"/>
  <c r="H7" i="14"/>
  <c r="H3" i="14"/>
  <c r="H13" i="14"/>
  <c r="H4" i="14"/>
  <c r="H10" i="14"/>
  <c r="H11" i="14"/>
  <c r="H8" i="14"/>
  <c r="H12" i="14"/>
  <c r="H12" i="13"/>
  <c r="H11" i="13"/>
  <c r="H4" i="13"/>
  <c r="H3" i="13"/>
  <c r="H7" i="13"/>
  <c r="H9" i="13"/>
  <c r="H8" i="13"/>
  <c r="H2" i="13"/>
  <c r="H10" i="13"/>
  <c r="H5" i="13"/>
  <c r="H6" i="13"/>
  <c r="H13" i="13"/>
  <c r="H4" i="12"/>
  <c r="H13" i="12"/>
  <c r="H10" i="12"/>
  <c r="H9" i="12"/>
  <c r="H11" i="12"/>
  <c r="H3" i="12"/>
  <c r="H2" i="12"/>
  <c r="H7" i="12"/>
  <c r="H12" i="12"/>
  <c r="H8" i="12"/>
  <c r="H5" i="12"/>
  <c r="H6" i="12"/>
  <c r="H6" i="11"/>
  <c r="H4" i="11"/>
  <c r="H7" i="11"/>
  <c r="H5" i="11"/>
  <c r="H11" i="11"/>
  <c r="H13" i="11"/>
  <c r="H8" i="11"/>
  <c r="H9" i="11"/>
  <c r="H2" i="11"/>
  <c r="H12" i="11"/>
  <c r="H10" i="11"/>
  <c r="H3" i="11"/>
  <c r="H12" i="10"/>
  <c r="H6" i="10"/>
  <c r="H11" i="10"/>
  <c r="H10" i="10"/>
  <c r="H3" i="10"/>
  <c r="H9" i="10"/>
  <c r="H8" i="10"/>
  <c r="H5" i="10"/>
  <c r="H13" i="10"/>
  <c r="H4" i="10"/>
  <c r="H2" i="10"/>
  <c r="H7" i="10"/>
  <c r="H2" i="9"/>
  <c r="H3" i="9"/>
  <c r="H6" i="9"/>
  <c r="H5" i="9"/>
  <c r="H4" i="9"/>
  <c r="G2" i="8"/>
  <c r="F2" i="8"/>
  <c r="F2" i="7"/>
  <c r="G2" i="7"/>
  <c r="G2" i="6"/>
  <c r="F2" i="6"/>
  <c r="H2" i="6" s="1"/>
  <c r="F2" i="5"/>
  <c r="G2" i="5"/>
  <c r="H3" i="5" s="1"/>
  <c r="F2" i="2"/>
  <c r="G2" i="2"/>
  <c r="H2" i="2" s="1"/>
  <c r="G2" i="4"/>
  <c r="F2" i="4"/>
  <c r="F2" i="3"/>
  <c r="H9" i="3" s="1"/>
  <c r="Q2" i="2"/>
  <c r="O2" i="2"/>
  <c r="H6" i="2" l="1"/>
  <c r="J4" i="22"/>
  <c r="P2" i="22"/>
  <c r="R2" i="22" s="1"/>
  <c r="F23" i="1" s="1"/>
  <c r="J3" i="22"/>
  <c r="J2" i="21"/>
  <c r="J4" i="21"/>
  <c r="J3" i="21"/>
  <c r="J5" i="21"/>
  <c r="P2" i="21"/>
  <c r="R2" i="21" s="1"/>
  <c r="F22" i="1" s="1"/>
  <c r="J4" i="20"/>
  <c r="J6" i="20"/>
  <c r="J2" i="20"/>
  <c r="J5" i="20"/>
  <c r="P2" i="20"/>
  <c r="R2" i="20" s="1"/>
  <c r="F21" i="1" s="1"/>
  <c r="J3" i="20"/>
  <c r="J4" i="19"/>
  <c r="J2" i="19"/>
  <c r="P2" i="19"/>
  <c r="R2" i="19" s="1"/>
  <c r="F20" i="1" s="1"/>
  <c r="J5" i="19"/>
  <c r="J2" i="18"/>
  <c r="P2" i="18"/>
  <c r="R2" i="18" s="1"/>
  <c r="F19" i="1" s="1"/>
  <c r="J4" i="18"/>
  <c r="J5" i="18"/>
  <c r="J3" i="18"/>
  <c r="J4" i="17"/>
  <c r="J2" i="17"/>
  <c r="J5" i="17"/>
  <c r="J3" i="17"/>
  <c r="J6" i="17"/>
  <c r="I2" i="16"/>
  <c r="I2" i="15"/>
  <c r="J2" i="15" s="1"/>
  <c r="I2" i="14"/>
  <c r="J13" i="14" s="1"/>
  <c r="I2" i="13"/>
  <c r="I2" i="12"/>
  <c r="I2" i="11"/>
  <c r="I2" i="10"/>
  <c r="I2" i="9"/>
  <c r="H5" i="8"/>
  <c r="H2" i="8"/>
  <c r="H4" i="8"/>
  <c r="H6" i="8"/>
  <c r="H3" i="8"/>
  <c r="H6" i="7"/>
  <c r="H5" i="7"/>
  <c r="H3" i="7"/>
  <c r="H2" i="7"/>
  <c r="H4" i="7"/>
  <c r="H3" i="6"/>
  <c r="I2" i="6" s="1"/>
  <c r="H2" i="5"/>
  <c r="H4" i="4"/>
  <c r="H7" i="2"/>
  <c r="H8" i="2"/>
  <c r="H3" i="2"/>
  <c r="H4" i="2"/>
  <c r="H5" i="2"/>
  <c r="H8" i="4"/>
  <c r="H6" i="4"/>
  <c r="H7" i="4"/>
  <c r="H3" i="4"/>
  <c r="H5" i="4"/>
  <c r="H2" i="4"/>
  <c r="H8" i="3"/>
  <c r="H6" i="3"/>
  <c r="H3" i="3"/>
  <c r="H5" i="3"/>
  <c r="H2" i="3"/>
  <c r="H4" i="3"/>
  <c r="H7" i="3"/>
  <c r="J3" i="10" l="1"/>
  <c r="J14" i="10"/>
  <c r="J16" i="10"/>
  <c r="J17" i="10"/>
  <c r="J18" i="10"/>
  <c r="J15" i="10"/>
  <c r="J2" i="16"/>
  <c r="J3" i="16"/>
  <c r="J4" i="16"/>
  <c r="P2" i="16"/>
  <c r="R2" i="16" s="1"/>
  <c r="F17" i="1" s="1"/>
  <c r="J5" i="16"/>
  <c r="J7" i="16"/>
  <c r="J9" i="16"/>
  <c r="J8" i="16"/>
  <c r="J6" i="16"/>
  <c r="J7" i="15"/>
  <c r="J10" i="15"/>
  <c r="J9" i="15"/>
  <c r="J6" i="15"/>
  <c r="P2" i="15"/>
  <c r="R2" i="15" s="1"/>
  <c r="F16" i="1" s="1"/>
  <c r="J8" i="15"/>
  <c r="J11" i="15"/>
  <c r="J13" i="15"/>
  <c r="J4" i="15"/>
  <c r="J12" i="15"/>
  <c r="J5" i="15"/>
  <c r="J3" i="15"/>
  <c r="J11" i="14"/>
  <c r="J4" i="14"/>
  <c r="J2" i="14"/>
  <c r="J12" i="14"/>
  <c r="J7" i="14"/>
  <c r="P2" i="14"/>
  <c r="R2" i="14" s="1"/>
  <c r="F15" i="1" s="1"/>
  <c r="J3" i="14"/>
  <c r="J5" i="14"/>
  <c r="J6" i="14"/>
  <c r="J9" i="14"/>
  <c r="J8" i="14"/>
  <c r="J10" i="14"/>
  <c r="J5" i="13"/>
  <c r="P2" i="13"/>
  <c r="R2" i="13" s="1"/>
  <c r="F14" i="1" s="1"/>
  <c r="J6" i="13"/>
  <c r="J9" i="13"/>
  <c r="J10" i="13"/>
  <c r="J7" i="13"/>
  <c r="J3" i="13"/>
  <c r="J4" i="13"/>
  <c r="J2" i="13"/>
  <c r="J11" i="13"/>
  <c r="J8" i="13"/>
  <c r="J14" i="13"/>
  <c r="J12" i="13"/>
  <c r="J13" i="13"/>
  <c r="J8" i="12"/>
  <c r="J14" i="12"/>
  <c r="J7" i="12"/>
  <c r="J9" i="12"/>
  <c r="J10" i="12"/>
  <c r="J12" i="12"/>
  <c r="J3" i="12"/>
  <c r="J6" i="12"/>
  <c r="J5" i="12"/>
  <c r="J2" i="12"/>
  <c r="J13" i="12"/>
  <c r="P2" i="12"/>
  <c r="R2" i="12" s="1"/>
  <c r="F13" i="1" s="1"/>
  <c r="J4" i="12"/>
  <c r="J11" i="12"/>
  <c r="P2" i="11"/>
  <c r="R2" i="11" s="1"/>
  <c r="F12" i="1" s="1"/>
  <c r="J3" i="11"/>
  <c r="J10" i="11"/>
  <c r="J6" i="11"/>
  <c r="J2" i="11"/>
  <c r="J9" i="11"/>
  <c r="J13" i="11"/>
  <c r="J12" i="11"/>
  <c r="J11" i="11"/>
  <c r="J5" i="11"/>
  <c r="J8" i="11"/>
  <c r="J4" i="11"/>
  <c r="J7" i="11"/>
  <c r="J5" i="10"/>
  <c r="J13" i="10"/>
  <c r="J2" i="10"/>
  <c r="J7" i="10"/>
  <c r="P2" i="10"/>
  <c r="R2" i="10" s="1"/>
  <c r="F11" i="1" s="1"/>
  <c r="J12" i="10"/>
  <c r="J11" i="10"/>
  <c r="J9" i="10"/>
  <c r="J4" i="10"/>
  <c r="J8" i="10"/>
  <c r="J10" i="10"/>
  <c r="J6" i="10"/>
  <c r="J12" i="9"/>
  <c r="J13" i="9"/>
  <c r="J10" i="9"/>
  <c r="J11" i="9"/>
  <c r="J8" i="9"/>
  <c r="J9" i="9"/>
  <c r="P2" i="9"/>
  <c r="R2" i="9" s="1"/>
  <c r="F10" i="1" s="1"/>
  <c r="J7" i="9"/>
  <c r="J2" i="9"/>
  <c r="J3" i="9"/>
  <c r="J5" i="9"/>
  <c r="J6" i="9"/>
  <c r="J4" i="9"/>
  <c r="I2" i="8"/>
  <c r="I2" i="7"/>
  <c r="P2" i="6"/>
  <c r="R2" i="6" s="1"/>
  <c r="F7" i="1" s="1"/>
  <c r="J2" i="6"/>
  <c r="J3" i="6"/>
  <c r="I2" i="5"/>
  <c r="I2" i="2"/>
  <c r="J5" i="2" s="1"/>
  <c r="I2" i="3"/>
  <c r="J9" i="3" s="1"/>
  <c r="I2" i="4"/>
  <c r="J5" i="8" l="1"/>
  <c r="J3" i="8"/>
  <c r="J6" i="8"/>
  <c r="P2" i="8"/>
  <c r="R2" i="8" s="1"/>
  <c r="F9" i="1" s="1"/>
  <c r="J2" i="8"/>
  <c r="J4" i="8"/>
  <c r="J5" i="7"/>
  <c r="J6" i="7"/>
  <c r="P2" i="7"/>
  <c r="R2" i="7" s="1"/>
  <c r="F8" i="1" s="1"/>
  <c r="J3" i="7"/>
  <c r="J2" i="7"/>
  <c r="J4" i="7"/>
  <c r="P2" i="5"/>
  <c r="R2" i="5" s="1"/>
  <c r="F6" i="1" s="1"/>
  <c r="J3" i="5"/>
  <c r="J2" i="5"/>
  <c r="J6" i="2"/>
  <c r="J2" i="2"/>
  <c r="J7" i="2"/>
  <c r="J4" i="2"/>
  <c r="J3" i="2"/>
  <c r="J8" i="2"/>
  <c r="P2" i="4"/>
  <c r="R2" i="4" s="1"/>
  <c r="F5" i="1" s="1"/>
  <c r="J3" i="4"/>
  <c r="J2" i="4"/>
  <c r="J5" i="4"/>
  <c r="J8" i="4"/>
  <c r="J7" i="4"/>
  <c r="J6" i="4"/>
  <c r="J4" i="4"/>
  <c r="J3" i="3"/>
  <c r="J6" i="3"/>
  <c r="J4" i="3"/>
  <c r="J5" i="3"/>
  <c r="J2" i="3"/>
  <c r="J8" i="3"/>
  <c r="P2" i="3"/>
  <c r="R2" i="3" s="1"/>
  <c r="F4" i="1" s="1"/>
  <c r="J7" i="3"/>
  <c r="P2" i="2" l="1"/>
  <c r="R2" i="2" s="1"/>
  <c r="F3" i="1" s="1"/>
  <c r="H3" i="1" l="1"/>
  <c r="G3" i="1"/>
  <c r="I38" i="1" l="1"/>
  <c r="I42" i="1"/>
  <c r="I34" i="1"/>
  <c r="I28" i="1"/>
  <c r="I37" i="1"/>
  <c r="I35" i="1"/>
  <c r="I45" i="1"/>
  <c r="I46" i="1"/>
  <c r="I32" i="1"/>
  <c r="I31" i="1"/>
  <c r="I44" i="1"/>
  <c r="I50" i="1"/>
  <c r="I36" i="1"/>
  <c r="I27" i="1"/>
  <c r="I24" i="1"/>
  <c r="I30" i="1"/>
  <c r="I49" i="1"/>
  <c r="I43" i="1"/>
  <c r="I41" i="1"/>
  <c r="I47" i="1"/>
  <c r="I33" i="1"/>
  <c r="I26" i="1"/>
  <c r="I25" i="1"/>
  <c r="I48" i="1"/>
  <c r="I40" i="1"/>
  <c r="I39" i="1"/>
  <c r="I29" i="1"/>
  <c r="I18" i="1"/>
  <c r="I21" i="1"/>
  <c r="I19" i="1"/>
  <c r="I22" i="1"/>
  <c r="I23" i="1"/>
  <c r="I20" i="1"/>
  <c r="I10" i="1"/>
  <c r="I16" i="1"/>
  <c r="I7" i="1"/>
  <c r="I14" i="1"/>
  <c r="I17" i="1"/>
  <c r="I15" i="1"/>
  <c r="I13" i="1"/>
  <c r="I11" i="1"/>
  <c r="I12" i="1"/>
  <c r="I9" i="1"/>
  <c r="I5" i="1"/>
  <c r="I4" i="1"/>
  <c r="I6" i="1"/>
  <c r="I8" i="1"/>
  <c r="I3" i="1"/>
</calcChain>
</file>

<file path=xl/sharedStrings.xml><?xml version="1.0" encoding="utf-8"?>
<sst xmlns="http://schemas.openxmlformats.org/spreadsheetml/2006/main" count="873" uniqueCount="66">
  <si>
    <t>Handicap</t>
  </si>
  <si>
    <t>Minutes</t>
  </si>
  <si>
    <t>Seconds</t>
  </si>
  <si>
    <t>Elapsed</t>
  </si>
  <si>
    <t>Adjusted</t>
  </si>
  <si>
    <t>Relative</t>
  </si>
  <si>
    <t>Mean</t>
  </si>
  <si>
    <t>STD</t>
  </si>
  <si>
    <t>STD to Neglect</t>
  </si>
  <si>
    <t>Relative Ability vs Mean</t>
  </si>
  <si>
    <t>Outlier?</t>
  </si>
  <si>
    <t>Adjusted Mean</t>
  </si>
  <si>
    <t>Handicaps</t>
  </si>
  <si>
    <t>GG1</t>
  </si>
  <si>
    <t>GG2</t>
  </si>
  <si>
    <t>GG3</t>
  </si>
  <si>
    <t>Races</t>
  </si>
  <si>
    <t>BN1</t>
  </si>
  <si>
    <t>BN2</t>
  </si>
  <si>
    <t>SF1</t>
  </si>
  <si>
    <t>SD</t>
  </si>
  <si>
    <t>SF2</t>
  </si>
  <si>
    <t>OW1</t>
  </si>
  <si>
    <t>OW2</t>
  </si>
  <si>
    <t>OW3</t>
  </si>
  <si>
    <t>OW4</t>
  </si>
  <si>
    <t>OW5</t>
  </si>
  <si>
    <t>OW6</t>
  </si>
  <si>
    <t>OW7</t>
  </si>
  <si>
    <t>OW8</t>
  </si>
  <si>
    <t>BN3</t>
  </si>
  <si>
    <t>BN4</t>
  </si>
  <si>
    <t>BN5</t>
  </si>
  <si>
    <t>BN6</t>
  </si>
  <si>
    <t>BN7</t>
  </si>
  <si>
    <t>BN8</t>
  </si>
  <si>
    <t>SF3</t>
  </si>
  <si>
    <t>SF4</t>
  </si>
  <si>
    <t>SA1</t>
  </si>
  <si>
    <t>SA2</t>
  </si>
  <si>
    <t>SA3</t>
  </si>
  <si>
    <t>SA4</t>
  </si>
  <si>
    <t>SA5</t>
  </si>
  <si>
    <t>SA6</t>
  </si>
  <si>
    <t>SA7</t>
  </si>
  <si>
    <t>SP1</t>
  </si>
  <si>
    <t>SP2</t>
  </si>
  <si>
    <t>SP3</t>
  </si>
  <si>
    <t>SP4</t>
  </si>
  <si>
    <t>SP5</t>
  </si>
  <si>
    <t>SP6</t>
  </si>
  <si>
    <t>OA1</t>
  </si>
  <si>
    <t>OA2</t>
  </si>
  <si>
    <t>OA3</t>
  </si>
  <si>
    <t>OA4</t>
  </si>
  <si>
    <t>OA5</t>
  </si>
  <si>
    <t>OA6</t>
  </si>
  <si>
    <t>OA7</t>
  </si>
  <si>
    <t>OP1</t>
  </si>
  <si>
    <t>OP2</t>
  </si>
  <si>
    <t>OP3</t>
  </si>
  <si>
    <t>OP4</t>
  </si>
  <si>
    <t>OP5</t>
  </si>
  <si>
    <t>2019 Mean</t>
  </si>
  <si>
    <t>2018 Mean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</si>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</sst>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0"/>
  <sheetViews>
    <sheetView topLeftCell="A18" zoomScale="76" workbookViewId="0">
      <selection activeCell="C40" sqref="C40"/>
    </sheetView>
  </sheetViews>
  <sheetFormatPr defaultRowHeight="14.4" x14ac:dyDescent="0.3"/>
  <cols>
    <col min="1" max="1" width="11.33203125" customWidth="1"/>
    <col min="2" max="2" width="15.6640625" customWidth="1"/>
    <col min="3" max="3" width="22.5546875" customWidth="1"/>
    <col min="6" max="6" width="12.33203125" customWidth="1"/>
    <col min="9" max="9" width="13" customWidth="1"/>
    <col min="10" max="10" width="13.109375" customWidth="1"/>
    <col min="11" max="11" width="25.5546875" customWidth="1"/>
  </cols>
  <sheetData>
    <row r="2" spans="2:11" x14ac:dyDescent="0.3">
      <c r="B2" t="s">
        <v>8</v>
      </c>
      <c r="C2" t="s">
        <v>9</v>
      </c>
      <c r="E2" t="s">
        <v>16</v>
      </c>
      <c r="F2" t="s">
        <v>12</v>
      </c>
      <c r="G2" t="s">
        <v>6</v>
      </c>
      <c r="H2" t="s">
        <v>20</v>
      </c>
      <c r="I2" t="s">
        <v>10</v>
      </c>
      <c r="J2" t="s">
        <v>64</v>
      </c>
      <c r="K2" t="s">
        <v>63</v>
      </c>
    </row>
    <row r="3" spans="2:11" x14ac:dyDescent="0.3">
      <c r="B3">
        <v>3</v>
      </c>
      <c r="C3">
        <v>1</v>
      </c>
      <c r="E3" t="s">
        <v>13</v>
      </c>
      <c r="F3">
        <f>'GG1'!R2</f>
        <v>962.75043505623785</v>
      </c>
      <c r="G3">
        <f>AVERAGE(F3:F98)</f>
        <v>988.94541813145736</v>
      </c>
      <c r="H3">
        <f>_xlfn.STDEV.P(F3:F250)</f>
        <v>52.642612574203127</v>
      </c>
      <c r="I3">
        <f>INT(ABS(F3-G$3)&lt;H$3)</f>
        <v>1</v>
      </c>
      <c r="J3">
        <f>MEDIAN(F39:F51)</f>
        <v>1041.4205489280728</v>
      </c>
      <c r="K3">
        <f>MEDIAN(F3:F38)</f>
        <v>971.82983894146423</v>
      </c>
    </row>
    <row r="4" spans="2:11" x14ac:dyDescent="0.3">
      <c r="E4" t="s">
        <v>14</v>
      </c>
      <c r="F4">
        <f>'GG2'!R2</f>
        <v>927.75504120844084</v>
      </c>
      <c r="I4">
        <f t="shared" ref="I4:I50" si="0">INT(ABS(F4-G$3)&lt;H$3)</f>
        <v>0</v>
      </c>
    </row>
    <row r="5" spans="2:11" x14ac:dyDescent="0.3">
      <c r="E5" t="s">
        <v>15</v>
      </c>
      <c r="F5">
        <f>'GG3'!R2</f>
        <v>999.04441205295188</v>
      </c>
      <c r="I5">
        <f t="shared" si="0"/>
        <v>1</v>
      </c>
    </row>
    <row r="6" spans="2:11" x14ac:dyDescent="0.3">
      <c r="E6" t="s">
        <v>17</v>
      </c>
      <c r="F6">
        <f>'BN1'!R2</f>
        <v>989.80697466596314</v>
      </c>
      <c r="I6">
        <f t="shared" si="0"/>
        <v>1</v>
      </c>
    </row>
    <row r="7" spans="2:11" x14ac:dyDescent="0.3">
      <c r="E7" t="s">
        <v>18</v>
      </c>
      <c r="F7">
        <f>'BN2'!R2</f>
        <v>908.38786119046495</v>
      </c>
      <c r="I7">
        <f t="shared" si="0"/>
        <v>0</v>
      </c>
    </row>
    <row r="8" spans="2:11" x14ac:dyDescent="0.3">
      <c r="E8" t="s">
        <v>19</v>
      </c>
      <c r="F8">
        <f>'SF1'!R2</f>
        <v>943.09846688504103</v>
      </c>
      <c r="I8">
        <f t="shared" si="0"/>
        <v>1</v>
      </c>
    </row>
    <row r="9" spans="2:11" x14ac:dyDescent="0.3">
      <c r="E9" t="s">
        <v>21</v>
      </c>
      <c r="F9">
        <f>'SF2'!R2</f>
        <v>988.93028983360762</v>
      </c>
      <c r="I9">
        <f t="shared" si="0"/>
        <v>1</v>
      </c>
    </row>
    <row r="10" spans="2:11" x14ac:dyDescent="0.3">
      <c r="E10" t="s">
        <v>22</v>
      </c>
      <c r="F10">
        <f>'OW1'!R2</f>
        <v>1168.8047231791222</v>
      </c>
      <c r="I10">
        <f t="shared" si="0"/>
        <v>0</v>
      </c>
    </row>
    <row r="11" spans="2:11" x14ac:dyDescent="0.3">
      <c r="E11" t="s">
        <v>23</v>
      </c>
      <c r="F11">
        <f>'OW2'!R2</f>
        <v>972.79826445856747</v>
      </c>
      <c r="I11">
        <f t="shared" si="0"/>
        <v>1</v>
      </c>
    </row>
    <row r="12" spans="2:11" x14ac:dyDescent="0.3">
      <c r="E12" t="s">
        <v>24</v>
      </c>
      <c r="F12">
        <f>'OW3'!R2</f>
        <v>994.1037792781766</v>
      </c>
      <c r="I12">
        <f t="shared" si="0"/>
        <v>1</v>
      </c>
    </row>
    <row r="13" spans="2:11" x14ac:dyDescent="0.3">
      <c r="E13" t="s">
        <v>25</v>
      </c>
      <c r="F13">
        <f>'OW4'!R2</f>
        <v>954.0435581059628</v>
      </c>
      <c r="I13">
        <f t="shared" si="0"/>
        <v>1</v>
      </c>
    </row>
    <row r="14" spans="2:11" x14ac:dyDescent="0.3">
      <c r="E14" t="s">
        <v>26</v>
      </c>
      <c r="F14">
        <f>'OW5'!R2</f>
        <v>916.22321316987859</v>
      </c>
      <c r="I14">
        <f t="shared" si="0"/>
        <v>0</v>
      </c>
    </row>
    <row r="15" spans="2:11" x14ac:dyDescent="0.3">
      <c r="E15" t="s">
        <v>27</v>
      </c>
      <c r="F15">
        <f>'OW6'!R2</f>
        <v>930.06181115208551</v>
      </c>
      <c r="I15">
        <f t="shared" si="0"/>
        <v>0</v>
      </c>
    </row>
    <row r="16" spans="2:11" x14ac:dyDescent="0.3">
      <c r="E16" t="s">
        <v>28</v>
      </c>
      <c r="F16">
        <f>'OW7'!R2</f>
        <v>941.68416011285149</v>
      </c>
      <c r="I16">
        <f t="shared" si="0"/>
        <v>1</v>
      </c>
    </row>
    <row r="17" spans="5:9" x14ac:dyDescent="0.3">
      <c r="E17" t="s">
        <v>29</v>
      </c>
      <c r="F17">
        <f>'OW8'!R2</f>
        <v>934.74471308416639</v>
      </c>
      <c r="I17">
        <f t="shared" si="0"/>
        <v>0</v>
      </c>
    </row>
    <row r="18" spans="5:9" x14ac:dyDescent="0.3">
      <c r="E18" t="s">
        <v>30</v>
      </c>
      <c r="F18">
        <f>'BN3'!R2</f>
        <v>988.30138191992967</v>
      </c>
      <c r="I18">
        <f t="shared" si="0"/>
        <v>1</v>
      </c>
    </row>
    <row r="19" spans="5:9" x14ac:dyDescent="0.3">
      <c r="E19" t="s">
        <v>31</v>
      </c>
      <c r="F19">
        <f>'BN4'!R2</f>
        <v>970.48334492893355</v>
      </c>
      <c r="I19">
        <f t="shared" si="0"/>
        <v>1</v>
      </c>
    </row>
    <row r="20" spans="5:9" x14ac:dyDescent="0.3">
      <c r="E20" t="s">
        <v>32</v>
      </c>
      <c r="F20">
        <f>'BN5'!R2</f>
        <v>970.8614134243611</v>
      </c>
      <c r="I20">
        <f t="shared" si="0"/>
        <v>1</v>
      </c>
    </row>
    <row r="21" spans="5:9" x14ac:dyDescent="0.3">
      <c r="E21" t="s">
        <v>33</v>
      </c>
      <c r="F21">
        <f>'BN6'!R2</f>
        <v>924.17525330094668</v>
      </c>
      <c r="I21">
        <f t="shared" si="0"/>
        <v>0</v>
      </c>
    </row>
    <row r="22" spans="5:9" x14ac:dyDescent="0.3">
      <c r="E22" t="s">
        <v>34</v>
      </c>
      <c r="F22">
        <f>'BN7'!R2</f>
        <v>945.61443644322208</v>
      </c>
      <c r="I22">
        <f t="shared" si="0"/>
        <v>1</v>
      </c>
    </row>
    <row r="23" spans="5:9" x14ac:dyDescent="0.3">
      <c r="E23" t="s">
        <v>35</v>
      </c>
      <c r="F23">
        <f>'BN8'!R2</f>
        <v>990.37952963039754</v>
      </c>
      <c r="I23">
        <f t="shared" si="0"/>
        <v>1</v>
      </c>
    </row>
    <row r="24" spans="5:9" x14ac:dyDescent="0.3">
      <c r="E24" t="s">
        <v>36</v>
      </c>
      <c r="F24">
        <f>'SF3'!R2</f>
        <v>938.86538222470733</v>
      </c>
      <c r="I24">
        <f t="shared" si="0"/>
        <v>1</v>
      </c>
    </row>
    <row r="25" spans="5:9" x14ac:dyDescent="0.3">
      <c r="E25" t="s">
        <v>37</v>
      </c>
      <c r="F25">
        <f>'SF4'!R2</f>
        <v>1018.3892108263843</v>
      </c>
      <c r="I25">
        <f t="shared" si="0"/>
        <v>1</v>
      </c>
    </row>
    <row r="26" spans="5:9" x14ac:dyDescent="0.3">
      <c r="E26" t="s">
        <v>38</v>
      </c>
      <c r="F26">
        <f>'SA1'!R2</f>
        <v>1057.0964772465431</v>
      </c>
      <c r="I26">
        <f t="shared" si="0"/>
        <v>0</v>
      </c>
    </row>
    <row r="27" spans="5:9" x14ac:dyDescent="0.3">
      <c r="E27" t="s">
        <v>39</v>
      </c>
      <c r="F27">
        <f>'SA2'!R2</f>
        <v>1011.2511776710224</v>
      </c>
      <c r="I27">
        <f t="shared" si="0"/>
        <v>1</v>
      </c>
    </row>
    <row r="28" spans="5:9" x14ac:dyDescent="0.3">
      <c r="E28" t="s">
        <v>40</v>
      </c>
      <c r="F28">
        <f>'SA3'!R2</f>
        <v>985.46997758733198</v>
      </c>
      <c r="I28">
        <f t="shared" si="0"/>
        <v>1</v>
      </c>
    </row>
    <row r="29" spans="5:9" x14ac:dyDescent="0.3">
      <c r="E29" t="s">
        <v>41</v>
      </c>
      <c r="F29">
        <f>'SA4'!R2</f>
        <v>973.60032315400008</v>
      </c>
      <c r="I29">
        <f t="shared" si="0"/>
        <v>1</v>
      </c>
    </row>
    <row r="30" spans="5:9" x14ac:dyDescent="0.3">
      <c r="E30" t="s">
        <v>42</v>
      </c>
      <c r="F30">
        <f>'SA5'!R2</f>
        <v>930.46649774546449</v>
      </c>
      <c r="I30">
        <f t="shared" si="0"/>
        <v>0</v>
      </c>
    </row>
    <row r="31" spans="5:9" x14ac:dyDescent="0.3">
      <c r="E31" t="s">
        <v>43</v>
      </c>
      <c r="F31">
        <f>'SA6'!R2</f>
        <v>919.72176817223749</v>
      </c>
      <c r="I31">
        <f t="shared" si="0"/>
        <v>0</v>
      </c>
    </row>
    <row r="32" spans="5:9" x14ac:dyDescent="0.3">
      <c r="E32" t="s">
        <v>44</v>
      </c>
      <c r="F32">
        <f>'SA7'!R2</f>
        <v>984.82063573195467</v>
      </c>
      <c r="I32">
        <f t="shared" si="0"/>
        <v>1</v>
      </c>
    </row>
    <row r="33" spans="5:9" x14ac:dyDescent="0.3">
      <c r="E33" t="s">
        <v>45</v>
      </c>
      <c r="F33">
        <f>'SP1'!R2</f>
        <v>1041.974358027122</v>
      </c>
      <c r="I33">
        <f t="shared" si="0"/>
        <v>0</v>
      </c>
    </row>
    <row r="34" spans="5:9" x14ac:dyDescent="0.3">
      <c r="E34" t="s">
        <v>46</v>
      </c>
      <c r="F34">
        <f>'SP2'!R2</f>
        <v>1043.4195088974568</v>
      </c>
      <c r="I34">
        <f t="shared" si="0"/>
        <v>0</v>
      </c>
    </row>
    <row r="35" spans="5:9" x14ac:dyDescent="0.3">
      <c r="E35" t="s">
        <v>47</v>
      </c>
      <c r="F35">
        <f>'SP3'!R2</f>
        <v>992.90447719494477</v>
      </c>
      <c r="I35">
        <f t="shared" si="0"/>
        <v>1</v>
      </c>
    </row>
    <row r="36" spans="5:9" x14ac:dyDescent="0.3">
      <c r="E36" t="s">
        <v>48</v>
      </c>
      <c r="F36">
        <f>'SP4'!R2</f>
        <v>995.27785665144177</v>
      </c>
      <c r="I36">
        <f t="shared" si="0"/>
        <v>1</v>
      </c>
    </row>
    <row r="37" spans="5:9" x14ac:dyDescent="0.3">
      <c r="E37" t="s">
        <v>49</v>
      </c>
      <c r="F37">
        <f>'SP5'!R2</f>
        <v>963.93943489413755</v>
      </c>
      <c r="I37">
        <f t="shared" si="0"/>
        <v>1</v>
      </c>
    </row>
    <row r="38" spans="5:9" x14ac:dyDescent="0.3">
      <c r="E38" t="s">
        <v>50</v>
      </c>
      <c r="F38">
        <f>'SP6'!R2</f>
        <v>924.37054631828971</v>
      </c>
      <c r="I38">
        <f t="shared" si="0"/>
        <v>0</v>
      </c>
    </row>
    <row r="39" spans="5:9" x14ac:dyDescent="0.3">
      <c r="E39" t="s">
        <v>51</v>
      </c>
      <c r="F39">
        <f>'OA1'!R2</f>
        <v>1052.9328756578873</v>
      </c>
      <c r="I39">
        <f t="shared" si="0"/>
        <v>0</v>
      </c>
    </row>
    <row r="40" spans="5:9" x14ac:dyDescent="0.3">
      <c r="E40" t="s">
        <v>52</v>
      </c>
      <c r="F40">
        <f>'OA2'!R2</f>
        <v>1059.2682003992579</v>
      </c>
      <c r="I40">
        <f t="shared" si="0"/>
        <v>0</v>
      </c>
    </row>
    <row r="41" spans="5:9" x14ac:dyDescent="0.3">
      <c r="E41" t="s">
        <v>53</v>
      </c>
      <c r="F41">
        <f>'OA3'!R2</f>
        <v>1050.7725592251536</v>
      </c>
      <c r="I41">
        <f t="shared" si="0"/>
        <v>0</v>
      </c>
    </row>
    <row r="42" spans="5:9" x14ac:dyDescent="0.3">
      <c r="E42" t="s">
        <v>54</v>
      </c>
      <c r="F42">
        <f>'OA4'!R2</f>
        <v>1049.9252979474109</v>
      </c>
      <c r="I42">
        <f t="shared" si="0"/>
        <v>0</v>
      </c>
    </row>
    <row r="43" spans="5:9" x14ac:dyDescent="0.3">
      <c r="E43" t="s">
        <v>55</v>
      </c>
      <c r="F43">
        <f>'OA5'!R2</f>
        <v>963.23835194537321</v>
      </c>
      <c r="I43">
        <f t="shared" si="0"/>
        <v>1</v>
      </c>
    </row>
    <row r="44" spans="5:9" x14ac:dyDescent="0.3">
      <c r="E44" t="s">
        <v>56</v>
      </c>
      <c r="F44">
        <f>'OA6'!R2</f>
        <v>1007.0993082018992</v>
      </c>
      <c r="I44">
        <f t="shared" si="0"/>
        <v>1</v>
      </c>
    </row>
    <row r="45" spans="5:9" x14ac:dyDescent="0.3">
      <c r="E45" t="s">
        <v>57</v>
      </c>
      <c r="F45">
        <f>'OA7'!R2</f>
        <v>1030.5548286717546</v>
      </c>
      <c r="I45">
        <f t="shared" si="0"/>
        <v>1</v>
      </c>
    </row>
    <row r="46" spans="5:9" x14ac:dyDescent="0.3">
      <c r="E46" t="s">
        <v>58</v>
      </c>
      <c r="F46">
        <f>'OP1'!R2</f>
        <v>965.43973526699301</v>
      </c>
      <c r="I46">
        <f t="shared" si="0"/>
        <v>1</v>
      </c>
    </row>
    <row r="47" spans="5:9" x14ac:dyDescent="0.3">
      <c r="E47" t="s">
        <v>59</v>
      </c>
      <c r="F47">
        <f>'OP2'!R2</f>
        <v>1067.8834568075617</v>
      </c>
      <c r="I47">
        <f t="shared" si="0"/>
        <v>0</v>
      </c>
    </row>
    <row r="48" spans="5:9" x14ac:dyDescent="0.3">
      <c r="E48" t="s">
        <v>60</v>
      </c>
      <c r="F48">
        <f>'OP3'!R2</f>
        <v>1032.9157999087347</v>
      </c>
      <c r="I48">
        <f t="shared" si="0"/>
        <v>1</v>
      </c>
    </row>
    <row r="49" spans="5:9" x14ac:dyDescent="0.3">
      <c r="E49" t="s">
        <v>61</v>
      </c>
      <c r="F49">
        <f>'OP4'!R2</f>
        <v>1087.0909955718034</v>
      </c>
      <c r="I49">
        <f t="shared" si="0"/>
        <v>0</v>
      </c>
    </row>
    <row r="50" spans="5:9" x14ac:dyDescent="0.3">
      <c r="E50" t="s">
        <v>62</v>
      </c>
      <c r="F50">
        <f>'OP5'!R2</f>
        <v>998.63796528179569</v>
      </c>
      <c r="I50">
        <f t="shared" si="0"/>
        <v>1</v>
      </c>
    </row>
  </sheetData>
  <dataConsolidate function="average">
    <dataRefs count="2">
      <dataRef ref="N2" sheet="GG1"/>
      <dataRef ref="N2" sheet="GG2"/>
    </dataRefs>
  </dataConsolid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0EE0-78A6-4825-8F59-63FE129FC411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41</v>
      </c>
      <c r="C2">
        <v>22</v>
      </c>
      <c r="D2">
        <f t="shared" ref="D2:D5" si="0">B2*60+C2</f>
        <v>2482</v>
      </c>
      <c r="E2">
        <f t="shared" ref="E2:E5" si="1">D2/A2*1000</f>
        <v>2484.4844844844847</v>
      </c>
      <c r="F2">
        <f>AVERAGE(E2:E30)</f>
        <v>2583.0409128172469</v>
      </c>
      <c r="G2">
        <f>_xlfn.STDEV.S(E2:E50)</f>
        <v>82.718925157323582</v>
      </c>
      <c r="H2">
        <f>INT(ABS(E2-F$2)&lt;Sheet1!B$3*G$2)</f>
        <v>1</v>
      </c>
      <c r="I2">
        <f>SUMPRODUCT(E2:E50,H2:H50)/SUM(H2:H50)</f>
        <v>2583.0409128172469</v>
      </c>
      <c r="J2">
        <f>E2/I$2</f>
        <v>0.96184480553764451</v>
      </c>
      <c r="M2">
        <v>45</v>
      </c>
      <c r="N2">
        <v>12</v>
      </c>
      <c r="O2">
        <f>M2*60+N2</f>
        <v>2712</v>
      </c>
      <c r="P2">
        <f>Q2*I2</f>
        <v>2583.0409128172469</v>
      </c>
      <c r="Q2">
        <f>Sheet1!C3</f>
        <v>1</v>
      </c>
      <c r="R2">
        <f>O2/P2*1000</f>
        <v>1049.9252979474109</v>
      </c>
      <c r="T2">
        <v>2018</v>
      </c>
    </row>
    <row r="3" spans="1:20" x14ac:dyDescent="0.3">
      <c r="A3">
        <v>999</v>
      </c>
      <c r="B3">
        <v>44</v>
      </c>
      <c r="C3">
        <v>15</v>
      </c>
      <c r="D3">
        <f t="shared" si="0"/>
        <v>2655</v>
      </c>
      <c r="E3">
        <f t="shared" si="1"/>
        <v>2657.6576576576576</v>
      </c>
      <c r="H3">
        <f>INT(ABS(E3-F$2)&lt;Sheet1!B$3*G$2)</f>
        <v>1</v>
      </c>
      <c r="J3">
        <f t="shared" ref="J3:J4" si="2">E3/I$2</f>
        <v>1.0288871711129919</v>
      </c>
    </row>
    <row r="4" spans="1:20" x14ac:dyDescent="0.3">
      <c r="A4">
        <v>1128</v>
      </c>
      <c r="B4">
        <v>47</v>
      </c>
      <c r="C4">
        <v>51</v>
      </c>
      <c r="D4">
        <f t="shared" si="0"/>
        <v>2871</v>
      </c>
      <c r="E4">
        <f t="shared" si="1"/>
        <v>2545.2127659574467</v>
      </c>
      <c r="H4">
        <f>INT(ABS(E4-F$2)&lt;Sheet1!B$3*G$2)</f>
        <v>1</v>
      </c>
      <c r="J4">
        <f t="shared" si="2"/>
        <v>0.985355188656868</v>
      </c>
    </row>
    <row r="5" spans="1:20" x14ac:dyDescent="0.3">
      <c r="A5">
        <v>1098</v>
      </c>
      <c r="B5">
        <v>48</v>
      </c>
      <c r="C5">
        <v>24</v>
      </c>
      <c r="D5">
        <f t="shared" si="0"/>
        <v>2904</v>
      </c>
      <c r="E5">
        <f t="shared" si="1"/>
        <v>2644.8087431693989</v>
      </c>
      <c r="H5">
        <f>INT(ABS(E5-F$2)&lt;Sheet1!B$3*G$2)</f>
        <v>1</v>
      </c>
      <c r="J5">
        <f>E5/I$2</f>
        <v>1.0239128346924957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4E2A-C1CD-4319-8C46-5F5468B6B3D6}">
  <dimension ref="A1:T7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53</v>
      </c>
      <c r="C2">
        <v>12</v>
      </c>
      <c r="D2">
        <f t="shared" ref="D2:D7" si="0">B2*60+C2</f>
        <v>3192</v>
      </c>
      <c r="E2">
        <f t="shared" ref="E2:E7" si="1">D2/A2*1000</f>
        <v>3195.1951951951951</v>
      </c>
      <c r="F2">
        <f>AVERAGE(E2:E30)</f>
        <v>3233.8828636846642</v>
      </c>
      <c r="G2">
        <f>_xlfn.STDEV.S(E2:E50)</f>
        <v>172.44771387284189</v>
      </c>
      <c r="H2">
        <f>INT(ABS(E2-F$2)&lt;Sheet1!B$3*G$2)</f>
        <v>1</v>
      </c>
      <c r="I2">
        <f>SUMPRODUCT(E2:E50,H2:H50)/SUM(H2:H50)</f>
        <v>3233.8828636846642</v>
      </c>
      <c r="J2">
        <f>E2/I$2</f>
        <v>0.98803677494818454</v>
      </c>
      <c r="M2">
        <v>51</v>
      </c>
      <c r="N2">
        <v>55</v>
      </c>
      <c r="O2">
        <f>M2*60+N2</f>
        <v>3115</v>
      </c>
      <c r="P2">
        <f>Q2*I2</f>
        <v>3233.8828636846642</v>
      </c>
      <c r="Q2">
        <f>Sheet1!C3</f>
        <v>1</v>
      </c>
      <c r="R2">
        <f>O2/P2*1000</f>
        <v>963.23835194537321</v>
      </c>
      <c r="T2">
        <v>2018</v>
      </c>
    </row>
    <row r="3" spans="1:20" x14ac:dyDescent="0.3">
      <c r="A3">
        <v>1128</v>
      </c>
      <c r="B3">
        <v>55</v>
      </c>
      <c r="C3">
        <v>25</v>
      </c>
      <c r="D3">
        <f t="shared" si="0"/>
        <v>3325</v>
      </c>
      <c r="E3">
        <f t="shared" si="1"/>
        <v>2947.6950354609926</v>
      </c>
      <c r="H3">
        <f>INT(ABS(E3-F$2)&lt;Sheet1!B$3*G$2)</f>
        <v>1</v>
      </c>
      <c r="J3">
        <f t="shared" ref="J3:J4" si="2">E3/I$2</f>
        <v>0.91150334125040289</v>
      </c>
    </row>
    <row r="4" spans="1:20" x14ac:dyDescent="0.3">
      <c r="A4">
        <v>1070</v>
      </c>
      <c r="B4">
        <v>57</v>
      </c>
      <c r="C4">
        <v>24</v>
      </c>
      <c r="D4">
        <f t="shared" si="0"/>
        <v>3444</v>
      </c>
      <c r="E4">
        <f t="shared" si="1"/>
        <v>3218.6915887850469</v>
      </c>
      <c r="H4">
        <f>INT(ABS(E4-F$2)&lt;Sheet1!B$3*G$2)</f>
        <v>1</v>
      </c>
      <c r="J4">
        <f t="shared" si="2"/>
        <v>0.99530246593956451</v>
      </c>
    </row>
    <row r="5" spans="1:20" x14ac:dyDescent="0.3">
      <c r="A5">
        <v>1098</v>
      </c>
      <c r="B5">
        <v>59</v>
      </c>
      <c r="C5">
        <v>10</v>
      </c>
      <c r="D5">
        <f t="shared" si="0"/>
        <v>3550</v>
      </c>
      <c r="E5">
        <f t="shared" si="1"/>
        <v>3233.1511839708564</v>
      </c>
      <c r="H5">
        <f>INT(ABS(E5-F$2)&lt;Sheet1!B$3*G$2)</f>
        <v>1</v>
      </c>
      <c r="J5">
        <f>E5/I$2</f>
        <v>0.99977374575869016</v>
      </c>
    </row>
    <row r="6" spans="1:20" x14ac:dyDescent="0.3">
      <c r="A6">
        <v>1038</v>
      </c>
      <c r="B6">
        <v>59</v>
      </c>
      <c r="C6">
        <v>55</v>
      </c>
      <c r="D6">
        <f t="shared" si="0"/>
        <v>3595</v>
      </c>
      <c r="E6">
        <f t="shared" si="1"/>
        <v>3463.3911368015415</v>
      </c>
      <c r="H6">
        <f>INT(ABS(E6-F$2)&lt;Sheet1!B$3*G$2)</f>
        <v>1</v>
      </c>
      <c r="J6">
        <f>E6/I$2</f>
        <v>1.0709698782519839</v>
      </c>
    </row>
    <row r="7" spans="1:20" x14ac:dyDescent="0.3">
      <c r="A7">
        <v>1098</v>
      </c>
      <c r="B7">
        <v>61</v>
      </c>
      <c r="C7">
        <v>13</v>
      </c>
      <c r="D7">
        <f t="shared" si="0"/>
        <v>3673</v>
      </c>
      <c r="E7">
        <f t="shared" si="1"/>
        <v>3345.1730418943534</v>
      </c>
      <c r="H7">
        <f>INT(ABS(E7-F$2)&lt;Sheet1!B$3*G$2)</f>
        <v>1</v>
      </c>
      <c r="J7">
        <f>E7/I$2</f>
        <v>1.0344137938511744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E3F7-CAB3-42CC-B746-828CF576F94C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49</v>
      </c>
      <c r="C2">
        <v>27</v>
      </c>
      <c r="D2">
        <f t="shared" ref="D2:D5" si="0">B2*60+C2</f>
        <v>2967</v>
      </c>
      <c r="E2">
        <f t="shared" ref="E2:E5" si="1">D2/A2*1000</f>
        <v>2969.96996996997</v>
      </c>
      <c r="F2">
        <f>AVERAGE(E2:E30)</f>
        <v>3042.4010572210036</v>
      </c>
      <c r="G2">
        <f>_xlfn.STDEV.S(E2:E50)</f>
        <v>362.69728402701099</v>
      </c>
      <c r="H2">
        <f>INT(ABS(E2-F$2)&lt;Sheet1!B$3*G$2)</f>
        <v>1</v>
      </c>
      <c r="I2">
        <f>SUMPRODUCT(E2:E50,H2:H50)/SUM(H2:H50)</f>
        <v>3042.4010572210036</v>
      </c>
      <c r="J2">
        <f>E2/I$2</f>
        <v>0.97619278790377695</v>
      </c>
      <c r="M2">
        <v>51</v>
      </c>
      <c r="N2">
        <v>4</v>
      </c>
      <c r="O2">
        <f>M2*60+N2</f>
        <v>3064</v>
      </c>
      <c r="P2">
        <f>Q2*I2</f>
        <v>3042.4010572210036</v>
      </c>
      <c r="Q2">
        <f>Sheet1!C3</f>
        <v>1</v>
      </c>
      <c r="R2">
        <f>O2/P2*1000</f>
        <v>1007.0993082018992</v>
      </c>
      <c r="T2">
        <v>2018</v>
      </c>
    </row>
    <row r="3" spans="1:20" x14ac:dyDescent="0.3">
      <c r="A3">
        <v>1128</v>
      </c>
      <c r="B3">
        <v>49</v>
      </c>
      <c r="C3">
        <v>28</v>
      </c>
      <c r="D3">
        <f t="shared" si="0"/>
        <v>2968</v>
      </c>
      <c r="E3">
        <f t="shared" si="1"/>
        <v>2631.205673758865</v>
      </c>
      <c r="H3">
        <f>INT(ABS(E3-F$2)&lt;Sheet1!B$3*G$2)</f>
        <v>1</v>
      </c>
      <c r="J3">
        <f t="shared" ref="J3:J4" si="2">E3/I$2</f>
        <v>0.86484510893585687</v>
      </c>
    </row>
    <row r="4" spans="1:20" x14ac:dyDescent="0.3">
      <c r="A4">
        <v>1143</v>
      </c>
      <c r="B4">
        <v>58</v>
      </c>
      <c r="C4">
        <v>14</v>
      </c>
      <c r="D4">
        <f t="shared" si="0"/>
        <v>3494</v>
      </c>
      <c r="E4">
        <f t="shared" si="1"/>
        <v>3056.8678915135606</v>
      </c>
      <c r="H4">
        <f>INT(ABS(E4-F$2)&lt;Sheet1!B$3*G$2)</f>
        <v>1</v>
      </c>
      <c r="J4">
        <f t="shared" si="2"/>
        <v>1.0047550714125018</v>
      </c>
    </row>
    <row r="5" spans="1:20" x14ac:dyDescent="0.3">
      <c r="A5">
        <v>1038</v>
      </c>
      <c r="B5">
        <v>60</v>
      </c>
      <c r="C5">
        <v>45</v>
      </c>
      <c r="D5">
        <f t="shared" si="0"/>
        <v>3645</v>
      </c>
      <c r="E5">
        <f t="shared" si="1"/>
        <v>3511.5606936416184</v>
      </c>
      <c r="H5">
        <f>INT(ABS(E5-F$2)&lt;Sheet1!B$3*G$2)</f>
        <v>1</v>
      </c>
      <c r="J5">
        <f>E5/I$2</f>
        <v>1.1542070317478641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A45B-B1D0-4228-8892-7141B60094D7}">
  <dimension ref="A1:T3"/>
  <sheetViews>
    <sheetView topLeftCell="H1"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30</v>
      </c>
      <c r="C2">
        <v>25</v>
      </c>
      <c r="D2">
        <f t="shared" ref="D2:D3" si="0">B2*60+C2</f>
        <v>1825</v>
      </c>
      <c r="E2">
        <f t="shared" ref="E2:E3" si="1">D2/A2*1000</f>
        <v>1617.9078014184397</v>
      </c>
      <c r="F2">
        <f>AVERAGE(E2:E30)</f>
        <v>1633.1008823365164</v>
      </c>
      <c r="G2">
        <f>_xlfn.STDEV.S(E2:E50)</f>
        <v>21.486261088575947</v>
      </c>
      <c r="H2">
        <f>INT(ABS(E2-F$2)&lt;Sheet1!B$3*G$2)</f>
        <v>1</v>
      </c>
      <c r="I2">
        <f>SUMPRODUCT(E2:E50,H2:H50)/SUM(H2:H50)</f>
        <v>1633.1008823365164</v>
      </c>
      <c r="J2">
        <f>E2/I$2</f>
        <v>0.99069678971923669</v>
      </c>
      <c r="M2">
        <v>28</v>
      </c>
      <c r="N2">
        <v>3</v>
      </c>
      <c r="O2">
        <f>M2*60+N2</f>
        <v>1683</v>
      </c>
      <c r="P2">
        <f>Q2*I2</f>
        <v>1633.1008823365164</v>
      </c>
      <c r="Q2">
        <f>Sheet1!C3</f>
        <v>1</v>
      </c>
      <c r="R2">
        <f>O2/P2*1000</f>
        <v>1030.5548286717546</v>
      </c>
      <c r="T2">
        <v>2018</v>
      </c>
    </row>
    <row r="3" spans="1:20" x14ac:dyDescent="0.3">
      <c r="A3">
        <v>1143</v>
      </c>
      <c r="B3">
        <v>31</v>
      </c>
      <c r="C3">
        <v>24</v>
      </c>
      <c r="D3">
        <f t="shared" si="0"/>
        <v>1884</v>
      </c>
      <c r="E3">
        <f t="shared" si="1"/>
        <v>1648.2939632545931</v>
      </c>
      <c r="H3">
        <f>INT(ABS(E3-F$2)&lt;Sheet1!B$3*G$2)</f>
        <v>1</v>
      </c>
      <c r="J3">
        <f t="shared" ref="J3" si="2">E3/I$2</f>
        <v>1.0093032102807633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90BF-9322-4347-8728-2540468AC8EC}">
  <dimension ref="A1:T10"/>
  <sheetViews>
    <sheetView topLeftCell="H1"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1070</v>
      </c>
      <c r="B2">
        <v>40</v>
      </c>
      <c r="C2">
        <v>52</v>
      </c>
      <c r="D2">
        <f t="shared" ref="D2:D10" si="0">B2*60+C2</f>
        <v>2452</v>
      </c>
      <c r="E2">
        <f t="shared" ref="E2:E10" si="1">D2/A2*1000</f>
        <v>2291.5887850467288</v>
      </c>
      <c r="F2">
        <f>AVERAGE(E2:E30)</f>
        <v>2378.1775251090194</v>
      </c>
      <c r="G2">
        <f>_xlfn.STDEV.S(E2:E50)</f>
        <v>42.968616209975302</v>
      </c>
      <c r="H2">
        <f>INT(ABS(E2-F$2)&lt;Sheet1!B$3*G$2)</f>
        <v>1</v>
      </c>
      <c r="I2">
        <f>SUMPRODUCT(E2:E50,H2:H50)/SUM(H2:H50)</f>
        <v>2378.1775251090194</v>
      </c>
      <c r="J2">
        <f>E2/I$2</f>
        <v>0.9635902958681265</v>
      </c>
      <c r="M2">
        <v>41</v>
      </c>
      <c r="N2">
        <v>18</v>
      </c>
      <c r="O2">
        <f>M2*60+N2</f>
        <v>2478</v>
      </c>
      <c r="P2">
        <f>Q2*I2</f>
        <v>2378.1775251090194</v>
      </c>
      <c r="Q2">
        <f>Sheet1!C3</f>
        <v>1</v>
      </c>
      <c r="R2">
        <f>O2/P2*1000</f>
        <v>1041.974358027122</v>
      </c>
      <c r="T2">
        <v>2019</v>
      </c>
    </row>
    <row r="3" spans="1:20" x14ac:dyDescent="0.3">
      <c r="A3">
        <v>1099</v>
      </c>
      <c r="B3">
        <v>42</v>
      </c>
      <c r="C3">
        <v>47</v>
      </c>
      <c r="D3">
        <f t="shared" si="0"/>
        <v>2567</v>
      </c>
      <c r="E3">
        <f t="shared" si="1"/>
        <v>2335.7597816196544</v>
      </c>
      <c r="H3">
        <f>INT(ABS(E3-F$2)&lt;Sheet1!B$3*G$2)</f>
        <v>1</v>
      </c>
      <c r="J3">
        <f t="shared" ref="J3:J10" si="2">E3/I$2</f>
        <v>0.98216376067744549</v>
      </c>
    </row>
    <row r="4" spans="1:20" x14ac:dyDescent="0.3">
      <c r="A4">
        <v>1099</v>
      </c>
      <c r="B4">
        <v>43</v>
      </c>
      <c r="C4">
        <v>14</v>
      </c>
      <c r="D4">
        <f t="shared" si="0"/>
        <v>2594</v>
      </c>
      <c r="E4">
        <f t="shared" si="1"/>
        <v>2360.3275705186534</v>
      </c>
      <c r="H4">
        <f>INT(ABS(E4-F$2)&lt;Sheet1!B$3*G$2)</f>
        <v>1</v>
      </c>
      <c r="J4">
        <f t="shared" si="2"/>
        <v>0.99249427160003634</v>
      </c>
    </row>
    <row r="5" spans="1:20" x14ac:dyDescent="0.3">
      <c r="A5">
        <v>1099</v>
      </c>
      <c r="B5">
        <v>43</v>
      </c>
      <c r="C5">
        <v>44</v>
      </c>
      <c r="D5">
        <f t="shared" si="0"/>
        <v>2624</v>
      </c>
      <c r="E5">
        <f t="shared" si="1"/>
        <v>2387.6251137397635</v>
      </c>
      <c r="H5">
        <f>INT(ABS(E5-F$2)&lt;Sheet1!B$3*G$2)</f>
        <v>1</v>
      </c>
      <c r="J5">
        <f t="shared" si="2"/>
        <v>1.003972617069582</v>
      </c>
    </row>
    <row r="6" spans="1:20" x14ac:dyDescent="0.3">
      <c r="A6">
        <v>1104</v>
      </c>
      <c r="B6">
        <v>43</v>
      </c>
      <c r="C6">
        <v>48</v>
      </c>
      <c r="D6">
        <f t="shared" si="0"/>
        <v>2628</v>
      </c>
      <c r="E6">
        <f t="shared" si="1"/>
        <v>2380.434782608696</v>
      </c>
      <c r="H6">
        <f>INT(ABS(E6-F$2)&lt;Sheet1!B$3*G$2)</f>
        <v>1</v>
      </c>
      <c r="J6">
        <f t="shared" si="2"/>
        <v>1.0009491543317706</v>
      </c>
    </row>
    <row r="7" spans="1:20" x14ac:dyDescent="0.3">
      <c r="A7">
        <v>1099</v>
      </c>
      <c r="B7">
        <v>43</v>
      </c>
      <c r="C7">
        <v>59</v>
      </c>
      <c r="D7">
        <f t="shared" si="0"/>
        <v>2639</v>
      </c>
      <c r="E7">
        <f t="shared" si="1"/>
        <v>2401.2738853503188</v>
      </c>
      <c r="H7">
        <f>INT(ABS(E7-F$2)&lt;Sheet1!B$3*G$2)</f>
        <v>1</v>
      </c>
      <c r="J7">
        <f t="shared" si="2"/>
        <v>1.0097117898043548</v>
      </c>
    </row>
    <row r="8" spans="1:20" x14ac:dyDescent="0.3">
      <c r="A8">
        <v>1099</v>
      </c>
      <c r="B8">
        <v>44</v>
      </c>
      <c r="C8">
        <v>4</v>
      </c>
      <c r="D8">
        <f t="shared" si="0"/>
        <v>2644</v>
      </c>
      <c r="E8">
        <f t="shared" si="1"/>
        <v>2405.8234758871699</v>
      </c>
      <c r="H8">
        <f>INT(ABS(E8-F$2)&lt;Sheet1!B$3*G$2)</f>
        <v>1</v>
      </c>
      <c r="J8">
        <f t="shared" si="2"/>
        <v>1.0116248473826122</v>
      </c>
    </row>
    <row r="9" spans="1:20" x14ac:dyDescent="0.3">
      <c r="A9">
        <v>1099</v>
      </c>
      <c r="B9">
        <v>44</v>
      </c>
      <c r="C9">
        <v>9</v>
      </c>
      <c r="D9">
        <f t="shared" si="0"/>
        <v>2649</v>
      </c>
      <c r="E9">
        <f t="shared" si="1"/>
        <v>2410.3730664240215</v>
      </c>
      <c r="H9">
        <f>INT(ABS(E9-F$2)&lt;Sheet1!B$3*G$2)</f>
        <v>1</v>
      </c>
      <c r="J9">
        <f>E9/I$2</f>
        <v>1.0135379049608697</v>
      </c>
    </row>
    <row r="10" spans="1:20" x14ac:dyDescent="0.3">
      <c r="A10">
        <v>1099</v>
      </c>
      <c r="B10">
        <v>44</v>
      </c>
      <c r="C10">
        <v>31</v>
      </c>
      <c r="D10">
        <f t="shared" si="0"/>
        <v>2671</v>
      </c>
      <c r="E10">
        <f t="shared" si="1"/>
        <v>2430.3912647861694</v>
      </c>
      <c r="H10">
        <f>INT(ABS(E10-F$2)&lt;Sheet1!B$3*G$2)</f>
        <v>1</v>
      </c>
      <c r="J10">
        <f t="shared" si="2"/>
        <v>1.0219553583052032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8BA7-A086-40E9-9A9C-2EF35F4BFC7C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46</v>
      </c>
      <c r="C2">
        <v>37</v>
      </c>
      <c r="D2">
        <f t="shared" ref="D2:D4" si="0">B2*60+C2</f>
        <v>2797</v>
      </c>
      <c r="E2">
        <f t="shared" ref="E2:E4" si="1">D2/A2*1000</f>
        <v>2545.0409463148317</v>
      </c>
      <c r="F2">
        <f>AVERAGE(E2:E30)</f>
        <v>2576.1450472018792</v>
      </c>
      <c r="G2">
        <f>_xlfn.STDEV.S(E2:E50)</f>
        <v>46.049613515645198</v>
      </c>
      <c r="H2">
        <f>INT(ABS(E2-F$2)&lt;Sheet1!B$3*G$2)</f>
        <v>1</v>
      </c>
      <c r="I2">
        <f>SUMPRODUCT(E2:E50,H2:H50)/SUM(H2:H50)</f>
        <v>2576.1450472018792</v>
      </c>
      <c r="J2">
        <f>E2/I$2</f>
        <v>0.98792610652073665</v>
      </c>
      <c r="M2">
        <v>44</v>
      </c>
      <c r="N2">
        <v>48</v>
      </c>
      <c r="O2">
        <f>M2*60+N2</f>
        <v>2688</v>
      </c>
      <c r="P2">
        <f>Q2*I2</f>
        <v>2576.1450472018792</v>
      </c>
      <c r="Q2">
        <f>Sheet1!C3</f>
        <v>1</v>
      </c>
      <c r="R2">
        <f>O2/P2*1000</f>
        <v>1043.4195088974568</v>
      </c>
      <c r="T2">
        <v>2019</v>
      </c>
    </row>
    <row r="3" spans="1:20" x14ac:dyDescent="0.3">
      <c r="A3">
        <v>1104</v>
      </c>
      <c r="B3">
        <v>47</v>
      </c>
      <c r="C3">
        <v>0</v>
      </c>
      <c r="D3">
        <f t="shared" si="0"/>
        <v>2820</v>
      </c>
      <c r="E3">
        <f t="shared" si="1"/>
        <v>2554.3478260869565</v>
      </c>
      <c r="H3">
        <f>INT(ABS(E3-F$2)&lt;Sheet1!B$3*G$2)</f>
        <v>1</v>
      </c>
      <c r="J3">
        <f t="shared" ref="J3:J4" si="2">E3/I$2</f>
        <v>0.99153882226522994</v>
      </c>
    </row>
    <row r="4" spans="1:20" x14ac:dyDescent="0.3">
      <c r="A4">
        <v>1143</v>
      </c>
      <c r="B4">
        <v>50</v>
      </c>
      <c r="C4">
        <v>5</v>
      </c>
      <c r="D4">
        <f t="shared" si="0"/>
        <v>3005</v>
      </c>
      <c r="E4">
        <f t="shared" si="1"/>
        <v>2629.0463692038493</v>
      </c>
      <c r="H4">
        <f>INT(ABS(E4-F$2)&lt;Sheet1!B$3*G$2)</f>
        <v>1</v>
      </c>
      <c r="J4">
        <f t="shared" si="2"/>
        <v>1.0205350712140335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C162-F2AA-4D94-A0E5-1B0777FAD4E0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40</v>
      </c>
      <c r="C2">
        <v>43</v>
      </c>
      <c r="D2">
        <f t="shared" ref="D2:D4" si="0">B2*60+C2</f>
        <v>2443</v>
      </c>
      <c r="E2">
        <f t="shared" ref="E2:E4" si="1">D2/A2*1000</f>
        <v>2222.9299363057326</v>
      </c>
      <c r="F2">
        <f>AVERAGE(E2:E30)</f>
        <v>2253.9932605829067</v>
      </c>
      <c r="G2">
        <f>_xlfn.STDEV.S(E2:E50)</f>
        <v>28.065979170430005</v>
      </c>
      <c r="H2">
        <f>INT(ABS(E2-F$2)&lt;Sheet1!B$3*G$2)</f>
        <v>1</v>
      </c>
      <c r="I2">
        <f>SUMPRODUCT(E2:E50,H2:H50)/SUM(H2:H50)</f>
        <v>2253.9932605829067</v>
      </c>
      <c r="J2">
        <f>E2/I$2</f>
        <v>0.98621853719778163</v>
      </c>
      <c r="M2">
        <v>37</v>
      </c>
      <c r="N2">
        <v>18</v>
      </c>
      <c r="O2">
        <f>M2*60+N2</f>
        <v>2238</v>
      </c>
      <c r="P2">
        <f>Q2*I2</f>
        <v>2253.9932605829067</v>
      </c>
      <c r="Q2">
        <f>Sheet1!C3</f>
        <v>1</v>
      </c>
      <c r="R2">
        <f>O2/P2*1000</f>
        <v>992.90447719494477</v>
      </c>
      <c r="T2">
        <v>2019</v>
      </c>
    </row>
    <row r="3" spans="1:20" x14ac:dyDescent="0.3">
      <c r="A3">
        <v>1099</v>
      </c>
      <c r="B3">
        <v>41</v>
      </c>
      <c r="C3">
        <v>43</v>
      </c>
      <c r="D3">
        <f t="shared" si="0"/>
        <v>2503</v>
      </c>
      <c r="E3">
        <f t="shared" si="1"/>
        <v>2277.5250227479528</v>
      </c>
      <c r="H3">
        <f>INT(ABS(E3-F$2)&lt;Sheet1!B$3*G$2)</f>
        <v>1</v>
      </c>
      <c r="J3">
        <f t="shared" ref="J3:J4" si="2">E3/I$2</f>
        <v>1.0104400321760325</v>
      </c>
    </row>
    <row r="4" spans="1:20" x14ac:dyDescent="0.3">
      <c r="A4">
        <v>1128</v>
      </c>
      <c r="B4">
        <v>42</v>
      </c>
      <c r="C4">
        <v>31</v>
      </c>
      <c r="D4">
        <f t="shared" si="0"/>
        <v>2551</v>
      </c>
      <c r="E4">
        <f t="shared" si="1"/>
        <v>2261.5248226950353</v>
      </c>
      <c r="H4">
        <f>INT(ABS(E4-F$2)&lt;Sheet1!B$3*G$2)</f>
        <v>1</v>
      </c>
      <c r="J4">
        <f t="shared" si="2"/>
        <v>1.0033414306261861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C1C1-F472-43F6-B4BB-DE47374113AC}">
  <dimension ref="A1:T8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52</v>
      </c>
      <c r="C2">
        <v>33</v>
      </c>
      <c r="D2">
        <f t="shared" ref="D2:D8" si="0">B2*60+C2</f>
        <v>3153</v>
      </c>
      <c r="E2">
        <f t="shared" ref="E2:E8" si="1">D2/A2*1000</f>
        <v>2868.9717925386717</v>
      </c>
      <c r="F2">
        <f>AVERAGE(E2:E30)</f>
        <v>3049.3997025223616</v>
      </c>
      <c r="G2">
        <f>_xlfn.STDEV.S(E2:E50)</f>
        <v>165.17733114169943</v>
      </c>
      <c r="H2">
        <f>INT(ABS(E2-F$2)&lt;Sheet1!B$3*G$2)</f>
        <v>1</v>
      </c>
      <c r="I2">
        <f>SUMPRODUCT(E2:E50,H2:H50)/SUM(H2:H50)</f>
        <v>3049.3997025223616</v>
      </c>
      <c r="J2">
        <f>E2/I$2</f>
        <v>0.94083166275826491</v>
      </c>
      <c r="M2">
        <v>50</v>
      </c>
      <c r="N2">
        <v>35</v>
      </c>
      <c r="O2">
        <f>M2*60+N2</f>
        <v>3035</v>
      </c>
      <c r="P2">
        <f>Q2*I2</f>
        <v>3049.3997025223616</v>
      </c>
      <c r="Q2">
        <f>Sheet1!C3</f>
        <v>1</v>
      </c>
      <c r="R2">
        <f>O2/P2*1000</f>
        <v>995.27785665144177</v>
      </c>
      <c r="T2">
        <v>2019</v>
      </c>
    </row>
    <row r="3" spans="1:20" x14ac:dyDescent="0.3">
      <c r="A3">
        <v>942</v>
      </c>
      <c r="B3">
        <v>53</v>
      </c>
      <c r="C3">
        <v>21</v>
      </c>
      <c r="D3">
        <f t="shared" si="0"/>
        <v>3201</v>
      </c>
      <c r="E3">
        <f t="shared" si="1"/>
        <v>3398.0891719745223</v>
      </c>
      <c r="H3">
        <f>INT(ABS(E3-F$2)&lt;Sheet1!B$3*G$2)</f>
        <v>1</v>
      </c>
      <c r="J3">
        <f t="shared" ref="J3:J8" si="2">E3/I$2</f>
        <v>1.1143469218429241</v>
      </c>
    </row>
    <row r="4" spans="1:20" x14ac:dyDescent="0.3">
      <c r="A4">
        <v>1099</v>
      </c>
      <c r="B4">
        <v>54</v>
      </c>
      <c r="C4">
        <v>36</v>
      </c>
      <c r="D4">
        <f t="shared" si="0"/>
        <v>3276</v>
      </c>
      <c r="E4">
        <f t="shared" si="1"/>
        <v>2980.8917197452229</v>
      </c>
      <c r="H4">
        <f>INT(ABS(E4-F$2)&lt;Sheet1!B$3*G$2)</f>
        <v>1</v>
      </c>
      <c r="J4">
        <f t="shared" si="2"/>
        <v>0.97753394455949105</v>
      </c>
    </row>
    <row r="5" spans="1:20" x14ac:dyDescent="0.3">
      <c r="A5">
        <v>1104</v>
      </c>
      <c r="B5">
        <v>55</v>
      </c>
      <c r="C5">
        <v>1</v>
      </c>
      <c r="D5">
        <f t="shared" si="0"/>
        <v>3301</v>
      </c>
      <c r="E5">
        <f t="shared" si="1"/>
        <v>2990.036231884058</v>
      </c>
      <c r="H5">
        <f>INT(ABS(E5-F$2)&lt;Sheet1!B$3*G$2)</f>
        <v>1</v>
      </c>
      <c r="J5">
        <f t="shared" si="2"/>
        <v>0.98053273547931408</v>
      </c>
    </row>
    <row r="6" spans="1:20" x14ac:dyDescent="0.3">
      <c r="A6">
        <v>1099</v>
      </c>
      <c r="B6">
        <v>55</v>
      </c>
      <c r="C6">
        <v>13</v>
      </c>
      <c r="D6">
        <f t="shared" si="0"/>
        <v>3313</v>
      </c>
      <c r="E6">
        <f t="shared" si="1"/>
        <v>3014.5586897179255</v>
      </c>
      <c r="H6">
        <f>INT(ABS(E6-F$2)&lt;Sheet1!B$3*G$2)</f>
        <v>1</v>
      </c>
      <c r="J6">
        <f t="shared" si="2"/>
        <v>0.98857446835335594</v>
      </c>
    </row>
    <row r="7" spans="1:20" x14ac:dyDescent="0.3">
      <c r="A7">
        <v>1128</v>
      </c>
      <c r="B7">
        <v>57</v>
      </c>
      <c r="C7">
        <v>8</v>
      </c>
      <c r="D7">
        <f t="shared" si="0"/>
        <v>3428</v>
      </c>
      <c r="E7">
        <f t="shared" si="1"/>
        <v>3039.0070921985816</v>
      </c>
      <c r="H7">
        <f>INT(ABS(E7-F$2)&lt;Sheet1!B$3*G$2)</f>
        <v>1</v>
      </c>
      <c r="J7">
        <f t="shared" si="2"/>
        <v>0.99659191600393238</v>
      </c>
    </row>
    <row r="8" spans="1:20" x14ac:dyDescent="0.3">
      <c r="A8">
        <v>1143</v>
      </c>
      <c r="B8">
        <v>58</v>
      </c>
      <c r="C8">
        <v>11</v>
      </c>
      <c r="D8">
        <f t="shared" si="0"/>
        <v>3491</v>
      </c>
      <c r="E8">
        <f t="shared" si="1"/>
        <v>3054.2432195975503</v>
      </c>
      <c r="H8">
        <f>INT(ABS(E8-F$2)&lt;Sheet1!B$3*G$2)</f>
        <v>1</v>
      </c>
      <c r="J8">
        <f t="shared" si="2"/>
        <v>1.0015883510027177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CFBB-35D1-4624-B322-2A1C5BF0D5D0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1002</v>
      </c>
      <c r="B2">
        <v>38</v>
      </c>
      <c r="C2">
        <v>56</v>
      </c>
      <c r="D2">
        <f t="shared" ref="D2:D4" si="0">B2*60+C2</f>
        <v>2336</v>
      </c>
      <c r="E2">
        <f t="shared" ref="E2:E4" si="1">D2/A2*1000</f>
        <v>2331.3373253493014</v>
      </c>
      <c r="F2">
        <f>AVERAGE(E2:E30)</f>
        <v>2408.8650344043745</v>
      </c>
      <c r="G2">
        <f>_xlfn.STDEV.S(E2:E50)</f>
        <v>67.291516484549334</v>
      </c>
      <c r="H2">
        <f>INT(ABS(E2-F$2)&lt;Sheet1!B$3*G$2)</f>
        <v>1</v>
      </c>
      <c r="I2">
        <f>SUMPRODUCT(E2:E50,H2:H50)/SUM(H2:H50)</f>
        <v>2408.8650344043745</v>
      </c>
      <c r="J2">
        <f>E2/I$2</f>
        <v>0.96781566922688023</v>
      </c>
      <c r="M2">
        <v>38</v>
      </c>
      <c r="N2">
        <v>42</v>
      </c>
      <c r="O2">
        <f>M2*60+N2</f>
        <v>2322</v>
      </c>
      <c r="P2">
        <f>Q2*I2</f>
        <v>2408.8650344043745</v>
      </c>
      <c r="Q2">
        <f>Sheet1!C3</f>
        <v>1</v>
      </c>
      <c r="R2">
        <f>O2/P2*1000</f>
        <v>963.93943489413755</v>
      </c>
      <c r="T2">
        <v>2019</v>
      </c>
    </row>
    <row r="3" spans="1:20" x14ac:dyDescent="0.3">
      <c r="A3">
        <v>1099</v>
      </c>
      <c r="B3">
        <v>44</v>
      </c>
      <c r="C3">
        <v>45</v>
      </c>
      <c r="D3">
        <f t="shared" si="0"/>
        <v>2685</v>
      </c>
      <c r="E3">
        <f t="shared" si="1"/>
        <v>2443.130118289354</v>
      </c>
      <c r="H3">
        <f>INT(ABS(E3-F$2)&lt;Sheet1!B$3*G$2)</f>
        <v>1</v>
      </c>
      <c r="J3">
        <f t="shared" ref="J3:J4" si="2">E3/I$2</f>
        <v>1.0142245760536983</v>
      </c>
    </row>
    <row r="4" spans="1:20" x14ac:dyDescent="0.3">
      <c r="A4">
        <v>1128</v>
      </c>
      <c r="B4">
        <v>46</v>
      </c>
      <c r="C4">
        <v>6</v>
      </c>
      <c r="D4">
        <f t="shared" si="0"/>
        <v>2766</v>
      </c>
      <c r="E4">
        <f t="shared" si="1"/>
        <v>2452.127659574468</v>
      </c>
      <c r="H4">
        <f>INT(ABS(E4-F$2)&lt;Sheet1!B$3*G$2)</f>
        <v>1</v>
      </c>
      <c r="J4">
        <f t="shared" si="2"/>
        <v>1.0179597547194215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F957-6EB1-4DEE-BA0B-1C1BE0DE3CA8}">
  <dimension ref="A1:T2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35</v>
      </c>
      <c r="C2">
        <v>5</v>
      </c>
      <c r="D2">
        <f t="shared" ref="D2" si="0">B2*60+C2</f>
        <v>2105</v>
      </c>
      <c r="E2">
        <f t="shared" ref="E2" si="1">D2/A2*1000</f>
        <v>1866.1347517730496</v>
      </c>
      <c r="F2">
        <f>AVERAGE(E2:E30)</f>
        <v>1866.1347517730496</v>
      </c>
      <c r="G2" t="e">
        <f>_xlfn.STDEV.S(E2:E50)</f>
        <v>#DIV/0!</v>
      </c>
      <c r="H2">
        <v>1</v>
      </c>
      <c r="I2">
        <f>SUMPRODUCT(E2:E50,H2:H50)/SUM(H2:H50)</f>
        <v>1866.1347517730496</v>
      </c>
      <c r="J2">
        <f>E2/I$2</f>
        <v>1</v>
      </c>
      <c r="M2">
        <v>28</v>
      </c>
      <c r="N2">
        <v>45</v>
      </c>
      <c r="O2">
        <f>M2*60+N2</f>
        <v>1725</v>
      </c>
      <c r="P2">
        <f>Q2*I2</f>
        <v>1866.1347517730496</v>
      </c>
      <c r="Q2">
        <f>Sheet1!C3</f>
        <v>1</v>
      </c>
      <c r="R2">
        <f>O2/P2*1000</f>
        <v>924.37054631828971</v>
      </c>
      <c r="T2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7181-D858-4F3F-9CB6-B4FF81FFAD3C}">
  <dimension ref="A1:T5"/>
  <sheetViews>
    <sheetView topLeftCell="L1"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46</v>
      </c>
      <c r="C2">
        <v>15</v>
      </c>
      <c r="D2">
        <f t="shared" ref="D2:D5" si="0">B2*60+C2</f>
        <v>2775</v>
      </c>
      <c r="E2">
        <f t="shared" ref="E2:E5" si="1">D2/A2*1000</f>
        <v>2460.1063829787236</v>
      </c>
      <c r="F2">
        <f>AVERAGE(E2:E30)</f>
        <v>2627.8180888197967</v>
      </c>
      <c r="G2">
        <f>_xlfn.STDEV.S(E2:E50)</f>
        <v>133.78294265892549</v>
      </c>
      <c r="H2">
        <f>INT(ABS(E2-F$2)&lt;Sheet1!B$3*G$2)</f>
        <v>1</v>
      </c>
      <c r="I2">
        <f>SUMPRODUCT(E2:E50,H2:H50)/SUM(H2:H50)</f>
        <v>2627.8180888197967</v>
      </c>
      <c r="J2">
        <f>E2/I$2</f>
        <v>0.93617834257454413</v>
      </c>
      <c r="M2">
        <v>42</v>
      </c>
      <c r="N2">
        <v>17</v>
      </c>
      <c r="O2">
        <f>M2*60+N2</f>
        <v>2537</v>
      </c>
      <c r="P2">
        <f>Q2*I2</f>
        <v>2627.8180888197967</v>
      </c>
      <c r="Q2">
        <f>Sheet1!C3</f>
        <v>1</v>
      </c>
      <c r="R2">
        <f>O2/P2*1000</f>
        <v>965.43973526699301</v>
      </c>
      <c r="T2">
        <v>2018</v>
      </c>
    </row>
    <row r="3" spans="1:20" x14ac:dyDescent="0.3">
      <c r="A3">
        <v>1038</v>
      </c>
      <c r="B3">
        <v>46</v>
      </c>
      <c r="C3">
        <v>37</v>
      </c>
      <c r="D3">
        <f t="shared" si="0"/>
        <v>2797</v>
      </c>
      <c r="E3">
        <f t="shared" si="1"/>
        <v>2694.6050096339118</v>
      </c>
      <c r="H3">
        <f>INT(ABS(E3-F$2)&lt;Sheet1!B$3*G$2)</f>
        <v>1</v>
      </c>
      <c r="J3">
        <f t="shared" ref="J3:J4" si="2">E3/I$2</f>
        <v>1.0254153516555289</v>
      </c>
    </row>
    <row r="4" spans="1:20" x14ac:dyDescent="0.3">
      <c r="A4">
        <v>1143</v>
      </c>
      <c r="B4">
        <v>49</v>
      </c>
      <c r="C4">
        <v>19</v>
      </c>
      <c r="D4">
        <f t="shared" si="0"/>
        <v>2959</v>
      </c>
      <c r="E4">
        <f t="shared" si="1"/>
        <v>2588.8013998250217</v>
      </c>
      <c r="H4">
        <f>INT(ABS(E4-F$2)&lt;Sheet1!B$3*G$2)</f>
        <v>1</v>
      </c>
      <c r="J4">
        <f t="shared" si="2"/>
        <v>0.98515243914303896</v>
      </c>
    </row>
    <row r="5" spans="1:20" x14ac:dyDescent="0.3">
      <c r="A5">
        <v>1098</v>
      </c>
      <c r="B5">
        <v>50</v>
      </c>
      <c r="C5">
        <v>39</v>
      </c>
      <c r="D5">
        <f t="shared" si="0"/>
        <v>3039</v>
      </c>
      <c r="E5">
        <f t="shared" si="1"/>
        <v>2767.7595628415302</v>
      </c>
      <c r="H5">
        <f>INT(ABS(E5-F$2)&lt;Sheet1!B$3*G$2)</f>
        <v>1</v>
      </c>
      <c r="J5">
        <f>E5/I$2</f>
        <v>1.053253866626888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8998-C1B9-4A9C-A7F5-21F96CEC5AAA}">
  <dimension ref="A1:T10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1070</v>
      </c>
      <c r="B2">
        <v>41</v>
      </c>
      <c r="C2">
        <v>36</v>
      </c>
      <c r="D2">
        <f t="shared" ref="D2:D10" si="0">B2*60+C2</f>
        <v>2496</v>
      </c>
      <c r="E2">
        <f t="shared" ref="E2:E10" si="1">D2/A2*1000</f>
        <v>2332.7102803738317</v>
      </c>
      <c r="F2">
        <f>AVERAGE(E2:E30)</f>
        <v>2573.0858616470664</v>
      </c>
      <c r="G2">
        <f>_xlfn.STDEV.S(E2:E50)</f>
        <v>140.45579714030171</v>
      </c>
      <c r="H2">
        <f>INT(ABS(E2-F$2)&lt;Sheet1!B$3*G$2)</f>
        <v>1</v>
      </c>
      <c r="I2">
        <f>SUMPRODUCT(E2:E50,H2:H50)/SUM(H2:H50)</f>
        <v>2573.0858616470664</v>
      </c>
      <c r="J2">
        <f>E2/I$2</f>
        <v>0.9065808161102844</v>
      </c>
      <c r="M2">
        <v>45</v>
      </c>
      <c r="N2">
        <v>20</v>
      </c>
      <c r="O2">
        <f>M2*60+N2</f>
        <v>2720</v>
      </c>
      <c r="P2">
        <f>Q2*I2</f>
        <v>2573.0858616470664</v>
      </c>
      <c r="Q2">
        <f>Sheet1!C3</f>
        <v>1</v>
      </c>
      <c r="R2">
        <f>O2/P2*1000</f>
        <v>1057.0964772465431</v>
      </c>
      <c r="T2">
        <v>2019</v>
      </c>
    </row>
    <row r="3" spans="1:20" x14ac:dyDescent="0.3">
      <c r="A3">
        <v>1099</v>
      </c>
      <c r="B3">
        <v>43</v>
      </c>
      <c r="C3">
        <v>42</v>
      </c>
      <c r="D3">
        <f t="shared" si="0"/>
        <v>2622</v>
      </c>
      <c r="E3">
        <f t="shared" si="1"/>
        <v>2385.805277525023</v>
      </c>
      <c r="H3">
        <f>INT(ABS(E3-F$2)&lt;Sheet1!B$3*G$2)</f>
        <v>1</v>
      </c>
      <c r="J3">
        <f t="shared" ref="J3:J10" si="2">E3/I$2</f>
        <v>0.92721557142202682</v>
      </c>
    </row>
    <row r="4" spans="1:20" x14ac:dyDescent="0.3">
      <c r="A4">
        <v>1099</v>
      </c>
      <c r="B4">
        <v>45</v>
      </c>
      <c r="C4">
        <v>26</v>
      </c>
      <c r="D4">
        <f t="shared" si="0"/>
        <v>2726</v>
      </c>
      <c r="E4">
        <f t="shared" si="1"/>
        <v>2480.436760691538</v>
      </c>
      <c r="H4">
        <f>INT(ABS(E4-F$2)&lt;Sheet1!B$3*G$2)</f>
        <v>1</v>
      </c>
      <c r="J4">
        <f t="shared" si="2"/>
        <v>0.96399300064700422</v>
      </c>
    </row>
    <row r="5" spans="1:20" x14ac:dyDescent="0.3">
      <c r="A5">
        <v>1099</v>
      </c>
      <c r="B5">
        <v>47</v>
      </c>
      <c r="C5">
        <v>36</v>
      </c>
      <c r="D5">
        <f t="shared" si="0"/>
        <v>2856</v>
      </c>
      <c r="E5">
        <f t="shared" si="1"/>
        <v>2598.7261146496812</v>
      </c>
      <c r="H5">
        <f>INT(ABS(E5-F$2)&lt;Sheet1!B$3*G$2)</f>
        <v>1</v>
      </c>
      <c r="J5">
        <f t="shared" si="2"/>
        <v>1.0099647871782258</v>
      </c>
    </row>
    <row r="6" spans="1:20" x14ac:dyDescent="0.3">
      <c r="A6">
        <v>1099</v>
      </c>
      <c r="B6">
        <v>48</v>
      </c>
      <c r="C6">
        <v>0</v>
      </c>
      <c r="D6">
        <f t="shared" si="0"/>
        <v>2880</v>
      </c>
      <c r="E6">
        <f t="shared" si="1"/>
        <v>2620.5641492265695</v>
      </c>
      <c r="H6">
        <f>INT(ABS(E6-F$2)&lt;Sheet1!B$3*G$2)</f>
        <v>1</v>
      </c>
      <c r="J6">
        <f t="shared" si="2"/>
        <v>1.0184518862301437</v>
      </c>
    </row>
    <row r="7" spans="1:20" x14ac:dyDescent="0.3">
      <c r="A7">
        <v>1104</v>
      </c>
      <c r="B7">
        <v>48</v>
      </c>
      <c r="C7">
        <v>47</v>
      </c>
      <c r="D7">
        <f t="shared" si="0"/>
        <v>2927</v>
      </c>
      <c r="E7">
        <f t="shared" si="1"/>
        <v>2651.268115942029</v>
      </c>
      <c r="H7">
        <f>INT(ABS(E7-F$2)&lt;Sheet1!B$3*G$2)</f>
        <v>1</v>
      </c>
      <c r="J7">
        <f t="shared" si="2"/>
        <v>1.0303846270582346</v>
      </c>
    </row>
    <row r="8" spans="1:20" x14ac:dyDescent="0.3">
      <c r="A8">
        <v>1099</v>
      </c>
      <c r="B8">
        <v>48</v>
      </c>
      <c r="C8">
        <v>49</v>
      </c>
      <c r="D8">
        <f t="shared" si="0"/>
        <v>2929</v>
      </c>
      <c r="E8">
        <f t="shared" si="1"/>
        <v>2665.1501364877158</v>
      </c>
      <c r="H8">
        <f>INT(ABS(E8-F$2)&lt;Sheet1!B$3*G$2)</f>
        <v>1</v>
      </c>
      <c r="J8">
        <f t="shared" si="2"/>
        <v>1.0357797134611426</v>
      </c>
    </row>
    <row r="9" spans="1:20" x14ac:dyDescent="0.3">
      <c r="A9">
        <v>1099</v>
      </c>
      <c r="B9">
        <v>49</v>
      </c>
      <c r="C9">
        <v>22</v>
      </c>
      <c r="D9">
        <f t="shared" si="0"/>
        <v>2962</v>
      </c>
      <c r="E9">
        <f t="shared" si="1"/>
        <v>2695.1774340309371</v>
      </c>
      <c r="H9">
        <f>INT(ABS(E9-F$2)&lt;Sheet1!B$3*G$2)</f>
        <v>1</v>
      </c>
      <c r="J9">
        <f>E9/I$2</f>
        <v>1.0474494746575298</v>
      </c>
    </row>
    <row r="10" spans="1:20" x14ac:dyDescent="0.3">
      <c r="A10">
        <v>1099</v>
      </c>
      <c r="B10">
        <v>49</v>
      </c>
      <c r="C10">
        <v>58</v>
      </c>
      <c r="D10">
        <f t="shared" si="0"/>
        <v>2998</v>
      </c>
      <c r="E10">
        <f t="shared" si="1"/>
        <v>2727.9344858962695</v>
      </c>
      <c r="H10">
        <f>INT(ABS(E10-F$2)&lt;Sheet1!B$3*G$2)</f>
        <v>1</v>
      </c>
      <c r="J10">
        <f t="shared" si="2"/>
        <v>1.0601801232354067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6ADE-5FE3-463B-87D4-02A54BE1108D}">
  <dimension ref="A1:T7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41</v>
      </c>
      <c r="C2">
        <v>50</v>
      </c>
      <c r="D2">
        <f t="shared" ref="D2:D7" si="0">B2*60+C2</f>
        <v>2510</v>
      </c>
      <c r="E2">
        <f t="shared" ref="E2:E7" si="1">D2/A2*1000</f>
        <v>2283.8944494995453</v>
      </c>
      <c r="F2">
        <f>AVERAGE(E2:E30)</f>
        <v>2436.5855431434484</v>
      </c>
      <c r="G2">
        <f>_xlfn.STDEV.S(E2:E50)</f>
        <v>106.34347860671279</v>
      </c>
      <c r="H2">
        <f>INT(ABS(E2-F$2)&lt;Sheet1!B$3*G$2)</f>
        <v>1</v>
      </c>
      <c r="I2">
        <f>SUMPRODUCT(E2:E50,H2:H50)/SUM(H2:H50)</f>
        <v>2436.5855431434484</v>
      </c>
      <c r="J2">
        <f>E2/I$2</f>
        <v>0.93733399015126895</v>
      </c>
      <c r="M2">
        <v>41</v>
      </c>
      <c r="N2">
        <v>4</v>
      </c>
      <c r="O2">
        <f>M2*60+N2</f>
        <v>2464</v>
      </c>
      <c r="P2">
        <f>Q2*I2</f>
        <v>2436.5855431434484</v>
      </c>
      <c r="Q2">
        <f>Sheet1!C3</f>
        <v>1</v>
      </c>
      <c r="R2">
        <f>O2/P2*1000</f>
        <v>1011.2511776710224</v>
      </c>
      <c r="T2">
        <v>2019</v>
      </c>
    </row>
    <row r="3" spans="1:20" x14ac:dyDescent="0.3">
      <c r="A3">
        <v>1099</v>
      </c>
      <c r="B3">
        <v>43</v>
      </c>
      <c r="C3">
        <v>55</v>
      </c>
      <c r="D3">
        <f t="shared" si="0"/>
        <v>2635</v>
      </c>
      <c r="E3">
        <f t="shared" si="1"/>
        <v>2397.6342129208369</v>
      </c>
      <c r="H3">
        <f>INT(ABS(E3-F$2)&lt;Sheet1!B$3*G$2)</f>
        <v>1</v>
      </c>
      <c r="J3">
        <f t="shared" ref="J3:J7" si="2">E3/I$2</f>
        <v>0.98401396974047539</v>
      </c>
    </row>
    <row r="4" spans="1:20" x14ac:dyDescent="0.3">
      <c r="A4">
        <v>1038</v>
      </c>
      <c r="B4">
        <v>44</v>
      </c>
      <c r="C4">
        <v>57</v>
      </c>
      <c r="D4">
        <f t="shared" si="0"/>
        <v>2697</v>
      </c>
      <c r="E4">
        <f t="shared" si="1"/>
        <v>2598.2658959537571</v>
      </c>
      <c r="H4">
        <f>INT(ABS(E4-F$2)&lt;Sheet1!B$3*G$2)</f>
        <v>1</v>
      </c>
      <c r="J4">
        <f t="shared" si="2"/>
        <v>1.0663552951240629</v>
      </c>
    </row>
    <row r="5" spans="1:20" x14ac:dyDescent="0.3">
      <c r="A5">
        <v>1128</v>
      </c>
      <c r="B5">
        <v>44</v>
      </c>
      <c r="C5">
        <v>59</v>
      </c>
      <c r="D5">
        <f t="shared" si="0"/>
        <v>2699</v>
      </c>
      <c r="E5">
        <f t="shared" si="1"/>
        <v>2392.7304964539007</v>
      </c>
      <c r="H5">
        <f>INT(ABS(E5-F$2)&lt;Sheet1!B$3*G$2)</f>
        <v>1</v>
      </c>
      <c r="J5">
        <f t="shared" si="2"/>
        <v>0.98200143359917913</v>
      </c>
    </row>
    <row r="6" spans="1:20" x14ac:dyDescent="0.3">
      <c r="A6">
        <v>1104</v>
      </c>
      <c r="B6">
        <v>45</v>
      </c>
      <c r="C6">
        <v>7</v>
      </c>
      <c r="D6">
        <f t="shared" si="0"/>
        <v>2707</v>
      </c>
      <c r="E6">
        <f t="shared" si="1"/>
        <v>2451.9927536231885</v>
      </c>
      <c r="H6">
        <f>INT(ABS(E6-F$2)&lt;Sheet1!B$3*G$2)</f>
        <v>1</v>
      </c>
      <c r="J6">
        <f t="shared" si="2"/>
        <v>1.006323279116178</v>
      </c>
    </row>
    <row r="7" spans="1:20" x14ac:dyDescent="0.3">
      <c r="A7">
        <v>1099</v>
      </c>
      <c r="B7">
        <v>45</v>
      </c>
      <c r="C7">
        <v>42</v>
      </c>
      <c r="D7">
        <f t="shared" si="0"/>
        <v>2742</v>
      </c>
      <c r="E7">
        <f t="shared" si="1"/>
        <v>2494.9954504094635</v>
      </c>
      <c r="H7">
        <f>INT(ABS(E7-F$2)&lt;Sheet1!B$3*G$2)</f>
        <v>1</v>
      </c>
      <c r="J7">
        <f t="shared" si="2"/>
        <v>1.0239720322688364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67E8-6AB2-4AE1-8020-EA908D5F50D8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51</v>
      </c>
      <c r="C2">
        <v>32</v>
      </c>
      <c r="D2">
        <f t="shared" ref="D2:D4" si="0">B2*60+C2</f>
        <v>3092</v>
      </c>
      <c r="E2">
        <f t="shared" ref="E2:E4" si="1">D2/A2*1000</f>
        <v>2813.4667879890812</v>
      </c>
      <c r="F2">
        <f>AVERAGE(E2:E30)</f>
        <v>2951.8910430147585</v>
      </c>
      <c r="G2">
        <f>_xlfn.STDEV.S(E2:E50)</f>
        <v>206.99487043093595</v>
      </c>
      <c r="H2">
        <f>INT(ABS(E2-F$2)&lt;Sheet1!B$3*G$2)</f>
        <v>1</v>
      </c>
      <c r="I2">
        <f>SUMPRODUCT(E2:E50,H2:H50)/SUM(H2:H50)</f>
        <v>2951.8910430147585</v>
      </c>
      <c r="J2">
        <f>E2/I$2</f>
        <v>0.95310658387841274</v>
      </c>
      <c r="M2">
        <v>48</v>
      </c>
      <c r="N2">
        <v>29</v>
      </c>
      <c r="O2">
        <f>M2*60+N2</f>
        <v>2909</v>
      </c>
      <c r="P2">
        <f>Q2*I2</f>
        <v>2951.8910430147585</v>
      </c>
      <c r="Q2">
        <f>Sheet1!C3</f>
        <v>1</v>
      </c>
      <c r="R2">
        <f>O2/P2*1000</f>
        <v>985.46997758733198</v>
      </c>
      <c r="T2">
        <v>2019</v>
      </c>
    </row>
    <row r="3" spans="1:20" x14ac:dyDescent="0.3">
      <c r="A3">
        <v>1104</v>
      </c>
      <c r="B3">
        <v>52</v>
      </c>
      <c r="C3">
        <v>29</v>
      </c>
      <c r="D3">
        <f t="shared" si="0"/>
        <v>3149</v>
      </c>
      <c r="E3">
        <f t="shared" si="1"/>
        <v>2852.355072463768</v>
      </c>
      <c r="H3">
        <f>INT(ABS(E3-F$2)&lt;Sheet1!B$3*G$2)</f>
        <v>1</v>
      </c>
      <c r="J3">
        <f t="shared" ref="J3:J4" si="2">E3/I$2</f>
        <v>0.96628060822687589</v>
      </c>
    </row>
    <row r="4" spans="1:20" x14ac:dyDescent="0.3">
      <c r="A4">
        <v>1143</v>
      </c>
      <c r="B4">
        <v>60</v>
      </c>
      <c r="C4">
        <v>46</v>
      </c>
      <c r="D4">
        <f t="shared" si="0"/>
        <v>3646</v>
      </c>
      <c r="E4">
        <f t="shared" si="1"/>
        <v>3189.8512685914261</v>
      </c>
      <c r="H4">
        <f>INT(ABS(E4-F$2)&lt;Sheet1!B$3*G$2)</f>
        <v>1</v>
      </c>
      <c r="J4">
        <f t="shared" si="2"/>
        <v>1.0806128078947113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62E-956B-4E42-8DF0-9BB9324741EC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53</v>
      </c>
      <c r="C2">
        <v>54</v>
      </c>
      <c r="D2">
        <f t="shared" ref="D2:D4" si="0">B2*60+C2</f>
        <v>3234</v>
      </c>
      <c r="E2">
        <f t="shared" ref="E2:E4" si="1">D2/A2*1000</f>
        <v>2942.6751592356686</v>
      </c>
      <c r="F2">
        <f>AVERAGE(E2:E30)</f>
        <v>3009.4484670138554</v>
      </c>
      <c r="G2">
        <f>_xlfn.STDEV.S(E2:E50)</f>
        <v>59.400479706889506</v>
      </c>
      <c r="H2">
        <f>INT(ABS(E2-F$2)&lt;Sheet1!B$3*G$2)</f>
        <v>1</v>
      </c>
      <c r="I2">
        <f>SUMPRODUCT(E2:E50,H2:H50)/SUM(H2:H50)</f>
        <v>3009.4484670138554</v>
      </c>
      <c r="J2">
        <f>E2/I$2</f>
        <v>0.97781211125225109</v>
      </c>
      <c r="M2">
        <v>48</v>
      </c>
      <c r="N2">
        <v>50</v>
      </c>
      <c r="O2">
        <f>M2*60+N2</f>
        <v>2930</v>
      </c>
      <c r="P2">
        <f>Q2*I2</f>
        <v>3009.4484670138554</v>
      </c>
      <c r="Q2">
        <f>Sheet1!C3</f>
        <v>1</v>
      </c>
      <c r="R2">
        <f>O2/P2*1000</f>
        <v>973.60032315400008</v>
      </c>
      <c r="T2">
        <v>2019</v>
      </c>
    </row>
    <row r="3" spans="1:20" x14ac:dyDescent="0.3">
      <c r="A3">
        <v>1099</v>
      </c>
      <c r="B3">
        <v>55</v>
      </c>
      <c r="C3">
        <v>59</v>
      </c>
      <c r="D3">
        <f t="shared" si="0"/>
        <v>3359</v>
      </c>
      <c r="E3">
        <f t="shared" si="1"/>
        <v>3056.4149226569607</v>
      </c>
      <c r="H3">
        <f>INT(ABS(E3-F$2)&lt;Sheet1!B$3*G$2)</f>
        <v>1</v>
      </c>
      <c r="J3">
        <f t="shared" ref="J3:J4" si="2">E3/I$2</f>
        <v>1.0156063332394285</v>
      </c>
    </row>
    <row r="4" spans="1:20" x14ac:dyDescent="0.3">
      <c r="A4">
        <v>1128</v>
      </c>
      <c r="B4">
        <v>56</v>
      </c>
      <c r="C4">
        <v>57</v>
      </c>
      <c r="D4">
        <f t="shared" si="0"/>
        <v>3417</v>
      </c>
      <c r="E4">
        <f t="shared" si="1"/>
        <v>3029.255319148936</v>
      </c>
      <c r="H4">
        <f>INT(ABS(E4-F$2)&lt;Sheet1!B$3*G$2)</f>
        <v>1</v>
      </c>
      <c r="J4">
        <f t="shared" si="2"/>
        <v>1.0065815555083202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07D5-2D69-4554-8D4E-C3FD38A38CB1}">
  <dimension ref="A1:T8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44</v>
      </c>
      <c r="C2">
        <v>49</v>
      </c>
      <c r="D2">
        <f t="shared" ref="D2:D8" si="0">B2*60+C2</f>
        <v>2689</v>
      </c>
      <c r="E2">
        <f t="shared" ref="E2:E8" si="1">D2/A2*1000</f>
        <v>2446.7697907188353</v>
      </c>
      <c r="F2">
        <f>AVERAGE(E2:E30)</f>
        <v>2536.3621427728117</v>
      </c>
      <c r="G2">
        <f>_xlfn.STDEV.S(E2:E50)</f>
        <v>65.232960815718826</v>
      </c>
      <c r="H2">
        <f>INT(ABS(E2-F$2)&lt;Sheet1!B$3*G$2)</f>
        <v>1</v>
      </c>
      <c r="I2">
        <f>SUMPRODUCT(E2:E50,H2:H50)/SUM(H2:H50)</f>
        <v>2536.3621427728117</v>
      </c>
      <c r="J2">
        <f>E2/I$2</f>
        <v>0.96467682964388046</v>
      </c>
      <c r="M2">
        <v>39</v>
      </c>
      <c r="N2">
        <v>20</v>
      </c>
      <c r="O2">
        <f>M2*60+N2</f>
        <v>2360</v>
      </c>
      <c r="P2">
        <f>Q2*I2</f>
        <v>2536.3621427728117</v>
      </c>
      <c r="Q2">
        <f>Sheet1!C3</f>
        <v>1</v>
      </c>
      <c r="R2">
        <f>O2/P2*1000</f>
        <v>930.46649774546449</v>
      </c>
      <c r="T2">
        <v>2019</v>
      </c>
    </row>
    <row r="3" spans="1:20" x14ac:dyDescent="0.3">
      <c r="A3">
        <v>1099</v>
      </c>
      <c r="B3">
        <v>45</v>
      </c>
      <c r="C3">
        <v>20</v>
      </c>
      <c r="D3">
        <f t="shared" si="0"/>
        <v>2720</v>
      </c>
      <c r="E3">
        <f t="shared" si="1"/>
        <v>2474.9772520473157</v>
      </c>
      <c r="H3">
        <f>INT(ABS(E3-F$2)&lt;Sheet1!B$3*G$2)</f>
        <v>1</v>
      </c>
      <c r="J3">
        <f t="shared" ref="J3:J8" si="2">E3/I$2</f>
        <v>0.97579805750515236</v>
      </c>
    </row>
    <row r="4" spans="1:20" x14ac:dyDescent="0.3">
      <c r="A4">
        <v>1104</v>
      </c>
      <c r="B4">
        <v>46</v>
      </c>
      <c r="C4">
        <v>16</v>
      </c>
      <c r="D4">
        <f t="shared" si="0"/>
        <v>2776</v>
      </c>
      <c r="E4">
        <f t="shared" si="1"/>
        <v>2514.4927536231885</v>
      </c>
      <c r="H4">
        <f>INT(ABS(E4-F$2)&lt;Sheet1!B$3*G$2)</f>
        <v>1</v>
      </c>
      <c r="J4">
        <f t="shared" si="2"/>
        <v>0.99137765511445652</v>
      </c>
    </row>
    <row r="5" spans="1:20" x14ac:dyDescent="0.3">
      <c r="A5">
        <v>1099</v>
      </c>
      <c r="B5">
        <v>46</v>
      </c>
      <c r="C5">
        <v>28</v>
      </c>
      <c r="D5">
        <f t="shared" si="0"/>
        <v>2788</v>
      </c>
      <c r="E5">
        <f t="shared" si="1"/>
        <v>2536.8516833484987</v>
      </c>
      <c r="H5">
        <f>INT(ABS(E5-F$2)&lt;Sheet1!B$3*G$2)</f>
        <v>1</v>
      </c>
      <c r="J5">
        <f t="shared" si="2"/>
        <v>1.0001930089427813</v>
      </c>
    </row>
    <row r="6" spans="1:20" x14ac:dyDescent="0.3">
      <c r="A6">
        <v>1128</v>
      </c>
      <c r="B6">
        <v>47</v>
      </c>
      <c r="C6">
        <v>59</v>
      </c>
      <c r="D6">
        <f t="shared" si="0"/>
        <v>2879</v>
      </c>
      <c r="E6">
        <f t="shared" si="1"/>
        <v>2552.3049645390074</v>
      </c>
      <c r="H6">
        <f>INT(ABS(E6-F$2)&lt;Sheet1!B$3*G$2)</f>
        <v>1</v>
      </c>
      <c r="J6">
        <f t="shared" si="2"/>
        <v>1.0062857040393951</v>
      </c>
    </row>
    <row r="7" spans="1:20" x14ac:dyDescent="0.3">
      <c r="A7">
        <v>1099</v>
      </c>
      <c r="B7">
        <v>48</v>
      </c>
      <c r="C7">
        <v>15</v>
      </c>
      <c r="D7">
        <f t="shared" si="0"/>
        <v>2895</v>
      </c>
      <c r="E7">
        <f t="shared" si="1"/>
        <v>2634.2129208371243</v>
      </c>
      <c r="H7">
        <f>INT(ABS(E7-F$2)&lt;Sheet1!B$3*G$2)</f>
        <v>1</v>
      </c>
      <c r="J7">
        <f t="shared" si="2"/>
        <v>1.0385791825284618</v>
      </c>
    </row>
    <row r="8" spans="1:20" x14ac:dyDescent="0.3">
      <c r="A8">
        <v>1143</v>
      </c>
      <c r="B8">
        <v>49</v>
      </c>
      <c r="C8">
        <v>26</v>
      </c>
      <c r="D8">
        <f t="shared" si="0"/>
        <v>2966</v>
      </c>
      <c r="E8">
        <f t="shared" si="1"/>
        <v>2594.9256342957133</v>
      </c>
      <c r="H8">
        <f>INT(ABS(E8-F$2)&lt;Sheet1!B$3*G$2)</f>
        <v>1</v>
      </c>
      <c r="J8">
        <f t="shared" si="2"/>
        <v>1.0230895622258731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A27D-2D74-403F-B831-74582DE6437E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1002</v>
      </c>
      <c r="B2">
        <v>53</v>
      </c>
      <c r="C2">
        <v>38</v>
      </c>
      <c r="D2">
        <f t="shared" ref="D2:D5" si="0">B2*60+C2</f>
        <v>3218</v>
      </c>
      <c r="E2">
        <f t="shared" ref="E2:E5" si="1">D2/A2*1000</f>
        <v>3211.576846307385</v>
      </c>
      <c r="F2">
        <f>AVERAGE(E2:E30)</f>
        <v>3292.3000246232536</v>
      </c>
      <c r="G2">
        <f>_xlfn.STDEV.S(E2:E50)</f>
        <v>64.996100822651272</v>
      </c>
      <c r="H2">
        <f>INT(ABS(E2-F$2)&lt;Sheet1!B$3*G$2)</f>
        <v>1</v>
      </c>
      <c r="I2">
        <f>SUMPRODUCT(E2:E50,H2:H50)/SUM(H2:H50)</f>
        <v>3292.3000246232536</v>
      </c>
      <c r="J2">
        <f>E2/I$2</f>
        <v>0.97548122051084762</v>
      </c>
      <c r="M2">
        <v>50</v>
      </c>
      <c r="N2">
        <v>28</v>
      </c>
      <c r="O2">
        <f>M2*60+N2</f>
        <v>3028</v>
      </c>
      <c r="P2">
        <f>Q2*I2</f>
        <v>3292.3000246232536</v>
      </c>
      <c r="Q2">
        <f>Sheet1!C3</f>
        <v>1</v>
      </c>
      <c r="R2">
        <f>O2/P2*1000</f>
        <v>919.72176817223749</v>
      </c>
      <c r="T2">
        <v>2019</v>
      </c>
    </row>
    <row r="3" spans="1:20" x14ac:dyDescent="0.3">
      <c r="A3">
        <v>1099</v>
      </c>
      <c r="B3">
        <v>61</v>
      </c>
      <c r="C3">
        <v>25</v>
      </c>
      <c r="D3">
        <f t="shared" si="0"/>
        <v>3685</v>
      </c>
      <c r="E3">
        <f t="shared" si="1"/>
        <v>3353.0482256596906</v>
      </c>
      <c r="H3">
        <f>INT(ABS(E3-F$2)&lt;Sheet1!B$3*G$2)</f>
        <v>1</v>
      </c>
      <c r="J3">
        <f t="shared" ref="J3:J5" si="2">E3/I$2</f>
        <v>1.0184515993627854</v>
      </c>
    </row>
    <row r="4" spans="1:20" x14ac:dyDescent="0.3">
      <c r="A4">
        <v>1128</v>
      </c>
      <c r="B4">
        <v>61</v>
      </c>
      <c r="C4">
        <v>27</v>
      </c>
      <c r="D4">
        <f t="shared" si="0"/>
        <v>3687</v>
      </c>
      <c r="E4">
        <f t="shared" si="1"/>
        <v>3268.617021276596</v>
      </c>
      <c r="H4">
        <f>INT(ABS(E4-F$2)&lt;Sheet1!B$3*G$2)</f>
        <v>1</v>
      </c>
      <c r="J4">
        <f t="shared" si="2"/>
        <v>0.99280654765072096</v>
      </c>
    </row>
    <row r="5" spans="1:20" x14ac:dyDescent="0.3">
      <c r="A5">
        <v>1143</v>
      </c>
      <c r="B5">
        <v>63</v>
      </c>
      <c r="C5">
        <v>33</v>
      </c>
      <c r="D5">
        <f t="shared" si="0"/>
        <v>3813</v>
      </c>
      <c r="E5">
        <f t="shared" si="1"/>
        <v>3335.9580052493438</v>
      </c>
      <c r="H5">
        <f>INT(ABS(E5-F$2)&lt;Sheet1!B$3*G$2)</f>
        <v>1</v>
      </c>
      <c r="J5">
        <f t="shared" si="2"/>
        <v>1.0132606324756464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F096-776A-4AA1-B0C2-5651010E11B3}">
  <dimension ref="A1:T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31</v>
      </c>
      <c r="C2">
        <v>26</v>
      </c>
      <c r="D2">
        <f t="shared" ref="D2:D3" si="0">B2*60+C2</f>
        <v>1886</v>
      </c>
      <c r="E2">
        <f t="shared" ref="E2:E3" si="1">D2/A2*1000</f>
        <v>1716.1055505004549</v>
      </c>
      <c r="F2">
        <f>AVERAGE(E2:E30)</f>
        <v>1731.2797256048375</v>
      </c>
      <c r="G2">
        <f>_xlfn.STDEV.S(E2:E50)</f>
        <v>21.459524230441865</v>
      </c>
      <c r="H2">
        <f>INT(ABS(E2-F$2)&lt;Sheet1!B$3*G$2)</f>
        <v>1</v>
      </c>
      <c r="I2">
        <f>SUMPRODUCT(E2:E50,H2:H50)/SUM(H2:H50)</f>
        <v>1731.2797256048375</v>
      </c>
      <c r="J2">
        <f>E2/I$2</f>
        <v>0.99123528400410199</v>
      </c>
      <c r="M2">
        <v>28</v>
      </c>
      <c r="N2">
        <v>25</v>
      </c>
      <c r="O2">
        <f>M2*60+N2</f>
        <v>1705</v>
      </c>
      <c r="P2">
        <f>Q2*I2</f>
        <v>1731.2797256048375</v>
      </c>
      <c r="Q2">
        <f>Sheet1!C3</f>
        <v>1</v>
      </c>
      <c r="R2">
        <f>O2/P2*1000</f>
        <v>984.82063573195467</v>
      </c>
      <c r="T2">
        <v>2019</v>
      </c>
    </row>
    <row r="3" spans="1:20" x14ac:dyDescent="0.3">
      <c r="A3">
        <v>1128</v>
      </c>
      <c r="B3">
        <v>32</v>
      </c>
      <c r="C3">
        <v>50</v>
      </c>
      <c r="D3">
        <f t="shared" si="0"/>
        <v>1970</v>
      </c>
      <c r="E3">
        <f t="shared" si="1"/>
        <v>1746.4539007092199</v>
      </c>
      <c r="H3">
        <f>INT(ABS(E3-F$2)&lt;Sheet1!B$3*G$2)</f>
        <v>1</v>
      </c>
      <c r="J3">
        <f t="shared" ref="J3" si="2">E3/I$2</f>
        <v>1.0087647159958979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zoomScaleNormal="100" workbookViewId="0">
      <selection activeCell="T2" sqref="T2"/>
    </sheetView>
  </sheetViews>
  <sheetFormatPr defaultRowHeight="14.4" x14ac:dyDescent="0.3"/>
  <cols>
    <col min="9" max="9" width="14.44140625" customWidth="1"/>
    <col min="10" max="10" width="14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1143</v>
      </c>
      <c r="B2">
        <v>42</v>
      </c>
      <c r="C2">
        <v>37</v>
      </c>
      <c r="D2">
        <f t="shared" ref="D2:D8" si="0">B2*60+C2</f>
        <v>2557</v>
      </c>
      <c r="E2">
        <f t="shared" ref="E2:E8" si="1">D2/A2*1000</f>
        <v>2237.0953630796148</v>
      </c>
      <c r="F2">
        <f>AVERAGE(E2:E30)</f>
        <v>2317.3191294062403</v>
      </c>
      <c r="G2">
        <f>_xlfn.STDEV.S(E2:E50)</f>
        <v>78.15382085218576</v>
      </c>
      <c r="H2">
        <f>INT(ABS(E2-F$2)&lt;Sheet1!B$3*G$2)</f>
        <v>1</v>
      </c>
      <c r="I2">
        <f>SUMPRODUCT(E2:E50,H2:H50)/SUM(H2:H50)</f>
        <v>2317.3191294062403</v>
      </c>
      <c r="J2">
        <f>E2/I$2</f>
        <v>0.96538078622464873</v>
      </c>
      <c r="M2">
        <v>37</v>
      </c>
      <c r="N2">
        <v>11</v>
      </c>
      <c r="O2">
        <f>M2*60+N2</f>
        <v>2231</v>
      </c>
      <c r="P2">
        <f>Q2*I2</f>
        <v>2317.3191294062403</v>
      </c>
      <c r="Q2">
        <f>Sheet1!C3</f>
        <v>1</v>
      </c>
      <c r="R2">
        <f>O2/P2*1000</f>
        <v>962.75043505623785</v>
      </c>
      <c r="T2">
        <v>2019</v>
      </c>
    </row>
    <row r="3" spans="1:20" x14ac:dyDescent="0.3">
      <c r="A3">
        <v>1014</v>
      </c>
      <c r="B3">
        <v>38</v>
      </c>
      <c r="C3">
        <v>27</v>
      </c>
      <c r="D3">
        <f t="shared" si="0"/>
        <v>2307</v>
      </c>
      <c r="E3">
        <f t="shared" si="1"/>
        <v>2275.147928994083</v>
      </c>
      <c r="H3">
        <f>INT(ABS(E3-F$2)&lt;Sheet1!B$3*G$2)</f>
        <v>1</v>
      </c>
      <c r="J3">
        <f t="shared" ref="J3:J8" si="2">E3/I$2</f>
        <v>0.98180172947393629</v>
      </c>
    </row>
    <row r="4" spans="1:20" x14ac:dyDescent="0.3">
      <c r="A4">
        <v>1128</v>
      </c>
      <c r="B4">
        <v>42</v>
      </c>
      <c r="C4">
        <v>54</v>
      </c>
      <c r="D4">
        <f t="shared" si="0"/>
        <v>2574</v>
      </c>
      <c r="E4">
        <f t="shared" si="1"/>
        <v>2281.9148936170213</v>
      </c>
      <c r="H4">
        <f>INT(ABS(E4-F$2)&lt;Sheet1!B$3*G$2)</f>
        <v>1</v>
      </c>
      <c r="J4">
        <f t="shared" si="2"/>
        <v>0.984721898965081</v>
      </c>
    </row>
    <row r="5" spans="1:20" x14ac:dyDescent="0.3">
      <c r="A5">
        <v>1093</v>
      </c>
      <c r="B5">
        <v>41</v>
      </c>
      <c r="C5">
        <v>45</v>
      </c>
      <c r="D5">
        <f t="shared" si="0"/>
        <v>2505</v>
      </c>
      <c r="E5">
        <f t="shared" si="1"/>
        <v>2291.8572735590119</v>
      </c>
      <c r="H5">
        <f>INT(ABS(E5-F$2)&lt;Sheet1!B$3*G$2)</f>
        <v>1</v>
      </c>
      <c r="J5">
        <f t="shared" si="2"/>
        <v>0.98901236539925663</v>
      </c>
    </row>
    <row r="6" spans="1:20" x14ac:dyDescent="0.3">
      <c r="A6">
        <v>1002</v>
      </c>
      <c r="B6">
        <v>38</v>
      </c>
      <c r="C6">
        <v>17</v>
      </c>
      <c r="D6">
        <f t="shared" si="0"/>
        <v>2297</v>
      </c>
      <c r="E6">
        <f t="shared" si="1"/>
        <v>2292.4151696606787</v>
      </c>
      <c r="H6">
        <f>INT(ABS(E6-F$2)&lt;Sheet1!B$3*G$2)</f>
        <v>1</v>
      </c>
      <c r="J6">
        <f t="shared" si="2"/>
        <v>0.98925311605573174</v>
      </c>
    </row>
    <row r="7" spans="1:20" x14ac:dyDescent="0.3">
      <c r="A7">
        <v>1143</v>
      </c>
      <c r="B7">
        <v>45</v>
      </c>
      <c r="C7">
        <v>15</v>
      </c>
      <c r="D7">
        <f t="shared" si="0"/>
        <v>2715</v>
      </c>
      <c r="E7">
        <f t="shared" si="1"/>
        <v>2375.3280839895015</v>
      </c>
      <c r="H7">
        <f>INT(ABS(E7-F$2)&lt;Sheet1!B$3*G$2)</f>
        <v>1</v>
      </c>
      <c r="J7">
        <f t="shared" si="2"/>
        <v>1.0250327863120539</v>
      </c>
    </row>
    <row r="8" spans="1:20" x14ac:dyDescent="0.3">
      <c r="A8">
        <v>907</v>
      </c>
      <c r="B8">
        <v>37</v>
      </c>
      <c r="C8">
        <v>18</v>
      </c>
      <c r="D8">
        <f t="shared" si="0"/>
        <v>2238</v>
      </c>
      <c r="E8">
        <f t="shared" si="1"/>
        <v>2467.4751929437707</v>
      </c>
      <c r="H8">
        <f>INT(ABS(E8-F$2)&lt;Sheet1!B$3*G$2)</f>
        <v>1</v>
      </c>
      <c r="J8">
        <f t="shared" si="2"/>
        <v>1.0647973175692915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1093</v>
      </c>
      <c r="B2">
        <v>48</v>
      </c>
      <c r="C2">
        <v>1</v>
      </c>
      <c r="D2">
        <f t="shared" ref="D2:D9" si="0">B2*60+C2</f>
        <v>2881</v>
      </c>
      <c r="E2">
        <f t="shared" ref="E2:E9" si="1">D2/A2*1000</f>
        <v>2635.8645928636779</v>
      </c>
      <c r="F2">
        <f>AVERAGE(E2:E30)</f>
        <v>2874.6812267666232</v>
      </c>
      <c r="G2">
        <f>_xlfn.STDEV.S(E2:E50)</f>
        <v>215.32684881075002</v>
      </c>
      <c r="H2">
        <f>INT(ABS(E2-F$2)&lt;Sheet1!B$3*G$2)</f>
        <v>1</v>
      </c>
      <c r="I2">
        <f>SUMPRODUCT(E2:E50,H2:H50)/SUM(H2:H50)</f>
        <v>2874.6812267666232</v>
      </c>
      <c r="J2">
        <f>E2/I$2</f>
        <v>0.91692413347285784</v>
      </c>
      <c r="M2">
        <v>44</v>
      </c>
      <c r="N2">
        <v>27</v>
      </c>
      <c r="O2">
        <f>M2*60+N2</f>
        <v>2667</v>
      </c>
      <c r="P2">
        <f>Q2*I2</f>
        <v>2874.6812267666232</v>
      </c>
      <c r="Q2">
        <f>Sheet1!C3</f>
        <v>1</v>
      </c>
      <c r="R2">
        <f>O2/P2*1000</f>
        <v>927.75504120844084</v>
      </c>
      <c r="T2">
        <v>2019</v>
      </c>
    </row>
    <row r="3" spans="1:20" x14ac:dyDescent="0.3">
      <c r="A3">
        <v>907</v>
      </c>
      <c r="B3">
        <v>40</v>
      </c>
      <c r="C3">
        <v>24</v>
      </c>
      <c r="D3">
        <f t="shared" si="0"/>
        <v>2424</v>
      </c>
      <c r="E3">
        <f t="shared" si="1"/>
        <v>2672.5468577728775</v>
      </c>
      <c r="H3">
        <f>INT(ABS(E3-F$2)&lt;Sheet1!B$3*G$2)</f>
        <v>1</v>
      </c>
      <c r="J3">
        <f t="shared" ref="J3:J9" si="2">E3/I$2</f>
        <v>0.92968459698708861</v>
      </c>
    </row>
    <row r="4" spans="1:20" x14ac:dyDescent="0.3">
      <c r="A4">
        <v>1014</v>
      </c>
      <c r="B4">
        <v>46</v>
      </c>
      <c r="C4">
        <v>11</v>
      </c>
      <c r="D4">
        <f t="shared" si="0"/>
        <v>2771</v>
      </c>
      <c r="E4">
        <f t="shared" si="1"/>
        <v>2732.7416173570018</v>
      </c>
      <c r="H4">
        <f>INT(ABS(E4-F$2)&lt;Sheet1!B$3*G$2)</f>
        <v>1</v>
      </c>
      <c r="J4">
        <f t="shared" si="2"/>
        <v>0.95062422640534938</v>
      </c>
    </row>
    <row r="5" spans="1:20" x14ac:dyDescent="0.3">
      <c r="A5">
        <v>1143</v>
      </c>
      <c r="B5">
        <v>53</v>
      </c>
      <c r="C5">
        <v>37</v>
      </c>
      <c r="D5">
        <f t="shared" si="0"/>
        <v>3217</v>
      </c>
      <c r="E5">
        <f t="shared" si="1"/>
        <v>2814.5231846019246</v>
      </c>
      <c r="H5">
        <f>INT(ABS(E5-F$2)&lt;Sheet1!B$3*G$2)</f>
        <v>1</v>
      </c>
      <c r="J5">
        <f t="shared" si="2"/>
        <v>0.97907314327426731</v>
      </c>
    </row>
    <row r="6" spans="1:20" x14ac:dyDescent="0.3">
      <c r="A6">
        <v>1128</v>
      </c>
      <c r="B6">
        <v>53</v>
      </c>
      <c r="C6">
        <v>25</v>
      </c>
      <c r="D6">
        <f t="shared" si="0"/>
        <v>3205</v>
      </c>
      <c r="E6">
        <f t="shared" si="1"/>
        <v>2841.3120567375886</v>
      </c>
      <c r="H6">
        <f>INT(ABS(E6-F$2)&lt;Sheet1!B$3*G$2)</f>
        <v>1</v>
      </c>
      <c r="J6">
        <f t="shared" si="2"/>
        <v>0.98839204510109546</v>
      </c>
    </row>
    <row r="7" spans="1:20" x14ac:dyDescent="0.3">
      <c r="A7">
        <v>1143</v>
      </c>
      <c r="B7">
        <v>55</v>
      </c>
      <c r="C7">
        <v>53</v>
      </c>
      <c r="D7">
        <f t="shared" si="0"/>
        <v>3353</v>
      </c>
      <c r="E7">
        <f t="shared" si="1"/>
        <v>2933.5083114610675</v>
      </c>
      <c r="H7">
        <f>INT(ABS(E7-F$2)&lt;Sheet1!B$3*G$2)</f>
        <v>1</v>
      </c>
      <c r="J7">
        <f t="shared" si="2"/>
        <v>1.0204638636613672</v>
      </c>
    </row>
    <row r="8" spans="1:20" x14ac:dyDescent="0.3">
      <c r="A8">
        <v>1002</v>
      </c>
      <c r="B8">
        <v>52</v>
      </c>
      <c r="C8">
        <v>8</v>
      </c>
      <c r="D8">
        <f t="shared" si="0"/>
        <v>3128</v>
      </c>
      <c r="E8">
        <f t="shared" si="1"/>
        <v>3121.756487025948</v>
      </c>
      <c r="H8">
        <f>INT(ABS(E8-F$2)&lt;Sheet1!B$3*G$2)</f>
        <v>1</v>
      </c>
      <c r="J8">
        <f t="shared" si="2"/>
        <v>1.0859487507549592</v>
      </c>
    </row>
    <row r="9" spans="1:20" x14ac:dyDescent="0.3">
      <c r="A9">
        <v>1093</v>
      </c>
      <c r="B9">
        <v>59</v>
      </c>
      <c r="C9">
        <v>7</v>
      </c>
      <c r="D9">
        <f t="shared" si="0"/>
        <v>3547</v>
      </c>
      <c r="E9">
        <f t="shared" si="1"/>
        <v>3245.1967063129</v>
      </c>
      <c r="H9">
        <f>INT(ABS(E9-F$2)&lt;Sheet1!B$3*G$2)</f>
        <v>1</v>
      </c>
      <c r="J9">
        <f t="shared" si="2"/>
        <v>1.1288892403430151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1093</v>
      </c>
      <c r="B2">
        <v>39</v>
      </c>
      <c r="C2">
        <v>14</v>
      </c>
      <c r="D2">
        <f t="shared" ref="D2:D3" si="0">B2*60+C2</f>
        <v>2354</v>
      </c>
      <c r="E2">
        <f t="shared" ref="E2:E8" si="1">D2/A2*1000</f>
        <v>2153.7053979871912</v>
      </c>
      <c r="F2">
        <f>AVERAGE(E2:E30)</f>
        <v>2247.1473469199577</v>
      </c>
      <c r="G2">
        <f>_xlfn.STDEV.S(E2:E50)</f>
        <v>59.842828901054652</v>
      </c>
      <c r="H2">
        <f>INT(ABS(E2-F$2)&lt;Sheet1!B$3*G$2)</f>
        <v>1</v>
      </c>
      <c r="I2">
        <f>SUMPRODUCT(E2:E50,H2:H50)/SUM(H2:H50)</f>
        <v>2247.1473469199577</v>
      </c>
      <c r="J2">
        <f>E2/I$2</f>
        <v>0.9584175247516179</v>
      </c>
      <c r="M2">
        <v>37</v>
      </c>
      <c r="N2">
        <v>25</v>
      </c>
      <c r="O2">
        <f>M2*60+N2</f>
        <v>2245</v>
      </c>
      <c r="P2">
        <f>Q2*I2</f>
        <v>2247.1473469199577</v>
      </c>
      <c r="Q2">
        <f>Sheet1!C3</f>
        <v>1</v>
      </c>
      <c r="R2">
        <f>O2/P2*1000</f>
        <v>999.04441205295188</v>
      </c>
      <c r="T2">
        <v>2019</v>
      </c>
    </row>
    <row r="3" spans="1:20" x14ac:dyDescent="0.3">
      <c r="A3">
        <v>1128</v>
      </c>
      <c r="B3">
        <v>41</v>
      </c>
      <c r="C3">
        <v>23</v>
      </c>
      <c r="D3">
        <f t="shared" si="0"/>
        <v>2483</v>
      </c>
      <c r="E3">
        <f t="shared" si="1"/>
        <v>2201.2411347517727</v>
      </c>
      <c r="H3">
        <f>INT(ABS(E3-F$2)&lt;Sheet1!B$3*G$2)</f>
        <v>1</v>
      </c>
      <c r="J3">
        <f t="shared" ref="J3:J8" si="2">E3/I$2</f>
        <v>0.97957133864358914</v>
      </c>
    </row>
    <row r="4" spans="1:20" x14ac:dyDescent="0.3">
      <c r="A4">
        <v>1143</v>
      </c>
      <c r="B4">
        <v>42</v>
      </c>
      <c r="C4">
        <v>25</v>
      </c>
      <c r="D4">
        <f>B4*60+C4</f>
        <v>2545</v>
      </c>
      <c r="E4">
        <f t="shared" si="1"/>
        <v>2226.5966754155729</v>
      </c>
      <c r="H4">
        <f>INT(ABS(E4-F$2)&lt;Sheet1!B$3*G$2)</f>
        <v>1</v>
      </c>
      <c r="J4">
        <f t="shared" si="2"/>
        <v>0.99085477348312179</v>
      </c>
    </row>
    <row r="5" spans="1:20" x14ac:dyDescent="0.3">
      <c r="A5">
        <v>1014</v>
      </c>
      <c r="B5">
        <v>37</v>
      </c>
      <c r="C5">
        <v>55</v>
      </c>
      <c r="D5">
        <f>B5*60+C5</f>
        <v>2275</v>
      </c>
      <c r="E5">
        <f t="shared" si="1"/>
        <v>2243.5897435897436</v>
      </c>
      <c r="H5">
        <f>INT(ABS(E5-F$2)&lt;Sheet1!B$3*G$2)</f>
        <v>1</v>
      </c>
      <c r="J5">
        <f t="shared" si="2"/>
        <v>0.99841683575619089</v>
      </c>
    </row>
    <row r="6" spans="1:20" x14ac:dyDescent="0.3">
      <c r="A6">
        <v>907</v>
      </c>
      <c r="B6">
        <v>34</v>
      </c>
      <c r="C6">
        <v>21</v>
      </c>
      <c r="D6">
        <f>B6*60+C6</f>
        <v>2061</v>
      </c>
      <c r="E6">
        <f t="shared" si="1"/>
        <v>2272.3263506063945</v>
      </c>
      <c r="H6">
        <f>INT(ABS(E6-F$2)&lt;Sheet1!B$3*G$2)</f>
        <v>1</v>
      </c>
      <c r="J6">
        <f t="shared" si="2"/>
        <v>1.011204874358127</v>
      </c>
    </row>
    <row r="7" spans="1:20" x14ac:dyDescent="0.3">
      <c r="A7">
        <v>1143</v>
      </c>
      <c r="B7">
        <v>44</v>
      </c>
      <c r="C7">
        <v>4</v>
      </c>
      <c r="D7">
        <f>B7*60+C7</f>
        <v>2644</v>
      </c>
      <c r="E7">
        <f t="shared" si="1"/>
        <v>2313.2108486439192</v>
      </c>
      <c r="H7">
        <f>INT(ABS(E7-F$2)&lt;Sheet1!B$3*G$2)</f>
        <v>1</v>
      </c>
      <c r="J7">
        <f t="shared" si="2"/>
        <v>1.0293988295046657</v>
      </c>
    </row>
    <row r="8" spans="1:20" x14ac:dyDescent="0.3">
      <c r="A8">
        <v>1002</v>
      </c>
      <c r="B8">
        <v>38</v>
      </c>
      <c r="C8">
        <v>44</v>
      </c>
      <c r="D8">
        <f>B8*60+C8</f>
        <v>2324</v>
      </c>
      <c r="E8">
        <f t="shared" si="1"/>
        <v>2319.3612774451099</v>
      </c>
      <c r="H8">
        <f>INT(ABS(E8-F$2)&lt;Sheet1!B$3*G$2)</f>
        <v>1</v>
      </c>
      <c r="J8">
        <f t="shared" si="2"/>
        <v>1.0321358235026874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F5F5-73D5-4137-AA3D-747F4830152A}">
  <dimension ref="A1:T5"/>
  <sheetViews>
    <sheetView topLeftCell="M1"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44</v>
      </c>
      <c r="C2">
        <v>55</v>
      </c>
      <c r="D2">
        <f t="shared" ref="D2:D5" si="0">B2*60+C2</f>
        <v>2695</v>
      </c>
      <c r="E2">
        <f t="shared" ref="E2:E5" si="1">D2/A2*1000</f>
        <v>2697.6976976976975</v>
      </c>
      <c r="F2">
        <f>AVERAGE(E2:E30)</f>
        <v>2709.0971224974542</v>
      </c>
      <c r="G2">
        <f>_xlfn.STDEV.S(E2:E50)</f>
        <v>128.11876960756427</v>
      </c>
      <c r="H2">
        <f>INT(ABS(E2-F$2)&lt;Sheet1!B$3*G$2)</f>
        <v>1</v>
      </c>
      <c r="I2">
        <f>SUMPRODUCT(E2:E50,H2:H50)/SUM(H2:H50)</f>
        <v>2709.0971224974542</v>
      </c>
      <c r="J2">
        <f>E2/I$2</f>
        <v>0.99579216828178985</v>
      </c>
      <c r="M2">
        <v>48</v>
      </c>
      <c r="N2">
        <v>13</v>
      </c>
      <c r="O2">
        <f>M2*60+N2</f>
        <v>2893</v>
      </c>
      <c r="P2">
        <f>Q2*I2</f>
        <v>2709.0971224974542</v>
      </c>
      <c r="Q2">
        <f>Sheet1!C3</f>
        <v>1</v>
      </c>
      <c r="R2">
        <f>O2/P2*1000</f>
        <v>1067.8834568075617</v>
      </c>
      <c r="T2">
        <v>2018</v>
      </c>
    </row>
    <row r="3" spans="1:20" x14ac:dyDescent="0.3">
      <c r="A3">
        <v>999</v>
      </c>
      <c r="B3">
        <v>48</v>
      </c>
      <c r="C3">
        <v>3</v>
      </c>
      <c r="D3">
        <f t="shared" si="0"/>
        <v>2883</v>
      </c>
      <c r="E3">
        <f t="shared" si="1"/>
        <v>2885.8858858858862</v>
      </c>
      <c r="H3">
        <f>INT(ABS(E3-F$2)&lt;Sheet1!B$3*G$2)</f>
        <v>1</v>
      </c>
      <c r="J3">
        <f t="shared" ref="J3:J4" si="2">E3/I$2</f>
        <v>1.0652574475533954</v>
      </c>
    </row>
    <row r="4" spans="1:20" x14ac:dyDescent="0.3">
      <c r="A4">
        <v>1128</v>
      </c>
      <c r="B4">
        <v>48</v>
      </c>
      <c r="C4">
        <v>31</v>
      </c>
      <c r="D4">
        <f t="shared" si="0"/>
        <v>2911</v>
      </c>
      <c r="E4">
        <f t="shared" si="1"/>
        <v>2580.6737588652486</v>
      </c>
      <c r="H4">
        <f>INT(ABS(E4-F$2)&lt;Sheet1!B$3*G$2)</f>
        <v>1</v>
      </c>
      <c r="J4">
        <f t="shared" si="2"/>
        <v>0.95259551141015752</v>
      </c>
    </row>
    <row r="5" spans="1:20" x14ac:dyDescent="0.3">
      <c r="A5">
        <v>1098</v>
      </c>
      <c r="B5">
        <v>48</v>
      </c>
      <c r="C5">
        <v>54</v>
      </c>
      <c r="D5">
        <f t="shared" si="0"/>
        <v>2934</v>
      </c>
      <c r="E5">
        <f t="shared" si="1"/>
        <v>2672.1311475409839</v>
      </c>
      <c r="H5">
        <f>INT(ABS(E5-F$2)&lt;Sheet1!B$3*G$2)</f>
        <v>1</v>
      </c>
      <c r="J5">
        <f>E5/I$2</f>
        <v>0.98635487275465705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36</v>
      </c>
      <c r="C2">
        <v>4</v>
      </c>
      <c r="D2">
        <f t="shared" ref="D2:D3" si="0">B2*60+C2</f>
        <v>2164</v>
      </c>
      <c r="E2">
        <f t="shared" ref="E2:E3" si="1">D2/A2*1000</f>
        <v>1918.4397163120568</v>
      </c>
      <c r="F2">
        <f>AVERAGE(E2:E30)</f>
        <v>1948.8648285702297</v>
      </c>
      <c r="G2">
        <f>_xlfn.STDEV.S(E2:E50)</f>
        <v>43.027606392231903</v>
      </c>
      <c r="H2">
        <f>INT(ABS(E2-F$2)&lt;Sheet1!B$3*G$2)</f>
        <v>1</v>
      </c>
      <c r="I2">
        <f>SUMPRODUCT(E2:E50,H2:H50)/SUM(H2:H50)</f>
        <v>1948.8648285702297</v>
      </c>
      <c r="J2">
        <f>E2/I$2</f>
        <v>0.98438829014093598</v>
      </c>
      <c r="M2">
        <v>32</v>
      </c>
      <c r="N2">
        <v>9</v>
      </c>
      <c r="O2">
        <f>M2*60+N2</f>
        <v>1929</v>
      </c>
      <c r="P2">
        <f>Q2*I2</f>
        <v>1948.8648285702297</v>
      </c>
      <c r="Q2">
        <f>Sheet1!C3</f>
        <v>1</v>
      </c>
      <c r="R2">
        <f>O2/P2*1000</f>
        <v>989.80697466596314</v>
      </c>
      <c r="T2">
        <v>2019</v>
      </c>
    </row>
    <row r="3" spans="1:20" x14ac:dyDescent="0.3">
      <c r="A3">
        <v>1014</v>
      </c>
      <c r="B3">
        <v>33</v>
      </c>
      <c r="C3">
        <v>27</v>
      </c>
      <c r="D3">
        <f t="shared" si="0"/>
        <v>2007</v>
      </c>
      <c r="E3">
        <f t="shared" si="1"/>
        <v>1979.2899408284025</v>
      </c>
      <c r="H3">
        <f>INT(ABS(E3-F$2)&lt;Sheet1!B$3*G$2)</f>
        <v>1</v>
      </c>
      <c r="J3">
        <f t="shared" ref="J3" si="2">E3/I$2</f>
        <v>1.0156117098590638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44</v>
      </c>
      <c r="C2">
        <v>0</v>
      </c>
      <c r="D2">
        <f t="shared" ref="D2:D3" si="0">B2*60+C2</f>
        <v>2640</v>
      </c>
      <c r="E2">
        <f t="shared" ref="E2:E3" si="1">D2/A2*1000</f>
        <v>2340.4255319148938</v>
      </c>
      <c r="F2">
        <f>AVERAGE(E2:E30)</f>
        <v>2240.2324898233246</v>
      </c>
      <c r="G2">
        <f>_xlfn.STDEV.S(E2:E50)</f>
        <v>141.69435898131547</v>
      </c>
      <c r="H2">
        <f>INT(ABS(E2-F$2)&lt;Sheet1!B$3*G$2)</f>
        <v>1</v>
      </c>
      <c r="I2">
        <f>SUMPRODUCT(E2:E50,H2:H50)/SUM(H2:H50)</f>
        <v>2240.2324898233246</v>
      </c>
      <c r="J2">
        <f>E2/I$2</f>
        <v>1.0447243946986373</v>
      </c>
      <c r="M2">
        <v>33</v>
      </c>
      <c r="N2">
        <v>55</v>
      </c>
      <c r="O2">
        <f>M2*60+N2</f>
        <v>2035</v>
      </c>
      <c r="P2">
        <f>Q2*I2</f>
        <v>2240.2324898233246</v>
      </c>
      <c r="Q2">
        <f>Sheet1!C3</f>
        <v>1</v>
      </c>
      <c r="R2">
        <f>O2/P2*1000</f>
        <v>908.38786119046495</v>
      </c>
      <c r="T2">
        <v>2019</v>
      </c>
    </row>
    <row r="3" spans="1:20" x14ac:dyDescent="0.3">
      <c r="A3">
        <v>1014</v>
      </c>
      <c r="B3">
        <v>36</v>
      </c>
      <c r="C3">
        <v>10</v>
      </c>
      <c r="D3">
        <f t="shared" si="0"/>
        <v>2170</v>
      </c>
      <c r="E3">
        <f t="shared" si="1"/>
        <v>2140.0394477317554</v>
      </c>
      <c r="H3">
        <f>INT(ABS(E3-F$2)&lt;Sheet1!B$3*G$2)</f>
        <v>1</v>
      </c>
      <c r="J3">
        <f t="shared" ref="J3" si="2">E3/I$2</f>
        <v>0.9552756053013628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AFCE-9A44-4152-A04D-3DF916FCF017}">
  <dimension ref="A1:T6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1143</v>
      </c>
      <c r="B2">
        <v>40</v>
      </c>
      <c r="C2">
        <v>49</v>
      </c>
      <c r="D2">
        <f t="shared" ref="D2:D6" si="0">B2*60+C2</f>
        <v>2449</v>
      </c>
      <c r="E2">
        <f t="shared" ref="E2:E6" si="1">D2/A2*1000</f>
        <v>2142.607174103237</v>
      </c>
      <c r="F2">
        <f>AVERAGE(E2:E30)</f>
        <v>2233.1244703033381</v>
      </c>
      <c r="G2">
        <f>_xlfn.STDEV.S(E2:E50)</f>
        <v>73.116146037561762</v>
      </c>
      <c r="H2">
        <f>INT(ABS(E2-F$2)&lt;Sheet1!B$3*G$2)</f>
        <v>1</v>
      </c>
      <c r="I2">
        <f>SUMPRODUCT(E2:E50,H2:H50)/SUM(H2:H50)</f>
        <v>2233.1244703033381</v>
      </c>
      <c r="J2">
        <f>E2/I$2</f>
        <v>0.95946607660978001</v>
      </c>
      <c r="M2">
        <v>36</v>
      </c>
      <c r="N2">
        <v>47</v>
      </c>
      <c r="O2">
        <f>M2*60+N2</f>
        <v>2207</v>
      </c>
      <c r="P2">
        <f>Q2*I2</f>
        <v>2233.1244703033381</v>
      </c>
      <c r="Q2">
        <f>Sheet1!C3</f>
        <v>1</v>
      </c>
      <c r="R2">
        <f>O2/P2*1000</f>
        <v>988.30138191992967</v>
      </c>
      <c r="T2">
        <v>2019</v>
      </c>
    </row>
    <row r="3" spans="1:20" x14ac:dyDescent="0.3">
      <c r="A3">
        <v>1099</v>
      </c>
      <c r="B3">
        <v>39</v>
      </c>
      <c r="C3">
        <v>42</v>
      </c>
      <c r="D3">
        <f t="shared" si="0"/>
        <v>2382</v>
      </c>
      <c r="E3">
        <f t="shared" si="1"/>
        <v>2167.4249317561421</v>
      </c>
      <c r="H3">
        <f>INT(ABS(E3-F$2)&lt;Sheet1!B$3*G$2)</f>
        <v>1</v>
      </c>
      <c r="J3">
        <f t="shared" ref="J3:J6" si="2">E3/I$2</f>
        <v>0.97057954474957164</v>
      </c>
    </row>
    <row r="4" spans="1:20" x14ac:dyDescent="0.3">
      <c r="A4">
        <v>1128</v>
      </c>
      <c r="B4">
        <v>42</v>
      </c>
      <c r="C4">
        <v>35</v>
      </c>
      <c r="D4">
        <f t="shared" si="0"/>
        <v>2555</v>
      </c>
      <c r="E4">
        <f t="shared" si="1"/>
        <v>2265.0709219858154</v>
      </c>
      <c r="H4">
        <f>INT(ABS(E4-F$2)&lt;Sheet1!B$3*G$2)</f>
        <v>1</v>
      </c>
      <c r="J4">
        <f t="shared" si="2"/>
        <v>1.0143057192320937</v>
      </c>
    </row>
    <row r="5" spans="1:20" x14ac:dyDescent="0.3">
      <c r="A5">
        <v>1104</v>
      </c>
      <c r="B5">
        <v>42</v>
      </c>
      <c r="C5">
        <v>5</v>
      </c>
      <c r="D5">
        <f t="shared" si="0"/>
        <v>2525</v>
      </c>
      <c r="E5">
        <f t="shared" si="1"/>
        <v>2287.1376811594205</v>
      </c>
      <c r="H5">
        <f>INT(ABS(E5-F$2)&lt;Sheet1!B$3*G$2)</f>
        <v>1</v>
      </c>
      <c r="J5">
        <f t="shared" si="2"/>
        <v>1.0241872817992745</v>
      </c>
    </row>
    <row r="6" spans="1:20" x14ac:dyDescent="0.3">
      <c r="A6">
        <v>1035</v>
      </c>
      <c r="B6">
        <v>39</v>
      </c>
      <c r="C6">
        <v>44</v>
      </c>
      <c r="D6">
        <f t="shared" si="0"/>
        <v>2384</v>
      </c>
      <c r="E6">
        <f t="shared" si="1"/>
        <v>2303.3816425120772</v>
      </c>
      <c r="H6">
        <f>INT(ABS(E6-F$2)&lt;Sheet1!B$3*G$2)</f>
        <v>1</v>
      </c>
      <c r="J6">
        <f t="shared" si="2"/>
        <v>1.0314613776092811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97BD-413F-4846-8F2A-FCB8D0857D77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1143</v>
      </c>
      <c r="B2">
        <v>53</v>
      </c>
      <c r="C2">
        <v>1</v>
      </c>
      <c r="D2">
        <f t="shared" ref="D2:D5" si="0">B2*60+C2</f>
        <v>3181</v>
      </c>
      <c r="E2">
        <f t="shared" ref="E2:E5" si="1">D2/A2*1000</f>
        <v>2783.027121609799</v>
      </c>
      <c r="F2">
        <f>AVERAGE(E2:E30)</f>
        <v>2834.6699759195249</v>
      </c>
      <c r="G2">
        <f>_xlfn.STDEV.S(E2:E50)</f>
        <v>38.356276613966379</v>
      </c>
      <c r="H2">
        <f>INT(ABS(E2-F$2)&lt;Sheet1!B$3*G$2)</f>
        <v>1</v>
      </c>
      <c r="I2">
        <f>SUMPRODUCT(E2:E50,H2:H50)/SUM(H2:H50)</f>
        <v>2834.6699759195249</v>
      </c>
      <c r="J2">
        <f>E2/I$2</f>
        <v>0.98178170483744809</v>
      </c>
      <c r="M2">
        <v>45</v>
      </c>
      <c r="N2">
        <v>51</v>
      </c>
      <c r="O2">
        <f>M2*60+N2</f>
        <v>2751</v>
      </c>
      <c r="P2">
        <f>Q2*I2</f>
        <v>2834.6699759195249</v>
      </c>
      <c r="Q2">
        <f>Sheet1!C3</f>
        <v>1</v>
      </c>
      <c r="R2">
        <f>O2/P2*1000</f>
        <v>970.48334492893355</v>
      </c>
      <c r="T2">
        <v>2019</v>
      </c>
    </row>
    <row r="3" spans="1:20" x14ac:dyDescent="0.3">
      <c r="A3">
        <v>1128</v>
      </c>
      <c r="B3">
        <v>53</v>
      </c>
      <c r="C3">
        <v>10</v>
      </c>
      <c r="D3">
        <f t="shared" si="0"/>
        <v>3190</v>
      </c>
      <c r="E3">
        <f t="shared" si="1"/>
        <v>2828.0141843971628</v>
      </c>
      <c r="H3">
        <f>INT(ABS(E3-F$2)&lt;Sheet1!B$3*G$2)</f>
        <v>1</v>
      </c>
      <c r="J3">
        <f t="shared" ref="J3:J5" si="2">E3/I$2</f>
        <v>0.99765200479106808</v>
      </c>
    </row>
    <row r="4" spans="1:20" x14ac:dyDescent="0.3">
      <c r="A4">
        <v>1099</v>
      </c>
      <c r="B4">
        <v>52</v>
      </c>
      <c r="C4">
        <v>26</v>
      </c>
      <c r="D4">
        <f t="shared" si="0"/>
        <v>3146</v>
      </c>
      <c r="E4">
        <f t="shared" si="1"/>
        <v>2862.6023657870792</v>
      </c>
      <c r="H4">
        <f>INT(ABS(E4-F$2)&lt;Sheet1!B$3*G$2)</f>
        <v>1</v>
      </c>
      <c r="J4">
        <f t="shared" si="2"/>
        <v>1.0098538419303973</v>
      </c>
    </row>
    <row r="5" spans="1:20" x14ac:dyDescent="0.3">
      <c r="A5">
        <v>1104</v>
      </c>
      <c r="B5">
        <v>52</v>
      </c>
      <c r="C5">
        <v>43</v>
      </c>
      <c r="D5">
        <f t="shared" si="0"/>
        <v>3163</v>
      </c>
      <c r="E5">
        <f t="shared" si="1"/>
        <v>2865.036231884058</v>
      </c>
      <c r="H5">
        <f>INT(ABS(E5-F$2)&lt;Sheet1!B$3*G$2)</f>
        <v>1</v>
      </c>
      <c r="J5">
        <f t="shared" si="2"/>
        <v>1.0107124484410863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8E42-5B85-4B9A-B7A5-2549B1E06C53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1014</v>
      </c>
      <c r="B2">
        <v>44</v>
      </c>
      <c r="C2">
        <v>13</v>
      </c>
      <c r="D2">
        <f t="shared" ref="D2:D5" si="0">B2*60+C2</f>
        <v>2653</v>
      </c>
      <c r="E2">
        <f t="shared" ref="E2:E5" si="1">D2/A2*1000</f>
        <v>2616.3708086785009</v>
      </c>
      <c r="F2">
        <f>AVERAGE(E2:E30)</f>
        <v>2622.4134204900674</v>
      </c>
      <c r="G2">
        <f>_xlfn.STDEV.S(E2:E50)</f>
        <v>4.3160339477427723</v>
      </c>
      <c r="H2">
        <f>INT(ABS(E2-F$2)&lt;Sheet1!B$3*G$2)</f>
        <v>1</v>
      </c>
      <c r="I2">
        <f>SUMPRODUCT(E2:E50,H2:H50)/SUM(H2:H50)</f>
        <v>2622.4134204900674</v>
      </c>
      <c r="J2">
        <f>E2/I$2</f>
        <v>0.99769578215076504</v>
      </c>
      <c r="M2">
        <v>42</v>
      </c>
      <c r="N2">
        <v>26</v>
      </c>
      <c r="O2">
        <f>M2*60+N2</f>
        <v>2546</v>
      </c>
      <c r="P2">
        <f>Q2*I2</f>
        <v>2622.4134204900674</v>
      </c>
      <c r="Q2">
        <f>Sheet1!C3</f>
        <v>1</v>
      </c>
      <c r="R2">
        <f>O2/P2*1000</f>
        <v>970.8614134243611</v>
      </c>
      <c r="T2">
        <v>2019</v>
      </c>
    </row>
    <row r="3" spans="1:20" x14ac:dyDescent="0.3">
      <c r="A3">
        <v>1104</v>
      </c>
      <c r="B3">
        <v>48</v>
      </c>
      <c r="C3">
        <v>15</v>
      </c>
      <c r="D3">
        <f t="shared" si="0"/>
        <v>2895</v>
      </c>
      <c r="E3">
        <f t="shared" si="1"/>
        <v>2622.2826086956525</v>
      </c>
      <c r="H3">
        <f>INT(ABS(E3-F$2)&lt;Sheet1!B$3*G$2)</f>
        <v>1</v>
      </c>
      <c r="J3">
        <f t="shared" ref="J3:J5" si="2">E3/I$2</f>
        <v>0.9999501177833392</v>
      </c>
    </row>
    <row r="4" spans="1:20" x14ac:dyDescent="0.3">
      <c r="A4">
        <v>1099</v>
      </c>
      <c r="B4">
        <v>48</v>
      </c>
      <c r="C4">
        <v>5</v>
      </c>
      <c r="D4">
        <f t="shared" si="0"/>
        <v>2885</v>
      </c>
      <c r="E4">
        <f t="shared" si="1"/>
        <v>2625.1137397634216</v>
      </c>
      <c r="H4">
        <f>INT(ABS(E4-F$2)&lt;Sheet1!B$3*G$2)</f>
        <v>1</v>
      </c>
      <c r="J4">
        <f t="shared" si="2"/>
        <v>1.0010297076930188</v>
      </c>
    </row>
    <row r="5" spans="1:20" x14ac:dyDescent="0.3">
      <c r="A5">
        <v>1128</v>
      </c>
      <c r="B5">
        <v>49</v>
      </c>
      <c r="C5">
        <v>22</v>
      </c>
      <c r="D5">
        <f t="shared" si="0"/>
        <v>2962</v>
      </c>
      <c r="E5">
        <f t="shared" si="1"/>
        <v>2625.8865248226948</v>
      </c>
      <c r="H5">
        <f>INT(ABS(E5-F$2)&lt;Sheet1!B$3*G$2)</f>
        <v>1</v>
      </c>
      <c r="J5">
        <f t="shared" si="2"/>
        <v>1.001324392372877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996B-CFD1-4CCB-972E-F1483D5AAB90}">
  <dimension ref="A1:T6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1014</v>
      </c>
      <c r="B2">
        <v>44</v>
      </c>
      <c r="C2">
        <v>34</v>
      </c>
      <c r="D2">
        <f t="shared" ref="D2:D6" si="0">B2*60+C2</f>
        <v>2674</v>
      </c>
      <c r="E2">
        <f t="shared" ref="E2:E6" si="1">D2/A2*1000</f>
        <v>2637.0808678500985</v>
      </c>
      <c r="F2">
        <f>AVERAGE(E2:E30)</f>
        <v>2708.3607693019758</v>
      </c>
      <c r="G2">
        <f>_xlfn.STDEV.S(E2:E50)</f>
        <v>102.37314482919048</v>
      </c>
      <c r="H2">
        <f>INT(ABS(E2-F$2)&lt;Sheet1!B$3*G$2)</f>
        <v>1</v>
      </c>
      <c r="I2">
        <f>SUMPRODUCT(E2:E50,H2:H50)/SUM(H2:H50)</f>
        <v>2708.3607693019758</v>
      </c>
      <c r="J2">
        <f>E2/I$2</f>
        <v>0.97368153376765676</v>
      </c>
      <c r="M2">
        <v>41</v>
      </c>
      <c r="N2">
        <v>43</v>
      </c>
      <c r="O2">
        <f>M2*60+N2</f>
        <v>2503</v>
      </c>
      <c r="P2">
        <f>Q2*I2</f>
        <v>2708.3607693019758</v>
      </c>
      <c r="Q2">
        <f>Sheet1!C3</f>
        <v>1</v>
      </c>
      <c r="R2">
        <f>O2/P2*1000</f>
        <v>924.17525330094668</v>
      </c>
      <c r="T2">
        <v>2019</v>
      </c>
    </row>
    <row r="3" spans="1:20" x14ac:dyDescent="0.3">
      <c r="A3">
        <v>1099</v>
      </c>
      <c r="B3">
        <v>48</v>
      </c>
      <c r="C3">
        <v>26</v>
      </c>
      <c r="D3">
        <f t="shared" si="0"/>
        <v>2906</v>
      </c>
      <c r="E3">
        <f t="shared" si="1"/>
        <v>2644.2220200181982</v>
      </c>
      <c r="H3">
        <f>INT(ABS(E3-F$2)&lt;Sheet1!B$3*G$2)</f>
        <v>1</v>
      </c>
      <c r="J3">
        <f t="shared" ref="J3:J6" si="2">E3/I$2</f>
        <v>0.97631824016550495</v>
      </c>
    </row>
    <row r="4" spans="1:20" x14ac:dyDescent="0.3">
      <c r="A4">
        <v>1128</v>
      </c>
      <c r="B4">
        <v>50</v>
      </c>
      <c r="C4">
        <v>15</v>
      </c>
      <c r="D4">
        <f t="shared" si="0"/>
        <v>3015</v>
      </c>
      <c r="E4">
        <f t="shared" si="1"/>
        <v>2672.872340425532</v>
      </c>
      <c r="H4">
        <f>INT(ABS(E4-F$2)&lt;Sheet1!B$3*G$2)</f>
        <v>1</v>
      </c>
      <c r="J4">
        <f t="shared" si="2"/>
        <v>0.98689671284612868</v>
      </c>
    </row>
    <row r="5" spans="1:20" x14ac:dyDescent="0.3">
      <c r="A5">
        <v>1104</v>
      </c>
      <c r="B5">
        <v>49</v>
      </c>
      <c r="C5">
        <v>43</v>
      </c>
      <c r="D5">
        <f t="shared" si="0"/>
        <v>2983</v>
      </c>
      <c r="E5">
        <f t="shared" si="1"/>
        <v>2701.9927536231885</v>
      </c>
      <c r="H5">
        <f>INT(ABS(E5-F$2)&lt;Sheet1!B$3*G$2)</f>
        <v>1</v>
      </c>
      <c r="J5">
        <f t="shared" si="2"/>
        <v>0.99764875649102369</v>
      </c>
    </row>
    <row r="6" spans="1:20" x14ac:dyDescent="0.3">
      <c r="A6">
        <v>1093</v>
      </c>
      <c r="B6">
        <v>52</v>
      </c>
      <c r="C6">
        <v>34</v>
      </c>
      <c r="D6">
        <f t="shared" si="0"/>
        <v>3154</v>
      </c>
      <c r="E6">
        <f t="shared" si="1"/>
        <v>2885.6358645928635</v>
      </c>
      <c r="H6">
        <f>INT(ABS(E6-F$2)&lt;Sheet1!B$3*G$2)</f>
        <v>1</v>
      </c>
      <c r="J6">
        <f t="shared" si="2"/>
        <v>1.0654547567296866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55AB-8456-4EE8-BE29-0AB91B029C87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1143</v>
      </c>
      <c r="B2">
        <v>47</v>
      </c>
      <c r="C2">
        <v>44</v>
      </c>
      <c r="D2">
        <f t="shared" ref="D2:D5" si="0">B2*60+C2</f>
        <v>2864</v>
      </c>
      <c r="E2">
        <f t="shared" ref="E2:E5" si="1">D2/A2*1000</f>
        <v>2505.6867891513562</v>
      </c>
      <c r="F2">
        <f>AVERAGE(E2:E30)</f>
        <v>2639.5536106537311</v>
      </c>
      <c r="G2">
        <f>_xlfn.STDEV.S(E2:E50)</f>
        <v>152.94081000796703</v>
      </c>
      <c r="H2">
        <f>INT(ABS(E2-F$2)&lt;Sheet1!B$3*G$2)</f>
        <v>1</v>
      </c>
      <c r="I2">
        <f>SUMPRODUCT(E2:E50,H2:H50)/SUM(H2:H50)</f>
        <v>2639.5536106537311</v>
      </c>
      <c r="J2">
        <f>E2/I$2</f>
        <v>0.94928429528308744</v>
      </c>
      <c r="M2">
        <v>41</v>
      </c>
      <c r="N2">
        <v>36</v>
      </c>
      <c r="O2">
        <f>M2*60+N2</f>
        <v>2496</v>
      </c>
      <c r="P2">
        <f>Q2*I2</f>
        <v>2639.5536106537311</v>
      </c>
      <c r="Q2">
        <f>Sheet1!C3</f>
        <v>1</v>
      </c>
      <c r="R2">
        <f>O2/P2*1000</f>
        <v>945.61443644322208</v>
      </c>
      <c r="T2">
        <v>2019</v>
      </c>
    </row>
    <row r="3" spans="1:20" x14ac:dyDescent="0.3">
      <c r="A3">
        <v>1029</v>
      </c>
      <c r="B3">
        <v>44</v>
      </c>
      <c r="C3">
        <v>2</v>
      </c>
      <c r="D3">
        <f t="shared" si="0"/>
        <v>2642</v>
      </c>
      <c r="E3">
        <f t="shared" si="1"/>
        <v>2567.54130223518</v>
      </c>
      <c r="H3">
        <f>INT(ABS(E3-F$2)&lt;Sheet1!B$3*G$2)</f>
        <v>1</v>
      </c>
      <c r="J3">
        <f t="shared" ref="J3:J5" si="2">E3/I$2</f>
        <v>0.97271799741899689</v>
      </c>
    </row>
    <row r="4" spans="1:20" x14ac:dyDescent="0.3">
      <c r="A4">
        <v>1099</v>
      </c>
      <c r="B4">
        <v>48</v>
      </c>
      <c r="C4">
        <v>9</v>
      </c>
      <c r="D4">
        <f t="shared" si="0"/>
        <v>2889</v>
      </c>
      <c r="E4">
        <f t="shared" si="1"/>
        <v>2628.7534121929025</v>
      </c>
      <c r="H4">
        <f>INT(ABS(E4-F$2)&lt;Sheet1!B$3*G$2)</f>
        <v>1</v>
      </c>
      <c r="J4">
        <f t="shared" si="2"/>
        <v>0.99590832388581274</v>
      </c>
    </row>
    <row r="5" spans="1:20" x14ac:dyDescent="0.3">
      <c r="A5">
        <v>1099</v>
      </c>
      <c r="B5">
        <v>52</v>
      </c>
      <c r="C5">
        <v>19</v>
      </c>
      <c r="D5">
        <f t="shared" si="0"/>
        <v>3139</v>
      </c>
      <c r="E5">
        <f t="shared" si="1"/>
        <v>2856.2329390354867</v>
      </c>
      <c r="H5">
        <f>INT(ABS(E5-F$2)&lt;Sheet1!B$3*G$2)</f>
        <v>1</v>
      </c>
      <c r="J5">
        <f t="shared" si="2"/>
        <v>1.0820893834121033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91E8-7081-4632-BD9F-D79B3758CB39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1143</v>
      </c>
      <c r="B2">
        <v>41</v>
      </c>
      <c r="C2">
        <v>2</v>
      </c>
      <c r="D2">
        <f t="shared" ref="D2:D4" si="0">B2*60+C2</f>
        <v>2462</v>
      </c>
      <c r="E2">
        <f t="shared" ref="E2:E4" si="1">D2/A2*1000</f>
        <v>2153.9807524059493</v>
      </c>
      <c r="F2">
        <f>AVERAGE(E2:E30)</f>
        <v>2226.4191999433692</v>
      </c>
      <c r="G2">
        <f>_xlfn.STDEV.S(E2:E50)</f>
        <v>124.07085783768291</v>
      </c>
      <c r="H2">
        <f>INT(ABS(E2-F$2)&lt;Sheet1!B$3*G$2)</f>
        <v>1</v>
      </c>
      <c r="I2">
        <f>SUMPRODUCT(E2:E50,H2:H50)/SUM(H2:H50)</f>
        <v>2226.4191999433692</v>
      </c>
      <c r="J2">
        <f>E2/I$2</f>
        <v>0.96746414712051421</v>
      </c>
      <c r="M2">
        <v>36</v>
      </c>
      <c r="N2">
        <v>45</v>
      </c>
      <c r="O2">
        <f>M2*60+N2</f>
        <v>2205</v>
      </c>
      <c r="P2">
        <f>Q2*I2</f>
        <v>2226.4191999433692</v>
      </c>
      <c r="Q2">
        <f>Sheet1!C3</f>
        <v>1</v>
      </c>
      <c r="R2">
        <f>O2/P2*1000</f>
        <v>990.37952963039754</v>
      </c>
      <c r="T2">
        <v>2019</v>
      </c>
    </row>
    <row r="3" spans="1:20" x14ac:dyDescent="0.3">
      <c r="A3">
        <v>1099</v>
      </c>
      <c r="B3">
        <v>39</v>
      </c>
      <c r="C3">
        <v>29</v>
      </c>
      <c r="D3">
        <f t="shared" si="0"/>
        <v>2369</v>
      </c>
      <c r="E3">
        <f t="shared" si="1"/>
        <v>2155.5959963603277</v>
      </c>
      <c r="H3">
        <f>INT(ABS(E3-F$2)&lt;Sheet1!B$3*G$2)</f>
        <v>1</v>
      </c>
      <c r="J3">
        <f t="shared" ref="J3:J4" si="2">E3/I$2</f>
        <v>0.96818963671134217</v>
      </c>
    </row>
    <row r="4" spans="1:20" x14ac:dyDescent="0.3">
      <c r="A4">
        <v>1128</v>
      </c>
      <c r="B4">
        <v>44</v>
      </c>
      <c r="C4">
        <v>33</v>
      </c>
      <c r="D4">
        <f t="shared" si="0"/>
        <v>2673</v>
      </c>
      <c r="E4">
        <f t="shared" si="1"/>
        <v>2369.6808510638298</v>
      </c>
      <c r="H4">
        <f>INT(ABS(E4-F$2)&lt;Sheet1!B$3*G$2)</f>
        <v>1</v>
      </c>
      <c r="J4">
        <f t="shared" si="2"/>
        <v>1.0643462161681432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1099</v>
      </c>
      <c r="B2">
        <v>33</v>
      </c>
      <c r="C2">
        <v>56</v>
      </c>
      <c r="D2">
        <f t="shared" ref="D2:D6" si="0">B2*60+C2</f>
        <v>2036</v>
      </c>
      <c r="E2">
        <f t="shared" ref="E2:E6" si="1">D2/A2*1000</f>
        <v>1852.5932666060055</v>
      </c>
      <c r="F2">
        <f>AVERAGE(E2:E30)</f>
        <v>1921.326418846648</v>
      </c>
      <c r="G2">
        <f>_xlfn.STDEV.S(E2:E50)</f>
        <v>51.057020860547553</v>
      </c>
      <c r="H2">
        <f>INT(ABS(E2-F$2)&lt;Sheet1!B$3*G$2)</f>
        <v>1</v>
      </c>
      <c r="I2">
        <f>SUMPRODUCT(E2:E50,H2:H50)/SUM(H2:H50)</f>
        <v>1921.326418846648</v>
      </c>
      <c r="J2">
        <f>E2/I$2</f>
        <v>0.96422619729452197</v>
      </c>
      <c r="M2">
        <v>30</v>
      </c>
      <c r="N2">
        <v>12</v>
      </c>
      <c r="O2">
        <f>M2*60+N2</f>
        <v>1812</v>
      </c>
      <c r="P2">
        <f>Q2*I2</f>
        <v>1921.326418846648</v>
      </c>
      <c r="Q2">
        <f>Sheet1!C3</f>
        <v>1</v>
      </c>
      <c r="R2">
        <f>O2/P2*1000</f>
        <v>943.09846688504103</v>
      </c>
      <c r="T2">
        <v>2019</v>
      </c>
    </row>
    <row r="3" spans="1:20" x14ac:dyDescent="0.3">
      <c r="A3">
        <v>1143</v>
      </c>
      <c r="B3">
        <v>36</v>
      </c>
      <c r="C3">
        <v>1</v>
      </c>
      <c r="D3">
        <f t="shared" si="0"/>
        <v>2161</v>
      </c>
      <c r="E3">
        <f t="shared" si="1"/>
        <v>1890.6386701662293</v>
      </c>
      <c r="H3">
        <f>INT(ABS(E3-F$2)&lt;Sheet1!B$3*G$2)</f>
        <v>1</v>
      </c>
      <c r="J3">
        <f t="shared" ref="J3:J6" si="2">E3/I$2</f>
        <v>0.98402783182524489</v>
      </c>
    </row>
    <row r="4" spans="1:20" x14ac:dyDescent="0.3">
      <c r="A4">
        <v>1128</v>
      </c>
      <c r="B4">
        <v>36</v>
      </c>
      <c r="C4">
        <v>23</v>
      </c>
      <c r="D4">
        <f t="shared" si="0"/>
        <v>2183</v>
      </c>
      <c r="E4">
        <f t="shared" si="1"/>
        <v>1935.2836879432625</v>
      </c>
      <c r="H4">
        <f>INT(ABS(E4-F$2)&lt;Sheet1!B$3*G$2)</f>
        <v>1</v>
      </c>
      <c r="J4">
        <f t="shared" si="2"/>
        <v>1.0072643924320746</v>
      </c>
    </row>
    <row r="5" spans="1:20" x14ac:dyDescent="0.3">
      <c r="A5">
        <v>1099</v>
      </c>
      <c r="B5">
        <v>35</v>
      </c>
      <c r="C5">
        <v>35</v>
      </c>
      <c r="D5">
        <f t="shared" si="0"/>
        <v>2135</v>
      </c>
      <c r="E5">
        <f t="shared" si="1"/>
        <v>1942.6751592356688</v>
      </c>
      <c r="H5">
        <f>INT(ABS(E5-F$2)&lt;Sheet1!B$3*G$2)</f>
        <v>1</v>
      </c>
      <c r="J5">
        <f t="shared" si="2"/>
        <v>1.0111114593437154</v>
      </c>
    </row>
    <row r="6" spans="1:20" x14ac:dyDescent="0.3">
      <c r="A6">
        <v>1099</v>
      </c>
      <c r="B6">
        <v>36</v>
      </c>
      <c r="C6">
        <v>22</v>
      </c>
      <c r="D6">
        <f t="shared" si="0"/>
        <v>2182</v>
      </c>
      <c r="E6">
        <f t="shared" si="1"/>
        <v>1985.4413102820747</v>
      </c>
      <c r="H6">
        <f>INT(ABS(E6-F$2)&lt;Sheet1!B$3*G$2)</f>
        <v>1</v>
      </c>
      <c r="J6">
        <f t="shared" si="2"/>
        <v>1.0333701191044435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1143</v>
      </c>
      <c r="B2">
        <v>40</v>
      </c>
      <c r="C2">
        <v>14</v>
      </c>
      <c r="D2">
        <f t="shared" ref="D2:D6" si="0">B2*60+C2</f>
        <v>2414</v>
      </c>
      <c r="E2">
        <f t="shared" ref="E2:E6" si="1">D2/A2*1000</f>
        <v>2111.9860017497813</v>
      </c>
      <c r="F2">
        <f>AVERAGE(E2:E30)</f>
        <v>2184.1782198454357</v>
      </c>
      <c r="G2">
        <f>_xlfn.STDEV.S(E2:E50)</f>
        <v>60.66159162062646</v>
      </c>
      <c r="H2">
        <f>INT(ABS(E2-F$2)&lt;Sheet1!B$3*G$2)</f>
        <v>1</v>
      </c>
      <c r="I2">
        <f>SUMPRODUCT(E2:E50,H2:H50)/SUM(H2:H50)</f>
        <v>2184.1782198454357</v>
      </c>
      <c r="J2">
        <f>E2/I$2</f>
        <v>0.96694765223839507</v>
      </c>
      <c r="M2">
        <v>36</v>
      </c>
      <c r="N2">
        <v>0</v>
      </c>
      <c r="O2">
        <f>M2*60+N2</f>
        <v>2160</v>
      </c>
      <c r="P2">
        <f>Q2*I2</f>
        <v>2184.1782198454357</v>
      </c>
      <c r="Q2">
        <f>Sheet1!C3</f>
        <v>1</v>
      </c>
      <c r="R2">
        <f>O2/P2*1000</f>
        <v>988.93028983360762</v>
      </c>
      <c r="T2">
        <v>2019</v>
      </c>
    </row>
    <row r="3" spans="1:20" x14ac:dyDescent="0.3">
      <c r="A3">
        <v>1099</v>
      </c>
      <c r="B3">
        <v>39</v>
      </c>
      <c r="C3">
        <v>47</v>
      </c>
      <c r="D3">
        <f t="shared" si="0"/>
        <v>2387</v>
      </c>
      <c r="E3">
        <f t="shared" si="1"/>
        <v>2171.9745222929937</v>
      </c>
      <c r="H3">
        <f>INT(ABS(E3-F$2)&lt;Sheet1!B$3*G$2)</f>
        <v>1</v>
      </c>
      <c r="J3">
        <f t="shared" ref="J3:J6" si="2">E3/I$2</f>
        <v>0.99441268233445457</v>
      </c>
    </row>
    <row r="4" spans="1:20" x14ac:dyDescent="0.3">
      <c r="A4">
        <v>1128</v>
      </c>
      <c r="B4">
        <v>40</v>
      </c>
      <c r="C4">
        <v>51</v>
      </c>
      <c r="D4">
        <f t="shared" si="0"/>
        <v>2451</v>
      </c>
      <c r="E4">
        <f t="shared" si="1"/>
        <v>2172.872340425532</v>
      </c>
      <c r="H4">
        <f>INT(ABS(E4-F$2)&lt;Sheet1!B$3*G$2)</f>
        <v>1</v>
      </c>
      <c r="J4">
        <f t="shared" si="2"/>
        <v>0.99482373767983834</v>
      </c>
    </row>
    <row r="5" spans="1:20" x14ac:dyDescent="0.3">
      <c r="A5">
        <v>1099</v>
      </c>
      <c r="B5">
        <v>40</v>
      </c>
      <c r="C5">
        <v>0</v>
      </c>
      <c r="D5">
        <f t="shared" si="0"/>
        <v>2400</v>
      </c>
      <c r="E5">
        <f t="shared" si="1"/>
        <v>2183.8034576888081</v>
      </c>
      <c r="H5">
        <f>INT(ABS(E5-F$2)&lt;Sheet1!B$3*G$2)</f>
        <v>1</v>
      </c>
      <c r="J5">
        <f t="shared" si="2"/>
        <v>0.9998284196073276</v>
      </c>
    </row>
    <row r="6" spans="1:20" x14ac:dyDescent="0.3">
      <c r="A6">
        <v>1099</v>
      </c>
      <c r="B6">
        <v>41</v>
      </c>
      <c r="C6">
        <v>46</v>
      </c>
      <c r="D6">
        <f t="shared" si="0"/>
        <v>2506</v>
      </c>
      <c r="E6">
        <f t="shared" si="1"/>
        <v>2280.2547770700635</v>
      </c>
      <c r="H6">
        <f>INT(ABS(E6-F$2)&lt;Sheet1!B$3*G$2)</f>
        <v>1</v>
      </c>
      <c r="J6">
        <f t="shared" si="2"/>
        <v>1.0439875081399843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59E5-F369-47FB-B66E-E0EFB15ADACA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46</v>
      </c>
      <c r="C2">
        <v>52</v>
      </c>
      <c r="D2">
        <f t="shared" ref="D2:D5" si="0">B2*60+C2</f>
        <v>2812</v>
      </c>
      <c r="E2">
        <f t="shared" ref="E2:E5" si="1">D2/A2*1000</f>
        <v>2814.8148148148148</v>
      </c>
      <c r="F2">
        <f>AVERAGE(E2:E30)</f>
        <v>2822.1080559108118</v>
      </c>
      <c r="G2">
        <f>_xlfn.STDEV.S(E2:E50)</f>
        <v>72.49777818950588</v>
      </c>
      <c r="H2">
        <f>INT(ABS(E2-F$2)&lt;Sheet1!B$3*G$2)</f>
        <v>1</v>
      </c>
      <c r="I2">
        <f>SUMPRODUCT(E2:E50,H2:H50)/SUM(H2:H50)</f>
        <v>2822.1080559108118</v>
      </c>
      <c r="J2">
        <f>E2/I$2</f>
        <v>0.9974156761713211</v>
      </c>
      <c r="M2">
        <v>48</v>
      </c>
      <c r="N2">
        <v>35</v>
      </c>
      <c r="O2">
        <f>M2*60+N2</f>
        <v>2915</v>
      </c>
      <c r="P2">
        <f>Q2*I2</f>
        <v>2822.1080559108118</v>
      </c>
      <c r="Q2">
        <f>Sheet1!C3</f>
        <v>1</v>
      </c>
      <c r="R2">
        <f>O2/P2*1000</f>
        <v>1032.9157999087347</v>
      </c>
      <c r="T2">
        <v>2018</v>
      </c>
    </row>
    <row r="3" spans="1:20" x14ac:dyDescent="0.3">
      <c r="A3">
        <v>1128</v>
      </c>
      <c r="B3">
        <v>51</v>
      </c>
      <c r="C3">
        <v>22</v>
      </c>
      <c r="D3">
        <f t="shared" si="0"/>
        <v>3082</v>
      </c>
      <c r="E3">
        <f t="shared" si="1"/>
        <v>2732.2695035460993</v>
      </c>
      <c r="H3">
        <f>INT(ABS(E3-F$2)&lt;Sheet1!B$3*G$2)</f>
        <v>1</v>
      </c>
      <c r="J3">
        <f t="shared" ref="J3:J4" si="2">E3/I$2</f>
        <v>0.96816615431271358</v>
      </c>
    </row>
    <row r="4" spans="1:20" x14ac:dyDescent="0.3">
      <c r="A4">
        <v>1098</v>
      </c>
      <c r="B4">
        <v>51</v>
      </c>
      <c r="C4">
        <v>50</v>
      </c>
      <c r="D4">
        <f t="shared" si="0"/>
        <v>3110</v>
      </c>
      <c r="E4">
        <f t="shared" si="1"/>
        <v>2832.4225865209473</v>
      </c>
      <c r="H4">
        <f>INT(ABS(E4-F$2)&lt;Sheet1!B$3*G$2)</f>
        <v>1</v>
      </c>
      <c r="J4">
        <f t="shared" si="2"/>
        <v>1.0036549027910295</v>
      </c>
    </row>
    <row r="5" spans="1:20" x14ac:dyDescent="0.3">
      <c r="A5">
        <v>1098</v>
      </c>
      <c r="B5">
        <v>53</v>
      </c>
      <c r="C5">
        <v>14</v>
      </c>
      <c r="D5">
        <f t="shared" si="0"/>
        <v>3194</v>
      </c>
      <c r="E5">
        <f t="shared" si="1"/>
        <v>2908.9253187613845</v>
      </c>
      <c r="H5">
        <f>INT(ABS(E5-F$2)&lt;Sheet1!B$3*G$2)</f>
        <v>1</v>
      </c>
      <c r="J5">
        <f>E5/I$2</f>
        <v>1.0307632667249351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B5E2-0B2A-4713-B5C8-F8E5BA0094D3}">
  <dimension ref="A1:T8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48</v>
      </c>
      <c r="C2">
        <v>31</v>
      </c>
      <c r="D2">
        <f t="shared" ref="D2:D8" si="0">B2*60+C2</f>
        <v>2911</v>
      </c>
      <c r="E2">
        <f t="shared" ref="E2:E8" si="1">D2/A2*1000</f>
        <v>2580.6737588652486</v>
      </c>
      <c r="F2">
        <f>AVERAGE(E2:E30)</f>
        <v>2526.4537865688262</v>
      </c>
      <c r="G2">
        <f>_xlfn.STDEV.S(E2:E50)</f>
        <v>93.35348273856097</v>
      </c>
      <c r="H2">
        <f>INT(ABS(E2-F$2)&lt;Sheet1!B$3*G$2)</f>
        <v>1</v>
      </c>
      <c r="I2">
        <f>SUMPRODUCT(E2:E50,H2:H50)/SUM(H2:H50)</f>
        <v>2526.4537865688262</v>
      </c>
      <c r="J2">
        <f>E2/I$2</f>
        <v>1.021460900090343</v>
      </c>
      <c r="M2">
        <v>39</v>
      </c>
      <c r="N2">
        <v>32</v>
      </c>
      <c r="O2">
        <f>M2*60+N2</f>
        <v>2372</v>
      </c>
      <c r="P2">
        <f>Q2*I2</f>
        <v>2526.4537865688262</v>
      </c>
      <c r="Q2">
        <f>Sheet1!C3</f>
        <v>1</v>
      </c>
      <c r="R2">
        <f>O2/P2*1000</f>
        <v>938.86538222470733</v>
      </c>
      <c r="T2">
        <v>2019</v>
      </c>
    </row>
    <row r="3" spans="1:20" x14ac:dyDescent="0.3">
      <c r="A3">
        <v>1099</v>
      </c>
      <c r="B3">
        <v>48</v>
      </c>
      <c r="C3">
        <v>11</v>
      </c>
      <c r="D3">
        <f t="shared" si="0"/>
        <v>2891</v>
      </c>
      <c r="E3">
        <f t="shared" si="1"/>
        <v>2630.5732484076434</v>
      </c>
      <c r="H3">
        <f>INT(ABS(E3-F$2)&lt;Sheet1!B$3*G$2)</f>
        <v>1</v>
      </c>
      <c r="J3">
        <f t="shared" ref="J3:J8" si="2">E3/I$2</f>
        <v>1.0412117025026695</v>
      </c>
    </row>
    <row r="4" spans="1:20" x14ac:dyDescent="0.3">
      <c r="A4">
        <v>1099</v>
      </c>
      <c r="B4">
        <v>48</v>
      </c>
      <c r="C4">
        <v>10</v>
      </c>
      <c r="D4">
        <f t="shared" si="0"/>
        <v>2890</v>
      </c>
      <c r="E4">
        <f t="shared" si="1"/>
        <v>2629.6633303002727</v>
      </c>
      <c r="H4">
        <f>INT(ABS(E4-F$2)&lt;Sheet1!B$3*G$2)</f>
        <v>1</v>
      </c>
      <c r="J4">
        <f t="shared" si="2"/>
        <v>1.0408515462582892</v>
      </c>
    </row>
    <row r="5" spans="1:20" x14ac:dyDescent="0.3">
      <c r="A5">
        <v>1145</v>
      </c>
      <c r="B5">
        <v>47</v>
      </c>
      <c r="C5">
        <v>46</v>
      </c>
      <c r="D5">
        <f t="shared" si="0"/>
        <v>2866</v>
      </c>
      <c r="E5">
        <f t="shared" si="1"/>
        <v>2503.0567685589522</v>
      </c>
      <c r="H5">
        <f>INT(ABS(E5-F$2)&lt;Sheet1!B$3*G$2)</f>
        <v>1</v>
      </c>
      <c r="J5">
        <f t="shared" si="2"/>
        <v>0.9907391862323951</v>
      </c>
    </row>
    <row r="6" spans="1:20" x14ac:dyDescent="0.3">
      <c r="A6">
        <v>1099</v>
      </c>
      <c r="B6">
        <v>46</v>
      </c>
      <c r="C6">
        <v>11</v>
      </c>
      <c r="D6">
        <f t="shared" si="0"/>
        <v>2771</v>
      </c>
      <c r="E6">
        <f t="shared" si="1"/>
        <v>2521.3830755232029</v>
      </c>
      <c r="H6">
        <f>INT(ABS(E6-F$2)&lt;Sheet1!B$3*G$2)</f>
        <v>1</v>
      </c>
      <c r="J6">
        <f t="shared" si="2"/>
        <v>0.99799295317706571</v>
      </c>
    </row>
    <row r="7" spans="1:20" x14ac:dyDescent="0.3">
      <c r="A7">
        <v>1099</v>
      </c>
      <c r="B7">
        <v>44</v>
      </c>
      <c r="C7">
        <v>17</v>
      </c>
      <c r="D7">
        <f t="shared" si="0"/>
        <v>2657</v>
      </c>
      <c r="E7">
        <f t="shared" si="1"/>
        <v>2417.6524112829843</v>
      </c>
      <c r="H7">
        <f>INT(ABS(E7-F$2)&lt;Sheet1!B$3*G$2)</f>
        <v>1</v>
      </c>
      <c r="J7">
        <f t="shared" si="2"/>
        <v>0.95693514131774204</v>
      </c>
    </row>
    <row r="8" spans="1:20" x14ac:dyDescent="0.3">
      <c r="A8">
        <v>1104</v>
      </c>
      <c r="B8">
        <v>44</v>
      </c>
      <c r="C8">
        <v>12</v>
      </c>
      <c r="D8">
        <f t="shared" si="0"/>
        <v>2652</v>
      </c>
      <c r="E8">
        <f t="shared" si="1"/>
        <v>2402.173913043478</v>
      </c>
      <c r="H8">
        <f>INT(ABS(E8-F$2)&lt;Sheet1!B$3*G$2)</f>
        <v>1</v>
      </c>
      <c r="J8">
        <f t="shared" si="2"/>
        <v>0.9508085704214948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3958-8AEB-4AE7-8BF4-B1ABF4F726F9}">
  <dimension ref="A1:T8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43</v>
      </c>
      <c r="C2">
        <v>57</v>
      </c>
      <c r="D2">
        <f t="shared" ref="D2:D8" si="0">B2*60+C2</f>
        <v>2637</v>
      </c>
      <c r="E2">
        <f t="shared" ref="E2:E8" si="1">D2/A2*1000</f>
        <v>2337.7659574468084</v>
      </c>
      <c r="F2">
        <f>AVERAGE(E2:E30)</f>
        <v>2230.9741460795308</v>
      </c>
      <c r="G2">
        <f>_xlfn.STDEV.S(E2:E50)</f>
        <v>67.798968921168566</v>
      </c>
      <c r="H2">
        <f>INT(ABS(E2-F$2)&lt;Sheet1!B$3*G$2)</f>
        <v>1</v>
      </c>
      <c r="I2">
        <f>SUMPRODUCT(E2:E50,H2:H50)/SUM(H2:H50)</f>
        <v>2230.9741460795308</v>
      </c>
      <c r="J2">
        <f>E2/I$2</f>
        <v>1.0478677942346135</v>
      </c>
      <c r="M2">
        <v>37</v>
      </c>
      <c r="N2">
        <v>52</v>
      </c>
      <c r="O2">
        <f>M2*60+N2</f>
        <v>2272</v>
      </c>
      <c r="P2">
        <f>Q2*I2</f>
        <v>2230.9741460795308</v>
      </c>
      <c r="Q2">
        <f>Sheet1!C3</f>
        <v>1</v>
      </c>
      <c r="R2">
        <f>O2/P2*1000</f>
        <v>1018.3892108263843</v>
      </c>
      <c r="T2">
        <v>2019</v>
      </c>
    </row>
    <row r="3" spans="1:20" x14ac:dyDescent="0.3">
      <c r="A3">
        <v>1145</v>
      </c>
      <c r="B3">
        <v>42</v>
      </c>
      <c r="C3">
        <v>28</v>
      </c>
      <c r="D3">
        <f t="shared" si="0"/>
        <v>2548</v>
      </c>
      <c r="E3">
        <f t="shared" si="1"/>
        <v>2225.3275109170304</v>
      </c>
      <c r="H3">
        <f>INT(ABS(E3-F$2)&lt;Sheet1!B$3*G$2)</f>
        <v>1</v>
      </c>
      <c r="J3">
        <f t="shared" ref="J3:J6" si="2">E3/I$2</f>
        <v>0.99746898225045633</v>
      </c>
    </row>
    <row r="4" spans="1:20" x14ac:dyDescent="0.3">
      <c r="A4">
        <v>1099</v>
      </c>
      <c r="B4">
        <v>42</v>
      </c>
      <c r="C4">
        <v>19</v>
      </c>
      <c r="D4">
        <f t="shared" si="0"/>
        <v>2539</v>
      </c>
      <c r="E4">
        <f t="shared" si="1"/>
        <v>2310.2820746132847</v>
      </c>
      <c r="H4">
        <f>INT(ABS(E4-F$2)&lt;Sheet1!B$3*G$2)</f>
        <v>1</v>
      </c>
      <c r="J4">
        <f t="shared" si="2"/>
        <v>1.035548564591446</v>
      </c>
    </row>
    <row r="5" spans="1:20" x14ac:dyDescent="0.3">
      <c r="A5">
        <v>1099</v>
      </c>
      <c r="B5">
        <v>40</v>
      </c>
      <c r="C5">
        <v>37</v>
      </c>
      <c r="D5">
        <f t="shared" si="0"/>
        <v>2437</v>
      </c>
      <c r="E5">
        <f t="shared" si="1"/>
        <v>2217.4704276615103</v>
      </c>
      <c r="H5">
        <f>INT(ABS(E5-F$2)&lt;Sheet1!B$3*G$2)</f>
        <v>1</v>
      </c>
      <c r="J5">
        <f t="shared" si="2"/>
        <v>0.99394716498989888</v>
      </c>
    </row>
    <row r="6" spans="1:20" x14ac:dyDescent="0.3">
      <c r="A6">
        <v>1104</v>
      </c>
      <c r="B6">
        <v>40</v>
      </c>
      <c r="C6">
        <v>19</v>
      </c>
      <c r="D6">
        <f t="shared" si="0"/>
        <v>2419</v>
      </c>
      <c r="E6">
        <f t="shared" si="1"/>
        <v>2191.123188405797</v>
      </c>
      <c r="H6">
        <f>INT(ABS(E6-F$2)&lt;Sheet1!B$3*G$2)</f>
        <v>1</v>
      </c>
      <c r="J6">
        <f t="shared" si="2"/>
        <v>0.98213741842604341</v>
      </c>
    </row>
    <row r="7" spans="1:20" x14ac:dyDescent="0.3">
      <c r="A7">
        <v>1099</v>
      </c>
      <c r="B7">
        <v>39</v>
      </c>
      <c r="C7">
        <v>44</v>
      </c>
      <c r="D7">
        <f t="shared" si="0"/>
        <v>2384</v>
      </c>
      <c r="E7">
        <f t="shared" si="1"/>
        <v>2169.244767970883</v>
      </c>
      <c r="H7">
        <f>INT(ABS(E7-F$2)&lt;Sheet1!B$3*G$2)</f>
        <v>1</v>
      </c>
    </row>
    <row r="8" spans="1:20" x14ac:dyDescent="0.3">
      <c r="A8">
        <v>1099</v>
      </c>
      <c r="B8">
        <v>39</v>
      </c>
      <c r="C8">
        <v>40</v>
      </c>
      <c r="D8">
        <f t="shared" si="0"/>
        <v>2380</v>
      </c>
      <c r="E8">
        <f t="shared" si="1"/>
        <v>2165.6050955414012</v>
      </c>
      <c r="H8">
        <f>INT(ABS(E8-F$2)&lt;Sheet1!B$3*G$2)</f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8C95-71A6-4265-990F-CAB2970C145C}">
  <dimension ref="A1:T1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1070</v>
      </c>
      <c r="B2">
        <v>34.43</v>
      </c>
      <c r="D2">
        <f t="shared" ref="D2:D13" si="0">B2*60+C2</f>
        <v>2065.8000000000002</v>
      </c>
      <c r="E2">
        <f t="shared" ref="E2:E13" si="1">D2/A2*1000</f>
        <v>1930.654205607477</v>
      </c>
      <c r="F2">
        <f>AVERAGE(E2:E30)</f>
        <v>2095.9874232340535</v>
      </c>
      <c r="G2">
        <f>_xlfn.STDEV.S(E2:E50)</f>
        <v>114.28864650644876</v>
      </c>
      <c r="H2">
        <f>INT(ABS(E2-F$2)&lt;Sheet1!B$3*G$2)</f>
        <v>1</v>
      </c>
      <c r="I2">
        <f>SUMPRODUCT(E2:E50,H2:H50)/SUM(H2:H50)</f>
        <v>2095.9874232340535</v>
      </c>
      <c r="J2">
        <f>E2/I$2</f>
        <v>0.92111917476514638</v>
      </c>
      <c r="M2">
        <v>40.83</v>
      </c>
      <c r="O2">
        <f>M2*60+N2</f>
        <v>2449.7999999999997</v>
      </c>
      <c r="P2">
        <f>Q2*I2</f>
        <v>2095.9874232340535</v>
      </c>
      <c r="Q2">
        <f>Sheet1!C3</f>
        <v>1</v>
      </c>
      <c r="R2">
        <f>O2/P2*1000</f>
        <v>1168.8047231791222</v>
      </c>
      <c r="T2">
        <v>2019</v>
      </c>
    </row>
    <row r="3" spans="1:20" x14ac:dyDescent="0.3">
      <c r="A3">
        <v>1128</v>
      </c>
      <c r="B3">
        <v>38.17</v>
      </c>
      <c r="D3">
        <f t="shared" si="0"/>
        <v>2290.2000000000003</v>
      </c>
      <c r="E3">
        <f t="shared" si="1"/>
        <v>2030.3191489361704</v>
      </c>
      <c r="H3">
        <f>INT(ABS(E3-F$2)&lt;Sheet1!B$3*G$2)</f>
        <v>1</v>
      </c>
      <c r="J3">
        <f t="shared" ref="J3:J13" si="2">E3/I$2</f>
        <v>0.96866952846665533</v>
      </c>
    </row>
    <row r="4" spans="1:20" x14ac:dyDescent="0.3">
      <c r="A4">
        <v>1128</v>
      </c>
      <c r="B4">
        <v>38.270000000000003</v>
      </c>
      <c r="D4">
        <f t="shared" si="0"/>
        <v>2296.2000000000003</v>
      </c>
      <c r="E4">
        <f t="shared" si="1"/>
        <v>2035.6382978723407</v>
      </c>
      <c r="H4">
        <f>INT(ABS(E4-F$2)&lt;Sheet1!B$3*G$2)</f>
        <v>1</v>
      </c>
      <c r="J4">
        <f t="shared" si="2"/>
        <v>0.97120730559127322</v>
      </c>
    </row>
    <row r="5" spans="1:20" x14ac:dyDescent="0.3">
      <c r="A5">
        <v>1143</v>
      </c>
      <c r="B5">
        <v>38.979999999999997</v>
      </c>
      <c r="D5">
        <f t="shared" si="0"/>
        <v>2338.7999999999997</v>
      </c>
      <c r="E5">
        <f t="shared" si="1"/>
        <v>2046.1942257217847</v>
      </c>
      <c r="H5">
        <f>INT(ABS(E5-F$2)&lt;Sheet1!B$3*G$2)</f>
        <v>1</v>
      </c>
      <c r="J5">
        <f t="shared" si="2"/>
        <v>0.97624356092965525</v>
      </c>
    </row>
    <row r="6" spans="1:20" x14ac:dyDescent="0.3">
      <c r="A6">
        <v>999</v>
      </c>
      <c r="B6">
        <v>34.119999999999997</v>
      </c>
      <c r="D6">
        <f t="shared" si="0"/>
        <v>2047.1999999999998</v>
      </c>
      <c r="E6">
        <f t="shared" si="1"/>
        <v>2049.2492492492488</v>
      </c>
      <c r="H6">
        <f>INT(ABS(E6-F$2)&lt;Sheet1!B$3*G$2)</f>
        <v>1</v>
      </c>
      <c r="J6">
        <f t="shared" si="2"/>
        <v>0.97770111906841073</v>
      </c>
    </row>
    <row r="7" spans="1:20" x14ac:dyDescent="0.3">
      <c r="A7">
        <v>1098</v>
      </c>
      <c r="B7">
        <v>37.72</v>
      </c>
      <c r="D7">
        <f t="shared" si="0"/>
        <v>2263.1999999999998</v>
      </c>
      <c r="E7">
        <f t="shared" si="1"/>
        <v>2061.2021857923496</v>
      </c>
      <c r="H7">
        <f>INT(ABS(E7-F$2)&lt;Sheet1!B$3*G$2)</f>
        <v>1</v>
      </c>
      <c r="J7">
        <f t="shared" si="2"/>
        <v>0.98340389018745578</v>
      </c>
    </row>
    <row r="8" spans="1:20" x14ac:dyDescent="0.3">
      <c r="A8">
        <v>1098</v>
      </c>
      <c r="B8">
        <v>37.729999999999997</v>
      </c>
      <c r="D8">
        <f t="shared" si="0"/>
        <v>2263.7999999999997</v>
      </c>
      <c r="E8">
        <f t="shared" si="1"/>
        <v>2061.7486338797812</v>
      </c>
      <c r="H8">
        <f>INT(ABS(E8-F$2)&lt;Sheet1!B$3*G$2)</f>
        <v>1</v>
      </c>
      <c r="J8">
        <f t="shared" si="2"/>
        <v>0.98366460171719794</v>
      </c>
    </row>
    <row r="9" spans="1:20" x14ac:dyDescent="0.3">
      <c r="A9">
        <v>1090</v>
      </c>
      <c r="B9">
        <v>38.43</v>
      </c>
      <c r="D9">
        <f t="shared" si="0"/>
        <v>2305.8000000000002</v>
      </c>
      <c r="E9">
        <f t="shared" si="1"/>
        <v>2115.4128440366976</v>
      </c>
      <c r="H9">
        <f>INT(ABS(E9-F$2)&lt;Sheet1!B$3*G$2)</f>
        <v>1</v>
      </c>
      <c r="J9">
        <f t="shared" si="2"/>
        <v>1.0092679090472172</v>
      </c>
    </row>
    <row r="10" spans="1:20" x14ac:dyDescent="0.3">
      <c r="A10">
        <v>1142</v>
      </c>
      <c r="B10">
        <v>40.450000000000003</v>
      </c>
      <c r="D10">
        <f t="shared" si="0"/>
        <v>2427</v>
      </c>
      <c r="E10">
        <f t="shared" si="1"/>
        <v>2125.2189141856388</v>
      </c>
      <c r="H10">
        <f>INT(ABS(E10-F$2)&lt;Sheet1!B$3*G$2)</f>
        <v>1</v>
      </c>
      <c r="J10">
        <f t="shared" si="2"/>
        <v>1.0139464057024168</v>
      </c>
    </row>
    <row r="11" spans="1:20" x14ac:dyDescent="0.3">
      <c r="A11">
        <v>1128</v>
      </c>
      <c r="B11">
        <v>40.18</v>
      </c>
      <c r="D11">
        <f t="shared" si="0"/>
        <v>2410.8000000000002</v>
      </c>
      <c r="E11">
        <f t="shared" si="1"/>
        <v>2137.2340425531916</v>
      </c>
      <c r="H11">
        <f>INT(ABS(E11-F$2)&lt;Sheet1!B$3*G$2)</f>
        <v>1</v>
      </c>
      <c r="J11">
        <f t="shared" si="2"/>
        <v>1.0196788486714752</v>
      </c>
    </row>
    <row r="12" spans="1:20" x14ac:dyDescent="0.3">
      <c r="A12">
        <v>1143</v>
      </c>
      <c r="B12">
        <v>41.05</v>
      </c>
      <c r="D12">
        <f t="shared" si="0"/>
        <v>2463</v>
      </c>
      <c r="E12">
        <f t="shared" si="1"/>
        <v>2154.8556430446192</v>
      </c>
      <c r="H12">
        <f>INT(ABS(E12-F$2)&lt;Sheet1!B$3*G$2)</f>
        <v>1</v>
      </c>
      <c r="J12">
        <f t="shared" si="2"/>
        <v>1.0280861512612196</v>
      </c>
    </row>
    <row r="13" spans="1:20" x14ac:dyDescent="0.3">
      <c r="A13">
        <v>1019</v>
      </c>
      <c r="B13">
        <v>40.83</v>
      </c>
      <c r="D13">
        <f t="shared" si="0"/>
        <v>2449.7999999999997</v>
      </c>
      <c r="E13">
        <f t="shared" si="1"/>
        <v>2404.1216879293424</v>
      </c>
      <c r="H13">
        <f>INT(ABS(E13-F$2)&lt;Sheet1!B$3*G$2)</f>
        <v>1</v>
      </c>
      <c r="J13">
        <f t="shared" si="2"/>
        <v>1.1470115045918767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8FA0-1F54-4B39-8CD7-7AADB370EDEA}">
  <dimension ref="A1:T18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1070</v>
      </c>
      <c r="B2">
        <v>36.67</v>
      </c>
      <c r="D2">
        <f t="shared" ref="D2:D18" si="0">B2*60+C2</f>
        <v>2200.2000000000003</v>
      </c>
      <c r="E2">
        <f t="shared" ref="E2:E18" si="1">D2/A2*1000</f>
        <v>2056.2616822429909</v>
      </c>
      <c r="F2">
        <f>AVERAGE(E2:E30)</f>
        <v>2354.8561749079558</v>
      </c>
      <c r="G2">
        <f>_xlfn.STDEV.S(E2:E50)</f>
        <v>165.62201357609197</v>
      </c>
      <c r="H2">
        <f>INT(ABS(E2-F$2)&lt;Sheet1!B$3*G$2)</f>
        <v>1</v>
      </c>
      <c r="I2">
        <f>SUMPRODUCT(E2:E50,H2:H50)/SUM(H2:H50)</f>
        <v>2354.8561749079558</v>
      </c>
      <c r="J2">
        <f>E2/I$2</f>
        <v>0.87320053944413989</v>
      </c>
      <c r="M2">
        <v>38.18</v>
      </c>
      <c r="O2">
        <f>M2*60+N2</f>
        <v>2290.8000000000002</v>
      </c>
      <c r="P2">
        <f>Q2*I2</f>
        <v>2354.8561749079558</v>
      </c>
      <c r="Q2">
        <f>Sheet1!C3</f>
        <v>1</v>
      </c>
      <c r="R2">
        <f>O2/P2*1000</f>
        <v>972.79826445856747</v>
      </c>
      <c r="T2">
        <v>2019</v>
      </c>
    </row>
    <row r="3" spans="1:20" x14ac:dyDescent="0.3">
      <c r="A3">
        <v>1128</v>
      </c>
      <c r="B3">
        <v>40.17</v>
      </c>
      <c r="D3">
        <f t="shared" si="0"/>
        <v>2410.2000000000003</v>
      </c>
      <c r="E3">
        <f t="shared" si="1"/>
        <v>2136.7021276595747</v>
      </c>
      <c r="H3">
        <f>INT(ABS(E3-F$2)&lt;Sheet1!B$3*G$2)</f>
        <v>1</v>
      </c>
      <c r="J3">
        <f t="shared" ref="J3:J18" si="2">E3/I$2</f>
        <v>0.90735992729708503</v>
      </c>
    </row>
    <row r="4" spans="1:20" x14ac:dyDescent="0.3">
      <c r="A4">
        <v>972</v>
      </c>
      <c r="B4">
        <v>35.33</v>
      </c>
      <c r="D4">
        <f t="shared" si="0"/>
        <v>2119.7999999999997</v>
      </c>
      <c r="E4">
        <f t="shared" si="1"/>
        <v>2180.8641975308637</v>
      </c>
      <c r="H4">
        <f>INT(ABS(E4-F$2)&lt;Sheet1!B$3*G$2)</f>
        <v>1</v>
      </c>
      <c r="J4">
        <f t="shared" si="2"/>
        <v>0.92611354390512068</v>
      </c>
    </row>
    <row r="5" spans="1:20" x14ac:dyDescent="0.3">
      <c r="A5">
        <v>1098</v>
      </c>
      <c r="B5">
        <v>40.1</v>
      </c>
      <c r="D5">
        <f t="shared" si="0"/>
        <v>2406</v>
      </c>
      <c r="E5">
        <f t="shared" si="1"/>
        <v>2191.256830601093</v>
      </c>
      <c r="H5">
        <f>INT(ABS(E5-F$2)&lt;Sheet1!B$3*G$2)</f>
        <v>1</v>
      </c>
      <c r="J5">
        <f t="shared" si="2"/>
        <v>0.93052682110691642</v>
      </c>
    </row>
    <row r="6" spans="1:20" x14ac:dyDescent="0.3">
      <c r="A6">
        <v>1098</v>
      </c>
      <c r="B6">
        <v>40.67</v>
      </c>
      <c r="D6">
        <f t="shared" si="0"/>
        <v>2440.2000000000003</v>
      </c>
      <c r="E6">
        <f t="shared" si="1"/>
        <v>2222.4043715846997</v>
      </c>
      <c r="H6">
        <f>INT(ABS(E6-F$2)&lt;Sheet1!B$3*G$2)</f>
        <v>1</v>
      </c>
      <c r="J6">
        <f t="shared" si="2"/>
        <v>0.94375376095806218</v>
      </c>
    </row>
    <row r="7" spans="1:20" x14ac:dyDescent="0.3">
      <c r="A7">
        <v>1143</v>
      </c>
      <c r="B7">
        <v>44.97</v>
      </c>
      <c r="D7">
        <f t="shared" si="0"/>
        <v>2698.2</v>
      </c>
      <c r="E7">
        <f t="shared" si="1"/>
        <v>2360.6299212598424</v>
      </c>
      <c r="H7">
        <f>INT(ABS(E7-F$2)&lt;Sheet1!B$3*G$2)</f>
        <v>1</v>
      </c>
      <c r="J7">
        <f t="shared" si="2"/>
        <v>1.0024518467044434</v>
      </c>
    </row>
    <row r="8" spans="1:20" x14ac:dyDescent="0.3">
      <c r="A8">
        <v>1143</v>
      </c>
      <c r="B8">
        <v>45.02</v>
      </c>
      <c r="D8">
        <f t="shared" si="0"/>
        <v>2701.2000000000003</v>
      </c>
      <c r="E8">
        <f t="shared" si="1"/>
        <v>2363.2545931758532</v>
      </c>
      <c r="H8">
        <f>INT(ABS(E8-F$2)&lt;Sheet1!B$3*G$2)</f>
        <v>1</v>
      </c>
      <c r="J8">
        <f t="shared" si="2"/>
        <v>1.0035664251419625</v>
      </c>
    </row>
    <row r="9" spans="1:20" x14ac:dyDescent="0.3">
      <c r="A9">
        <v>1128</v>
      </c>
      <c r="B9">
        <v>44.53</v>
      </c>
      <c r="D9">
        <f t="shared" si="0"/>
        <v>2671.8</v>
      </c>
      <c r="E9">
        <f t="shared" si="1"/>
        <v>2368.617021276596</v>
      </c>
      <c r="H9">
        <f>INT(ABS(E9-F$2)&lt;Sheet1!B$3*G$2)</f>
        <v>1</v>
      </c>
      <c r="J9">
        <f t="shared" si="2"/>
        <v>1.0058436037475529</v>
      </c>
    </row>
    <row r="10" spans="1:20" x14ac:dyDescent="0.3">
      <c r="A10">
        <v>1128</v>
      </c>
      <c r="B10">
        <v>44.58</v>
      </c>
      <c r="D10">
        <f t="shared" si="0"/>
        <v>2674.7999999999997</v>
      </c>
      <c r="E10">
        <f t="shared" si="1"/>
        <v>2371.2765957446804</v>
      </c>
      <c r="H10">
        <f>INT(ABS(E10-F$2)&lt;Sheet1!B$3*G$2)</f>
        <v>1</v>
      </c>
      <c r="J10">
        <f t="shared" si="2"/>
        <v>1.0069730037068469</v>
      </c>
    </row>
    <row r="11" spans="1:20" x14ac:dyDescent="0.3">
      <c r="A11">
        <v>1143</v>
      </c>
      <c r="B11">
        <v>45.22</v>
      </c>
      <c r="D11">
        <f t="shared" si="0"/>
        <v>2713.2</v>
      </c>
      <c r="E11">
        <f t="shared" si="1"/>
        <v>2373.7532808398946</v>
      </c>
      <c r="H11">
        <f>INT(ABS(E11-F$2)&lt;Sheet1!B$3*G$2)</f>
        <v>1</v>
      </c>
      <c r="J11">
        <f t="shared" si="2"/>
        <v>1.0080247388920376</v>
      </c>
    </row>
    <row r="12" spans="1:20" x14ac:dyDescent="0.3">
      <c r="A12">
        <v>1142</v>
      </c>
      <c r="B12">
        <v>45.43</v>
      </c>
      <c r="D12">
        <f t="shared" si="0"/>
        <v>2725.8</v>
      </c>
      <c r="E12">
        <f t="shared" si="1"/>
        <v>2386.8651488616465</v>
      </c>
      <c r="H12">
        <f>INT(ABS(E12-F$2)&lt;Sheet1!B$3*G$2)</f>
        <v>1</v>
      </c>
      <c r="J12">
        <f t="shared" si="2"/>
        <v>1.0135927511390124</v>
      </c>
    </row>
    <row r="13" spans="1:20" x14ac:dyDescent="0.3">
      <c r="A13">
        <v>1142</v>
      </c>
      <c r="B13">
        <v>45.62</v>
      </c>
      <c r="D13">
        <f t="shared" si="0"/>
        <v>2737.2</v>
      </c>
      <c r="E13">
        <f t="shared" si="1"/>
        <v>2396.847635726795</v>
      </c>
      <c r="H13">
        <f>INT(ABS(E13-F$2)&lt;Sheet1!B$3*G$2)</f>
        <v>1</v>
      </c>
      <c r="J13">
        <f t="shared" si="2"/>
        <v>1.0178318579564549</v>
      </c>
    </row>
    <row r="14" spans="1:20" x14ac:dyDescent="0.3">
      <c r="A14">
        <v>972</v>
      </c>
      <c r="B14">
        <v>39.32</v>
      </c>
      <c r="D14">
        <f t="shared" si="0"/>
        <v>2359.1999999999998</v>
      </c>
      <c r="E14">
        <f t="shared" si="1"/>
        <v>2427.1604938271603</v>
      </c>
      <c r="H14">
        <f>INT(ABS(E14-F$2)&lt;Sheet1!B$3*G$2)</f>
        <v>1</v>
      </c>
      <c r="J14">
        <f>E14/I$2</f>
        <v>1.0307043460614025</v>
      </c>
    </row>
    <row r="15" spans="1:20" x14ac:dyDescent="0.3">
      <c r="A15">
        <v>1143</v>
      </c>
      <c r="B15">
        <v>46.33</v>
      </c>
      <c r="D15">
        <f t="shared" si="0"/>
        <v>2779.7999999999997</v>
      </c>
      <c r="E15">
        <f t="shared" si="1"/>
        <v>2432.0209973753276</v>
      </c>
      <c r="H15">
        <f>INT(ABS(E15-F$2)&lt;Sheet1!B$3*G$2)</f>
        <v>1</v>
      </c>
      <c r="J15">
        <f t="shared" si="2"/>
        <v>1.0327683802049559</v>
      </c>
    </row>
    <row r="16" spans="1:20" x14ac:dyDescent="0.3">
      <c r="A16">
        <v>1143</v>
      </c>
      <c r="B16">
        <v>46.55</v>
      </c>
      <c r="D16">
        <f t="shared" si="0"/>
        <v>2793</v>
      </c>
      <c r="E16">
        <f t="shared" si="1"/>
        <v>2443.5695538057744</v>
      </c>
      <c r="H16">
        <f>INT(ABS(E16-F$2)&lt;Sheet1!B$3*G$2)</f>
        <v>1</v>
      </c>
      <c r="J16">
        <f t="shared" si="2"/>
        <v>1.037672525330039</v>
      </c>
    </row>
    <row r="17" spans="1:10" x14ac:dyDescent="0.3">
      <c r="A17">
        <v>1143</v>
      </c>
      <c r="B17">
        <v>48.88</v>
      </c>
      <c r="D17">
        <f t="shared" si="0"/>
        <v>2932.8</v>
      </c>
      <c r="E17">
        <f t="shared" si="1"/>
        <v>2565.879265091864</v>
      </c>
      <c r="H17">
        <f>INT(ABS(E17-F$2)&lt;Sheet1!B$3*G$2)</f>
        <v>1</v>
      </c>
      <c r="J17">
        <f t="shared" si="2"/>
        <v>1.089611880518417</v>
      </c>
    </row>
    <row r="18" spans="1:10" x14ac:dyDescent="0.3">
      <c r="A18">
        <v>1098</v>
      </c>
      <c r="B18">
        <v>50.42</v>
      </c>
      <c r="D18">
        <f t="shared" si="0"/>
        <v>3025.2000000000003</v>
      </c>
      <c r="E18">
        <f t="shared" si="1"/>
        <v>2755.1912568306011</v>
      </c>
      <c r="H18">
        <f>INT(ABS(E18-F$2)&lt;Sheet1!B$3*G$2)</f>
        <v>1</v>
      </c>
      <c r="J18">
        <f t="shared" si="2"/>
        <v>1.1700040478855542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F286-42AA-4ABB-9AE9-68783DF0591C}">
  <dimension ref="A1:T1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42.78</v>
      </c>
      <c r="D2">
        <f t="shared" ref="D2:D13" si="0">B2*60+C2</f>
        <v>2566.8000000000002</v>
      </c>
      <c r="E2">
        <f t="shared" ref="E2:E13" si="1">D2/A2*1000</f>
        <v>2275.5319148936173</v>
      </c>
      <c r="F2">
        <f>AVERAGE(E2:E30)</f>
        <v>2403.9743634565443</v>
      </c>
      <c r="G2">
        <f>_xlfn.STDEV.S(E2:E50)</f>
        <v>71.552059375408746</v>
      </c>
      <c r="H2">
        <f>INT(ABS(E2-F$2)&lt;Sheet1!B$3*G$2)</f>
        <v>1</v>
      </c>
      <c r="I2">
        <f>SUMPRODUCT(E2:E50,H2:H50)/SUM(H2:H50)</f>
        <v>2403.9743634565443</v>
      </c>
      <c r="J2">
        <f>E2/I$2</f>
        <v>0.94657079105525632</v>
      </c>
      <c r="M2">
        <v>39.83</v>
      </c>
      <c r="O2">
        <f>M2*60+N2</f>
        <v>2389.7999999999997</v>
      </c>
      <c r="P2">
        <f>Q2*I2</f>
        <v>2403.9743634565443</v>
      </c>
      <c r="Q2">
        <f>Sheet1!C3</f>
        <v>1</v>
      </c>
      <c r="R2">
        <f>O2/P2*1000</f>
        <v>994.1037792781766</v>
      </c>
      <c r="T2">
        <v>2019</v>
      </c>
    </row>
    <row r="3" spans="1:20" x14ac:dyDescent="0.3">
      <c r="A3">
        <v>1098</v>
      </c>
      <c r="B3">
        <v>42.67</v>
      </c>
      <c r="D3">
        <f t="shared" si="0"/>
        <v>2560.2000000000003</v>
      </c>
      <c r="E3">
        <f t="shared" si="1"/>
        <v>2331.6939890710382</v>
      </c>
      <c r="H3">
        <f>INT(ABS(E3-F$2)&lt;Sheet1!B$3*G$2)</f>
        <v>1</v>
      </c>
      <c r="J3">
        <f t="shared" ref="J3:J13" si="2">E3/I$2</f>
        <v>0.96993296788673822</v>
      </c>
    </row>
    <row r="4" spans="1:20" x14ac:dyDescent="0.3">
      <c r="A4">
        <v>1070</v>
      </c>
      <c r="B4">
        <v>41.87</v>
      </c>
      <c r="D4">
        <f t="shared" si="0"/>
        <v>2512.1999999999998</v>
      </c>
      <c r="E4">
        <f t="shared" si="1"/>
        <v>2347.8504672897197</v>
      </c>
      <c r="H4">
        <f>INT(ABS(E4-F$2)&lt;Sheet1!B$3*G$2)</f>
        <v>1</v>
      </c>
      <c r="J4">
        <f t="shared" si="2"/>
        <v>0.97665370437389898</v>
      </c>
    </row>
    <row r="5" spans="1:20" x14ac:dyDescent="0.3">
      <c r="A5">
        <v>972</v>
      </c>
      <c r="B5">
        <v>38.229999999999997</v>
      </c>
      <c r="D5">
        <f t="shared" si="0"/>
        <v>2293.7999999999997</v>
      </c>
      <c r="E5">
        <f t="shared" si="1"/>
        <v>2359.8765432098762</v>
      </c>
      <c r="H5">
        <f>INT(ABS(E5-F$2)&lt;Sheet1!B$3*G$2)</f>
        <v>1</v>
      </c>
      <c r="J5">
        <f t="shared" si="2"/>
        <v>0.98165628514304859</v>
      </c>
    </row>
    <row r="6" spans="1:20" x14ac:dyDescent="0.3">
      <c r="A6">
        <v>1142</v>
      </c>
      <c r="B6">
        <v>45.55</v>
      </c>
      <c r="D6">
        <f t="shared" si="0"/>
        <v>2733</v>
      </c>
      <c r="E6">
        <f t="shared" si="1"/>
        <v>2393.169877408056</v>
      </c>
      <c r="H6">
        <f>INT(ABS(E6-F$2)&lt;Sheet1!B$3*G$2)</f>
        <v>1</v>
      </c>
      <c r="J6">
        <f t="shared" si="2"/>
        <v>0.99550557351495494</v>
      </c>
    </row>
    <row r="7" spans="1:20" x14ac:dyDescent="0.3">
      <c r="A7">
        <v>1143</v>
      </c>
      <c r="B7">
        <v>45.6</v>
      </c>
      <c r="D7">
        <f t="shared" si="0"/>
        <v>2736</v>
      </c>
      <c r="E7">
        <f t="shared" si="1"/>
        <v>2393.7007874015749</v>
      </c>
      <c r="H7">
        <f>INT(ABS(E7-F$2)&lt;Sheet1!B$3*G$2)</f>
        <v>1</v>
      </c>
      <c r="J7">
        <f t="shared" si="2"/>
        <v>0.99572642029335223</v>
      </c>
    </row>
    <row r="8" spans="1:20" x14ac:dyDescent="0.3">
      <c r="A8">
        <v>1128</v>
      </c>
      <c r="B8">
        <v>45.1</v>
      </c>
      <c r="D8">
        <f t="shared" si="0"/>
        <v>2706</v>
      </c>
      <c r="E8">
        <f t="shared" si="1"/>
        <v>2398.9361702127662</v>
      </c>
      <c r="H8">
        <f>INT(ABS(E8-F$2)&lt;Sheet1!B$3*G$2)</f>
        <v>1</v>
      </c>
      <c r="J8">
        <f t="shared" si="2"/>
        <v>0.99790422338924867</v>
      </c>
    </row>
    <row r="9" spans="1:20" x14ac:dyDescent="0.3">
      <c r="A9">
        <v>1098</v>
      </c>
      <c r="B9">
        <v>43.93</v>
      </c>
      <c r="D9">
        <f t="shared" si="0"/>
        <v>2635.8</v>
      </c>
      <c r="E9">
        <f t="shared" si="1"/>
        <v>2400.5464480874321</v>
      </c>
      <c r="H9">
        <f>INT(ABS(E9-F$2)&lt;Sheet1!B$3*G$2)</f>
        <v>1</v>
      </c>
      <c r="J9">
        <f t="shared" si="2"/>
        <v>0.99857406325906761</v>
      </c>
    </row>
    <row r="10" spans="1:20" x14ac:dyDescent="0.3">
      <c r="A10">
        <v>1143</v>
      </c>
      <c r="B10">
        <v>46.7</v>
      </c>
      <c r="D10">
        <f t="shared" si="0"/>
        <v>2802</v>
      </c>
      <c r="E10">
        <f t="shared" si="1"/>
        <v>2451.4435695538059</v>
      </c>
      <c r="H10">
        <f>INT(ABS(E10-F$2)&lt;Sheet1!B$3*G$2)</f>
        <v>1</v>
      </c>
      <c r="J10">
        <f t="shared" si="2"/>
        <v>1.0197461365723586</v>
      </c>
    </row>
    <row r="11" spans="1:20" x14ac:dyDescent="0.3">
      <c r="A11">
        <v>1143</v>
      </c>
      <c r="B11">
        <v>47.33</v>
      </c>
      <c r="D11">
        <f t="shared" si="0"/>
        <v>2839.7999999999997</v>
      </c>
      <c r="E11">
        <f t="shared" si="1"/>
        <v>2484.5144356955379</v>
      </c>
      <c r="H11">
        <f>INT(ABS(E11-F$2)&lt;Sheet1!B$3*G$2)</f>
        <v>1</v>
      </c>
      <c r="J11">
        <f t="shared" si="2"/>
        <v>1.0335028831685167</v>
      </c>
    </row>
    <row r="12" spans="1:20" x14ac:dyDescent="0.3">
      <c r="A12">
        <v>1128</v>
      </c>
      <c r="B12">
        <v>47.08</v>
      </c>
      <c r="D12">
        <f t="shared" si="0"/>
        <v>2824.7999999999997</v>
      </c>
      <c r="E12">
        <f t="shared" si="1"/>
        <v>2504.255319148936</v>
      </c>
      <c r="H12">
        <f>INT(ABS(E12-F$2)&lt;Sheet1!B$3*G$2)</f>
        <v>1</v>
      </c>
      <c r="J12">
        <f t="shared" si="2"/>
        <v>1.0417146527087764</v>
      </c>
    </row>
    <row r="13" spans="1:20" x14ac:dyDescent="0.3">
      <c r="A13">
        <v>972</v>
      </c>
      <c r="B13">
        <v>40.6</v>
      </c>
      <c r="D13">
        <f t="shared" si="0"/>
        <v>2436</v>
      </c>
      <c r="E13">
        <f t="shared" si="1"/>
        <v>2506.1728395061727</v>
      </c>
      <c r="H13">
        <f>INT(ABS(E13-F$2)&lt;Sheet1!B$3*G$2)</f>
        <v>1</v>
      </c>
      <c r="J13">
        <f t="shared" si="2"/>
        <v>1.0425122986347837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9420-DF9D-4A3C-80E6-722D5965C7DC}">
  <dimension ref="A1:T1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1070</v>
      </c>
      <c r="B2">
        <v>39.450000000000003</v>
      </c>
      <c r="D2">
        <f t="shared" ref="D2:D14" si="0">B2*60+C2</f>
        <v>2367</v>
      </c>
      <c r="E2">
        <f t="shared" ref="E2:E14" si="1">D2/A2*1000</f>
        <v>2212.1495327102803</v>
      </c>
      <c r="F2">
        <f>AVERAGE(E2:E30)</f>
        <v>2475.9875793193473</v>
      </c>
      <c r="G2">
        <f>_xlfn.STDEV.S(E2:E50)</f>
        <v>165.25726242806272</v>
      </c>
      <c r="H2">
        <f>INT(ABS(E2-F$2)&lt;Sheet1!B$3*G$2)</f>
        <v>1</v>
      </c>
      <c r="I2">
        <f>SUMPRODUCT(E2:E50,H2:H50)/SUM(H2:H50)</f>
        <v>2475.9875793193473</v>
      </c>
      <c r="J2">
        <f>E2/I$2</f>
        <v>0.89344128831147185</v>
      </c>
      <c r="M2">
        <v>39.369999999999997</v>
      </c>
      <c r="O2">
        <f>M2*60+N2</f>
        <v>2362.1999999999998</v>
      </c>
      <c r="P2">
        <f>Q2*I2</f>
        <v>2475.9875793193473</v>
      </c>
      <c r="Q2">
        <f>Sheet1!C3</f>
        <v>1</v>
      </c>
      <c r="R2">
        <f>O2/P2*1000</f>
        <v>954.0435581059628</v>
      </c>
      <c r="T2">
        <v>2019</v>
      </c>
    </row>
    <row r="3" spans="1:20" x14ac:dyDescent="0.3">
      <c r="A3">
        <v>1098</v>
      </c>
      <c r="B3">
        <v>41.4</v>
      </c>
      <c r="D3">
        <f t="shared" si="0"/>
        <v>2484</v>
      </c>
      <c r="E3">
        <f t="shared" si="1"/>
        <v>2262.2950819672128</v>
      </c>
      <c r="H3">
        <f>INT(ABS(E3-F$2)&lt;Sheet1!B$3*G$2)</f>
        <v>1</v>
      </c>
      <c r="J3">
        <f t="shared" ref="J3:J14" si="2">E3/I$2</f>
        <v>0.91369403500364932</v>
      </c>
    </row>
    <row r="4" spans="1:20" x14ac:dyDescent="0.3">
      <c r="A4">
        <v>1098</v>
      </c>
      <c r="B4">
        <v>42.83</v>
      </c>
      <c r="D4">
        <f t="shared" si="0"/>
        <v>2569.7999999999997</v>
      </c>
      <c r="E4">
        <f t="shared" si="1"/>
        <v>2340.4371584699452</v>
      </c>
      <c r="H4">
        <f>INT(ABS(E4-F$2)&lt;Sheet1!B$3*G$2)</f>
        <v>1</v>
      </c>
      <c r="J4">
        <f t="shared" si="2"/>
        <v>0.94525399804846144</v>
      </c>
    </row>
    <row r="5" spans="1:20" x14ac:dyDescent="0.3">
      <c r="A5">
        <v>1143</v>
      </c>
      <c r="B5">
        <v>46.13</v>
      </c>
      <c r="D5">
        <f t="shared" si="0"/>
        <v>2767.8</v>
      </c>
      <c r="E5">
        <f t="shared" si="1"/>
        <v>2421.5223097112862</v>
      </c>
      <c r="H5">
        <f>INT(ABS(E5-F$2)&lt;Sheet1!B$3*G$2)</f>
        <v>1</v>
      </c>
      <c r="J5">
        <f t="shared" si="2"/>
        <v>0.97800260790361726</v>
      </c>
    </row>
    <row r="6" spans="1:20" x14ac:dyDescent="0.3">
      <c r="A6">
        <v>1143</v>
      </c>
      <c r="B6">
        <v>46.27</v>
      </c>
      <c r="D6">
        <f t="shared" si="0"/>
        <v>2776.2000000000003</v>
      </c>
      <c r="E6">
        <f t="shared" si="1"/>
        <v>2428.8713910761157</v>
      </c>
      <c r="H6">
        <f>INT(ABS(E6-F$2)&lt;Sheet1!B$3*G$2)</f>
        <v>1</v>
      </c>
      <c r="J6">
        <f t="shared" si="2"/>
        <v>0.98097074935400774</v>
      </c>
    </row>
    <row r="7" spans="1:20" x14ac:dyDescent="0.3">
      <c r="A7">
        <v>1128</v>
      </c>
      <c r="B7">
        <v>45.8</v>
      </c>
      <c r="D7">
        <f t="shared" si="0"/>
        <v>2748</v>
      </c>
      <c r="E7">
        <f t="shared" si="1"/>
        <v>2436.1702127659573</v>
      </c>
      <c r="H7">
        <f>INT(ABS(E7-F$2)&lt;Sheet1!B$3*G$2)</f>
        <v>1</v>
      </c>
      <c r="J7">
        <f t="shared" si="2"/>
        <v>0.98391859196469156</v>
      </c>
    </row>
    <row r="8" spans="1:20" x14ac:dyDescent="0.3">
      <c r="A8">
        <v>972</v>
      </c>
      <c r="B8">
        <v>40.35</v>
      </c>
      <c r="D8">
        <f t="shared" si="0"/>
        <v>2421</v>
      </c>
      <c r="E8">
        <f t="shared" si="1"/>
        <v>2490.7407407407409</v>
      </c>
      <c r="H8">
        <f>INT(ABS(E8-F$2)&lt;Sheet1!B$3*G$2)</f>
        <v>1</v>
      </c>
      <c r="J8">
        <f t="shared" si="2"/>
        <v>1.0059584957310042</v>
      </c>
    </row>
    <row r="9" spans="1:20" x14ac:dyDescent="0.3">
      <c r="A9">
        <v>1038</v>
      </c>
      <c r="B9">
        <v>43.4</v>
      </c>
      <c r="D9">
        <f t="shared" si="0"/>
        <v>2604</v>
      </c>
      <c r="E9">
        <f t="shared" si="1"/>
        <v>2508.6705202312141</v>
      </c>
      <c r="H9">
        <f>INT(ABS(E9-F$2)&lt;Sheet1!B$3*G$2)</f>
        <v>1</v>
      </c>
      <c r="J9">
        <f t="shared" si="2"/>
        <v>1.0131999615768879</v>
      </c>
    </row>
    <row r="10" spans="1:20" x14ac:dyDescent="0.3">
      <c r="A10">
        <v>1143</v>
      </c>
      <c r="B10">
        <v>48.03</v>
      </c>
      <c r="D10">
        <f t="shared" si="0"/>
        <v>2881.8</v>
      </c>
      <c r="E10">
        <f t="shared" si="1"/>
        <v>2521.2598425196852</v>
      </c>
      <c r="H10">
        <f>INT(ABS(E10-F$2)&lt;Sheet1!B$3*G$2)</f>
        <v>1</v>
      </c>
      <c r="J10">
        <f t="shared" si="2"/>
        <v>1.0182845275874863</v>
      </c>
    </row>
    <row r="11" spans="1:20" x14ac:dyDescent="0.3">
      <c r="A11">
        <v>1142</v>
      </c>
      <c r="B11">
        <v>48.45</v>
      </c>
      <c r="D11">
        <f t="shared" si="0"/>
        <v>2907</v>
      </c>
      <c r="E11">
        <f t="shared" si="1"/>
        <v>2545.5341506129598</v>
      </c>
      <c r="H11">
        <f>INT(ABS(E11-F$2)&lt;Sheet1!B$3*G$2)</f>
        <v>1</v>
      </c>
      <c r="J11">
        <f t="shared" si="2"/>
        <v>1.0280884168703024</v>
      </c>
    </row>
    <row r="12" spans="1:20" x14ac:dyDescent="0.3">
      <c r="A12">
        <v>1143</v>
      </c>
      <c r="B12">
        <v>48.65</v>
      </c>
      <c r="D12">
        <f t="shared" si="0"/>
        <v>2919</v>
      </c>
      <c r="E12">
        <f t="shared" si="1"/>
        <v>2553.8057742782153</v>
      </c>
      <c r="H12">
        <f>INT(ABS(E12-F$2)&lt;Sheet1!B$3*G$2)</f>
        <v>1</v>
      </c>
      <c r="J12">
        <f t="shared" si="2"/>
        <v>1.0314291540106435</v>
      </c>
    </row>
    <row r="13" spans="1:20" x14ac:dyDescent="0.3">
      <c r="A13">
        <v>1128</v>
      </c>
      <c r="B13">
        <v>48.7</v>
      </c>
      <c r="D13">
        <f t="shared" si="0"/>
        <v>2922</v>
      </c>
      <c r="E13">
        <f t="shared" si="1"/>
        <v>2590.4255319148938</v>
      </c>
      <c r="H13">
        <f>INT(ABS(E13-F$2)&lt;Sheet1!B$3*G$2)</f>
        <v>1</v>
      </c>
      <c r="J13">
        <f t="shared" si="2"/>
        <v>1.0462191141633295</v>
      </c>
    </row>
    <row r="14" spans="1:20" x14ac:dyDescent="0.3">
      <c r="A14">
        <v>1098</v>
      </c>
      <c r="B14">
        <v>52.63</v>
      </c>
      <c r="D14">
        <f t="shared" si="0"/>
        <v>3157.8</v>
      </c>
      <c r="E14">
        <f t="shared" si="1"/>
        <v>2875.9562841530055</v>
      </c>
      <c r="H14">
        <f>INT(ABS(E14-F$2)&lt;Sheet1!B$3*G$2)</f>
        <v>1</v>
      </c>
      <c r="J14">
        <f t="shared" si="2"/>
        <v>1.1615390594744461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A71F-A8B2-43A4-8167-00C7137FC1B1}">
  <dimension ref="A1:T1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1136</v>
      </c>
      <c r="B2">
        <v>38.07</v>
      </c>
      <c r="D2">
        <f t="shared" ref="D2:D14" si="0">B2*60+C2</f>
        <v>2284.1999999999998</v>
      </c>
      <c r="E2">
        <f t="shared" ref="E2:E14" si="1">D2/A2*1000</f>
        <v>2010.7394366197182</v>
      </c>
      <c r="F2">
        <f>AVERAGE(E2:E30)</f>
        <v>2154.4968208898645</v>
      </c>
      <c r="G2">
        <f>_xlfn.STDEV.S(E2:E50)</f>
        <v>176.41838434295767</v>
      </c>
      <c r="H2">
        <f>INT(ABS(E2-F$2)&lt;Sheet1!B$3*G$2)</f>
        <v>1</v>
      </c>
      <c r="I2">
        <f>SUMPRODUCT(E2:E50,H2:H50)/SUM(H2:H50)</f>
        <v>2154.4968208898645</v>
      </c>
      <c r="J2">
        <f>E2/I$2</f>
        <v>0.93327565727817097</v>
      </c>
      <c r="M2">
        <v>32.9</v>
      </c>
      <c r="O2">
        <f>M2*60+N2</f>
        <v>1974</v>
      </c>
      <c r="P2">
        <f>Q2*I2</f>
        <v>2154.4968208898645</v>
      </c>
      <c r="Q2">
        <f>Sheet1!C3</f>
        <v>1</v>
      </c>
      <c r="R2">
        <f>O2/P2*1000</f>
        <v>916.22321316987859</v>
      </c>
      <c r="T2">
        <v>2019</v>
      </c>
    </row>
    <row r="3" spans="1:20" x14ac:dyDescent="0.3">
      <c r="A3">
        <v>1099</v>
      </c>
      <c r="B3">
        <v>36.869999999999997</v>
      </c>
      <c r="D3">
        <f t="shared" si="0"/>
        <v>2212.1999999999998</v>
      </c>
      <c r="E3">
        <f t="shared" si="1"/>
        <v>2012.9208371246586</v>
      </c>
      <c r="H3">
        <f>INT(ABS(E3-F$2)&lt;Sheet1!B$3*G$2)</f>
        <v>1</v>
      </c>
      <c r="J3">
        <f t="shared" ref="J3:J14" si="2">E3/I$2</f>
        <v>0.93428814450200437</v>
      </c>
    </row>
    <row r="4" spans="1:20" x14ac:dyDescent="0.3">
      <c r="A4">
        <v>1099</v>
      </c>
      <c r="B4">
        <v>37.119999999999997</v>
      </c>
      <c r="D4">
        <f t="shared" ref="D4:D9" si="3">B4*60+C4</f>
        <v>2227.1999999999998</v>
      </c>
      <c r="E4">
        <f t="shared" si="1"/>
        <v>2026.5696087352137</v>
      </c>
      <c r="H4">
        <f>INT(ABS(E4-F$2)&lt;Sheet1!B$3*G$2)</f>
        <v>1</v>
      </c>
      <c r="J4">
        <f t="shared" si="2"/>
        <v>0.94062316039908878</v>
      </c>
    </row>
    <row r="5" spans="1:20" x14ac:dyDescent="0.3">
      <c r="A5">
        <v>1099</v>
      </c>
      <c r="B5">
        <v>37.369999999999997</v>
      </c>
      <c r="D5">
        <f t="shared" si="3"/>
        <v>2242.1999999999998</v>
      </c>
      <c r="E5">
        <f t="shared" si="1"/>
        <v>2040.2183803457685</v>
      </c>
      <c r="H5">
        <f>INT(ABS(E5-F$2)&lt;Sheet1!B$3*G$2)</f>
        <v>1</v>
      </c>
      <c r="J5">
        <f t="shared" si="2"/>
        <v>0.94695817629617296</v>
      </c>
    </row>
    <row r="6" spans="1:20" x14ac:dyDescent="0.3">
      <c r="A6">
        <v>1089</v>
      </c>
      <c r="B6">
        <v>37.07</v>
      </c>
      <c r="D6">
        <f t="shared" si="3"/>
        <v>2224.1999999999998</v>
      </c>
      <c r="E6">
        <f t="shared" si="1"/>
        <v>2042.4242424242425</v>
      </c>
      <c r="H6">
        <f>INT(ABS(E6-F$2)&lt;Sheet1!B$3*G$2)</f>
        <v>1</v>
      </c>
      <c r="J6">
        <f t="shared" si="2"/>
        <v>0.94798201724923736</v>
      </c>
    </row>
    <row r="7" spans="1:20" x14ac:dyDescent="0.3">
      <c r="A7">
        <v>1099</v>
      </c>
      <c r="B7">
        <v>37.799999999999997</v>
      </c>
      <c r="D7">
        <f t="shared" si="3"/>
        <v>2268</v>
      </c>
      <c r="E7">
        <f t="shared" si="1"/>
        <v>2063.6942675159235</v>
      </c>
      <c r="H7">
        <f>INT(ABS(E7-F$2)&lt;Sheet1!B$3*G$2)</f>
        <v>1</v>
      </c>
      <c r="J7">
        <f t="shared" si="2"/>
        <v>0.95785440363915819</v>
      </c>
    </row>
    <row r="8" spans="1:20" x14ac:dyDescent="0.3">
      <c r="A8">
        <v>1099</v>
      </c>
      <c r="B8">
        <v>38.729999999999997</v>
      </c>
      <c r="D8">
        <f t="shared" si="3"/>
        <v>2323.7999999999997</v>
      </c>
      <c r="E8">
        <f t="shared" si="1"/>
        <v>2114.4676979071878</v>
      </c>
      <c r="H8">
        <f>INT(ABS(E8-F$2)&lt;Sheet1!B$3*G$2)</f>
        <v>1</v>
      </c>
      <c r="J8">
        <f t="shared" si="2"/>
        <v>0.9814206627763119</v>
      </c>
    </row>
    <row r="9" spans="1:20" x14ac:dyDescent="0.3">
      <c r="A9">
        <v>970</v>
      </c>
      <c r="B9">
        <v>34.33</v>
      </c>
      <c r="D9">
        <f t="shared" si="3"/>
        <v>2059.7999999999997</v>
      </c>
      <c r="E9">
        <f t="shared" si="1"/>
        <v>2123.5051546391751</v>
      </c>
      <c r="H9">
        <f>INT(ABS(E9-F$2)&lt;Sheet1!B$3*G$2)</f>
        <v>1</v>
      </c>
      <c r="J9">
        <f t="shared" si="2"/>
        <v>0.98561535763237329</v>
      </c>
    </row>
    <row r="10" spans="1:20" x14ac:dyDescent="0.3">
      <c r="A10">
        <v>1145</v>
      </c>
      <c r="B10">
        <v>41.25</v>
      </c>
      <c r="D10">
        <f t="shared" si="0"/>
        <v>2475</v>
      </c>
      <c r="E10">
        <f t="shared" si="1"/>
        <v>2161.5720524017465</v>
      </c>
      <c r="H10">
        <f>INT(ABS(E10-F$2)&lt;Sheet1!B$3*G$2)</f>
        <v>1</v>
      </c>
      <c r="J10">
        <f t="shared" si="2"/>
        <v>1.0032839368539703</v>
      </c>
    </row>
    <row r="11" spans="1:20" x14ac:dyDescent="0.3">
      <c r="A11">
        <v>1102</v>
      </c>
      <c r="B11">
        <v>39.78</v>
      </c>
      <c r="D11">
        <f t="shared" si="0"/>
        <v>2386.8000000000002</v>
      </c>
      <c r="E11">
        <f t="shared" si="1"/>
        <v>2165.8802177858443</v>
      </c>
      <c r="H11">
        <f>INT(ABS(E11-F$2)&lt;Sheet1!B$3*G$2)</f>
        <v>1</v>
      </c>
      <c r="J11">
        <f t="shared" si="2"/>
        <v>1.0052835524218959</v>
      </c>
    </row>
    <row r="12" spans="1:20" x14ac:dyDescent="0.3">
      <c r="A12">
        <v>1145</v>
      </c>
      <c r="B12">
        <v>42.08</v>
      </c>
      <c r="D12">
        <f t="shared" si="0"/>
        <v>2524.7999999999997</v>
      </c>
      <c r="E12">
        <f t="shared" si="1"/>
        <v>2205.0655021834059</v>
      </c>
      <c r="H12">
        <f>INT(ABS(E12-F$2)&lt;Sheet1!B$3*G$2)</f>
        <v>1</v>
      </c>
      <c r="J12">
        <f t="shared" si="2"/>
        <v>1.0234712257652139</v>
      </c>
    </row>
    <row r="13" spans="1:20" x14ac:dyDescent="0.3">
      <c r="A13">
        <v>942</v>
      </c>
      <c r="B13">
        <v>38.520000000000003</v>
      </c>
      <c r="D13">
        <f t="shared" si="0"/>
        <v>2311.2000000000003</v>
      </c>
      <c r="E13">
        <f t="shared" si="1"/>
        <v>2453.503184713376</v>
      </c>
      <c r="H13">
        <f>INT(ABS(E13-F$2)&lt;Sheet1!B$3*G$2)</f>
        <v>1</v>
      </c>
      <c r="J13">
        <f t="shared" si="2"/>
        <v>1.1387824576598882</v>
      </c>
    </row>
    <row r="14" spans="1:20" x14ac:dyDescent="0.3">
      <c r="A14">
        <v>942</v>
      </c>
      <c r="B14">
        <v>40.630000000000003</v>
      </c>
      <c r="D14">
        <f t="shared" si="0"/>
        <v>2437.8000000000002</v>
      </c>
      <c r="E14">
        <f t="shared" si="1"/>
        <v>2587.8980891719748</v>
      </c>
      <c r="H14">
        <f>INT(ABS(E14-F$2)&lt;Sheet1!B$3*G$2)</f>
        <v>1</v>
      </c>
      <c r="J14">
        <f t="shared" si="2"/>
        <v>1.2011612475265125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6C4D-0307-4A19-BF96-F0744A639C6F}">
  <dimension ref="A1:T1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1014</v>
      </c>
      <c r="B2">
        <v>33.619999999999997</v>
      </c>
      <c r="D2">
        <f t="shared" ref="D2:D13" si="0">B2*60+C2</f>
        <v>2017.1999999999998</v>
      </c>
      <c r="E2">
        <f t="shared" ref="E2:E13" si="1">D2/A2*1000</f>
        <v>1989.3491124260354</v>
      </c>
      <c r="F2">
        <f>AVERAGE(E2:E30)</f>
        <v>2208.240329162551</v>
      </c>
      <c r="G2">
        <f>_xlfn.STDEV.S(E2:E50)</f>
        <v>135.56588964447315</v>
      </c>
      <c r="H2">
        <f>INT(ABS(E2-F$2)&lt;Sheet1!B$3*G$2)</f>
        <v>1</v>
      </c>
      <c r="I2">
        <f>SUMPRODUCT(E2:E50,H2:H50)/SUM(H2:H50)</f>
        <v>2208.240329162551</v>
      </c>
      <c r="J2">
        <f>E2/I$2</f>
        <v>0.90087527437761838</v>
      </c>
      <c r="M2">
        <v>34.229999999999997</v>
      </c>
      <c r="O2">
        <f>M2*60+N2</f>
        <v>2053.7999999999997</v>
      </c>
      <c r="P2">
        <f>Q2*I2</f>
        <v>2208.240329162551</v>
      </c>
      <c r="Q2">
        <f>Sheet1!C3</f>
        <v>1</v>
      </c>
      <c r="R2">
        <f>O2/P2*1000</f>
        <v>930.06181115208551</v>
      </c>
      <c r="T2">
        <v>2019</v>
      </c>
    </row>
    <row r="3" spans="1:20" x14ac:dyDescent="0.3">
      <c r="A3">
        <v>1089</v>
      </c>
      <c r="B3">
        <v>36.479999999999997</v>
      </c>
      <c r="D3">
        <f t="shared" si="0"/>
        <v>2188.7999999999997</v>
      </c>
      <c r="E3">
        <f t="shared" si="1"/>
        <v>2009.9173553719006</v>
      </c>
      <c r="H3">
        <f>INT(ABS(E3-F$2)&lt;Sheet1!B$3*G$2)</f>
        <v>1</v>
      </c>
      <c r="J3">
        <f t="shared" ref="J3:J13" si="2">E3/I$2</f>
        <v>0.91018958798480865</v>
      </c>
    </row>
    <row r="4" spans="1:20" x14ac:dyDescent="0.3">
      <c r="A4">
        <v>1099</v>
      </c>
      <c r="B4">
        <v>37.82</v>
      </c>
      <c r="D4">
        <f t="shared" ref="D4:D9" si="3">B4*60+C4</f>
        <v>2269.1999999999998</v>
      </c>
      <c r="E4">
        <f t="shared" si="1"/>
        <v>2064.7861692447677</v>
      </c>
      <c r="H4">
        <f>INT(ABS(E4-F$2)&lt;Sheet1!B$3*G$2)</f>
        <v>1</v>
      </c>
      <c r="J4">
        <f t="shared" si="2"/>
        <v>0.93503688976997057</v>
      </c>
    </row>
    <row r="5" spans="1:20" x14ac:dyDescent="0.3">
      <c r="A5">
        <v>1099</v>
      </c>
      <c r="B5">
        <v>38.700000000000003</v>
      </c>
      <c r="D5">
        <f t="shared" si="3"/>
        <v>2322</v>
      </c>
      <c r="E5">
        <f t="shared" si="1"/>
        <v>2112.8298453139214</v>
      </c>
      <c r="H5">
        <f>INT(ABS(E5-F$2)&lt;Sheet1!B$3*G$2)</f>
        <v>1</v>
      </c>
      <c r="J5">
        <f t="shared" si="2"/>
        <v>0.95679343294811892</v>
      </c>
    </row>
    <row r="6" spans="1:20" x14ac:dyDescent="0.3">
      <c r="A6">
        <v>1002</v>
      </c>
      <c r="B6">
        <v>36.450000000000003</v>
      </c>
      <c r="D6">
        <f t="shared" si="3"/>
        <v>2187</v>
      </c>
      <c r="E6">
        <f t="shared" si="1"/>
        <v>2182.6347305389218</v>
      </c>
      <c r="H6">
        <f>INT(ABS(E6-F$2)&lt;Sheet1!B$3*G$2)</f>
        <v>1</v>
      </c>
      <c r="J6">
        <f t="shared" si="2"/>
        <v>0.98840452359941278</v>
      </c>
    </row>
    <row r="7" spans="1:20" x14ac:dyDescent="0.3">
      <c r="A7">
        <v>1099</v>
      </c>
      <c r="B7">
        <v>41.07</v>
      </c>
      <c r="D7">
        <f t="shared" si="3"/>
        <v>2464.1999999999998</v>
      </c>
      <c r="E7">
        <f t="shared" si="1"/>
        <v>2242.2202001819837</v>
      </c>
      <c r="H7">
        <f>INT(ABS(E7-F$2)&lt;Sheet1!B$3*G$2)</f>
        <v>1</v>
      </c>
      <c r="J7">
        <f t="shared" si="2"/>
        <v>1.0153877594619962</v>
      </c>
    </row>
    <row r="8" spans="1:20" x14ac:dyDescent="0.3">
      <c r="A8">
        <v>970</v>
      </c>
      <c r="B8">
        <v>36.770000000000003</v>
      </c>
      <c r="D8">
        <f t="shared" si="3"/>
        <v>2206.2000000000003</v>
      </c>
      <c r="E8">
        <f t="shared" si="1"/>
        <v>2274.432989690722</v>
      </c>
      <c r="H8">
        <f>INT(ABS(E8-F$2)&lt;Sheet1!B$3*G$2)</f>
        <v>1</v>
      </c>
      <c r="J8">
        <f t="shared" si="2"/>
        <v>1.0299752973686853</v>
      </c>
    </row>
    <row r="9" spans="1:20" x14ac:dyDescent="0.3">
      <c r="A9">
        <v>1145</v>
      </c>
      <c r="B9">
        <v>43.45</v>
      </c>
      <c r="D9">
        <f t="shared" si="3"/>
        <v>2607</v>
      </c>
      <c r="E9">
        <f t="shared" si="1"/>
        <v>2276.8558951965065</v>
      </c>
      <c r="H9">
        <f>INT(ABS(E9-F$2)&lt;Sheet1!B$3*G$2)</f>
        <v>1</v>
      </c>
      <c r="J9">
        <f t="shared" si="2"/>
        <v>1.0310725083351671</v>
      </c>
    </row>
    <row r="10" spans="1:20" x14ac:dyDescent="0.3">
      <c r="A10">
        <v>1136</v>
      </c>
      <c r="B10">
        <v>43.13</v>
      </c>
      <c r="D10">
        <f t="shared" si="0"/>
        <v>2587.8000000000002</v>
      </c>
      <c r="E10">
        <f t="shared" si="1"/>
        <v>2277.9929577464791</v>
      </c>
      <c r="H10">
        <f>INT(ABS(E10-F$2)&lt;Sheet1!B$3*G$2)</f>
        <v>1</v>
      </c>
      <c r="J10">
        <f t="shared" si="2"/>
        <v>1.0315874262700298</v>
      </c>
    </row>
    <row r="11" spans="1:20" x14ac:dyDescent="0.3">
      <c r="A11">
        <v>970</v>
      </c>
      <c r="B11">
        <v>37.67</v>
      </c>
      <c r="D11">
        <f t="shared" si="0"/>
        <v>2260.2000000000003</v>
      </c>
      <c r="E11">
        <f t="shared" si="1"/>
        <v>2330.1030927835054</v>
      </c>
      <c r="H11">
        <f>INT(ABS(E11-F$2)&lt;Sheet1!B$3*G$2)</f>
        <v>1</v>
      </c>
      <c r="J11">
        <f t="shared" si="2"/>
        <v>1.0551854623845085</v>
      </c>
    </row>
    <row r="12" spans="1:20" x14ac:dyDescent="0.3">
      <c r="A12">
        <v>1099</v>
      </c>
      <c r="B12">
        <v>42.68</v>
      </c>
      <c r="D12">
        <f t="shared" si="0"/>
        <v>2560.8000000000002</v>
      </c>
      <c r="E12">
        <f t="shared" si="1"/>
        <v>2330.1182893539581</v>
      </c>
      <c r="H12">
        <f>INT(ABS(E12-F$2)&lt;Sheet1!B$3*G$2)</f>
        <v>1</v>
      </c>
      <c r="J12">
        <f t="shared" si="2"/>
        <v>1.0551923441401996</v>
      </c>
    </row>
    <row r="13" spans="1:20" x14ac:dyDescent="0.3">
      <c r="A13">
        <v>942</v>
      </c>
      <c r="B13">
        <v>37.799999999999997</v>
      </c>
      <c r="D13">
        <f t="shared" si="0"/>
        <v>2268</v>
      </c>
      <c r="E13">
        <f t="shared" si="1"/>
        <v>2407.6433121019109</v>
      </c>
      <c r="H13">
        <f>INT(ABS(E13-F$2)&lt;Sheet1!B$3*G$2)</f>
        <v>1</v>
      </c>
      <c r="J13">
        <f t="shared" si="2"/>
        <v>1.0902994933594845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2C8A-B5AE-49E7-8B5B-D02D9104BC0C}">
  <dimension ref="A1:T1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1002</v>
      </c>
      <c r="B2">
        <v>49.33</v>
      </c>
      <c r="D2">
        <f t="shared" ref="D2:D13" si="0">B2*60+C2</f>
        <v>2959.7999999999997</v>
      </c>
      <c r="E2">
        <f t="shared" ref="E2:E13" si="1">D2/A2*1000</f>
        <v>2953.892215568862</v>
      </c>
      <c r="F2">
        <f>AVERAGE(E2:E30)</f>
        <v>3171.7640866360775</v>
      </c>
      <c r="G2">
        <f>_xlfn.STDEV.S(E2:E50)</f>
        <v>174.53741285401097</v>
      </c>
      <c r="H2">
        <f>INT(ABS(E2-F$2)&lt;Sheet1!B$3*G$2)</f>
        <v>1</v>
      </c>
      <c r="I2">
        <f>SUMPRODUCT(E2:E50,H2:H50)/SUM(H2:H50)</f>
        <v>3171.7640866360775</v>
      </c>
      <c r="J2">
        <f>E2/I$2</f>
        <v>0.93130892931627618</v>
      </c>
      <c r="M2">
        <v>49.78</v>
      </c>
      <c r="O2">
        <f>M2*60+N2</f>
        <v>2986.8</v>
      </c>
      <c r="P2">
        <f>Q2*I2</f>
        <v>3171.7640866360775</v>
      </c>
      <c r="Q2">
        <f>Sheet1!C3</f>
        <v>1</v>
      </c>
      <c r="R2">
        <f>O2/P2*1000</f>
        <v>941.68416011285149</v>
      </c>
      <c r="T2">
        <v>2019</v>
      </c>
    </row>
    <row r="3" spans="1:20" x14ac:dyDescent="0.3">
      <c r="A3">
        <v>1014</v>
      </c>
      <c r="B3">
        <v>51.17</v>
      </c>
      <c r="D3">
        <f t="shared" si="0"/>
        <v>3070.2000000000003</v>
      </c>
      <c r="E3">
        <f t="shared" si="1"/>
        <v>3027.810650887574</v>
      </c>
      <c r="H3">
        <f>INT(ABS(E3-F$2)&lt;Sheet1!B$3*G$2)</f>
        <v>1</v>
      </c>
      <c r="J3">
        <f t="shared" ref="J3:J13" si="2">E3/I$2</f>
        <v>0.95461407853281477</v>
      </c>
    </row>
    <row r="4" spans="1:20" x14ac:dyDescent="0.3">
      <c r="A4">
        <v>1136</v>
      </c>
      <c r="B4">
        <v>57.6</v>
      </c>
      <c r="D4">
        <f t="shared" ref="D4:D9" si="3">B4*60+C4</f>
        <v>3456</v>
      </c>
      <c r="E4">
        <f t="shared" si="1"/>
        <v>3042.2535211267605</v>
      </c>
      <c r="H4">
        <f>INT(ABS(E4-F$2)&lt;Sheet1!B$3*G$2)</f>
        <v>1</v>
      </c>
      <c r="J4">
        <f t="shared" si="2"/>
        <v>0.959167654979449</v>
      </c>
    </row>
    <row r="5" spans="1:20" x14ac:dyDescent="0.3">
      <c r="A5">
        <v>1089</v>
      </c>
      <c r="B5">
        <v>56.07</v>
      </c>
      <c r="D5">
        <f t="shared" si="3"/>
        <v>3364.2</v>
      </c>
      <c r="E5">
        <f t="shared" si="1"/>
        <v>3089.2561983471073</v>
      </c>
      <c r="H5">
        <f>INT(ABS(E5-F$2)&lt;Sheet1!B$3*G$2)</f>
        <v>1</v>
      </c>
      <c r="J5">
        <f t="shared" si="2"/>
        <v>0.97398675120996259</v>
      </c>
    </row>
    <row r="6" spans="1:20" x14ac:dyDescent="0.3">
      <c r="A6">
        <v>1145</v>
      </c>
      <c r="B6">
        <v>59.55</v>
      </c>
      <c r="D6">
        <f t="shared" si="3"/>
        <v>3573</v>
      </c>
      <c r="E6">
        <f t="shared" si="1"/>
        <v>3120.524017467249</v>
      </c>
      <c r="H6">
        <f>INT(ABS(E6-F$2)&lt;Sheet1!B$3*G$2)</f>
        <v>1</v>
      </c>
      <c r="J6">
        <f t="shared" si="2"/>
        <v>0.98384493052786504</v>
      </c>
    </row>
    <row r="7" spans="1:20" x14ac:dyDescent="0.3">
      <c r="A7">
        <v>1099</v>
      </c>
      <c r="B7">
        <v>57.35</v>
      </c>
      <c r="D7">
        <f t="shared" si="3"/>
        <v>3441</v>
      </c>
      <c r="E7">
        <f t="shared" si="1"/>
        <v>3131.0282074613283</v>
      </c>
      <c r="H7">
        <f>INT(ABS(E7-F$2)&lt;Sheet1!B$3*G$2)</f>
        <v>1</v>
      </c>
      <c r="J7">
        <f t="shared" si="2"/>
        <v>0.98715671214439116</v>
      </c>
    </row>
    <row r="8" spans="1:20" x14ac:dyDescent="0.3">
      <c r="A8">
        <v>1099</v>
      </c>
      <c r="B8">
        <v>57.67</v>
      </c>
      <c r="D8">
        <f t="shared" si="3"/>
        <v>3460.2000000000003</v>
      </c>
      <c r="E8">
        <f t="shared" si="1"/>
        <v>3148.498635122839</v>
      </c>
      <c r="H8">
        <f>INT(ABS(E8-F$2)&lt;Sheet1!B$3*G$2)</f>
        <v>1</v>
      </c>
      <c r="J8">
        <f t="shared" si="2"/>
        <v>0.99266482283116031</v>
      </c>
    </row>
    <row r="9" spans="1:20" x14ac:dyDescent="0.3">
      <c r="A9">
        <v>1099</v>
      </c>
      <c r="B9">
        <v>57.8</v>
      </c>
      <c r="D9">
        <f t="shared" si="3"/>
        <v>3468</v>
      </c>
      <c r="E9">
        <f t="shared" si="1"/>
        <v>3155.5959963603277</v>
      </c>
      <c r="H9">
        <f>INT(ABS(E9-F$2)&lt;Sheet1!B$3*G$2)</f>
        <v>1</v>
      </c>
      <c r="J9">
        <f t="shared" si="2"/>
        <v>0.9949024927976603</v>
      </c>
    </row>
    <row r="10" spans="1:20" x14ac:dyDescent="0.3">
      <c r="A10">
        <v>1099</v>
      </c>
      <c r="B10">
        <v>58.7</v>
      </c>
      <c r="D10">
        <f t="shared" si="0"/>
        <v>3522</v>
      </c>
      <c r="E10">
        <f t="shared" si="1"/>
        <v>3204.7315741583257</v>
      </c>
      <c r="H10">
        <f>INT(ABS(E10-F$2)&lt;Sheet1!B$3*G$2)</f>
        <v>1</v>
      </c>
      <c r="J10">
        <f t="shared" si="2"/>
        <v>1.0103940541041982</v>
      </c>
    </row>
    <row r="11" spans="1:20" x14ac:dyDescent="0.3">
      <c r="A11">
        <v>1099</v>
      </c>
      <c r="B11">
        <v>59.07</v>
      </c>
      <c r="D11">
        <f t="shared" si="0"/>
        <v>3544.2</v>
      </c>
      <c r="E11">
        <f t="shared" si="1"/>
        <v>3224.9317561419471</v>
      </c>
      <c r="H11">
        <f>INT(ABS(E11-F$2)&lt;Sheet1!B$3*G$2)</f>
        <v>1</v>
      </c>
      <c r="J11">
        <f t="shared" si="2"/>
        <v>1.0167628070857748</v>
      </c>
    </row>
    <row r="12" spans="1:20" x14ac:dyDescent="0.3">
      <c r="A12">
        <v>970</v>
      </c>
      <c r="B12">
        <v>53.92</v>
      </c>
      <c r="D12">
        <f t="shared" si="0"/>
        <v>3235.2000000000003</v>
      </c>
      <c r="E12">
        <f t="shared" si="1"/>
        <v>3335.2577319587631</v>
      </c>
      <c r="H12">
        <f>INT(ABS(E12-F$2)&lt;Sheet1!B$3*G$2)</f>
        <v>1</v>
      </c>
      <c r="J12">
        <f t="shared" si="2"/>
        <v>1.0515465970535294</v>
      </c>
    </row>
    <row r="13" spans="1:20" x14ac:dyDescent="0.3">
      <c r="A13">
        <v>942</v>
      </c>
      <c r="B13">
        <v>56.95</v>
      </c>
      <c r="D13">
        <f t="shared" si="0"/>
        <v>3417</v>
      </c>
      <c r="E13">
        <f t="shared" si="1"/>
        <v>3627.3885350318469</v>
      </c>
      <c r="H13">
        <f>INT(ABS(E13-F$2)&lt;Sheet1!B$3*G$2)</f>
        <v>1</v>
      </c>
      <c r="J13">
        <f t="shared" si="2"/>
        <v>1.1436501694169181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C60A-EC5E-4D88-AB23-C47FF249B9DB}">
  <dimension ref="A1:T9"/>
  <sheetViews>
    <sheetView tabSelected="1"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1014</v>
      </c>
      <c r="B2">
        <v>37.57</v>
      </c>
      <c r="D2">
        <f t="shared" ref="D2:D3" si="0">B2*60+C2</f>
        <v>2254.1999999999998</v>
      </c>
      <c r="E2">
        <f t="shared" ref="E2:E9" si="1">D2/A2*1000</f>
        <v>2223.0769230769229</v>
      </c>
      <c r="F2">
        <f>AVERAGE(E2:E30)</f>
        <v>2381.3988662801521</v>
      </c>
      <c r="G2">
        <f>_xlfn.STDEV.S(E2:E50)</f>
        <v>115.36901713662093</v>
      </c>
      <c r="H2">
        <f>INT(ABS(E2-F$2)&lt;Sheet1!B$3*G$2)</f>
        <v>1</v>
      </c>
      <c r="I2">
        <f>SUMPRODUCT(E2:E50,H2:H50)/SUM(H2:H50)</f>
        <v>2381.3988662801521</v>
      </c>
      <c r="J2">
        <f>E2/I$2</f>
        <v>0.93351725095488314</v>
      </c>
      <c r="M2">
        <v>37.1</v>
      </c>
      <c r="O2">
        <f>M2*60+N2</f>
        <v>2226</v>
      </c>
      <c r="P2">
        <f>Q2*I2</f>
        <v>2381.3988662801521</v>
      </c>
      <c r="Q2">
        <f>Sheet1!C3</f>
        <v>1</v>
      </c>
      <c r="R2">
        <f>O2/P2*1000</f>
        <v>934.74471308416639</v>
      </c>
      <c r="T2">
        <v>2019</v>
      </c>
    </row>
    <row r="3" spans="1:20" x14ac:dyDescent="0.3">
      <c r="A3">
        <v>1099</v>
      </c>
      <c r="B3">
        <v>42.07</v>
      </c>
      <c r="D3">
        <f t="shared" si="0"/>
        <v>2524.1999999999998</v>
      </c>
      <c r="E3">
        <f t="shared" si="1"/>
        <v>2296.8152866242035</v>
      </c>
      <c r="H3">
        <f>INT(ABS(E3-F$2)&lt;Sheet1!B$3*G$2)</f>
        <v>1</v>
      </c>
      <c r="J3">
        <f t="shared" ref="J3:J9" si="2">E3/I$2</f>
        <v>0.96448155709922223</v>
      </c>
    </row>
    <row r="4" spans="1:20" x14ac:dyDescent="0.3">
      <c r="A4">
        <v>1089</v>
      </c>
      <c r="B4">
        <v>42.12</v>
      </c>
      <c r="D4">
        <f t="shared" ref="D4:D9" si="3">B4*60+C4</f>
        <v>2527.1999999999998</v>
      </c>
      <c r="E4">
        <f t="shared" si="1"/>
        <v>2320.6611570247928</v>
      </c>
      <c r="H4">
        <f>INT(ABS(E4-F$2)&lt;Sheet1!B$3*G$2)</f>
        <v>1</v>
      </c>
      <c r="J4">
        <f t="shared" si="2"/>
        <v>0.97449494491855781</v>
      </c>
    </row>
    <row r="5" spans="1:20" x14ac:dyDescent="0.3">
      <c r="A5">
        <v>1099</v>
      </c>
      <c r="B5">
        <v>42.68</v>
      </c>
      <c r="D5">
        <f t="shared" si="3"/>
        <v>2560.8000000000002</v>
      </c>
      <c r="E5">
        <f t="shared" si="1"/>
        <v>2330.1182893539581</v>
      </c>
      <c r="H5">
        <f>INT(ABS(E5-F$2)&lt;Sheet1!B$3*G$2)</f>
        <v>1</v>
      </c>
      <c r="J5">
        <f t="shared" si="2"/>
        <v>0.97846619579260297</v>
      </c>
    </row>
    <row r="6" spans="1:20" x14ac:dyDescent="0.3">
      <c r="A6">
        <v>1099</v>
      </c>
      <c r="B6">
        <v>44.15</v>
      </c>
      <c r="D6">
        <f t="shared" si="3"/>
        <v>2649</v>
      </c>
      <c r="E6">
        <f t="shared" si="1"/>
        <v>2410.3730664240215</v>
      </c>
      <c r="H6">
        <f>INT(ABS(E6-F$2)&lt;Sheet1!B$3*G$2)</f>
        <v>1</v>
      </c>
      <c r="J6">
        <f t="shared" si="2"/>
        <v>1.0121668824799301</v>
      </c>
    </row>
    <row r="7" spans="1:20" x14ac:dyDescent="0.3">
      <c r="A7">
        <v>1136</v>
      </c>
      <c r="B7">
        <v>45.92</v>
      </c>
      <c r="D7">
        <f t="shared" si="3"/>
        <v>2755.2000000000003</v>
      </c>
      <c r="E7">
        <f t="shared" si="1"/>
        <v>2425.3521126760565</v>
      </c>
      <c r="H7">
        <f>INT(ABS(E7-F$2)&lt;Sheet1!B$3*G$2)</f>
        <v>1</v>
      </c>
      <c r="J7">
        <f t="shared" si="2"/>
        <v>1.0184569023771146</v>
      </c>
    </row>
    <row r="8" spans="1:20" x14ac:dyDescent="0.3">
      <c r="A8">
        <v>1143</v>
      </c>
      <c r="B8">
        <v>46.57</v>
      </c>
      <c r="D8">
        <f t="shared" si="3"/>
        <v>2794.2</v>
      </c>
      <c r="E8">
        <f t="shared" si="1"/>
        <v>2444.6194225721783</v>
      </c>
      <c r="H8">
        <f>INT(ABS(E8-F$2)&lt;Sheet1!B$3*G$2)</f>
        <v>1</v>
      </c>
      <c r="J8">
        <f t="shared" si="2"/>
        <v>1.0265476553244437</v>
      </c>
    </row>
    <row r="9" spans="1:20" x14ac:dyDescent="0.3">
      <c r="A9">
        <v>1145</v>
      </c>
      <c r="B9">
        <v>49.62</v>
      </c>
      <c r="D9">
        <f t="shared" si="3"/>
        <v>2977.2</v>
      </c>
      <c r="E9">
        <f t="shared" si="1"/>
        <v>2600.1746724890827</v>
      </c>
      <c r="H9">
        <f>INT(ABS(E9-F$2)&lt;Sheet1!B$3*G$2)</f>
        <v>1</v>
      </c>
      <c r="J9">
        <f t="shared" si="2"/>
        <v>1.0918686110532454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9063-1DC7-4DFF-A664-E0C181988646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50</v>
      </c>
      <c r="C2">
        <v>56</v>
      </c>
      <c r="D2">
        <f t="shared" ref="D2:D5" si="0">B2*60+C2</f>
        <v>3056</v>
      </c>
      <c r="E2">
        <f t="shared" ref="E2:E5" si="1">D2/A2*1000</f>
        <v>3059.0590590590591</v>
      </c>
      <c r="F2">
        <f>AVERAGE(E2:E30)</f>
        <v>3074.2596651185836</v>
      </c>
      <c r="G2">
        <f>_xlfn.STDEV.S(E2:E50)</f>
        <v>137.80026693309549</v>
      </c>
      <c r="H2">
        <f>INT(ABS(E2-F$2)&lt;Sheet1!B$3*G$2)</f>
        <v>1</v>
      </c>
      <c r="I2">
        <f>SUMPRODUCT(E2:E50,H2:H50)/SUM(H2:H50)</f>
        <v>3074.2596651185836</v>
      </c>
      <c r="J2">
        <f>E2/I$2</f>
        <v>0.99505552304771294</v>
      </c>
      <c r="M2">
        <v>55</v>
      </c>
      <c r="N2">
        <v>42</v>
      </c>
      <c r="O2">
        <f>M2*60+N2</f>
        <v>3342</v>
      </c>
      <c r="P2">
        <f>Q2*I2</f>
        <v>3074.2596651185836</v>
      </c>
      <c r="Q2">
        <f>Sheet1!C3</f>
        <v>1</v>
      </c>
      <c r="R2">
        <f>O2/P2*1000</f>
        <v>1087.0909955718034</v>
      </c>
      <c r="T2">
        <v>2018</v>
      </c>
    </row>
    <row r="3" spans="1:20" x14ac:dyDescent="0.3">
      <c r="A3">
        <v>1128</v>
      </c>
      <c r="B3">
        <v>54</v>
      </c>
      <c r="C3">
        <v>47</v>
      </c>
      <c r="D3">
        <f t="shared" si="0"/>
        <v>3287</v>
      </c>
      <c r="E3">
        <f t="shared" si="1"/>
        <v>2914.0070921985816</v>
      </c>
      <c r="H3">
        <f>INT(ABS(E3-F$2)&lt;Sheet1!B$3*G$2)</f>
        <v>1</v>
      </c>
      <c r="J3">
        <f t="shared" ref="J3:J4" si="2">E3/I$2</f>
        <v>0.94787279202915975</v>
      </c>
    </row>
    <row r="4" spans="1:20" x14ac:dyDescent="0.3">
      <c r="A4">
        <v>1038</v>
      </c>
      <c r="B4">
        <v>56</v>
      </c>
      <c r="C4">
        <v>14</v>
      </c>
      <c r="D4">
        <f t="shared" si="0"/>
        <v>3374</v>
      </c>
      <c r="E4">
        <f t="shared" si="1"/>
        <v>3250.4816955684009</v>
      </c>
      <c r="H4">
        <f>INT(ABS(E4-F$2)&lt;Sheet1!B$3*G$2)</f>
        <v>1</v>
      </c>
      <c r="J4">
        <f t="shared" si="2"/>
        <v>1.0573217781338649</v>
      </c>
    </row>
    <row r="5" spans="1:20" x14ac:dyDescent="0.3">
      <c r="A5">
        <v>1143</v>
      </c>
      <c r="B5">
        <v>58</v>
      </c>
      <c r="C5">
        <v>33</v>
      </c>
      <c r="D5">
        <f t="shared" si="0"/>
        <v>3513</v>
      </c>
      <c r="E5">
        <f t="shared" si="1"/>
        <v>3073.4908136482941</v>
      </c>
      <c r="H5">
        <f>INT(ABS(E5-F$2)&lt;Sheet1!B$3*G$2)</f>
        <v>1</v>
      </c>
      <c r="J5">
        <f>E5/I$2</f>
        <v>0.99974990678926279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E14D-233D-4E8F-9CBB-B69B2CB62C76}">
  <dimension ref="A1:T3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40</v>
      </c>
      <c r="C2">
        <v>28</v>
      </c>
      <c r="D2">
        <f t="shared" ref="D2:D3" si="0">B2*60+C2</f>
        <v>2428</v>
      </c>
      <c r="E2">
        <f t="shared" ref="E2:E3" si="1">D2/A2*1000</f>
        <v>2152.4822695035464</v>
      </c>
      <c r="F2">
        <f>AVERAGE(E2:E30)</f>
        <v>2228.0346605610466</v>
      </c>
      <c r="G2">
        <f>_xlfn.STDEV.S(E2:E50)</f>
        <v>106.84721610323291</v>
      </c>
      <c r="H2">
        <f>INT(ABS(E2-F$2)&lt;Sheet1!B$3*G$2)</f>
        <v>1</v>
      </c>
      <c r="I2">
        <f>SUMPRODUCT(E2:E50,H2:H50)/SUM(H2:H50)</f>
        <v>2228.0346605610466</v>
      </c>
      <c r="J2">
        <f>E2/I$2</f>
        <v>0.96609011861670269</v>
      </c>
      <c r="M2">
        <v>37</v>
      </c>
      <c r="N2">
        <v>5</v>
      </c>
      <c r="O2">
        <f>M2*60+N2</f>
        <v>2225</v>
      </c>
      <c r="P2">
        <f>Q2*I2</f>
        <v>2228.0346605610466</v>
      </c>
      <c r="Q2">
        <f>Sheet1!C3</f>
        <v>1</v>
      </c>
      <c r="R2">
        <f>O2/P2*1000</f>
        <v>998.63796528179569</v>
      </c>
      <c r="T2">
        <v>2018</v>
      </c>
    </row>
    <row r="3" spans="1:20" x14ac:dyDescent="0.3">
      <c r="A3">
        <v>1143</v>
      </c>
      <c r="B3">
        <v>43</v>
      </c>
      <c r="C3">
        <v>53</v>
      </c>
      <c r="D3">
        <f t="shared" si="0"/>
        <v>2633</v>
      </c>
      <c r="E3">
        <f t="shared" si="1"/>
        <v>2303.5870516185473</v>
      </c>
      <c r="H3">
        <f>INT(ABS(E3-F$2)&lt;Sheet1!B$3*G$2)</f>
        <v>1</v>
      </c>
      <c r="J3">
        <f t="shared" ref="J3" si="2">E3/I$2</f>
        <v>1.0339098813832976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A39E-032D-4F98-8C21-C77CE1F562DD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40</v>
      </c>
      <c r="C2">
        <v>7</v>
      </c>
      <c r="D2">
        <f t="shared" ref="D2:D4" si="0">B2*60+C2</f>
        <v>2407</v>
      </c>
      <c r="E2">
        <f t="shared" ref="E2:E4" si="1">D2/A2*1000</f>
        <v>2133.8652482269504</v>
      </c>
      <c r="F2">
        <f>AVERAGE(E2:E30)</f>
        <v>2172.0282962682213</v>
      </c>
      <c r="G2">
        <f>_xlfn.STDEV.S(E2:E50)</f>
        <v>43.563140880807069</v>
      </c>
      <c r="H2">
        <f>INT(ABS(E2-F$2)&lt;Sheet1!B$3*G$2)</f>
        <v>1</v>
      </c>
      <c r="I2">
        <f>SUMPRODUCT(E2:E50,H2:H50)/SUM(H2:H50)</f>
        <v>2172.0282962682213</v>
      </c>
      <c r="J2">
        <f>E2/I$2</f>
        <v>0.98242976479319388</v>
      </c>
      <c r="M2">
        <v>38</v>
      </c>
      <c r="N2">
        <v>7</v>
      </c>
      <c r="O2">
        <f>M2*60+N2</f>
        <v>2287</v>
      </c>
      <c r="P2">
        <f>Q2*I2</f>
        <v>2172.0282962682213</v>
      </c>
      <c r="Q2">
        <f>Sheet1!C3</f>
        <v>1</v>
      </c>
      <c r="R2">
        <f>O2/P2*1000</f>
        <v>1052.9328756578873</v>
      </c>
      <c r="T2">
        <v>2018</v>
      </c>
    </row>
    <row r="3" spans="1:20" x14ac:dyDescent="0.3">
      <c r="A3">
        <v>1098</v>
      </c>
      <c r="B3">
        <v>40</v>
      </c>
      <c r="C3">
        <v>37</v>
      </c>
      <c r="D3">
        <f t="shared" si="0"/>
        <v>2437</v>
      </c>
      <c r="E3">
        <f t="shared" si="1"/>
        <v>2219.4899817850637</v>
      </c>
      <c r="H3">
        <f>INT(ABS(E3-F$2)&lt;Sheet1!B$3*G$2)</f>
        <v>1</v>
      </c>
      <c r="J3">
        <f t="shared" ref="J3:J4" si="2">E3/I$2</f>
        <v>1.0218513200764403</v>
      </c>
    </row>
    <row r="4" spans="1:20" x14ac:dyDescent="0.3">
      <c r="A4">
        <v>1143</v>
      </c>
      <c r="B4">
        <v>41</v>
      </c>
      <c r="C4">
        <v>12</v>
      </c>
      <c r="D4">
        <f t="shared" si="0"/>
        <v>2472</v>
      </c>
      <c r="E4">
        <f t="shared" si="1"/>
        <v>2162.7296587926508</v>
      </c>
      <c r="H4">
        <f>INT(ABS(E4-F$2)&lt;Sheet1!B$3*G$2)</f>
        <v>1</v>
      </c>
      <c r="J4">
        <f t="shared" si="2"/>
        <v>0.99571891513036614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38A-A78B-4BFA-B8EE-51820F4B988A}">
  <dimension ref="A1:T5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999</v>
      </c>
      <c r="B2">
        <v>43</v>
      </c>
      <c r="C2">
        <v>33</v>
      </c>
      <c r="D2">
        <f t="shared" ref="D2:D5" si="0">B2*60+C2</f>
        <v>2613</v>
      </c>
      <c r="E2">
        <f t="shared" ref="E2:E5" si="1">D2/A2*1000</f>
        <v>2615.6156156156153</v>
      </c>
      <c r="F2">
        <f>AVERAGE(E2:E30)</f>
        <v>2638.6140912627343</v>
      </c>
      <c r="G2">
        <f>_xlfn.STDEV.S(E2:E50)</f>
        <v>122.31143456100884</v>
      </c>
      <c r="H2">
        <f>INT(ABS(E2-F$2)&lt;Sheet1!B$3*G$2)</f>
        <v>1</v>
      </c>
      <c r="I2">
        <f>SUMPRODUCT(E2:E50,H2:H50)/SUM(H2:H50)</f>
        <v>2638.6140912627343</v>
      </c>
      <c r="J2">
        <f>E2/I$2</f>
        <v>0.99128388053286232</v>
      </c>
      <c r="M2">
        <v>46</v>
      </c>
      <c r="N2">
        <v>35</v>
      </c>
      <c r="O2">
        <f>M2*60+N2</f>
        <v>2795</v>
      </c>
      <c r="P2">
        <f>Q2*I2</f>
        <v>2638.6140912627343</v>
      </c>
      <c r="Q2">
        <f>Sheet1!C3</f>
        <v>1</v>
      </c>
      <c r="R2">
        <f>O2/P2*1000</f>
        <v>1059.2682003992579</v>
      </c>
      <c r="T2">
        <v>2018</v>
      </c>
    </row>
    <row r="3" spans="1:20" x14ac:dyDescent="0.3">
      <c r="A3">
        <v>1205</v>
      </c>
      <c r="B3">
        <v>50</v>
      </c>
      <c r="C3">
        <v>9</v>
      </c>
      <c r="D3">
        <f t="shared" si="0"/>
        <v>3009</v>
      </c>
      <c r="E3">
        <f t="shared" si="1"/>
        <v>2497.0954356846473</v>
      </c>
      <c r="H3">
        <f>INT(ABS(E3-F$2)&lt;Sheet1!B$3*G$2)</f>
        <v>1</v>
      </c>
      <c r="J3">
        <f t="shared" ref="J3:J4" si="2">E3/I$2</f>
        <v>0.94636629280246065</v>
      </c>
    </row>
    <row r="4" spans="1:20" x14ac:dyDescent="0.3">
      <c r="A4">
        <v>1143</v>
      </c>
      <c r="B4">
        <v>50</v>
      </c>
      <c r="C4">
        <v>26</v>
      </c>
      <c r="D4">
        <f t="shared" si="0"/>
        <v>3026</v>
      </c>
      <c r="E4">
        <f t="shared" si="1"/>
        <v>2647.4190726159227</v>
      </c>
      <c r="H4">
        <f>INT(ABS(E4-F$2)&lt;Sheet1!B$3*G$2)</f>
        <v>1</v>
      </c>
      <c r="J4">
        <f t="shared" si="2"/>
        <v>1.0033369720044869</v>
      </c>
    </row>
    <row r="5" spans="1:20" x14ac:dyDescent="0.3">
      <c r="A5">
        <v>1128</v>
      </c>
      <c r="B5">
        <v>52</v>
      </c>
      <c r="C5">
        <v>32</v>
      </c>
      <c r="D5">
        <f t="shared" si="0"/>
        <v>3152</v>
      </c>
      <c r="E5">
        <f t="shared" si="1"/>
        <v>2794.3262411347514</v>
      </c>
      <c r="H5">
        <f>INT(ABS(E5-F$2)&lt;Sheet1!B$3*G$2)</f>
        <v>1</v>
      </c>
      <c r="J5">
        <f>E5/I$2</f>
        <v>1.05901285466019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EAB-1095-4327-913D-8A28EEF0641A}">
  <dimension ref="A1:T4"/>
  <sheetViews>
    <sheetView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10</v>
      </c>
      <c r="I1" t="s">
        <v>11</v>
      </c>
      <c r="J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0</v>
      </c>
      <c r="T1" t="s">
        <v>65</v>
      </c>
    </row>
    <row r="2" spans="1:20" x14ac:dyDescent="0.3">
      <c r="A2">
        <v>1128</v>
      </c>
      <c r="B2">
        <v>54</v>
      </c>
      <c r="C2">
        <v>4</v>
      </c>
      <c r="D2">
        <f t="shared" ref="D2:D4" si="0">B2*60+C2</f>
        <v>3244</v>
      </c>
      <c r="E2">
        <f t="shared" ref="E2:E4" si="1">D2/A2*1000</f>
        <v>2875.8865248226948</v>
      </c>
      <c r="F2">
        <f>AVERAGE(E2:E30)</f>
        <v>3033.0064979524345</v>
      </c>
      <c r="G2">
        <f>_xlfn.STDEV.S(E2:E50)</f>
        <v>150.07169105113806</v>
      </c>
      <c r="H2">
        <f>INT(ABS(E2-F$2)&lt;Sheet1!B$3*G$2)</f>
        <v>1</v>
      </c>
      <c r="I2">
        <f>SUMPRODUCT(E2:E50,H2:H50)/SUM(H2:H50)</f>
        <v>3033.0064979524345</v>
      </c>
      <c r="J2">
        <f>E2/I$2</f>
        <v>0.94819662495421275</v>
      </c>
      <c r="M2">
        <v>53</v>
      </c>
      <c r="N2">
        <v>7</v>
      </c>
      <c r="O2">
        <f>M2*60+N2</f>
        <v>3187</v>
      </c>
      <c r="P2">
        <f>Q2*I2</f>
        <v>3033.0064979524345</v>
      </c>
      <c r="Q2">
        <f>Sheet1!C3</f>
        <v>1</v>
      </c>
      <c r="R2">
        <f>O2/P2*1000</f>
        <v>1050.7725592251536</v>
      </c>
      <c r="T2">
        <v>2018</v>
      </c>
    </row>
    <row r="3" spans="1:20" x14ac:dyDescent="0.3">
      <c r="A3">
        <v>1098</v>
      </c>
      <c r="B3">
        <v>55</v>
      </c>
      <c r="C3">
        <v>47</v>
      </c>
      <c r="D3">
        <f t="shared" si="0"/>
        <v>3347</v>
      </c>
      <c r="E3">
        <f t="shared" si="1"/>
        <v>3048.2695810564664</v>
      </c>
      <c r="H3">
        <f>INT(ABS(E3-F$2)&lt;Sheet1!B$3*G$2)</f>
        <v>1</v>
      </c>
      <c r="J3">
        <f t="shared" ref="J3:J4" si="2">E3/I$2</f>
        <v>1.0050323278615907</v>
      </c>
    </row>
    <row r="4" spans="1:20" x14ac:dyDescent="0.3">
      <c r="A4">
        <v>1098</v>
      </c>
      <c r="B4">
        <v>58</v>
      </c>
      <c r="C4">
        <v>6</v>
      </c>
      <c r="D4">
        <f t="shared" si="0"/>
        <v>3486</v>
      </c>
      <c r="E4">
        <f t="shared" si="1"/>
        <v>3174.8633879781423</v>
      </c>
      <c r="H4">
        <f>INT(ABS(E4-F$2)&lt;Sheet1!B$3*G$2)</f>
        <v>1</v>
      </c>
      <c r="J4">
        <f t="shared" si="2"/>
        <v>1.0467710471841964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Sheet1</vt:lpstr>
      <vt:lpstr>OP1</vt:lpstr>
      <vt:lpstr>OP2</vt:lpstr>
      <vt:lpstr>OP3</vt:lpstr>
      <vt:lpstr>OP4</vt:lpstr>
      <vt:lpstr>OP5</vt:lpstr>
      <vt:lpstr>OA1</vt:lpstr>
      <vt:lpstr>OA2</vt:lpstr>
      <vt:lpstr>OA3</vt:lpstr>
      <vt:lpstr>OA4</vt:lpstr>
      <vt:lpstr>OA5</vt:lpstr>
      <vt:lpstr>OA6</vt:lpstr>
      <vt:lpstr>OA7</vt:lpstr>
      <vt:lpstr>SP1</vt:lpstr>
      <vt:lpstr>SP2</vt:lpstr>
      <vt:lpstr>SP3</vt:lpstr>
      <vt:lpstr>SP4</vt:lpstr>
      <vt:lpstr>SP5</vt:lpstr>
      <vt:lpstr>SP6</vt:lpstr>
      <vt:lpstr>SA1</vt:lpstr>
      <vt:lpstr>SA2</vt:lpstr>
      <vt:lpstr>SA3</vt:lpstr>
      <vt:lpstr>SA4</vt:lpstr>
      <vt:lpstr>SA5</vt:lpstr>
      <vt:lpstr>SA6</vt:lpstr>
      <vt:lpstr>SA7</vt:lpstr>
      <vt:lpstr>GG1</vt:lpstr>
      <vt:lpstr>GG2</vt:lpstr>
      <vt:lpstr>GG3</vt:lpstr>
      <vt:lpstr>BN1</vt:lpstr>
      <vt:lpstr>BN2</vt:lpstr>
      <vt:lpstr>BN3</vt:lpstr>
      <vt:lpstr>BN4</vt:lpstr>
      <vt:lpstr>BN5</vt:lpstr>
      <vt:lpstr>BN6</vt:lpstr>
      <vt:lpstr>BN7</vt:lpstr>
      <vt:lpstr>BN8</vt:lpstr>
      <vt:lpstr>SF1</vt:lpstr>
      <vt:lpstr>SF2</vt:lpstr>
      <vt:lpstr>SF3</vt:lpstr>
      <vt:lpstr>SF4</vt:lpstr>
      <vt:lpstr>OW1</vt:lpstr>
      <vt:lpstr>OW2</vt:lpstr>
      <vt:lpstr>OW3</vt:lpstr>
      <vt:lpstr>OW4</vt:lpstr>
      <vt:lpstr>OW5</vt:lpstr>
      <vt:lpstr>OW6</vt:lpstr>
      <vt:lpstr>OW7</vt:lpstr>
      <vt:lpstr>OW8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Yorkston (MTH - Postgraduate Researcher)</dc:creator>
  <cp:lastModifiedBy>Adam Yorkston</cp:lastModifiedBy>
  <dcterms:created xsi:type="dcterms:W3CDTF">2020-02-17T10:56:35Z</dcterms:created>
  <dcterms:modified xsi:type="dcterms:W3CDTF">2020-08-20T16:25:47Z</dcterms:modified>
</cp:coreProperties>
</file>