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damdanielgreen/Desktop/LSCM 344 (complete)/Logs A3/A2/Questions/LP/Easy Stuff/"/>
    </mc:Choice>
  </mc:AlternateContent>
  <xr:revisionPtr revIDLastSave="0" documentId="13_ncr:1_{EF2D99E5-6C2A-1D4C-BFCC-C8A600D6DE2B}" xr6:coauthVersionLast="47" xr6:coauthVersionMax="47" xr10:uidLastSave="{00000000-0000-0000-0000-000000000000}"/>
  <bookViews>
    <workbookView xWindow="0" yWindow="500" windowWidth="28800" windowHeight="16120" activeTab="5" xr2:uid="{91BCDF39-CA0D-4472-B537-39A54AE8CEB7}"/>
  </bookViews>
  <sheets>
    <sheet name="Intro" sheetId="1" r:id="rId1"/>
    <sheet name="Surfboards from tut" sheetId="15" r:id="rId2"/>
    <sheet name="7-39" sheetId="14" r:id="rId3"/>
    <sheet name="Acerno_Cache_XXXXX" sheetId="9" state="veryHidden" r:id="rId4"/>
    <sheet name="7-44" sheetId="5" r:id="rId5"/>
    <sheet name="Portfolio selection" sheetId="10" r:id="rId6"/>
    <sheet name="Truck loading" sheetId="11" r:id="rId7"/>
    <sheet name="8-5" sheetId="13" r:id="rId8"/>
    <sheet name="8-3" sheetId="12" r:id="rId9"/>
  </sheets>
  <definedNames>
    <definedName name="solver_adj" localSheetId="2" hidden="1">'7-39'!$B$22:$D$22</definedName>
    <definedName name="solver_adj" localSheetId="4" hidden="1">'7-44'!$B$21:$E$21</definedName>
    <definedName name="solver_adj" localSheetId="8" hidden="1">'8-3'!$B$24:$G$24</definedName>
    <definedName name="solver_adj" localSheetId="7" hidden="1">'8-5'!$B$31:$J$31</definedName>
    <definedName name="solver_adj" localSheetId="5" hidden="1">'Portfolio selection'!$B$25:$E$25</definedName>
    <definedName name="solver_adj" localSheetId="1" hidden="1">'Surfboards from tut'!$B$17:$E$17</definedName>
    <definedName name="solver_adj" localSheetId="6" hidden="1">'Truck loading'!$B$17:$G$17</definedName>
    <definedName name="solver_cvg" localSheetId="2" hidden="1">0.0001</definedName>
    <definedName name="solver_cvg" localSheetId="4" hidden="1">0.0001</definedName>
    <definedName name="solver_cvg" localSheetId="8" hidden="1">0.0001</definedName>
    <definedName name="solver_cvg" localSheetId="7" hidden="1">0.0001</definedName>
    <definedName name="solver_cvg" localSheetId="5" hidden="1">0.0001</definedName>
    <definedName name="solver_cvg" localSheetId="1" hidden="1">0.0001</definedName>
    <definedName name="solver_cvg" localSheetId="6" hidden="1">0.0001</definedName>
    <definedName name="solver_drv" localSheetId="2" hidden="1">1</definedName>
    <definedName name="solver_drv" localSheetId="4" hidden="1">1</definedName>
    <definedName name="solver_drv" localSheetId="8" hidden="1">1</definedName>
    <definedName name="solver_drv" localSheetId="7" hidden="1">1</definedName>
    <definedName name="solver_drv" localSheetId="5" hidden="1">1</definedName>
    <definedName name="solver_drv" localSheetId="1" hidden="1">1</definedName>
    <definedName name="solver_drv" localSheetId="6" hidden="1">1</definedName>
    <definedName name="solver_eng" localSheetId="2" hidden="1">1</definedName>
    <definedName name="solver_eng" localSheetId="4" hidden="1">2</definedName>
    <definedName name="solver_eng" localSheetId="8" hidden="1">2</definedName>
    <definedName name="solver_eng" localSheetId="7" hidden="1">2</definedName>
    <definedName name="solver_eng" localSheetId="5" hidden="1">2</definedName>
    <definedName name="solver_eng" localSheetId="1" hidden="1">2</definedName>
    <definedName name="solver_eng" localSheetId="6" hidden="1">2</definedName>
    <definedName name="solver_est" localSheetId="2" hidden="1">1</definedName>
    <definedName name="solver_est" localSheetId="4" hidden="1">1</definedName>
    <definedName name="solver_est" localSheetId="8" hidden="1">1</definedName>
    <definedName name="solver_est" localSheetId="7" hidden="1">1</definedName>
    <definedName name="solver_est" localSheetId="5" hidden="1">1</definedName>
    <definedName name="solver_est" localSheetId="1" hidden="1">1</definedName>
    <definedName name="solver_est" localSheetId="6" hidden="1">1</definedName>
    <definedName name="solver_itr" localSheetId="2" hidden="1">2147483647</definedName>
    <definedName name="solver_itr" localSheetId="4" hidden="1">2147483647</definedName>
    <definedName name="solver_itr" localSheetId="8" hidden="1">2147483647</definedName>
    <definedName name="solver_itr" localSheetId="7" hidden="1">2147483647</definedName>
    <definedName name="solver_itr" localSheetId="5" hidden="1">2147483647</definedName>
    <definedName name="solver_itr" localSheetId="1" hidden="1">2147483647</definedName>
    <definedName name="solver_itr" localSheetId="6" hidden="1">2147483647</definedName>
    <definedName name="solver_lhs0" localSheetId="1" hidden="1">'Surfboards from tut'!#REF!</definedName>
    <definedName name="solver_lhs1" localSheetId="2" hidden="1">'7-39'!$E$26:$E$29</definedName>
    <definedName name="solver_lhs1" localSheetId="4" hidden="1">'7-44'!$F$25:$F$26</definedName>
    <definedName name="solver_lhs1" localSheetId="8" hidden="1">'8-3'!$H$28:$H$33</definedName>
    <definedName name="solver_lhs1" localSheetId="7" hidden="1">'8-5'!$K$35:$K$37</definedName>
    <definedName name="solver_lhs1" localSheetId="5" hidden="1">'Portfolio selection'!$F$29:$F$33</definedName>
    <definedName name="solver_lhs1" localSheetId="1" hidden="1">'Surfboards from tut'!$F$21:$F$28</definedName>
    <definedName name="solver_lhs1" localSheetId="6" hidden="1">'Truck loading'!$H$21:$H$27</definedName>
    <definedName name="solver_lhs2" localSheetId="2" hidden="1">'7-39'!$E$30</definedName>
    <definedName name="solver_lhs2" localSheetId="4" hidden="1">'7-44'!$F$27</definedName>
    <definedName name="solver_lhs2" localSheetId="7" hidden="1">'8-5'!$K$38:$K$43</definedName>
    <definedName name="solver_lhs2" localSheetId="5" hidden="1">'Portfolio selection'!$F$34:$F$35</definedName>
    <definedName name="solver_lhs2" localSheetId="1" hidden="1">'Surfboards from tut'!$F$22:$F$25</definedName>
    <definedName name="solver_lhs2" localSheetId="6" hidden="1">'Truck loading'!$H$21:$H$27</definedName>
    <definedName name="solver_lhs3" localSheetId="4" hidden="1">'7-44'!$F$28</definedName>
    <definedName name="solver_lhs3" localSheetId="1" hidden="1">'Surfboards from tut'!#REF!</definedName>
    <definedName name="solver_mip" localSheetId="2" hidden="1">2147483647</definedName>
    <definedName name="solver_mip" localSheetId="4" hidden="1">2147483647</definedName>
    <definedName name="solver_mip" localSheetId="8" hidden="1">2147483647</definedName>
    <definedName name="solver_mip" localSheetId="7" hidden="1">2147483647</definedName>
    <definedName name="solver_mip" localSheetId="5" hidden="1">2147483647</definedName>
    <definedName name="solver_mip" localSheetId="1" hidden="1">2147483647</definedName>
    <definedName name="solver_mip" localSheetId="6" hidden="1">2147483647</definedName>
    <definedName name="solver_mni" localSheetId="2" hidden="1">30</definedName>
    <definedName name="solver_mni" localSheetId="4" hidden="1">30</definedName>
    <definedName name="solver_mni" localSheetId="8" hidden="1">30</definedName>
    <definedName name="solver_mni" localSheetId="7" hidden="1">30</definedName>
    <definedName name="solver_mni" localSheetId="5" hidden="1">30</definedName>
    <definedName name="solver_mni" localSheetId="1" hidden="1">30</definedName>
    <definedName name="solver_mni" localSheetId="6" hidden="1">30</definedName>
    <definedName name="solver_mrt" localSheetId="2" hidden="1">0.075</definedName>
    <definedName name="solver_mrt" localSheetId="4" hidden="1">0.075</definedName>
    <definedName name="solver_mrt" localSheetId="8" hidden="1">0.075</definedName>
    <definedName name="solver_mrt" localSheetId="7" hidden="1">0.075</definedName>
    <definedName name="solver_mrt" localSheetId="5" hidden="1">0.075</definedName>
    <definedName name="solver_mrt" localSheetId="1" hidden="1">0.075</definedName>
    <definedName name="solver_mrt" localSheetId="6" hidden="1">0.075</definedName>
    <definedName name="solver_msl" localSheetId="2" hidden="1">2</definedName>
    <definedName name="solver_msl" localSheetId="4" hidden="1">2</definedName>
    <definedName name="solver_msl" localSheetId="8" hidden="1">2</definedName>
    <definedName name="solver_msl" localSheetId="7" hidden="1">2</definedName>
    <definedName name="solver_msl" localSheetId="5" hidden="1">2</definedName>
    <definedName name="solver_msl" localSheetId="1" hidden="1">2</definedName>
    <definedName name="solver_msl" localSheetId="6" hidden="1">2</definedName>
    <definedName name="solver_neg" localSheetId="2" hidden="1">1</definedName>
    <definedName name="solver_neg" localSheetId="4" hidden="1">1</definedName>
    <definedName name="solver_neg" localSheetId="8" hidden="1">1</definedName>
    <definedName name="solver_neg" localSheetId="7" hidden="1">1</definedName>
    <definedName name="solver_neg" localSheetId="5" hidden="1">1</definedName>
    <definedName name="solver_neg" localSheetId="1" hidden="1">1</definedName>
    <definedName name="solver_neg" localSheetId="6" hidden="1">1</definedName>
    <definedName name="solver_nod" localSheetId="2" hidden="1">2147483647</definedName>
    <definedName name="solver_nod" localSheetId="4" hidden="1">2147483647</definedName>
    <definedName name="solver_nod" localSheetId="8" hidden="1">2147483647</definedName>
    <definedName name="solver_nod" localSheetId="7" hidden="1">2147483647</definedName>
    <definedName name="solver_nod" localSheetId="5" hidden="1">2147483647</definedName>
    <definedName name="solver_nod" localSheetId="1" hidden="1">2147483647</definedName>
    <definedName name="solver_nod" localSheetId="6" hidden="1">2147483647</definedName>
    <definedName name="solver_num" localSheetId="2" hidden="1">2</definedName>
    <definedName name="solver_num" localSheetId="4" hidden="1">3</definedName>
    <definedName name="solver_num" localSheetId="8" hidden="1">1</definedName>
    <definedName name="solver_num" localSheetId="7" hidden="1">2</definedName>
    <definedName name="solver_num" localSheetId="5" hidden="1">2</definedName>
    <definedName name="solver_num" localSheetId="1" hidden="1">1</definedName>
    <definedName name="solver_num" localSheetId="6" hidden="1">1</definedName>
    <definedName name="solver_nwt" localSheetId="2" hidden="1">1</definedName>
    <definedName name="solver_nwt" localSheetId="4" hidden="1">1</definedName>
    <definedName name="solver_nwt" localSheetId="8" hidden="1">1</definedName>
    <definedName name="solver_nwt" localSheetId="7" hidden="1">1</definedName>
    <definedName name="solver_nwt" localSheetId="5" hidden="1">1</definedName>
    <definedName name="solver_nwt" localSheetId="1" hidden="1">1</definedName>
    <definedName name="solver_nwt" localSheetId="6" hidden="1">1</definedName>
    <definedName name="solver_opt" localSheetId="2" hidden="1">'7-39'!$E$23</definedName>
    <definedName name="solver_opt" localSheetId="4" hidden="1">'7-44'!$F$22</definedName>
    <definedName name="solver_opt" localSheetId="8" hidden="1">'8-3'!$H$25</definedName>
    <definedName name="solver_opt" localSheetId="7" hidden="1">'8-5'!$K$32</definedName>
    <definedName name="solver_opt" localSheetId="5" hidden="1">'Portfolio selection'!$F$26</definedName>
    <definedName name="solver_opt" localSheetId="1" hidden="1">'Surfboards from tut'!$F$18</definedName>
    <definedName name="solver_opt" localSheetId="6" hidden="1">'Truck loading'!$H$18</definedName>
    <definedName name="solver_pre" localSheetId="2" hidden="1">0.000001</definedName>
    <definedName name="solver_pre" localSheetId="4" hidden="1">0.000001</definedName>
    <definedName name="solver_pre" localSheetId="8" hidden="1">0.000001</definedName>
    <definedName name="solver_pre" localSheetId="7" hidden="1">0.000001</definedName>
    <definedName name="solver_pre" localSheetId="5" hidden="1">0.000001</definedName>
    <definedName name="solver_pre" localSheetId="1" hidden="1">0.000001</definedName>
    <definedName name="solver_pre" localSheetId="6" hidden="1">0.000001</definedName>
    <definedName name="solver_rbv" localSheetId="2" hidden="1">1</definedName>
    <definedName name="solver_rbv" localSheetId="4" hidden="1">1</definedName>
    <definedName name="solver_rbv" localSheetId="8" hidden="1">1</definedName>
    <definedName name="solver_rbv" localSheetId="7" hidden="1">1</definedName>
    <definedName name="solver_rbv" localSheetId="5" hidden="1">1</definedName>
    <definedName name="solver_rbv" localSheetId="1" hidden="1">1</definedName>
    <definedName name="solver_rbv" localSheetId="6" hidden="1">1</definedName>
    <definedName name="solver_rel0" localSheetId="1" hidden="1">1</definedName>
    <definedName name="solver_rel1" localSheetId="2" hidden="1">3</definedName>
    <definedName name="solver_rel1" localSheetId="4" hidden="1">3</definedName>
    <definedName name="solver_rel1" localSheetId="8" hidden="1">3</definedName>
    <definedName name="solver_rel1" localSheetId="7" hidden="1">2</definedName>
    <definedName name="solver_rel1" localSheetId="5" hidden="1">1</definedName>
    <definedName name="solver_rel1" localSheetId="1" hidden="1">1</definedName>
    <definedName name="solver_rel1" localSheetId="6" hidden="1">1</definedName>
    <definedName name="solver_rel2" localSheetId="2" hidden="1">1</definedName>
    <definedName name="solver_rel2" localSheetId="4" hidden="1">1</definedName>
    <definedName name="solver_rel2" localSheetId="7" hidden="1">1</definedName>
    <definedName name="solver_rel2" localSheetId="5" hidden="1">3</definedName>
    <definedName name="solver_rel2" localSheetId="1" hidden="1">1</definedName>
    <definedName name="solver_rel2" localSheetId="6" hidden="1">1</definedName>
    <definedName name="solver_rel3" localSheetId="4" hidden="1">2</definedName>
    <definedName name="solver_rel3" localSheetId="1" hidden="1">1</definedName>
    <definedName name="solver_rhs0" localSheetId="1" hidden="1">'Surfboards from tut'!#REF!</definedName>
    <definedName name="solver_rhs1" localSheetId="2" hidden="1">'7-39'!$G$26:$G$29</definedName>
    <definedName name="solver_rhs1" localSheetId="4" hidden="1">'7-44'!$H$25:$H$26</definedName>
    <definedName name="solver_rhs1" localSheetId="8" hidden="1">'8-3'!$J$28:$J$33</definedName>
    <definedName name="solver_rhs1" localSheetId="7" hidden="1">'8-5'!$M$35:$M$37</definedName>
    <definedName name="solver_rhs1" localSheetId="5" hidden="1">'Portfolio selection'!$H$29:$H$33</definedName>
    <definedName name="solver_rhs1" localSheetId="1" hidden="1">'Surfboards from tut'!$H$21:$H$28</definedName>
    <definedName name="solver_rhs1" localSheetId="6" hidden="1">'Truck loading'!$J$21:$J$27</definedName>
    <definedName name="solver_rhs2" localSheetId="2" hidden="1">'7-39'!$G$30</definedName>
    <definedName name="solver_rhs2" localSheetId="4" hidden="1">'7-44'!$H$27</definedName>
    <definedName name="solver_rhs2" localSheetId="7" hidden="1">'8-5'!$M$38:$M$43</definedName>
    <definedName name="solver_rhs2" localSheetId="5" hidden="1">'Portfolio selection'!$H$34:$H$35</definedName>
    <definedName name="solver_rhs2" localSheetId="1" hidden="1">'Surfboards from tut'!$H$22:$H$25</definedName>
    <definedName name="solver_rhs2" localSheetId="6" hidden="1">'Truck loading'!$J$21:$J$27</definedName>
    <definedName name="solver_rhs3" localSheetId="4" hidden="1">'7-44'!$H$28</definedName>
    <definedName name="solver_rhs3" localSheetId="1" hidden="1">'Surfboards from tut'!#REF!</definedName>
    <definedName name="solver_rlx" localSheetId="2" hidden="1">2</definedName>
    <definedName name="solver_rlx" localSheetId="4" hidden="1">2</definedName>
    <definedName name="solver_rlx" localSheetId="8" hidden="1">2</definedName>
    <definedName name="solver_rlx" localSheetId="7" hidden="1">2</definedName>
    <definedName name="solver_rlx" localSheetId="5" hidden="1">2</definedName>
    <definedName name="solver_rlx" localSheetId="1" hidden="1">2</definedName>
    <definedName name="solver_rlx" localSheetId="6" hidden="1">2</definedName>
    <definedName name="solver_rsd" localSheetId="2" hidden="1">0</definedName>
    <definedName name="solver_rsd" localSheetId="4" hidden="1">0</definedName>
    <definedName name="solver_rsd" localSheetId="8" hidden="1">0</definedName>
    <definedName name="solver_rsd" localSheetId="7" hidden="1">0</definedName>
    <definedName name="solver_rsd" localSheetId="5" hidden="1">0</definedName>
    <definedName name="solver_rsd" localSheetId="1" hidden="1">0</definedName>
    <definedName name="solver_rsd" localSheetId="6" hidden="1">0</definedName>
    <definedName name="solver_scl" localSheetId="2" hidden="1">1</definedName>
    <definedName name="solver_scl" localSheetId="4" hidden="1">1</definedName>
    <definedName name="solver_scl" localSheetId="8" hidden="1">1</definedName>
    <definedName name="solver_scl" localSheetId="7" hidden="1">1</definedName>
    <definedName name="solver_scl" localSheetId="5" hidden="1">1</definedName>
    <definedName name="solver_scl" localSheetId="1" hidden="1">1</definedName>
    <definedName name="solver_scl" localSheetId="6" hidden="1">1</definedName>
    <definedName name="solver_sho" localSheetId="2" hidden="1">2</definedName>
    <definedName name="solver_sho" localSheetId="4" hidden="1">2</definedName>
    <definedName name="solver_sho" localSheetId="8" hidden="1">2</definedName>
    <definedName name="solver_sho" localSheetId="7" hidden="1">2</definedName>
    <definedName name="solver_sho" localSheetId="5" hidden="1">2</definedName>
    <definedName name="solver_sho" localSheetId="1" hidden="1">2</definedName>
    <definedName name="solver_sho" localSheetId="6" hidden="1">2</definedName>
    <definedName name="solver_ssz" localSheetId="2" hidden="1">100</definedName>
    <definedName name="solver_ssz" localSheetId="4" hidden="1">100</definedName>
    <definedName name="solver_ssz" localSheetId="8" hidden="1">100</definedName>
    <definedName name="solver_ssz" localSheetId="7" hidden="1">100</definedName>
    <definedName name="solver_ssz" localSheetId="5" hidden="1">100</definedName>
    <definedName name="solver_ssz" localSheetId="1" hidden="1">100</definedName>
    <definedName name="solver_ssz" localSheetId="6" hidden="1">100</definedName>
    <definedName name="solver_tim" localSheetId="2" hidden="1">2147483647</definedName>
    <definedName name="solver_tim" localSheetId="4" hidden="1">2147483647</definedName>
    <definedName name="solver_tim" localSheetId="8" hidden="1">2147483647</definedName>
    <definedName name="solver_tim" localSheetId="7" hidden="1">2147483647</definedName>
    <definedName name="solver_tim" localSheetId="5" hidden="1">2147483647</definedName>
    <definedName name="solver_tim" localSheetId="1" hidden="1">2147483647</definedName>
    <definedName name="solver_tim" localSheetId="6" hidden="1">2147483647</definedName>
    <definedName name="solver_tol" localSheetId="2" hidden="1">0.01</definedName>
    <definedName name="solver_tol" localSheetId="4" hidden="1">0.01</definedName>
    <definedName name="solver_tol" localSheetId="8" hidden="1">0.01</definedName>
    <definedName name="solver_tol" localSheetId="7" hidden="1">0.01</definedName>
    <definedName name="solver_tol" localSheetId="5" hidden="1">0.01</definedName>
    <definedName name="solver_tol" localSheetId="1" hidden="1">0.01</definedName>
    <definedName name="solver_tol" localSheetId="6" hidden="1">0.01</definedName>
    <definedName name="solver_typ" localSheetId="2" hidden="1">2</definedName>
    <definedName name="solver_typ" localSheetId="4" hidden="1">2</definedName>
    <definedName name="solver_typ" localSheetId="8" hidden="1">2</definedName>
    <definedName name="solver_typ" localSheetId="7" hidden="1">2</definedName>
    <definedName name="solver_typ" localSheetId="5" hidden="1">1</definedName>
    <definedName name="solver_typ" localSheetId="1" hidden="1">1</definedName>
    <definedName name="solver_typ" localSheetId="6" hidden="1">1</definedName>
    <definedName name="solver_val" localSheetId="2" hidden="1">0</definedName>
    <definedName name="solver_val" localSheetId="4" hidden="1">0</definedName>
    <definedName name="solver_val" localSheetId="8" hidden="1">0</definedName>
    <definedName name="solver_val" localSheetId="7" hidden="1">0</definedName>
    <definedName name="solver_val" localSheetId="5" hidden="1">0</definedName>
    <definedName name="solver_val" localSheetId="1" hidden="1">0</definedName>
    <definedName name="solver_val" localSheetId="6" hidden="1">0</definedName>
    <definedName name="solver_ver" localSheetId="2" hidden="1">3</definedName>
    <definedName name="solver_ver" localSheetId="4" hidden="1">3</definedName>
    <definedName name="solver_ver" localSheetId="8" hidden="1">3</definedName>
    <definedName name="solver_ver" localSheetId="7" hidden="1">3</definedName>
    <definedName name="solver_ver" localSheetId="5" hidden="1">3</definedName>
    <definedName name="solver_ver" localSheetId="1" hidden="1">3</definedName>
    <definedName name="solver_ver" localSheetId="6" hidden="1">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 i="15" l="1"/>
  <c r="F23" i="15"/>
  <c r="F24" i="15"/>
  <c r="F25" i="15"/>
  <c r="F26" i="15"/>
  <c r="F27" i="15"/>
  <c r="F28" i="15"/>
  <c r="H27" i="15"/>
  <c r="H26" i="15"/>
  <c r="H25" i="15"/>
  <c r="H24" i="15"/>
  <c r="A24" i="15"/>
  <c r="H23" i="15"/>
  <c r="A23" i="15"/>
  <c r="H22" i="15"/>
  <c r="A22" i="15"/>
  <c r="F21" i="15"/>
  <c r="A21" i="15"/>
  <c r="E18" i="15"/>
  <c r="D18" i="15"/>
  <c r="C18" i="15"/>
  <c r="B18" i="15"/>
  <c r="G27" i="14"/>
  <c r="G28" i="14"/>
  <c r="G29" i="14"/>
  <c r="G26" i="14"/>
  <c r="B27" i="14"/>
  <c r="C27" i="14"/>
  <c r="D27" i="14"/>
  <c r="B28" i="14"/>
  <c r="C28" i="14"/>
  <c r="D28" i="14"/>
  <c r="B29" i="14"/>
  <c r="C29" i="14"/>
  <c r="D29" i="14"/>
  <c r="C26" i="14"/>
  <c r="D26" i="14"/>
  <c r="B26" i="14"/>
  <c r="E30" i="14"/>
  <c r="E23" i="14"/>
  <c r="H39" i="12"/>
  <c r="H29" i="12"/>
  <c r="H30" i="12"/>
  <c r="H31" i="12"/>
  <c r="H32" i="12"/>
  <c r="H33" i="12"/>
  <c r="H28" i="12"/>
  <c r="J29" i="12"/>
  <c r="J30" i="12"/>
  <c r="J31" i="12"/>
  <c r="J32" i="12"/>
  <c r="J33" i="12"/>
  <c r="J28" i="12"/>
  <c r="H25" i="12"/>
  <c r="H12" i="12"/>
  <c r="H13" i="12"/>
  <c r="H14" i="12"/>
  <c r="H15" i="12"/>
  <c r="H11" i="12"/>
  <c r="H10" i="12"/>
  <c r="E11" i="12"/>
  <c r="F11" i="12"/>
  <c r="E12" i="12"/>
  <c r="F12" i="12"/>
  <c r="E13" i="12"/>
  <c r="F13" i="12"/>
  <c r="E14" i="12"/>
  <c r="F14" i="12"/>
  <c r="E15" i="12"/>
  <c r="F15" i="12"/>
  <c r="F10" i="12"/>
  <c r="K36" i="13"/>
  <c r="K37" i="13"/>
  <c r="K38" i="13"/>
  <c r="K39" i="13"/>
  <c r="K40" i="13"/>
  <c r="K41" i="13"/>
  <c r="K42" i="13"/>
  <c r="K43" i="13"/>
  <c r="K35" i="13"/>
  <c r="H22" i="11"/>
  <c r="H23" i="11"/>
  <c r="H24" i="11"/>
  <c r="H25" i="11"/>
  <c r="H26" i="11"/>
  <c r="H27" i="11"/>
  <c r="H21" i="11"/>
  <c r="H18" i="11"/>
  <c r="F26" i="10"/>
  <c r="F30" i="10"/>
  <c r="F31" i="10"/>
  <c r="F32" i="10"/>
  <c r="F33" i="10"/>
  <c r="H33" i="10"/>
  <c r="F34" i="10"/>
  <c r="F35" i="10"/>
  <c r="F29" i="10"/>
  <c r="F26" i="5"/>
  <c r="F27" i="5"/>
  <c r="F28" i="5"/>
  <c r="F25" i="5"/>
  <c r="F22" i="5"/>
  <c r="K32" i="13"/>
  <c r="C14" i="10"/>
  <c r="E26" i="14"/>
  <c r="E29" i="14"/>
  <c r="E28" i="14"/>
  <c r="E27" i="14"/>
  <c r="F18" i="15"/>
</calcChain>
</file>

<file path=xl/sharedStrings.xml><?xml version="1.0" encoding="utf-8"?>
<sst xmlns="http://schemas.openxmlformats.org/spreadsheetml/2006/main" count="383" uniqueCount="261">
  <si>
    <t>Problem type</t>
  </si>
  <si>
    <t>Exercise problems in class</t>
  </si>
  <si>
    <t>Exercise problems for tuts</t>
  </si>
  <si>
    <t>Section</t>
  </si>
  <si>
    <t>8.2</t>
  </si>
  <si>
    <t>Production mix</t>
  </si>
  <si>
    <t>7-41,7-42.</t>
  </si>
  <si>
    <t>8-15</t>
  </si>
  <si>
    <t>Production scheduling</t>
  </si>
  <si>
    <t>8-5</t>
  </si>
  <si>
    <t>8-8</t>
  </si>
  <si>
    <t>8.5</t>
  </si>
  <si>
    <t>Ingredient blending problems / Diet problems</t>
  </si>
  <si>
    <t>8.4</t>
  </si>
  <si>
    <t>8.3</t>
  </si>
  <si>
    <t>Employee scheduling</t>
  </si>
  <si>
    <t>8-14</t>
  </si>
  <si>
    <t>8-20.</t>
  </si>
  <si>
    <t>Portfolio selection / Truck loading</t>
  </si>
  <si>
    <t>Hong Kong Bank (example in 8.3)</t>
  </si>
  <si>
    <t>variables</t>
  </si>
  <si>
    <t>solution</t>
  </si>
  <si>
    <t>constraints</t>
  </si>
  <si>
    <t>LHS</t>
  </si>
  <si>
    <t>RHS</t>
  </si>
  <si>
    <t>x1</t>
  </si>
  <si>
    <t>x2</t>
  </si>
  <si>
    <t>x3</t>
  </si>
  <si>
    <t>x4</t>
  </si>
  <si>
    <t>fertilizer "Golding-Grow"  - consists of four chemical compounds: C30, C92, D21, E11</t>
  </si>
  <si>
    <t>compound</t>
  </si>
  <si>
    <t>cost per lb ($)</t>
  </si>
  <si>
    <t>C30</t>
  </si>
  <si>
    <t>C92</t>
  </si>
  <si>
    <t>D21</t>
  </si>
  <si>
    <t>E11</t>
  </si>
  <si>
    <t>specifications:</t>
  </si>
  <si>
    <t>at least 15% of the blend must be E11</t>
  </si>
  <si>
    <t>at least 45% of the blend must be C92 and C30 together</t>
  </si>
  <si>
    <t>no more than 30% of the blend can be D21 and C92 together</t>
  </si>
  <si>
    <t>Golding-Grow is packaged and sold in 50 lb bags</t>
  </si>
  <si>
    <t>objective - minimize cost of 50 lb bag of fertilizer</t>
  </si>
  <si>
    <t>Variables</t>
  </si>
  <si>
    <t>DVs - lbs of each of the compounds to add to the blend</t>
  </si>
  <si>
    <t>X1</t>
  </si>
  <si>
    <t>X2</t>
  </si>
  <si>
    <t>X3</t>
  </si>
  <si>
    <t>X4</t>
  </si>
  <si>
    <t>&lt;=</t>
  </si>
  <si>
    <t>&gt;=</t>
  </si>
  <si>
    <t>Cost</t>
  </si>
  <si>
    <t>=</t>
  </si>
  <si>
    <t>total blend - sum of all the DV's</t>
  </si>
  <si>
    <t>x4 &gt;= 0.15(x1+x2+x3+x4)</t>
  </si>
  <si>
    <t>7-44 fertilizer blend</t>
  </si>
  <si>
    <t>sum = 50</t>
  </si>
  <si>
    <t>Solution</t>
  </si>
  <si>
    <t>Constraints</t>
  </si>
  <si>
    <t>C92 and C30</t>
  </si>
  <si>
    <t>D21 and C92</t>
  </si>
  <si>
    <t>50 lb bags</t>
  </si>
  <si>
    <t>=min cost</t>
  </si>
  <si>
    <t>invests in short-term credits, corporate bonds, gold stocks and construction loans</t>
  </si>
  <si>
    <t>limits on amount invested in investment classes</t>
  </si>
  <si>
    <t>maximise return on investment</t>
  </si>
  <si>
    <t>satisfy the portfolio diversification requirement</t>
  </si>
  <si>
    <t>Investment possibilities:</t>
  </si>
  <si>
    <t>investment</t>
  </si>
  <si>
    <t>interest return</t>
  </si>
  <si>
    <t>max investment ($)</t>
  </si>
  <si>
    <t>trade credits</t>
  </si>
  <si>
    <t>corporate bonds</t>
  </si>
  <si>
    <t>gold stocks</t>
  </si>
  <si>
    <t>construction loans</t>
  </si>
  <si>
    <t>at least 55% of the funds invested must be in gold stock + construction loans</t>
  </si>
  <si>
    <t>no less than 15% must be invested in trade credits</t>
  </si>
  <si>
    <t>return</t>
  </si>
  <si>
    <t>truck capacity</t>
  </si>
  <si>
    <t>items</t>
  </si>
  <si>
    <t>Value</t>
  </si>
  <si>
    <t>proportion - range from 0 to 1</t>
  </si>
  <si>
    <t>x_1</t>
  </si>
  <si>
    <t>x_2</t>
  </si>
  <si>
    <t>x_3</t>
  </si>
  <si>
    <t>x_4</t>
  </si>
  <si>
    <t>x_5</t>
  </si>
  <si>
    <t>x_6</t>
  </si>
  <si>
    <t>restaurant is open 24 hours a day</t>
  </si>
  <si>
    <t>report for duty at 3am, 7am, … 11 pm</t>
  </si>
  <si>
    <t>period</t>
  </si>
  <si>
    <t>time</t>
  </si>
  <si>
    <t>staff required</t>
  </si>
  <si>
    <t>3am - 7 am</t>
  </si>
  <si>
    <t>7am - 11am</t>
  </si>
  <si>
    <t>11am - 3pm</t>
  </si>
  <si>
    <t>3pm - 7pm</t>
  </si>
  <si>
    <t>7pm - 11pm</t>
  </si>
  <si>
    <t>11pm - 3am</t>
  </si>
  <si>
    <t>note - 4 hours timeslot in table vs. 8 hour shift</t>
  </si>
  <si>
    <t>Portfolio selection - International City Trust  (example in 8.4)</t>
  </si>
  <si>
    <t>Orders over next 3 months</t>
  </si>
  <si>
    <t>Month</t>
  </si>
  <si>
    <t>Units</t>
  </si>
  <si>
    <t>June</t>
  </si>
  <si>
    <t>July</t>
  </si>
  <si>
    <t>August</t>
  </si>
  <si>
    <t>carrying cost is $20 per washer to carry to next month</t>
  </si>
  <si>
    <t>Variable</t>
  </si>
  <si>
    <t>RT1</t>
  </si>
  <si>
    <t>RT2</t>
  </si>
  <si>
    <t>RT3</t>
  </si>
  <si>
    <t>OT1</t>
  </si>
  <si>
    <t>OT2</t>
  </si>
  <si>
    <t>OT3</t>
  </si>
  <si>
    <t>E1</t>
  </si>
  <si>
    <t>E2</t>
  </si>
  <si>
    <t>E3</t>
  </si>
  <si>
    <t>units</t>
  </si>
  <si>
    <t>min cost</t>
  </si>
  <si>
    <t>inv end last month + prod this month - sales this month = inv end of this month</t>
  </si>
  <si>
    <t>objective:</t>
  </si>
  <si>
    <t>constraints:</t>
  </si>
  <si>
    <r>
      <t xml:space="preserve">DV's =&gt; </t>
    </r>
    <r>
      <rPr>
        <b/>
        <sz val="11"/>
        <color theme="1"/>
        <rFont val="Calibri"/>
        <family val="2"/>
        <scheme val="minor"/>
      </rPr>
      <t>amount</t>
    </r>
    <r>
      <rPr>
        <sz val="11"/>
        <color theme="1"/>
        <rFont val="Calibri"/>
        <family val="2"/>
        <scheme val="minor"/>
      </rPr>
      <t xml:space="preserve"> to invest in each of the four investments possibilities</t>
    </r>
  </si>
  <si>
    <t>=max (z)</t>
  </si>
  <si>
    <t>Restrictions:</t>
  </si>
  <si>
    <t>Truck loading problem - which items to load to maximise value shipped (example in 8.4)</t>
  </si>
  <si>
    <r>
      <t xml:space="preserve">DV's =&gt; let x_i be </t>
    </r>
    <r>
      <rPr>
        <b/>
        <sz val="11"/>
        <color theme="1"/>
        <rFont val="Calibri"/>
        <family val="2"/>
        <scheme val="minor"/>
      </rPr>
      <t>proportion</t>
    </r>
    <r>
      <rPr>
        <sz val="11"/>
        <color theme="1"/>
        <rFont val="Calibri"/>
        <family val="2"/>
        <scheme val="minor"/>
      </rPr>
      <t xml:space="preserve"> of each item i loaded on the truck</t>
    </r>
  </si>
  <si>
    <t>8-5 Kleenglass dishwashers</t>
  </si>
  <si>
    <r>
      <t xml:space="preserve">only 200 can be produced during </t>
    </r>
    <r>
      <rPr>
        <b/>
        <sz val="11"/>
        <color theme="1"/>
        <rFont val="Calibri"/>
        <family val="2"/>
        <scheme val="minor"/>
      </rPr>
      <t>RT</t>
    </r>
    <r>
      <rPr>
        <sz val="11"/>
        <color theme="1"/>
        <rFont val="Calibri"/>
        <family val="2"/>
        <scheme val="minor"/>
      </rPr>
      <t xml:space="preserve"> @ $300 each</t>
    </r>
  </si>
  <si>
    <r>
      <t xml:space="preserve">extra 15 per month can be produced during </t>
    </r>
    <r>
      <rPr>
        <b/>
        <sz val="11"/>
        <color theme="1"/>
        <rFont val="Calibri"/>
        <family val="2"/>
        <scheme val="minor"/>
      </rPr>
      <t>OT</t>
    </r>
    <r>
      <rPr>
        <sz val="11"/>
        <color theme="1"/>
        <rFont val="Calibri"/>
        <family val="2"/>
        <scheme val="minor"/>
      </rPr>
      <t xml:space="preserve"> @ $325 each</t>
    </r>
  </si>
  <si>
    <t>see Production scheduling example in 8.2.</t>
  </si>
  <si>
    <t>DV's?</t>
  </si>
  <si>
    <r>
      <rPr>
        <b/>
        <sz val="11"/>
        <color theme="1"/>
        <rFont val="Calibri"/>
        <family val="2"/>
        <scheme val="minor"/>
      </rPr>
      <t>objective?</t>
    </r>
    <r>
      <rPr>
        <sz val="11"/>
        <color theme="1"/>
        <rFont val="Calibri"/>
        <family val="2"/>
        <scheme val="minor"/>
      </rPr>
      <t xml:space="preserve"> Minimise total cost (where total cost = production cost (RT + OT) + carrying cost) </t>
    </r>
  </si>
  <si>
    <t>units produced during RT in Jun, Jul, Aug - RT1, RT2, RT3</t>
  </si>
  <si>
    <t>units produced during OT in Jun, Jul, Aug - OT1, OT2, OT3</t>
  </si>
  <si>
    <t>units end inventory during each month - E1, E2, E3</t>
  </si>
  <si>
    <t>Constraints?</t>
  </si>
  <si>
    <t>RT production capacity (&lt;=200)</t>
  </si>
  <si>
    <t>OT production capacity (&lt;=15)</t>
  </si>
  <si>
    <t>Inventory constraints:</t>
  </si>
  <si>
    <t>8-3 staff scheduling at a restaurant</t>
  </si>
  <si>
    <t>staff work 8 hour shifts</t>
  </si>
  <si>
    <t>Start at:</t>
  </si>
  <si>
    <t>determine how many workers should start during each time period to minimize total staff required for one day's operation</t>
  </si>
  <si>
    <t>=&gt; variables (x_i's LHS) constants on the RHS</t>
  </si>
  <si>
    <t>-0.15x1-0.15x2-0.15x3+0.85x4&gt;=0</t>
  </si>
  <si>
    <t>x1+x2 &gt;= 0.45(sum of the compounds)</t>
  </si>
  <si>
    <t>x2+x3 &lt;= 0.3(sum of the compounds)</t>
  </si>
  <si>
    <t>-0.3x1 +0.7x2 +0.7x3 -.3x4 &lt;=0</t>
  </si>
  <si>
    <t>force 50lb bag</t>
  </si>
  <si>
    <t>ICT has up to $5 000 000 available to invest and wishes to do two things</t>
  </si>
  <si>
    <t>constraint: max 5 mil can be invested</t>
  </si>
  <si>
    <t>constraint: max for each investment possibility</t>
  </si>
  <si>
    <t>x1, x2, x3, x4</t>
  </si>
  <si>
    <t>total funds invested = x1 + x2 + x3 + x4</t>
  </si>
  <si>
    <t>(x3 + x4) &gt;= 0.55*(x1 + x2 + x3 +x4)</t>
  </si>
  <si>
    <t>=&gt; -.55x1 -.55x2 +.45x3 +.45x4 &gt;= 0</t>
  </si>
  <si>
    <t>x1 &gt;= 0.15(x1+x2+x3+x4)</t>
  </si>
  <si>
    <t>=&gt; .85x1 -.15x2 -.15x3 -.15x4 &gt;= 0</t>
  </si>
  <si>
    <t>max total</t>
  </si>
  <si>
    <t>gold stocks + constr</t>
  </si>
  <si>
    <t>value</t>
  </si>
  <si>
    <t>= max value</t>
  </si>
  <si>
    <t>s.t.</t>
  </si>
  <si>
    <t>total weight</t>
  </si>
  <si>
    <t>inv end last month + prod this month - inv end of this month = sales this month</t>
  </si>
  <si>
    <t>For June</t>
  </si>
  <si>
    <t>0 + 1*RT1 + 1*OT1 - E1 = 195</t>
  </si>
  <si>
    <t>For July</t>
  </si>
  <si>
    <t>For Aug</t>
  </si>
  <si>
    <t>RT June</t>
  </si>
  <si>
    <t>OT June</t>
  </si>
  <si>
    <t>E1 + RT2 + OT2 - E2 = 215</t>
  </si>
  <si>
    <t>E2 + RT2 + OT2 - E3 = 205</t>
  </si>
  <si>
    <t>RT July</t>
  </si>
  <si>
    <t>OT July</t>
  </si>
  <si>
    <t>RT Aug</t>
  </si>
  <si>
    <t>OT Aug</t>
  </si>
  <si>
    <t>End at:</t>
  </si>
  <si>
    <t>Whose working in period …</t>
  </si>
  <si>
    <t>those who started at 11pm and 3am</t>
  </si>
  <si>
    <t>those who started at 7am and 11am</t>
  </si>
  <si>
    <t>…</t>
  </si>
  <si>
    <t>those who started at 7pm and 11pm</t>
  </si>
  <si>
    <t>those who started at 3am and 7am</t>
  </si>
  <si>
    <t>DV's:</t>
  </si>
  <si>
    <t>let x_i be the number of staff who started their shift in period i = {1, 2, 3, …, 6}</t>
  </si>
  <si>
    <t>values</t>
  </si>
  <si>
    <t>min</t>
  </si>
  <si>
    <t>Obj.Func.Coeff</t>
  </si>
  <si>
    <t>Period 1</t>
  </si>
  <si>
    <t>Period 2</t>
  </si>
  <si>
    <t>Period 3</t>
  </si>
  <si>
    <t>Period 4</t>
  </si>
  <si>
    <t>Period 5</t>
  </si>
  <si>
    <t>Period 6</t>
  </si>
  <si>
    <t>Constraint:</t>
  </si>
  <si>
    <t>x_1 + x_6 &gt;= 3</t>
  </si>
  <si>
    <t>Objective:</t>
  </si>
  <si>
    <t>min(z) = x_1 + x_2 + x_3 + … + x_6</t>
  </si>
  <si>
    <t>X_1 + x_2 &gt;= 12</t>
  </si>
  <si>
    <t>x_5 + x_6 &gt;= 4</t>
  </si>
  <si>
    <t>Alternative solution - perhaps a bit more employee friendly…</t>
  </si>
  <si>
    <t>Additional examples to work through on your own</t>
  </si>
  <si>
    <t>'Fifth Avenue Industries (production mix example in 8.2)</t>
  </si>
  <si>
    <t>Advanced problems (not for exam)</t>
  </si>
  <si>
    <t>8-2</t>
  </si>
  <si>
    <t>Greenberg Motors (8.2 in textbook)</t>
  </si>
  <si>
    <t>Hints:</t>
  </si>
  <si>
    <t>1) The number of pounds of each stock to include in one cow's monthly ration is to be decided upon.</t>
  </si>
  <si>
    <t>2)The minimum content constraints are in ounces per pound of feed - keep them in ounces but convert the RHS's also to ounces - there are 16 ounces in a pound.</t>
  </si>
  <si>
    <t>7-39 Feed&amp;Ship</t>
  </si>
  <si>
    <t>determine amounts of cattle feed to buy so that minimum nutritional stds are met</t>
  </si>
  <si>
    <t>at the same time minimizing total feed costs</t>
  </si>
  <si>
    <t>X</t>
  </si>
  <si>
    <t>Y</t>
  </si>
  <si>
    <t>Z</t>
  </si>
  <si>
    <t>A</t>
  </si>
  <si>
    <t>B</t>
  </si>
  <si>
    <t>C</t>
  </si>
  <si>
    <t>D</t>
  </si>
  <si>
    <t>Oz per pound of feed</t>
  </si>
  <si>
    <t>Cost (per lb)</t>
  </si>
  <si>
    <t>Min required (lb)</t>
  </si>
  <si>
    <t>3) DV's - how much of stock X, Y, Z to purchase (pounds per cow, per month)</t>
  </si>
  <si>
    <t>Total Cost</t>
  </si>
  <si>
    <t>cost (per lb)</t>
  </si>
  <si>
    <t>Ingredient A</t>
  </si>
  <si>
    <t>Ingredient B</t>
  </si>
  <si>
    <t>Ingredient C</t>
  </si>
  <si>
    <t>Ingredient D</t>
  </si>
  <si>
    <t>stock Z max</t>
  </si>
  <si>
    <t>Additional restriction: no more than 5 lb of stock Z can be used for each cow per month.</t>
  </si>
  <si>
    <t>PRODUCT</t>
  </si>
  <si>
    <t>Shaping</t>
  </si>
  <si>
    <t>Glassing</t>
  </si>
  <si>
    <t>Sanding</t>
  </si>
  <si>
    <t>Polishing</t>
  </si>
  <si>
    <t>Unit Profit (Rands)</t>
  </si>
  <si>
    <t>Fish</t>
  </si>
  <si>
    <t>Thruster</t>
  </si>
  <si>
    <t>Quad</t>
  </si>
  <si>
    <t>Noserider</t>
  </si>
  <si>
    <t>max profit:</t>
  </si>
  <si>
    <t>profit</t>
  </si>
  <si>
    <t>Refer to the sensitivity analysis question from Monday's tut…</t>
  </si>
  <si>
    <t>four surfboard models</t>
  </si>
  <si>
    <t>Manufacturing processes before surfboards are shipped - shaping, glassing, sanding, polishing</t>
  </si>
  <si>
    <t>Solve this production mix LP.</t>
  </si>
  <si>
    <t>max demand</t>
  </si>
  <si>
    <t>Manufacturing resources available:</t>
  </si>
  <si>
    <t>Surfboards from tut</t>
  </si>
  <si>
    <t>7-39, 7-44</t>
  </si>
  <si>
    <t>7-39's sensitivity analysis questions (see SUNLearn), 8-12</t>
  </si>
  <si>
    <t>Examples in 8.4 (portfolion selection, truck loading)</t>
  </si>
  <si>
    <t>Topics for LP modelling in the week of 5 October</t>
  </si>
  <si>
    <t>'8-3</t>
  </si>
  <si>
    <t>Suppose we are given the following values for time requirements (hours), profits, max estimated demand</t>
  </si>
  <si>
    <t>kg</t>
  </si>
  <si>
    <t>Weight (kg)</t>
  </si>
  <si>
    <t>0.55x1 +0.55x2 -0.45x3 -0.45x4&gt;=0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</si>
</sst>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3" x14ac:knownFonts="1">
    <font>
      <sz val="11"/>
      <color theme="1"/>
      <name val="Calibri"/>
      <family val="2"/>
      <scheme val="minor"/>
    </font>
    <font>
      <b/>
      <sz val="11"/>
      <color theme="1"/>
      <name val="Calibri"/>
      <family val="2"/>
      <scheme val="minor"/>
    </font>
    <font>
      <sz val="8"/>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164" fontId="0" fillId="0" borderId="0" xfId="0" applyNumberFormat="1"/>
    <xf numFmtId="0" fontId="0" fillId="2" borderId="0" xfId="0" applyFill="1"/>
    <xf numFmtId="0" fontId="0" fillId="3" borderId="0" xfId="0" applyFill="1"/>
    <xf numFmtId="0" fontId="0" fillId="4" borderId="0" xfId="0" applyFill="1"/>
    <xf numFmtId="0" fontId="0" fillId="0" borderId="1" xfId="0" applyBorder="1" applyAlignment="1">
      <alignment wrapText="1"/>
    </xf>
    <xf numFmtId="16" fontId="0" fillId="0" borderId="1" xfId="0" quotePrefix="1" applyNumberFormat="1" applyBorder="1" applyAlignment="1">
      <alignment wrapText="1"/>
    </xf>
    <xf numFmtId="0" fontId="0" fillId="0" borderId="1" xfId="0" quotePrefix="1" applyBorder="1" applyAlignment="1">
      <alignment wrapText="1"/>
    </xf>
    <xf numFmtId="0" fontId="1" fillId="0" borderId="1" xfId="0" applyFont="1" applyBorder="1" applyAlignment="1">
      <alignment wrapText="1"/>
    </xf>
    <xf numFmtId="0" fontId="0" fillId="0" borderId="0" xfId="0" applyAlignment="1">
      <alignment shrinkToFit="1"/>
    </xf>
    <xf numFmtId="0" fontId="0" fillId="0" borderId="0" xfId="0" quotePrefix="1"/>
    <xf numFmtId="0" fontId="0" fillId="5" borderId="0" xfId="0" applyFill="1"/>
    <xf numFmtId="0" fontId="0" fillId="3" borderId="0" xfId="0" quotePrefix="1" applyFill="1"/>
    <xf numFmtId="9" fontId="0" fillId="0" borderId="0" xfId="0" applyNumberFormat="1"/>
    <xf numFmtId="164" fontId="0" fillId="5" borderId="0" xfId="0" applyNumberFormat="1" applyFill="1"/>
    <xf numFmtId="164" fontId="0" fillId="3" borderId="0" xfId="0" applyNumberFormat="1" applyFill="1"/>
    <xf numFmtId="0" fontId="0" fillId="6" borderId="0" xfId="0" applyFill="1"/>
    <xf numFmtId="18" fontId="0" fillId="0" borderId="0" xfId="0" applyNumberFormat="1"/>
    <xf numFmtId="0" fontId="1" fillId="7" borderId="0" xfId="0" applyFont="1" applyFill="1"/>
    <xf numFmtId="0" fontId="0" fillId="7" borderId="0" xfId="0" applyFill="1"/>
    <xf numFmtId="0" fontId="0" fillId="8" borderId="0" xfId="0" applyFill="1"/>
    <xf numFmtId="1" fontId="0" fillId="0" borderId="0" xfId="0" applyNumberFormat="1"/>
    <xf numFmtId="0" fontId="0" fillId="9" borderId="0" xfId="0" applyFill="1"/>
    <xf numFmtId="0" fontId="0" fillId="10" borderId="0" xfId="0" applyFill="1"/>
    <xf numFmtId="0" fontId="0" fillId="8"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137161</xdr:rowOff>
    </xdr:from>
    <xdr:to>
      <xdr:col>7</xdr:col>
      <xdr:colOff>0</xdr:colOff>
      <xdr:row>19</xdr:row>
      <xdr:rowOff>1</xdr:rowOff>
    </xdr:to>
    <xdr:sp macro="" textlink="">
      <xdr:nvSpPr>
        <xdr:cNvPr id="2" name="TextBox 1">
          <a:extLst>
            <a:ext uri="{FF2B5EF4-FFF2-40B4-BE49-F238E27FC236}">
              <a16:creationId xmlns:a16="http://schemas.microsoft.com/office/drawing/2014/main" id="{D025911A-AF6D-4BA1-8544-FD6D5D992A60}"/>
            </a:ext>
          </a:extLst>
        </xdr:cNvPr>
        <xdr:cNvSpPr txBox="1"/>
      </xdr:nvSpPr>
      <xdr:spPr>
        <a:xfrm>
          <a:off x="609600" y="322691"/>
          <a:ext cx="6579704" cy="3202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t>The lectures for this week will be spent on developing</a:t>
          </a:r>
          <a:r>
            <a:rPr lang="en-ZA" sz="1100" baseline="0"/>
            <a:t> the skills to model and solve specific Linear Programming (LP) applications.</a:t>
          </a:r>
        </a:p>
        <a:p>
          <a:endParaRPr lang="en-ZA" sz="1100" baseline="0"/>
        </a:p>
        <a:p>
          <a:r>
            <a:rPr lang="en-ZA" sz="1100" baseline="0"/>
            <a:t>On the menu for this week is Render and Stair Sections 8.1 to 8.6. Section 8.1 and 8.6 are left for self-study and students will not be examined on material from these two sections. </a:t>
          </a:r>
          <a:r>
            <a:rPr lang="en-ZA" sz="1100" b="1" baseline="0"/>
            <a:t>Selected topics</a:t>
          </a:r>
          <a:r>
            <a:rPr lang="en-ZA" sz="1100" baseline="0"/>
            <a:t> from 8.2-8-5 will be discussed and demonstrated in class according to the table below.</a:t>
          </a:r>
        </a:p>
        <a:p>
          <a:endParaRPr lang="en-ZA" sz="1100" baseline="0"/>
        </a:p>
        <a:p>
          <a:r>
            <a:rPr lang="en-ZA" sz="1100" baseline="0"/>
            <a:t>The numbering of the Exercises in the table may appear incorrect - as they are from other chapters than Chapter 8 - ignore the fact that they are from other chapters, they are indeed topical and they were chosen for their "digestibility".</a:t>
          </a:r>
        </a:p>
        <a:p>
          <a:endParaRPr lang="en-ZA" sz="1100" baseline="0"/>
        </a:p>
        <a:p>
          <a:r>
            <a:rPr lang="en-ZA" sz="1100"/>
            <a:t>The degree of difficulty of problems in the assessments</a:t>
          </a:r>
          <a:r>
            <a:rPr lang="en-ZA" sz="1100" baseline="0"/>
            <a:t> will be the same as that of the problems covered in class, exercise problems for tuts and those problems discussed and described in Sections 8.2 - 8.5 on the particular topics. The degree of difficulty of the assessments will not as difficult as those shown in the "Advanced problems" column. Students are welcome to attempt them and consult me on the solution methods of the latter - but may rest assured such questions will not form part of the A2 or A3 Assessments.</a:t>
          </a:r>
        </a:p>
        <a:p>
          <a:endParaRPr lang="en-ZA" sz="1100" baseline="0"/>
        </a:p>
        <a:p>
          <a:r>
            <a:rPr lang="en-ZA" sz="1100" baseline="0"/>
            <a:t>The different sections will be treated in the sequence shown in the table from top to bottom.</a:t>
          </a:r>
          <a:endParaRPr lang="en-ZA"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175729</xdr:colOff>
      <xdr:row>0</xdr:row>
      <xdr:rowOff>0</xdr:rowOff>
    </xdr:from>
    <xdr:to>
      <xdr:col>13</xdr:col>
      <xdr:colOff>467010</xdr:colOff>
      <xdr:row>20</xdr:row>
      <xdr:rowOff>171450</xdr:rowOff>
    </xdr:to>
    <xdr:pic>
      <xdr:nvPicPr>
        <xdr:cNvPr id="2" name="Picture 1">
          <a:extLst>
            <a:ext uri="{FF2B5EF4-FFF2-40B4-BE49-F238E27FC236}">
              <a16:creationId xmlns:a16="http://schemas.microsoft.com/office/drawing/2014/main" id="{8CA2D2AB-A543-4FAD-BED3-CB89A6137142}"/>
            </a:ext>
          </a:extLst>
        </xdr:cNvPr>
        <xdr:cNvPicPr>
          <a:picLocks noChangeAspect="1"/>
        </xdr:cNvPicPr>
      </xdr:nvPicPr>
      <xdr:blipFill>
        <a:blip xmlns:r="http://schemas.openxmlformats.org/officeDocument/2006/relationships" r:embed="rId1"/>
        <a:stretch>
          <a:fillRect/>
        </a:stretch>
      </xdr:blipFill>
      <xdr:spPr>
        <a:xfrm>
          <a:off x="5476599" y="0"/>
          <a:ext cx="3355846" cy="3981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F434A-FBC5-4570-9861-943EE033FE6B}">
  <dimension ref="B1:G28"/>
  <sheetViews>
    <sheetView zoomScale="85" zoomScaleNormal="85" workbookViewId="0">
      <selection activeCell="E32" sqref="E32"/>
    </sheetView>
  </sheetViews>
  <sheetFormatPr baseColWidth="10" defaultColWidth="8.83203125" defaultRowHeight="15" x14ac:dyDescent="0.2"/>
  <cols>
    <col min="3" max="3" width="26" customWidth="1"/>
    <col min="4" max="7" width="18.33203125" customWidth="1"/>
  </cols>
  <sheetData>
    <row r="1" spans="2:2" x14ac:dyDescent="0.2">
      <c r="B1" s="2" t="s">
        <v>255</v>
      </c>
    </row>
    <row r="22" spans="2:7" ht="48" x14ac:dyDescent="0.2">
      <c r="B22" s="10" t="s">
        <v>3</v>
      </c>
      <c r="C22" s="10" t="s">
        <v>0</v>
      </c>
      <c r="D22" s="10" t="s">
        <v>1</v>
      </c>
      <c r="E22" s="10" t="s">
        <v>203</v>
      </c>
      <c r="F22" s="10" t="s">
        <v>2</v>
      </c>
      <c r="G22" s="10" t="s">
        <v>205</v>
      </c>
    </row>
    <row r="23" spans="2:7" ht="48" x14ac:dyDescent="0.2">
      <c r="B23" s="8" t="s">
        <v>4</v>
      </c>
      <c r="C23" s="7" t="s">
        <v>5</v>
      </c>
      <c r="D23" s="7" t="s">
        <v>251</v>
      </c>
      <c r="E23" s="7" t="s">
        <v>204</v>
      </c>
      <c r="F23" s="8"/>
      <c r="G23" s="8" t="s">
        <v>7</v>
      </c>
    </row>
    <row r="24" spans="2:7" ht="48" x14ac:dyDescent="0.2">
      <c r="B24" s="9" t="s">
        <v>11</v>
      </c>
      <c r="C24" s="7" t="s">
        <v>12</v>
      </c>
      <c r="D24" s="9" t="s">
        <v>252</v>
      </c>
      <c r="E24" s="7"/>
      <c r="F24" s="9" t="s">
        <v>253</v>
      </c>
      <c r="G24" s="9" t="s">
        <v>17</v>
      </c>
    </row>
    <row r="25" spans="2:7" ht="48" x14ac:dyDescent="0.2">
      <c r="B25" s="9" t="s">
        <v>13</v>
      </c>
      <c r="C25" s="7" t="s">
        <v>18</v>
      </c>
      <c r="D25" s="8" t="s">
        <v>254</v>
      </c>
      <c r="E25" s="7"/>
      <c r="F25" s="9" t="s">
        <v>206</v>
      </c>
      <c r="G25" s="7"/>
    </row>
    <row r="26" spans="2:7" ht="32" x14ac:dyDescent="0.2">
      <c r="B26" s="9" t="s">
        <v>4</v>
      </c>
      <c r="C26" s="7" t="s">
        <v>8</v>
      </c>
      <c r="D26" s="8" t="s">
        <v>9</v>
      </c>
      <c r="E26" s="7" t="s">
        <v>207</v>
      </c>
      <c r="F26" s="7" t="s">
        <v>6</v>
      </c>
      <c r="G26" s="9" t="s">
        <v>10</v>
      </c>
    </row>
    <row r="27" spans="2:7" ht="32" x14ac:dyDescent="0.2">
      <c r="B27" s="9" t="s">
        <v>14</v>
      </c>
      <c r="C27" s="7" t="s">
        <v>15</v>
      </c>
      <c r="D27" s="7" t="s">
        <v>256</v>
      </c>
      <c r="E27" s="7"/>
      <c r="F27" s="9" t="s">
        <v>19</v>
      </c>
      <c r="G27" s="8" t="s">
        <v>16</v>
      </c>
    </row>
    <row r="28" spans="2:7" x14ac:dyDescent="0.2">
      <c r="C28" s="1"/>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6F22-63D8-4E95-958E-BD100FF29234}">
  <sheetPr>
    <pageSetUpPr fitToPage="1"/>
  </sheetPr>
  <dimension ref="A1:H28"/>
  <sheetViews>
    <sheetView topLeftCell="A9" zoomScale="119" workbookViewId="0">
      <selection activeCell="M31" sqref="M31"/>
    </sheetView>
  </sheetViews>
  <sheetFormatPr baseColWidth="10" defaultColWidth="8.83203125" defaultRowHeight="15" x14ac:dyDescent="0.2"/>
  <cols>
    <col min="1" max="1" width="62.1640625" bestFit="1" customWidth="1"/>
    <col min="2" max="2" width="11.6640625" bestFit="1" customWidth="1"/>
    <col min="3" max="3" width="9" bestFit="1" customWidth="1"/>
    <col min="4" max="4" width="10" bestFit="1" customWidth="1"/>
    <col min="5" max="5" width="11.6640625" bestFit="1" customWidth="1"/>
  </cols>
  <sheetData>
    <row r="1" spans="1:8" x14ac:dyDescent="0.2">
      <c r="A1" t="s">
        <v>245</v>
      </c>
    </row>
    <row r="2" spans="1:8" x14ac:dyDescent="0.2">
      <c r="A2" t="s">
        <v>246</v>
      </c>
    </row>
    <row r="3" spans="1:8" x14ac:dyDescent="0.2">
      <c r="A3" t="s">
        <v>247</v>
      </c>
    </row>
    <row r="4" spans="1:8" x14ac:dyDescent="0.2">
      <c r="A4" t="s">
        <v>257</v>
      </c>
    </row>
    <row r="5" spans="1:8" x14ac:dyDescent="0.2">
      <c r="A5" t="s">
        <v>248</v>
      </c>
    </row>
    <row r="7" spans="1:8" x14ac:dyDescent="0.2">
      <c r="A7" t="s">
        <v>233</v>
      </c>
      <c r="B7" t="s">
        <v>234</v>
      </c>
      <c r="C7" t="s">
        <v>235</v>
      </c>
      <c r="D7" t="s">
        <v>236</v>
      </c>
      <c r="E7" t="s">
        <v>237</v>
      </c>
      <c r="F7" t="s">
        <v>238</v>
      </c>
      <c r="H7" t="s">
        <v>249</v>
      </c>
    </row>
    <row r="8" spans="1:8" x14ac:dyDescent="0.2">
      <c r="A8" t="s">
        <v>239</v>
      </c>
      <c r="B8">
        <v>0.5</v>
      </c>
      <c r="C8">
        <v>0.3</v>
      </c>
      <c r="D8">
        <v>0.2</v>
      </c>
      <c r="E8">
        <v>0.5</v>
      </c>
      <c r="F8">
        <v>2000</v>
      </c>
      <c r="H8">
        <v>25</v>
      </c>
    </row>
    <row r="9" spans="1:8" x14ac:dyDescent="0.2">
      <c r="A9" t="s">
        <v>240</v>
      </c>
      <c r="B9">
        <v>1.5</v>
      </c>
      <c r="C9">
        <v>1</v>
      </c>
      <c r="D9">
        <v>4</v>
      </c>
      <c r="E9">
        <v>1</v>
      </c>
      <c r="F9">
        <v>2200</v>
      </c>
      <c r="H9">
        <v>40</v>
      </c>
    </row>
    <row r="10" spans="1:8" x14ac:dyDescent="0.2">
      <c r="A10" t="s">
        <v>241</v>
      </c>
      <c r="B10">
        <v>1.5</v>
      </c>
      <c r="C10">
        <v>2</v>
      </c>
      <c r="D10">
        <v>1</v>
      </c>
      <c r="E10">
        <v>0.5</v>
      </c>
      <c r="F10">
        <v>2000</v>
      </c>
      <c r="H10">
        <v>25</v>
      </c>
    </row>
    <row r="11" spans="1:8" x14ac:dyDescent="0.2">
      <c r="A11" t="s">
        <v>242</v>
      </c>
      <c r="B11">
        <v>1</v>
      </c>
      <c r="C11">
        <v>3</v>
      </c>
      <c r="D11">
        <v>2</v>
      </c>
      <c r="E11">
        <v>0.5</v>
      </c>
      <c r="F11">
        <v>2500</v>
      </c>
      <c r="H11">
        <v>20</v>
      </c>
    </row>
    <row r="13" spans="1:8" x14ac:dyDescent="0.2">
      <c r="A13" t="s">
        <v>250</v>
      </c>
      <c r="B13">
        <v>100</v>
      </c>
      <c r="C13">
        <v>120</v>
      </c>
      <c r="D13">
        <v>140</v>
      </c>
      <c r="E13">
        <v>50</v>
      </c>
    </row>
    <row r="15" spans="1:8" x14ac:dyDescent="0.2">
      <c r="A15" t="s">
        <v>120</v>
      </c>
    </row>
    <row r="16" spans="1:8" x14ac:dyDescent="0.2">
      <c r="A16" t="s">
        <v>20</v>
      </c>
      <c r="B16" t="s">
        <v>239</v>
      </c>
      <c r="C16" t="s">
        <v>240</v>
      </c>
      <c r="D16" t="s">
        <v>241</v>
      </c>
      <c r="E16" t="s">
        <v>242</v>
      </c>
    </row>
    <row r="17" spans="1:8" x14ac:dyDescent="0.2">
      <c r="A17" t="s">
        <v>21</v>
      </c>
      <c r="B17">
        <v>25</v>
      </c>
      <c r="C17">
        <v>17.5</v>
      </c>
      <c r="D17">
        <v>25</v>
      </c>
      <c r="E17">
        <v>15.000000000000004</v>
      </c>
      <c r="F17" t="s">
        <v>243</v>
      </c>
    </row>
    <row r="18" spans="1:8" x14ac:dyDescent="0.2">
      <c r="A18" t="s">
        <v>244</v>
      </c>
      <c r="B18">
        <f>F8</f>
        <v>2000</v>
      </c>
      <c r="C18">
        <f>F9</f>
        <v>2200</v>
      </c>
      <c r="D18">
        <f>F10</f>
        <v>2000</v>
      </c>
      <c r="E18">
        <f>F11</f>
        <v>2500</v>
      </c>
      <c r="F18">
        <f>SUMPRODUCT(B17:E17,B18:E18)</f>
        <v>176000</v>
      </c>
    </row>
    <row r="20" spans="1:8" x14ac:dyDescent="0.2">
      <c r="A20" t="s">
        <v>121</v>
      </c>
      <c r="F20" t="s">
        <v>23</v>
      </c>
      <c r="H20" t="s">
        <v>24</v>
      </c>
    </row>
    <row r="21" spans="1:8" x14ac:dyDescent="0.2">
      <c r="A21" t="str">
        <f>"max "&amp;A8</f>
        <v>max Fish</v>
      </c>
      <c r="B21">
        <v>1</v>
      </c>
      <c r="F21">
        <f t="shared" ref="F21:F28" si="0">SUMPRODUCT($B$17:$E$17,B21:E21)</f>
        <v>25</v>
      </c>
      <c r="G21" t="s">
        <v>48</v>
      </c>
      <c r="H21">
        <v>25</v>
      </c>
    </row>
    <row r="22" spans="1:8" x14ac:dyDescent="0.2">
      <c r="A22" t="str">
        <f>"max "&amp;A9</f>
        <v>max Thruster</v>
      </c>
      <c r="C22">
        <v>1</v>
      </c>
      <c r="F22">
        <f t="shared" si="0"/>
        <v>17.5</v>
      </c>
      <c r="G22" t="s">
        <v>48</v>
      </c>
      <c r="H22">
        <f>H9</f>
        <v>40</v>
      </c>
    </row>
    <row r="23" spans="1:8" x14ac:dyDescent="0.2">
      <c r="A23" t="str">
        <f>"max "&amp;A10</f>
        <v>max Quad</v>
      </c>
      <c r="D23">
        <v>1</v>
      </c>
      <c r="F23">
        <f t="shared" si="0"/>
        <v>25</v>
      </c>
      <c r="G23" t="s">
        <v>48</v>
      </c>
      <c r="H23">
        <f>H10</f>
        <v>25</v>
      </c>
    </row>
    <row r="24" spans="1:8" x14ac:dyDescent="0.2">
      <c r="A24" t="str">
        <f>"max "&amp;A11</f>
        <v>max Noserider</v>
      </c>
      <c r="E24">
        <v>1</v>
      </c>
      <c r="F24">
        <f t="shared" si="0"/>
        <v>15.000000000000004</v>
      </c>
      <c r="G24" t="s">
        <v>48</v>
      </c>
      <c r="H24">
        <f>H11</f>
        <v>20</v>
      </c>
    </row>
    <row r="25" spans="1:8" x14ac:dyDescent="0.2">
      <c r="A25" t="s">
        <v>234</v>
      </c>
      <c r="B25">
        <v>0.5</v>
      </c>
      <c r="C25">
        <v>1.5</v>
      </c>
      <c r="D25">
        <v>1.5</v>
      </c>
      <c r="E25">
        <v>1</v>
      </c>
      <c r="F25">
        <f t="shared" si="0"/>
        <v>91.25</v>
      </c>
      <c r="G25" t="s">
        <v>48</v>
      </c>
      <c r="H25">
        <f>B13</f>
        <v>100</v>
      </c>
    </row>
    <row r="26" spans="1:8" x14ac:dyDescent="0.2">
      <c r="A26" t="s">
        <v>235</v>
      </c>
      <c r="B26">
        <v>0.3</v>
      </c>
      <c r="C26">
        <v>1</v>
      </c>
      <c r="D26">
        <v>2</v>
      </c>
      <c r="E26">
        <v>3</v>
      </c>
      <c r="F26">
        <f t="shared" si="0"/>
        <v>120.00000000000001</v>
      </c>
      <c r="G26" t="s">
        <v>48</v>
      </c>
      <c r="H26">
        <f>C13</f>
        <v>120</v>
      </c>
    </row>
    <row r="27" spans="1:8" x14ac:dyDescent="0.2">
      <c r="A27" t="s">
        <v>236</v>
      </c>
      <c r="B27">
        <v>0.2</v>
      </c>
      <c r="C27">
        <v>4</v>
      </c>
      <c r="D27">
        <v>1</v>
      </c>
      <c r="E27">
        <v>2</v>
      </c>
      <c r="F27">
        <f t="shared" si="0"/>
        <v>130</v>
      </c>
      <c r="G27" t="s">
        <v>48</v>
      </c>
      <c r="H27">
        <f>D13</f>
        <v>140</v>
      </c>
    </row>
    <row r="28" spans="1:8" x14ac:dyDescent="0.2">
      <c r="A28" t="s">
        <v>237</v>
      </c>
      <c r="B28">
        <v>0.5</v>
      </c>
      <c r="C28">
        <v>1</v>
      </c>
      <c r="D28">
        <v>0.5</v>
      </c>
      <c r="E28">
        <v>0.5</v>
      </c>
      <c r="F28">
        <f t="shared" si="0"/>
        <v>50</v>
      </c>
      <c r="G28" t="s">
        <v>48</v>
      </c>
      <c r="H28">
        <v>50</v>
      </c>
    </row>
  </sheetData>
  <pageMargins left="0.7" right="0.7" top="0.75" bottom="0.75" header="0.3" footer="0.3"/>
  <pageSetup paperSize="9" scale="93"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B4ACF-4EEF-460C-ACB7-5CFD7D0EF936}">
  <sheetPr>
    <pageSetUpPr fitToPage="1"/>
  </sheetPr>
  <dimension ref="A1:G30"/>
  <sheetViews>
    <sheetView zoomScaleNormal="130" workbookViewId="0">
      <selection activeCell="H22" sqref="H22"/>
    </sheetView>
  </sheetViews>
  <sheetFormatPr baseColWidth="10" defaultColWidth="8.83203125" defaultRowHeight="15" x14ac:dyDescent="0.2"/>
  <cols>
    <col min="1" max="1" width="13.6640625" customWidth="1"/>
  </cols>
  <sheetData>
    <row r="1" spans="1:6" x14ac:dyDescent="0.2">
      <c r="A1" t="s">
        <v>211</v>
      </c>
    </row>
    <row r="2" spans="1:6" x14ac:dyDescent="0.2">
      <c r="A2" t="s">
        <v>212</v>
      </c>
    </row>
    <row r="3" spans="1:6" x14ac:dyDescent="0.2">
      <c r="A3" t="s">
        <v>213</v>
      </c>
    </row>
    <row r="5" spans="1:6" x14ac:dyDescent="0.2">
      <c r="B5" s="26" t="s">
        <v>221</v>
      </c>
      <c r="C5" s="26"/>
      <c r="D5" s="26"/>
    </row>
    <row r="6" spans="1:6" x14ac:dyDescent="0.2">
      <c r="B6" t="s">
        <v>214</v>
      </c>
      <c r="C6" t="s">
        <v>215</v>
      </c>
      <c r="D6" t="s">
        <v>216</v>
      </c>
      <c r="F6" t="s">
        <v>223</v>
      </c>
    </row>
    <row r="7" spans="1:6" x14ac:dyDescent="0.2">
      <c r="A7" t="s">
        <v>217</v>
      </c>
      <c r="B7">
        <v>3</v>
      </c>
      <c r="C7">
        <v>2</v>
      </c>
      <c r="D7">
        <v>4</v>
      </c>
      <c r="F7">
        <v>4</v>
      </c>
    </row>
    <row r="8" spans="1:6" x14ac:dyDescent="0.2">
      <c r="A8" t="s">
        <v>218</v>
      </c>
      <c r="B8">
        <v>2</v>
      </c>
      <c r="C8">
        <v>3</v>
      </c>
      <c r="D8">
        <v>1</v>
      </c>
      <c r="F8">
        <v>5</v>
      </c>
    </row>
    <row r="9" spans="1:6" x14ac:dyDescent="0.2">
      <c r="A9" t="s">
        <v>219</v>
      </c>
      <c r="B9">
        <v>1</v>
      </c>
      <c r="C9">
        <v>0</v>
      </c>
      <c r="D9">
        <v>2</v>
      </c>
      <c r="F9">
        <v>1</v>
      </c>
    </row>
    <row r="10" spans="1:6" x14ac:dyDescent="0.2">
      <c r="A10" t="s">
        <v>220</v>
      </c>
      <c r="B10">
        <v>6</v>
      </c>
      <c r="C10">
        <v>8</v>
      </c>
      <c r="D10">
        <v>4</v>
      </c>
      <c r="F10">
        <v>8</v>
      </c>
    </row>
    <row r="12" spans="1:6" x14ac:dyDescent="0.2">
      <c r="A12" t="s">
        <v>222</v>
      </c>
      <c r="B12">
        <v>2</v>
      </c>
      <c r="C12">
        <v>4</v>
      </c>
      <c r="D12">
        <v>2.5</v>
      </c>
    </row>
    <row r="14" spans="1:6" x14ac:dyDescent="0.2">
      <c r="A14" t="s">
        <v>232</v>
      </c>
    </row>
    <row r="16" spans="1:6" x14ac:dyDescent="0.2">
      <c r="A16" t="s">
        <v>208</v>
      </c>
    </row>
    <row r="17" spans="1:7" x14ac:dyDescent="0.2">
      <c r="A17" t="s">
        <v>209</v>
      </c>
    </row>
    <row r="18" spans="1:7" x14ac:dyDescent="0.2">
      <c r="A18" t="s">
        <v>210</v>
      </c>
    </row>
    <row r="19" spans="1:7" x14ac:dyDescent="0.2">
      <c r="A19" t="s">
        <v>224</v>
      </c>
    </row>
    <row r="21" spans="1:7" x14ac:dyDescent="0.2">
      <c r="A21" t="s">
        <v>107</v>
      </c>
      <c r="B21" t="s">
        <v>214</v>
      </c>
      <c r="C21" t="s">
        <v>215</v>
      </c>
      <c r="D21" t="s">
        <v>216</v>
      </c>
    </row>
    <row r="22" spans="1:7" x14ac:dyDescent="0.2">
      <c r="A22" t="s">
        <v>21</v>
      </c>
      <c r="B22" s="13">
        <v>39.999999602635761</v>
      </c>
      <c r="C22" s="13">
        <v>0</v>
      </c>
      <c r="D22" s="13">
        <v>0</v>
      </c>
      <c r="E22" s="5" t="s">
        <v>225</v>
      </c>
    </row>
    <row r="23" spans="1:7" x14ac:dyDescent="0.2">
      <c r="A23" t="s">
        <v>226</v>
      </c>
      <c r="B23" s="3">
        <v>2</v>
      </c>
      <c r="C23" s="3">
        <v>4</v>
      </c>
      <c r="D23" s="3">
        <v>2.5</v>
      </c>
      <c r="E23" s="17">
        <f>SUMPRODUCT($B$22:$D$22,B23:D23)</f>
        <v>79.999999205271521</v>
      </c>
    </row>
    <row r="25" spans="1:7" x14ac:dyDescent="0.2">
      <c r="A25" t="s">
        <v>22</v>
      </c>
      <c r="E25" s="5" t="s">
        <v>23</v>
      </c>
      <c r="G25" t="s">
        <v>24</v>
      </c>
    </row>
    <row r="26" spans="1:7" x14ac:dyDescent="0.2">
      <c r="A26" t="s">
        <v>227</v>
      </c>
      <c r="B26">
        <f>B7</f>
        <v>3</v>
      </c>
      <c r="C26">
        <f t="shared" ref="C26:D26" si="0">C7</f>
        <v>2</v>
      </c>
      <c r="D26">
        <f t="shared" si="0"/>
        <v>4</v>
      </c>
      <c r="E26" s="5">
        <f>SUMPRODUCT($B$22:$D$22,B26:D26)</f>
        <v>119.99999880790728</v>
      </c>
      <c r="F26" t="s">
        <v>49</v>
      </c>
      <c r="G26">
        <f>F7*16</f>
        <v>64</v>
      </c>
    </row>
    <row r="27" spans="1:7" x14ac:dyDescent="0.2">
      <c r="A27" t="s">
        <v>228</v>
      </c>
      <c r="B27">
        <f t="shared" ref="B27:D27" si="1">B8</f>
        <v>2</v>
      </c>
      <c r="C27">
        <f t="shared" si="1"/>
        <v>3</v>
      </c>
      <c r="D27">
        <f t="shared" si="1"/>
        <v>1</v>
      </c>
      <c r="E27" s="5">
        <f t="shared" ref="E27:E30" si="2">SUMPRODUCT($B$22:$D$22,B27:D27)</f>
        <v>79.999999205271521</v>
      </c>
      <c r="F27" t="s">
        <v>49</v>
      </c>
      <c r="G27">
        <f t="shared" ref="G27:G29" si="3">F8*16</f>
        <v>80</v>
      </c>
    </row>
    <row r="28" spans="1:7" x14ac:dyDescent="0.2">
      <c r="A28" t="s">
        <v>229</v>
      </c>
      <c r="B28">
        <f t="shared" ref="B28:D28" si="4">B9</f>
        <v>1</v>
      </c>
      <c r="C28">
        <f t="shared" si="4"/>
        <v>0</v>
      </c>
      <c r="D28">
        <f t="shared" si="4"/>
        <v>2</v>
      </c>
      <c r="E28" s="5">
        <f t="shared" si="2"/>
        <v>39.999999602635761</v>
      </c>
      <c r="F28" t="s">
        <v>49</v>
      </c>
      <c r="G28">
        <f t="shared" si="3"/>
        <v>16</v>
      </c>
    </row>
    <row r="29" spans="1:7" x14ac:dyDescent="0.2">
      <c r="A29" t="s">
        <v>230</v>
      </c>
      <c r="B29">
        <f t="shared" ref="B29:D29" si="5">B10</f>
        <v>6</v>
      </c>
      <c r="C29">
        <f t="shared" si="5"/>
        <v>8</v>
      </c>
      <c r="D29">
        <f t="shared" si="5"/>
        <v>4</v>
      </c>
      <c r="E29" s="5">
        <f t="shared" si="2"/>
        <v>239.99999761581455</v>
      </c>
      <c r="F29" t="s">
        <v>49</v>
      </c>
      <c r="G29">
        <f t="shared" si="3"/>
        <v>128</v>
      </c>
    </row>
    <row r="30" spans="1:7" x14ac:dyDescent="0.2">
      <c r="A30" t="s">
        <v>231</v>
      </c>
      <c r="D30">
        <v>1</v>
      </c>
      <c r="E30" s="5">
        <f t="shared" si="2"/>
        <v>0</v>
      </c>
      <c r="F30" t="s">
        <v>48</v>
      </c>
      <c r="G30">
        <v>5</v>
      </c>
    </row>
  </sheetData>
  <mergeCells count="1">
    <mergeCell ref="B5:D5"/>
  </mergeCells>
  <pageMargins left="0.7" right="0.7" top="0.75" bottom="0.75" header="0.3" footer="0.3"/>
  <pageSetup paperSize="9"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38372-D70B-47AD-AEA8-C89EF4D99945}">
  <dimension ref="A1"/>
  <sheetViews>
    <sheetView workbookViewId="0"/>
  </sheetViews>
  <sheetFormatPr baseColWidth="10" defaultColWidth="9.1640625" defaultRowHeight="15" x14ac:dyDescent="0.2"/>
  <cols>
    <col min="1" max="16384" width="9.1640625" style="1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F89FF-0ED4-4933-A2DA-962BCC8B2B38}">
  <sheetPr>
    <pageSetUpPr fitToPage="1"/>
  </sheetPr>
  <dimension ref="A1:I28"/>
  <sheetViews>
    <sheetView zoomScale="130" zoomScaleNormal="130" workbookViewId="0">
      <selection activeCell="I22" sqref="I22"/>
    </sheetView>
  </sheetViews>
  <sheetFormatPr baseColWidth="10" defaultColWidth="8.83203125" defaultRowHeight="15" x14ac:dyDescent="0.2"/>
  <cols>
    <col min="1" max="1" width="12.33203125" customWidth="1"/>
    <col min="2" max="2" width="19.6640625" bestFit="1" customWidth="1"/>
    <col min="3" max="3" width="15.5" bestFit="1" customWidth="1"/>
  </cols>
  <sheetData>
    <row r="1" spans="1:9" x14ac:dyDescent="0.2">
      <c r="A1" s="2" t="s">
        <v>54</v>
      </c>
    </row>
    <row r="3" spans="1:9" x14ac:dyDescent="0.2">
      <c r="A3" t="s">
        <v>29</v>
      </c>
    </row>
    <row r="5" spans="1:9" x14ac:dyDescent="0.2">
      <c r="A5" t="s">
        <v>30</v>
      </c>
      <c r="B5" t="s">
        <v>31</v>
      </c>
    </row>
    <row r="6" spans="1:9" x14ac:dyDescent="0.2">
      <c r="A6" t="s">
        <v>32</v>
      </c>
      <c r="B6" s="3">
        <v>0.12</v>
      </c>
    </row>
    <row r="7" spans="1:9" x14ac:dyDescent="0.2">
      <c r="A7" t="s">
        <v>33</v>
      </c>
      <c r="B7" s="3">
        <v>0.09</v>
      </c>
    </row>
    <row r="8" spans="1:9" x14ac:dyDescent="0.2">
      <c r="A8" t="s">
        <v>34</v>
      </c>
      <c r="B8" s="3">
        <v>0.11</v>
      </c>
    </row>
    <row r="9" spans="1:9" x14ac:dyDescent="0.2">
      <c r="A9" t="s">
        <v>35</v>
      </c>
      <c r="B9" s="3">
        <v>0.04</v>
      </c>
    </row>
    <row r="11" spans="1:9" x14ac:dyDescent="0.2">
      <c r="A11" t="s">
        <v>36</v>
      </c>
      <c r="E11" t="s">
        <v>52</v>
      </c>
      <c r="I11" s="12" t="s">
        <v>144</v>
      </c>
    </row>
    <row r="12" spans="1:9" x14ac:dyDescent="0.2">
      <c r="A12" t="s">
        <v>37</v>
      </c>
      <c r="E12" t="s">
        <v>53</v>
      </c>
      <c r="H12" s="12"/>
      <c r="I12" s="12" t="s">
        <v>145</v>
      </c>
    </row>
    <row r="13" spans="1:9" x14ac:dyDescent="0.2">
      <c r="A13" t="s">
        <v>38</v>
      </c>
      <c r="E13" t="s">
        <v>146</v>
      </c>
      <c r="I13" t="s">
        <v>260</v>
      </c>
    </row>
    <row r="14" spans="1:9" x14ac:dyDescent="0.2">
      <c r="A14" t="s">
        <v>39</v>
      </c>
      <c r="E14" t="s">
        <v>147</v>
      </c>
      <c r="I14" s="12" t="s">
        <v>148</v>
      </c>
    </row>
    <row r="15" spans="1:9" x14ac:dyDescent="0.2">
      <c r="A15" t="s">
        <v>40</v>
      </c>
      <c r="E15" t="s">
        <v>55</v>
      </c>
    </row>
    <row r="17" spans="1:9" x14ac:dyDescent="0.2">
      <c r="A17" t="s">
        <v>41</v>
      </c>
    </row>
    <row r="18" spans="1:9" x14ac:dyDescent="0.2">
      <c r="A18" t="s">
        <v>43</v>
      </c>
    </row>
    <row r="19" spans="1:9" x14ac:dyDescent="0.2">
      <c r="B19" t="s">
        <v>32</v>
      </c>
      <c r="C19" t="s">
        <v>33</v>
      </c>
      <c r="D19" t="s">
        <v>34</v>
      </c>
      <c r="E19" t="s">
        <v>35</v>
      </c>
    </row>
    <row r="20" spans="1:9" x14ac:dyDescent="0.2">
      <c r="A20" t="s">
        <v>42</v>
      </c>
      <c r="B20" t="s">
        <v>44</v>
      </c>
      <c r="C20" t="s">
        <v>45</v>
      </c>
      <c r="D20" t="s">
        <v>46</v>
      </c>
      <c r="E20" t="s">
        <v>47</v>
      </c>
    </row>
    <row r="21" spans="1:9" x14ac:dyDescent="0.2">
      <c r="A21" t="s">
        <v>56</v>
      </c>
      <c r="B21" s="13">
        <v>7.5</v>
      </c>
      <c r="C21" s="13">
        <v>15</v>
      </c>
      <c r="D21" s="13">
        <v>0</v>
      </c>
      <c r="E21" s="13">
        <v>27.5</v>
      </c>
    </row>
    <row r="22" spans="1:9" x14ac:dyDescent="0.2">
      <c r="A22" t="s">
        <v>50</v>
      </c>
      <c r="B22" s="3">
        <v>0.12</v>
      </c>
      <c r="C22" s="3">
        <v>0.09</v>
      </c>
      <c r="D22" s="3">
        <v>0.11</v>
      </c>
      <c r="E22" s="3">
        <v>0.04</v>
      </c>
      <c r="F22" s="5">
        <f>SUMPRODUCT(B21:E21,B22:E22)</f>
        <v>3.35</v>
      </c>
      <c r="G22" s="14" t="s">
        <v>61</v>
      </c>
    </row>
    <row r="24" spans="1:9" x14ac:dyDescent="0.2">
      <c r="A24" t="s">
        <v>57</v>
      </c>
      <c r="F24" s="5" t="s">
        <v>23</v>
      </c>
      <c r="H24" s="6" t="s">
        <v>24</v>
      </c>
    </row>
    <row r="25" spans="1:9" x14ac:dyDescent="0.2">
      <c r="A25" t="s">
        <v>35</v>
      </c>
      <c r="B25">
        <v>-0.15</v>
      </c>
      <c r="C25">
        <v>-0.15</v>
      </c>
      <c r="D25">
        <v>-0.15</v>
      </c>
      <c r="E25">
        <v>0.85</v>
      </c>
      <c r="F25" s="5">
        <f>SUMPRODUCT($B$21:$E$21,B25:E25)</f>
        <v>20</v>
      </c>
      <c r="G25" t="s">
        <v>49</v>
      </c>
      <c r="H25" s="6">
        <v>0</v>
      </c>
    </row>
    <row r="26" spans="1:9" x14ac:dyDescent="0.2">
      <c r="A26" t="s">
        <v>58</v>
      </c>
      <c r="B26">
        <v>0.55000000000000004</v>
      </c>
      <c r="C26">
        <v>0.55000000000000004</v>
      </c>
      <c r="D26">
        <v>-0.45</v>
      </c>
      <c r="E26">
        <v>-0.45</v>
      </c>
      <c r="F26" s="5">
        <f t="shared" ref="F26:F28" si="0">SUMPRODUCT($B$21:$E$21,B26:E26)</f>
        <v>0</v>
      </c>
      <c r="G26" t="s">
        <v>49</v>
      </c>
      <c r="H26" s="6">
        <v>0</v>
      </c>
    </row>
    <row r="27" spans="1:9" x14ac:dyDescent="0.2">
      <c r="A27" t="s">
        <v>59</v>
      </c>
      <c r="B27">
        <v>-0.3</v>
      </c>
      <c r="C27">
        <v>0.7</v>
      </c>
      <c r="D27">
        <v>0.7</v>
      </c>
      <c r="E27">
        <v>-0.3</v>
      </c>
      <c r="F27" s="5">
        <f t="shared" si="0"/>
        <v>0</v>
      </c>
      <c r="G27" t="s">
        <v>48</v>
      </c>
      <c r="H27" s="6">
        <v>0</v>
      </c>
    </row>
    <row r="28" spans="1:9" x14ac:dyDescent="0.2">
      <c r="A28" t="s">
        <v>60</v>
      </c>
      <c r="B28">
        <v>1</v>
      </c>
      <c r="C28">
        <v>1</v>
      </c>
      <c r="D28">
        <v>1</v>
      </c>
      <c r="E28">
        <v>1</v>
      </c>
      <c r="F28" s="5">
        <f t="shared" si="0"/>
        <v>50</v>
      </c>
      <c r="G28" t="s">
        <v>51</v>
      </c>
      <c r="H28" s="6">
        <v>50</v>
      </c>
      <c r="I28" t="s">
        <v>149</v>
      </c>
    </row>
  </sheetData>
  <phoneticPr fontId="2"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4BE5-8B3B-4F4B-9570-8F14805C2E07}">
  <sheetPr>
    <pageSetUpPr fitToPage="1"/>
  </sheetPr>
  <dimension ref="A1:H35"/>
  <sheetViews>
    <sheetView tabSelected="1" zoomScale="112" zoomScaleNormal="145" workbookViewId="0">
      <selection activeCell="J28" sqref="J28"/>
    </sheetView>
  </sheetViews>
  <sheetFormatPr baseColWidth="10" defaultColWidth="8.83203125" defaultRowHeight="15" x14ac:dyDescent="0.2"/>
  <cols>
    <col min="1" max="1" width="18.6640625" customWidth="1"/>
    <col min="2" max="2" width="14.5" customWidth="1"/>
    <col min="3" max="3" width="17.1640625" customWidth="1"/>
    <col min="4" max="4" width="14.5" bestFit="1" customWidth="1"/>
    <col min="5" max="5" width="17.5" bestFit="1" customWidth="1"/>
    <col min="6" max="6" width="26.33203125" bestFit="1" customWidth="1"/>
    <col min="8" max="8" width="14.6640625" bestFit="1" customWidth="1"/>
  </cols>
  <sheetData>
    <row r="1" spans="1:6" x14ac:dyDescent="0.2">
      <c r="A1" s="2" t="s">
        <v>99</v>
      </c>
    </row>
    <row r="2" spans="1:6" x14ac:dyDescent="0.2">
      <c r="A2" t="s">
        <v>62</v>
      </c>
    </row>
    <row r="3" spans="1:6" x14ac:dyDescent="0.2">
      <c r="A3" t="s">
        <v>63</v>
      </c>
    </row>
    <row r="5" spans="1:6" x14ac:dyDescent="0.2">
      <c r="A5" t="s">
        <v>150</v>
      </c>
      <c r="F5" t="s">
        <v>151</v>
      </c>
    </row>
    <row r="6" spans="1:6" x14ac:dyDescent="0.2">
      <c r="A6" t="s">
        <v>120</v>
      </c>
      <c r="B6" t="s">
        <v>64</v>
      </c>
    </row>
    <row r="7" spans="1:6" x14ac:dyDescent="0.2">
      <c r="A7" t="s">
        <v>121</v>
      </c>
      <c r="B7" t="s">
        <v>65</v>
      </c>
    </row>
    <row r="9" spans="1:6" x14ac:dyDescent="0.2">
      <c r="A9" t="s">
        <v>66</v>
      </c>
    </row>
    <row r="10" spans="1:6" x14ac:dyDescent="0.2">
      <c r="A10" t="s">
        <v>67</v>
      </c>
      <c r="B10" t="s">
        <v>68</v>
      </c>
      <c r="C10" t="s">
        <v>69</v>
      </c>
    </row>
    <row r="11" spans="1:6" x14ac:dyDescent="0.2">
      <c r="A11" t="s">
        <v>70</v>
      </c>
      <c r="B11" s="15">
        <v>7.0000000000000007E-2</v>
      </c>
      <c r="C11" s="3">
        <v>1000000</v>
      </c>
      <c r="F11" t="s">
        <v>152</v>
      </c>
    </row>
    <row r="12" spans="1:6" x14ac:dyDescent="0.2">
      <c r="A12" t="s">
        <v>71</v>
      </c>
      <c r="B12" s="15">
        <v>0.11</v>
      </c>
      <c r="C12" s="3">
        <v>2500000</v>
      </c>
    </row>
    <row r="13" spans="1:6" x14ac:dyDescent="0.2">
      <c r="A13" t="s">
        <v>72</v>
      </c>
      <c r="B13" s="15">
        <v>0.19</v>
      </c>
      <c r="C13" s="3">
        <v>1500000</v>
      </c>
    </row>
    <row r="14" spans="1:6" x14ac:dyDescent="0.2">
      <c r="A14" t="s">
        <v>73</v>
      </c>
      <c r="B14" s="15">
        <v>0.15</v>
      </c>
      <c r="C14" s="3">
        <f>1.8*1000000</f>
        <v>1800000</v>
      </c>
    </row>
    <row r="16" spans="1:6" x14ac:dyDescent="0.2">
      <c r="A16" t="s">
        <v>122</v>
      </c>
      <c r="F16" t="s">
        <v>153</v>
      </c>
    </row>
    <row r="18" spans="1:8" x14ac:dyDescent="0.2">
      <c r="A18" t="s">
        <v>124</v>
      </c>
      <c r="F18" t="s">
        <v>154</v>
      </c>
    </row>
    <row r="19" spans="1:8" x14ac:dyDescent="0.2">
      <c r="A19" t="s">
        <v>74</v>
      </c>
      <c r="F19" t="s">
        <v>155</v>
      </c>
      <c r="H19" s="12" t="s">
        <v>156</v>
      </c>
    </row>
    <row r="20" spans="1:8" x14ac:dyDescent="0.2">
      <c r="A20" t="s">
        <v>75</v>
      </c>
      <c r="F20" t="s">
        <v>157</v>
      </c>
      <c r="H20" s="12" t="s">
        <v>158</v>
      </c>
    </row>
    <row r="23" spans="1:8" x14ac:dyDescent="0.2">
      <c r="B23" t="s">
        <v>25</v>
      </c>
      <c r="C23" t="s">
        <v>26</v>
      </c>
      <c r="D23" t="s">
        <v>27</v>
      </c>
      <c r="E23" t="s">
        <v>28</v>
      </c>
    </row>
    <row r="24" spans="1:8" x14ac:dyDescent="0.2">
      <c r="A24" t="s">
        <v>20</v>
      </c>
      <c r="B24" t="s">
        <v>70</v>
      </c>
      <c r="C24" t="s">
        <v>71</v>
      </c>
      <c r="D24" t="s">
        <v>72</v>
      </c>
      <c r="E24" t="s">
        <v>73</v>
      </c>
    </row>
    <row r="25" spans="1:8" x14ac:dyDescent="0.2">
      <c r="A25" t="s">
        <v>21</v>
      </c>
      <c r="B25" s="16">
        <v>750000.00000000023</v>
      </c>
      <c r="C25" s="16">
        <v>950000.00000000047</v>
      </c>
      <c r="D25" s="16">
        <v>1499999.9999999998</v>
      </c>
      <c r="E25" s="16">
        <v>1800000</v>
      </c>
    </row>
    <row r="26" spans="1:8" x14ac:dyDescent="0.2">
      <c r="A26" t="s">
        <v>76</v>
      </c>
      <c r="B26" s="15">
        <v>7.0000000000000007E-2</v>
      </c>
      <c r="C26" s="15">
        <v>0.11</v>
      </c>
      <c r="D26" s="15">
        <v>0.19</v>
      </c>
      <c r="E26" s="15">
        <v>0.15</v>
      </c>
      <c r="F26" s="17">
        <f>SUMPRODUCT(B25:E25,B26:E26)</f>
        <v>712000</v>
      </c>
      <c r="G26" s="14" t="s">
        <v>123</v>
      </c>
    </row>
    <row r="28" spans="1:8" x14ac:dyDescent="0.2">
      <c r="A28" t="s">
        <v>121</v>
      </c>
      <c r="F28" s="5" t="s">
        <v>23</v>
      </c>
      <c r="H28" s="13" t="s">
        <v>24</v>
      </c>
    </row>
    <row r="29" spans="1:8" x14ac:dyDescent="0.2">
      <c r="A29" t="s">
        <v>159</v>
      </c>
      <c r="B29">
        <v>1</v>
      </c>
      <c r="C29">
        <v>1</v>
      </c>
      <c r="D29">
        <v>1</v>
      </c>
      <c r="E29">
        <v>1</v>
      </c>
      <c r="F29">
        <f>SUMPRODUCT($B$25:$E$25,B29:E29)</f>
        <v>5000000</v>
      </c>
      <c r="G29" s="22" t="s">
        <v>48</v>
      </c>
      <c r="H29">
        <v>5000000</v>
      </c>
    </row>
    <row r="30" spans="1:8" x14ac:dyDescent="0.2">
      <c r="A30" t="s">
        <v>70</v>
      </c>
      <c r="B30">
        <v>1</v>
      </c>
      <c r="F30">
        <f t="shared" ref="F30:F33" si="0">SUMPRODUCT($B$25:$E$25,B30:E30)</f>
        <v>750000.00000000023</v>
      </c>
      <c r="G30" s="22" t="s">
        <v>48</v>
      </c>
      <c r="H30" s="3">
        <v>1000000</v>
      </c>
    </row>
    <row r="31" spans="1:8" x14ac:dyDescent="0.2">
      <c r="A31" t="s">
        <v>71</v>
      </c>
      <c r="C31">
        <v>1</v>
      </c>
      <c r="F31">
        <f t="shared" si="0"/>
        <v>950000.00000000047</v>
      </c>
      <c r="G31" s="22" t="s">
        <v>48</v>
      </c>
      <c r="H31" s="3">
        <v>2500000</v>
      </c>
    </row>
    <row r="32" spans="1:8" x14ac:dyDescent="0.2">
      <c r="A32" t="s">
        <v>72</v>
      </c>
      <c r="D32">
        <v>1</v>
      </c>
      <c r="F32">
        <f t="shared" si="0"/>
        <v>1499999.9999999998</v>
      </c>
      <c r="G32" s="22" t="s">
        <v>48</v>
      </c>
      <c r="H32" s="3">
        <v>1500000</v>
      </c>
    </row>
    <row r="33" spans="1:8" x14ac:dyDescent="0.2">
      <c r="A33" t="s">
        <v>73</v>
      </c>
      <c r="E33">
        <v>1</v>
      </c>
      <c r="F33">
        <f t="shared" si="0"/>
        <v>1800000</v>
      </c>
      <c r="G33" s="22" t="s">
        <v>48</v>
      </c>
      <c r="H33" s="3">
        <f>1.8*1000000</f>
        <v>1800000</v>
      </c>
    </row>
    <row r="34" spans="1:8" x14ac:dyDescent="0.2">
      <c r="A34" t="s">
        <v>160</v>
      </c>
      <c r="B34">
        <v>-0.55000000000000004</v>
      </c>
      <c r="C34">
        <v>-0.55000000000000004</v>
      </c>
      <c r="D34">
        <v>0.45</v>
      </c>
      <c r="E34">
        <v>0.45</v>
      </c>
      <c r="F34">
        <f t="shared" ref="F34:F35" si="1">SUMPRODUCT($B$25:$E$25,B34:E34)</f>
        <v>549999.99999999942</v>
      </c>
      <c r="G34" t="s">
        <v>49</v>
      </c>
      <c r="H34">
        <v>0</v>
      </c>
    </row>
    <row r="35" spans="1:8" x14ac:dyDescent="0.2">
      <c r="A35" t="s">
        <v>70</v>
      </c>
      <c r="B35">
        <v>0.85</v>
      </c>
      <c r="C35">
        <v>-0.15</v>
      </c>
      <c r="D35">
        <v>-0.15</v>
      </c>
      <c r="E35">
        <v>-0.15</v>
      </c>
      <c r="F35">
        <f t="shared" si="1"/>
        <v>2.3283064365386963E-10</v>
      </c>
      <c r="G35" t="s">
        <v>49</v>
      </c>
      <c r="H35">
        <v>0</v>
      </c>
    </row>
  </sheetData>
  <pageMargins left="0.7" right="0.7" top="0.75" bottom="0.75" header="0.3" footer="0.3"/>
  <pageSetup paperSize="9"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5EF94-29E4-47DC-8D80-C8A5C095C4E1}">
  <sheetPr>
    <pageSetUpPr fitToPage="1"/>
  </sheetPr>
  <dimension ref="A1:J27"/>
  <sheetViews>
    <sheetView zoomScaleNormal="100" workbookViewId="0">
      <selection activeCell="D33" sqref="D33"/>
    </sheetView>
  </sheetViews>
  <sheetFormatPr baseColWidth="10" defaultColWidth="8.83203125" defaultRowHeight="15" x14ac:dyDescent="0.2"/>
  <cols>
    <col min="1" max="1" width="13.5" customWidth="1"/>
  </cols>
  <sheetData>
    <row r="1" spans="1:7" x14ac:dyDescent="0.2">
      <c r="A1" s="2" t="s">
        <v>125</v>
      </c>
    </row>
    <row r="3" spans="1:7" x14ac:dyDescent="0.2">
      <c r="A3" t="s">
        <v>77</v>
      </c>
      <c r="B3">
        <v>4500</v>
      </c>
      <c r="C3" t="s">
        <v>258</v>
      </c>
    </row>
    <row r="5" spans="1:7" x14ac:dyDescent="0.2">
      <c r="A5" t="s">
        <v>78</v>
      </c>
      <c r="B5" t="s">
        <v>79</v>
      </c>
      <c r="C5" t="s">
        <v>259</v>
      </c>
    </row>
    <row r="6" spans="1:7" x14ac:dyDescent="0.2">
      <c r="A6">
        <v>1</v>
      </c>
      <c r="B6">
        <v>22500</v>
      </c>
      <c r="C6">
        <v>3400</v>
      </c>
    </row>
    <row r="7" spans="1:7" x14ac:dyDescent="0.2">
      <c r="A7">
        <v>2</v>
      </c>
      <c r="B7">
        <v>24000</v>
      </c>
      <c r="C7">
        <v>3400</v>
      </c>
    </row>
    <row r="8" spans="1:7" x14ac:dyDescent="0.2">
      <c r="A8">
        <v>3</v>
      </c>
      <c r="B8">
        <v>8000</v>
      </c>
      <c r="C8">
        <v>1360</v>
      </c>
    </row>
    <row r="9" spans="1:7" x14ac:dyDescent="0.2">
      <c r="A9">
        <v>4</v>
      </c>
      <c r="B9">
        <v>9500</v>
      </c>
      <c r="C9">
        <v>1590</v>
      </c>
    </row>
    <row r="10" spans="1:7" x14ac:dyDescent="0.2">
      <c r="A10">
        <v>5</v>
      </c>
      <c r="B10">
        <v>11500</v>
      </c>
      <c r="C10">
        <v>1815</v>
      </c>
    </row>
    <row r="11" spans="1:7" x14ac:dyDescent="0.2">
      <c r="A11">
        <v>6</v>
      </c>
      <c r="B11">
        <v>9750</v>
      </c>
      <c r="C11">
        <v>1590</v>
      </c>
    </row>
    <row r="13" spans="1:7" x14ac:dyDescent="0.2">
      <c r="A13" t="s">
        <v>126</v>
      </c>
    </row>
    <row r="14" spans="1:7" x14ac:dyDescent="0.2">
      <c r="A14" t="s">
        <v>80</v>
      </c>
    </row>
    <row r="16" spans="1:7" x14ac:dyDescent="0.2">
      <c r="A16" t="s">
        <v>20</v>
      </c>
      <c r="B16" t="s">
        <v>81</v>
      </c>
      <c r="C16" t="s">
        <v>82</v>
      </c>
      <c r="D16" t="s">
        <v>83</v>
      </c>
      <c r="E16" t="s">
        <v>84</v>
      </c>
      <c r="F16" t="s">
        <v>85</v>
      </c>
      <c r="G16" t="s">
        <v>86</v>
      </c>
    </row>
    <row r="17" spans="1:10" x14ac:dyDescent="0.2">
      <c r="A17" t="s">
        <v>21</v>
      </c>
      <c r="B17" s="13">
        <v>0.32352941176470584</v>
      </c>
      <c r="C17" s="13">
        <v>1</v>
      </c>
      <c r="D17" s="13">
        <v>0</v>
      </c>
      <c r="E17" s="13">
        <v>0</v>
      </c>
      <c r="F17" s="13">
        <v>0</v>
      </c>
      <c r="G17" s="13">
        <v>0</v>
      </c>
    </row>
    <row r="18" spans="1:10" x14ac:dyDescent="0.2">
      <c r="A18" t="s">
        <v>161</v>
      </c>
      <c r="B18">
        <v>22500</v>
      </c>
      <c r="C18">
        <v>24000</v>
      </c>
      <c r="D18">
        <v>8000</v>
      </c>
      <c r="E18">
        <v>9500</v>
      </c>
      <c r="F18">
        <v>11500</v>
      </c>
      <c r="G18">
        <v>9750</v>
      </c>
      <c r="H18">
        <f>SUMPRODUCT(B17:G17,B18:G18)</f>
        <v>31279.411764705881</v>
      </c>
      <c r="I18" s="12" t="s">
        <v>162</v>
      </c>
    </row>
    <row r="20" spans="1:10" x14ac:dyDescent="0.2">
      <c r="A20" t="s">
        <v>163</v>
      </c>
      <c r="H20" t="s">
        <v>23</v>
      </c>
      <c r="J20" t="s">
        <v>24</v>
      </c>
    </row>
    <row r="21" spans="1:10" x14ac:dyDescent="0.2">
      <c r="A21" t="s">
        <v>164</v>
      </c>
      <c r="B21">
        <v>3400</v>
      </c>
      <c r="C21">
        <v>3400</v>
      </c>
      <c r="D21">
        <v>1360</v>
      </c>
      <c r="E21">
        <v>1590</v>
      </c>
      <c r="F21">
        <v>1815</v>
      </c>
      <c r="G21">
        <v>1590</v>
      </c>
      <c r="H21">
        <f>SUMPRODUCT($B$17:$G$17,B21:G21)</f>
        <v>4500</v>
      </c>
      <c r="I21" t="s">
        <v>48</v>
      </c>
      <c r="J21">
        <v>4500</v>
      </c>
    </row>
    <row r="22" spans="1:10" x14ac:dyDescent="0.2">
      <c r="A22" t="s">
        <v>81</v>
      </c>
      <c r="B22">
        <v>1</v>
      </c>
      <c r="H22">
        <f t="shared" ref="H22:H27" si="0">SUMPRODUCT($B$17:$G$17,B22:G22)</f>
        <v>0.32352941176470584</v>
      </c>
      <c r="I22" t="s">
        <v>48</v>
      </c>
      <c r="J22">
        <v>1</v>
      </c>
    </row>
    <row r="23" spans="1:10" x14ac:dyDescent="0.2">
      <c r="A23" t="s">
        <v>82</v>
      </c>
      <c r="C23">
        <v>1</v>
      </c>
      <c r="H23">
        <f t="shared" si="0"/>
        <v>1</v>
      </c>
      <c r="I23" t="s">
        <v>48</v>
      </c>
      <c r="J23">
        <v>1</v>
      </c>
    </row>
    <row r="24" spans="1:10" x14ac:dyDescent="0.2">
      <c r="A24" t="s">
        <v>83</v>
      </c>
      <c r="D24">
        <v>1</v>
      </c>
      <c r="H24">
        <f t="shared" si="0"/>
        <v>0</v>
      </c>
      <c r="I24" t="s">
        <v>48</v>
      </c>
      <c r="J24">
        <v>1</v>
      </c>
    </row>
    <row r="25" spans="1:10" x14ac:dyDescent="0.2">
      <c r="A25" t="s">
        <v>84</v>
      </c>
      <c r="E25">
        <v>1</v>
      </c>
      <c r="H25">
        <f t="shared" si="0"/>
        <v>0</v>
      </c>
      <c r="I25" t="s">
        <v>48</v>
      </c>
      <c r="J25">
        <v>1</v>
      </c>
    </row>
    <row r="26" spans="1:10" x14ac:dyDescent="0.2">
      <c r="A26" t="s">
        <v>85</v>
      </c>
      <c r="F26">
        <v>1</v>
      </c>
      <c r="H26">
        <f t="shared" si="0"/>
        <v>0</v>
      </c>
      <c r="I26" t="s">
        <v>48</v>
      </c>
      <c r="J26">
        <v>1</v>
      </c>
    </row>
    <row r="27" spans="1:10" x14ac:dyDescent="0.2">
      <c r="A27" t="s">
        <v>86</v>
      </c>
      <c r="G27">
        <v>1</v>
      </c>
      <c r="H27">
        <f t="shared" si="0"/>
        <v>0</v>
      </c>
      <c r="I27" t="s">
        <v>48</v>
      </c>
      <c r="J27">
        <v>1</v>
      </c>
    </row>
  </sheetData>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3942-72A7-4327-802D-919A56C7A43B}">
  <sheetPr>
    <pageSetUpPr fitToPage="1"/>
  </sheetPr>
  <dimension ref="A1:M43"/>
  <sheetViews>
    <sheetView topLeftCell="A10" zoomScale="92" zoomScaleNormal="115" workbookViewId="0">
      <selection activeCell="J15" sqref="J15"/>
    </sheetView>
  </sheetViews>
  <sheetFormatPr baseColWidth="10" defaultColWidth="8.83203125" defaultRowHeight="15" x14ac:dyDescent="0.2"/>
  <cols>
    <col min="1" max="1" width="15.1640625" customWidth="1"/>
  </cols>
  <sheetData>
    <row r="1" spans="1:2" x14ac:dyDescent="0.2">
      <c r="A1" s="2" t="s">
        <v>127</v>
      </c>
    </row>
    <row r="2" spans="1:2" x14ac:dyDescent="0.2">
      <c r="A2" t="s">
        <v>130</v>
      </c>
    </row>
    <row r="4" spans="1:2" x14ac:dyDescent="0.2">
      <c r="A4" s="2" t="s">
        <v>100</v>
      </c>
    </row>
    <row r="5" spans="1:2" x14ac:dyDescent="0.2">
      <c r="A5" t="s">
        <v>101</v>
      </c>
      <c r="B5" t="s">
        <v>102</v>
      </c>
    </row>
    <row r="6" spans="1:2" x14ac:dyDescent="0.2">
      <c r="A6" t="s">
        <v>103</v>
      </c>
      <c r="B6">
        <v>195</v>
      </c>
    </row>
    <row r="7" spans="1:2" x14ac:dyDescent="0.2">
      <c r="A7" t="s">
        <v>104</v>
      </c>
      <c r="B7">
        <v>215</v>
      </c>
    </row>
    <row r="8" spans="1:2" x14ac:dyDescent="0.2">
      <c r="A8" t="s">
        <v>105</v>
      </c>
      <c r="B8">
        <v>205</v>
      </c>
    </row>
    <row r="10" spans="1:2" x14ac:dyDescent="0.2">
      <c r="A10" t="s">
        <v>128</v>
      </c>
    </row>
    <row r="11" spans="1:2" x14ac:dyDescent="0.2">
      <c r="A11" t="s">
        <v>129</v>
      </c>
    </row>
    <row r="12" spans="1:2" x14ac:dyDescent="0.2">
      <c r="A12" t="s">
        <v>106</v>
      </c>
    </row>
    <row r="14" spans="1:2" x14ac:dyDescent="0.2">
      <c r="A14" t="s">
        <v>132</v>
      </c>
    </row>
    <row r="15" spans="1:2" x14ac:dyDescent="0.2">
      <c r="A15" s="2" t="s">
        <v>131</v>
      </c>
    </row>
    <row r="16" spans="1:2" x14ac:dyDescent="0.2">
      <c r="A16" t="s">
        <v>133</v>
      </c>
    </row>
    <row r="17" spans="1:11" x14ac:dyDescent="0.2">
      <c r="A17" t="s">
        <v>134</v>
      </c>
    </row>
    <row r="18" spans="1:11" x14ac:dyDescent="0.2">
      <c r="A18" t="s">
        <v>135</v>
      </c>
    </row>
    <row r="20" spans="1:11" x14ac:dyDescent="0.2">
      <c r="A20" s="2" t="s">
        <v>136</v>
      </c>
    </row>
    <row r="21" spans="1:11" x14ac:dyDescent="0.2">
      <c r="A21" t="s">
        <v>137</v>
      </c>
    </row>
    <row r="22" spans="1:11" x14ac:dyDescent="0.2">
      <c r="A22" t="s">
        <v>138</v>
      </c>
    </row>
    <row r="23" spans="1:11" x14ac:dyDescent="0.2">
      <c r="A23" t="s">
        <v>139</v>
      </c>
      <c r="C23" t="s">
        <v>119</v>
      </c>
    </row>
    <row r="24" spans="1:11" x14ac:dyDescent="0.2">
      <c r="C24" t="s">
        <v>165</v>
      </c>
    </row>
    <row r="25" spans="1:11" x14ac:dyDescent="0.2">
      <c r="A25" t="s">
        <v>166</v>
      </c>
      <c r="C25" t="s">
        <v>167</v>
      </c>
    </row>
    <row r="26" spans="1:11" x14ac:dyDescent="0.2">
      <c r="A26" t="s">
        <v>168</v>
      </c>
      <c r="C26" t="s">
        <v>172</v>
      </c>
    </row>
    <row r="27" spans="1:11" x14ac:dyDescent="0.2">
      <c r="A27" t="s">
        <v>169</v>
      </c>
      <c r="C27" t="s">
        <v>173</v>
      </c>
    </row>
    <row r="30" spans="1:11" x14ac:dyDescent="0.2">
      <c r="A30" t="s">
        <v>107</v>
      </c>
      <c r="B30" t="s">
        <v>108</v>
      </c>
      <c r="C30" t="s">
        <v>109</v>
      </c>
      <c r="D30" t="s">
        <v>110</v>
      </c>
      <c r="E30" t="s">
        <v>111</v>
      </c>
      <c r="F30" t="s">
        <v>112</v>
      </c>
      <c r="G30" t="s">
        <v>113</v>
      </c>
      <c r="H30" t="s">
        <v>114</v>
      </c>
      <c r="I30" t="s">
        <v>115</v>
      </c>
      <c r="J30" t="s">
        <v>116</v>
      </c>
    </row>
    <row r="31" spans="1:11" x14ac:dyDescent="0.2">
      <c r="A31" t="s">
        <v>117</v>
      </c>
      <c r="B31" s="4">
        <v>200</v>
      </c>
      <c r="C31" s="4">
        <v>200</v>
      </c>
      <c r="D31" s="4">
        <v>200</v>
      </c>
      <c r="E31" s="4">
        <v>0</v>
      </c>
      <c r="F31" s="4">
        <v>10</v>
      </c>
      <c r="G31" s="4">
        <v>5</v>
      </c>
      <c r="H31" s="4">
        <v>5</v>
      </c>
      <c r="I31" s="4">
        <v>0</v>
      </c>
      <c r="J31" s="4">
        <v>0</v>
      </c>
    </row>
    <row r="32" spans="1:11" x14ac:dyDescent="0.2">
      <c r="A32" t="s">
        <v>118</v>
      </c>
      <c r="B32">
        <v>300</v>
      </c>
      <c r="C32">
        <v>300</v>
      </c>
      <c r="D32">
        <v>300</v>
      </c>
      <c r="E32">
        <v>325</v>
      </c>
      <c r="F32">
        <v>325</v>
      </c>
      <c r="G32">
        <v>325</v>
      </c>
      <c r="H32">
        <v>20</v>
      </c>
      <c r="I32">
        <v>20</v>
      </c>
      <c r="J32">
        <v>20</v>
      </c>
      <c r="K32" s="20">
        <f>SUMPRODUCT(B31:J31,B32:J32)</f>
        <v>184975</v>
      </c>
    </row>
    <row r="34" spans="1:13" x14ac:dyDescent="0.2">
      <c r="A34" t="s">
        <v>22</v>
      </c>
      <c r="K34" s="21" t="s">
        <v>23</v>
      </c>
      <c r="M34" s="18" t="s">
        <v>24</v>
      </c>
    </row>
    <row r="35" spans="1:13" x14ac:dyDescent="0.2">
      <c r="A35" t="s">
        <v>166</v>
      </c>
      <c r="B35">
        <v>1</v>
      </c>
      <c r="E35">
        <v>1</v>
      </c>
      <c r="H35">
        <v>-1</v>
      </c>
      <c r="K35" s="20">
        <f>SUMPRODUCT($B$31:$J$31,B35:J35)</f>
        <v>195</v>
      </c>
      <c r="L35" t="s">
        <v>51</v>
      </c>
      <c r="M35">
        <v>195</v>
      </c>
    </row>
    <row r="36" spans="1:13" x14ac:dyDescent="0.2">
      <c r="A36" t="s">
        <v>168</v>
      </c>
      <c r="C36">
        <v>1</v>
      </c>
      <c r="F36">
        <v>1</v>
      </c>
      <c r="H36">
        <v>1</v>
      </c>
      <c r="I36">
        <v>-1</v>
      </c>
      <c r="K36" s="20">
        <f t="shared" ref="K36:K43" si="0">SUMPRODUCT($B$31:$J$31,B36:J36)</f>
        <v>215</v>
      </c>
      <c r="L36" t="s">
        <v>51</v>
      </c>
      <c r="M36">
        <v>215</v>
      </c>
    </row>
    <row r="37" spans="1:13" x14ac:dyDescent="0.2">
      <c r="A37" t="s">
        <v>169</v>
      </c>
      <c r="D37">
        <v>1</v>
      </c>
      <c r="G37">
        <v>1</v>
      </c>
      <c r="I37">
        <v>1</v>
      </c>
      <c r="J37">
        <v>-1</v>
      </c>
      <c r="K37" s="20">
        <f t="shared" si="0"/>
        <v>205</v>
      </c>
      <c r="L37" t="s">
        <v>51</v>
      </c>
      <c r="M37">
        <v>205</v>
      </c>
    </row>
    <row r="38" spans="1:13" x14ac:dyDescent="0.2">
      <c r="A38" t="s">
        <v>170</v>
      </c>
      <c r="B38">
        <v>1</v>
      </c>
      <c r="K38" s="20">
        <f t="shared" si="0"/>
        <v>200</v>
      </c>
      <c r="L38" t="s">
        <v>48</v>
      </c>
      <c r="M38">
        <v>200</v>
      </c>
    </row>
    <row r="39" spans="1:13" x14ac:dyDescent="0.2">
      <c r="A39" t="s">
        <v>171</v>
      </c>
      <c r="E39">
        <v>1</v>
      </c>
      <c r="K39" s="20">
        <f t="shared" si="0"/>
        <v>0</v>
      </c>
      <c r="L39" t="s">
        <v>48</v>
      </c>
      <c r="M39">
        <v>15</v>
      </c>
    </row>
    <row r="40" spans="1:13" x14ac:dyDescent="0.2">
      <c r="A40" t="s">
        <v>174</v>
      </c>
      <c r="C40">
        <v>1</v>
      </c>
      <c r="K40" s="20">
        <f t="shared" si="0"/>
        <v>200</v>
      </c>
      <c r="L40" t="s">
        <v>48</v>
      </c>
      <c r="M40">
        <v>200</v>
      </c>
    </row>
    <row r="41" spans="1:13" x14ac:dyDescent="0.2">
      <c r="A41" t="s">
        <v>175</v>
      </c>
      <c r="F41">
        <v>1</v>
      </c>
      <c r="K41" s="20">
        <f t="shared" si="0"/>
        <v>10</v>
      </c>
      <c r="L41" t="s">
        <v>48</v>
      </c>
      <c r="M41">
        <v>15</v>
      </c>
    </row>
    <row r="42" spans="1:13" x14ac:dyDescent="0.2">
      <c r="A42" t="s">
        <v>176</v>
      </c>
      <c r="D42">
        <v>1</v>
      </c>
      <c r="K42" s="20">
        <f t="shared" si="0"/>
        <v>200</v>
      </c>
      <c r="L42" t="s">
        <v>48</v>
      </c>
      <c r="M42">
        <v>200</v>
      </c>
    </row>
    <row r="43" spans="1:13" x14ac:dyDescent="0.2">
      <c r="A43" t="s">
        <v>177</v>
      </c>
      <c r="G43">
        <v>1</v>
      </c>
      <c r="K43" s="20">
        <f t="shared" si="0"/>
        <v>5</v>
      </c>
      <c r="L43" t="s">
        <v>48</v>
      </c>
      <c r="M43">
        <v>15</v>
      </c>
    </row>
  </sheetData>
  <pageMargins left="0.7" right="0.7" top="0.75" bottom="0.75" header="0.3" footer="0.3"/>
  <pageSetup paperSize="9" scale="78"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A4187-3D0A-4FCF-988B-AAA578A12F15}">
  <sheetPr>
    <pageSetUpPr fitToPage="1"/>
  </sheetPr>
  <dimension ref="A1:M39"/>
  <sheetViews>
    <sheetView zoomScale="122" zoomScaleNormal="130" workbookViewId="0">
      <selection activeCell="I24" sqref="I24"/>
    </sheetView>
  </sheetViews>
  <sheetFormatPr baseColWidth="10" defaultColWidth="8.83203125" defaultRowHeight="15" x14ac:dyDescent="0.2"/>
  <cols>
    <col min="1" max="1" width="13.6640625" customWidth="1"/>
    <col min="2" max="2" width="11.33203125" bestFit="1" customWidth="1"/>
  </cols>
  <sheetData>
    <row r="1" spans="1:13" x14ac:dyDescent="0.2">
      <c r="A1" s="2" t="s">
        <v>140</v>
      </c>
    </row>
    <row r="3" spans="1:13" x14ac:dyDescent="0.2">
      <c r="A3" t="s">
        <v>87</v>
      </c>
    </row>
    <row r="4" spans="1:13" x14ac:dyDescent="0.2">
      <c r="A4" t="s">
        <v>141</v>
      </c>
    </row>
    <row r="6" spans="1:13" x14ac:dyDescent="0.2">
      <c r="A6" t="s">
        <v>88</v>
      </c>
    </row>
    <row r="7" spans="1:13" x14ac:dyDescent="0.2">
      <c r="A7" t="s">
        <v>143</v>
      </c>
    </row>
    <row r="9" spans="1:13" x14ac:dyDescent="0.2">
      <c r="A9" t="s">
        <v>89</v>
      </c>
      <c r="B9" t="s">
        <v>90</v>
      </c>
      <c r="C9" t="s">
        <v>91</v>
      </c>
      <c r="E9" t="s">
        <v>142</v>
      </c>
      <c r="F9" t="s">
        <v>178</v>
      </c>
      <c r="H9" t="s">
        <v>179</v>
      </c>
      <c r="M9" t="s">
        <v>196</v>
      </c>
    </row>
    <row r="10" spans="1:13" x14ac:dyDescent="0.2">
      <c r="A10">
        <v>1</v>
      </c>
      <c r="B10" t="s">
        <v>92</v>
      </c>
      <c r="C10">
        <v>3</v>
      </c>
      <c r="E10" s="19">
        <v>0.125</v>
      </c>
      <c r="F10" s="19">
        <f>E10+(8/24)</f>
        <v>0.45833333333333331</v>
      </c>
      <c r="H10" s="23">
        <f>A10</f>
        <v>1</v>
      </c>
      <c r="I10" t="s">
        <v>180</v>
      </c>
      <c r="M10" t="s">
        <v>197</v>
      </c>
    </row>
    <row r="11" spans="1:13" x14ac:dyDescent="0.2">
      <c r="A11">
        <v>2</v>
      </c>
      <c r="B11" t="s">
        <v>93</v>
      </c>
      <c r="C11">
        <v>12</v>
      </c>
      <c r="E11" s="19">
        <f>E10+(1/6)</f>
        <v>0.29166666666666663</v>
      </c>
      <c r="F11" s="19">
        <f t="shared" ref="F11:F15" si="0">E11+(8/24)</f>
        <v>0.625</v>
      </c>
      <c r="H11" s="23">
        <f>A11</f>
        <v>2</v>
      </c>
      <c r="I11" t="s">
        <v>184</v>
      </c>
      <c r="M11" t="s">
        <v>200</v>
      </c>
    </row>
    <row r="12" spans="1:13" x14ac:dyDescent="0.2">
      <c r="A12">
        <v>3</v>
      </c>
      <c r="B12" t="s">
        <v>94</v>
      </c>
      <c r="C12">
        <v>16</v>
      </c>
      <c r="E12" s="19">
        <f t="shared" ref="E12:E15" si="1">E11+(1/6)</f>
        <v>0.45833333333333326</v>
      </c>
      <c r="F12" s="19">
        <f t="shared" si="0"/>
        <v>0.79166666666666652</v>
      </c>
      <c r="H12" s="23">
        <f t="shared" ref="H12:H15" si="2">A12</f>
        <v>3</v>
      </c>
      <c r="I12" t="s">
        <v>181</v>
      </c>
      <c r="M12" t="s">
        <v>182</v>
      </c>
    </row>
    <row r="13" spans="1:13" x14ac:dyDescent="0.2">
      <c r="A13">
        <v>4</v>
      </c>
      <c r="B13" t="s">
        <v>95</v>
      </c>
      <c r="C13">
        <v>9</v>
      </c>
      <c r="E13" s="19">
        <f t="shared" si="1"/>
        <v>0.62499999999999989</v>
      </c>
      <c r="F13" s="19">
        <f t="shared" si="0"/>
        <v>0.95833333333333326</v>
      </c>
      <c r="H13" s="23">
        <f t="shared" si="2"/>
        <v>4</v>
      </c>
      <c r="I13" t="s">
        <v>182</v>
      </c>
      <c r="M13" t="s">
        <v>182</v>
      </c>
    </row>
    <row r="14" spans="1:13" x14ac:dyDescent="0.2">
      <c r="A14">
        <v>5</v>
      </c>
      <c r="B14" t="s">
        <v>96</v>
      </c>
      <c r="C14">
        <v>11</v>
      </c>
      <c r="E14" s="19">
        <f t="shared" si="1"/>
        <v>0.79166666666666652</v>
      </c>
      <c r="F14" s="19">
        <f t="shared" si="0"/>
        <v>1.1249999999999998</v>
      </c>
      <c r="H14" s="23">
        <f t="shared" si="2"/>
        <v>5</v>
      </c>
      <c r="I14" t="s">
        <v>182</v>
      </c>
      <c r="M14" t="s">
        <v>182</v>
      </c>
    </row>
    <row r="15" spans="1:13" x14ac:dyDescent="0.2">
      <c r="A15">
        <v>6</v>
      </c>
      <c r="B15" t="s">
        <v>97</v>
      </c>
      <c r="C15">
        <v>4</v>
      </c>
      <c r="E15" s="19">
        <f t="shared" si="1"/>
        <v>0.95833333333333315</v>
      </c>
      <c r="F15" s="19">
        <f t="shared" si="0"/>
        <v>1.2916666666666665</v>
      </c>
      <c r="H15" s="23">
        <f t="shared" si="2"/>
        <v>6</v>
      </c>
      <c r="I15" t="s">
        <v>183</v>
      </c>
      <c r="M15" t="s">
        <v>201</v>
      </c>
    </row>
    <row r="17" spans="1:10" x14ac:dyDescent="0.2">
      <c r="A17" t="s">
        <v>98</v>
      </c>
    </row>
    <row r="19" spans="1:10" x14ac:dyDescent="0.2">
      <c r="A19" t="s">
        <v>185</v>
      </c>
      <c r="B19" t="s">
        <v>186</v>
      </c>
    </row>
    <row r="20" spans="1:10" x14ac:dyDescent="0.2">
      <c r="A20" t="s">
        <v>198</v>
      </c>
      <c r="B20" t="s">
        <v>199</v>
      </c>
    </row>
    <row r="23" spans="1:10" x14ac:dyDescent="0.2">
      <c r="A23" t="s">
        <v>42</v>
      </c>
      <c r="B23" t="s">
        <v>81</v>
      </c>
      <c r="C23" t="s">
        <v>82</v>
      </c>
      <c r="D23" t="s">
        <v>83</v>
      </c>
      <c r="E23" t="s">
        <v>84</v>
      </c>
      <c r="F23" t="s">
        <v>85</v>
      </c>
      <c r="G23" t="s">
        <v>86</v>
      </c>
    </row>
    <row r="24" spans="1:10" x14ac:dyDescent="0.2">
      <c r="A24" t="s">
        <v>187</v>
      </c>
      <c r="B24" s="24">
        <v>3</v>
      </c>
      <c r="C24" s="24">
        <v>9</v>
      </c>
      <c r="D24" s="24">
        <v>7</v>
      </c>
      <c r="E24" s="24">
        <v>2</v>
      </c>
      <c r="F24" s="24">
        <v>9</v>
      </c>
      <c r="G24" s="24">
        <v>0</v>
      </c>
      <c r="H24" s="5" t="s">
        <v>188</v>
      </c>
    </row>
    <row r="25" spans="1:10" x14ac:dyDescent="0.2">
      <c r="A25" t="s">
        <v>189</v>
      </c>
      <c r="B25">
        <v>1</v>
      </c>
      <c r="C25">
        <v>1</v>
      </c>
      <c r="D25">
        <v>1</v>
      </c>
      <c r="E25">
        <v>1</v>
      </c>
      <c r="F25">
        <v>1</v>
      </c>
      <c r="G25">
        <v>1</v>
      </c>
      <c r="H25" s="5">
        <f>SUMPRODUCT($B$24:$G$24,B25:G25)</f>
        <v>30</v>
      </c>
    </row>
    <row r="27" spans="1:10" x14ac:dyDescent="0.2">
      <c r="A27" t="s">
        <v>163</v>
      </c>
      <c r="H27" s="5" t="s">
        <v>23</v>
      </c>
      <c r="J27" s="25" t="s">
        <v>24</v>
      </c>
    </row>
    <row r="28" spans="1:10" x14ac:dyDescent="0.2">
      <c r="A28" t="s">
        <v>190</v>
      </c>
      <c r="B28">
        <v>1</v>
      </c>
      <c r="G28">
        <v>1</v>
      </c>
      <c r="H28" s="5">
        <f>SUMPRODUCT($B$24:$G$24,B28:G28)</f>
        <v>3</v>
      </c>
      <c r="I28" t="s">
        <v>49</v>
      </c>
      <c r="J28" s="25">
        <f>C10</f>
        <v>3</v>
      </c>
    </row>
    <row r="29" spans="1:10" x14ac:dyDescent="0.2">
      <c r="A29" t="s">
        <v>191</v>
      </c>
      <c r="B29">
        <v>1</v>
      </c>
      <c r="C29">
        <v>1</v>
      </c>
      <c r="H29" s="5">
        <f t="shared" ref="H29:H33" si="3">SUMPRODUCT($B$24:$G$24,B29:G29)</f>
        <v>12</v>
      </c>
      <c r="I29" t="s">
        <v>49</v>
      </c>
      <c r="J29" s="25">
        <f t="shared" ref="J29:J33" si="4">C11</f>
        <v>12</v>
      </c>
    </row>
    <row r="30" spans="1:10" x14ac:dyDescent="0.2">
      <c r="A30" t="s">
        <v>192</v>
      </c>
      <c r="C30">
        <v>1</v>
      </c>
      <c r="D30">
        <v>1</v>
      </c>
      <c r="H30" s="5">
        <f t="shared" si="3"/>
        <v>16</v>
      </c>
      <c r="I30" t="s">
        <v>49</v>
      </c>
      <c r="J30" s="25">
        <f t="shared" si="4"/>
        <v>16</v>
      </c>
    </row>
    <row r="31" spans="1:10" x14ac:dyDescent="0.2">
      <c r="A31" t="s">
        <v>193</v>
      </c>
      <c r="D31">
        <v>1</v>
      </c>
      <c r="E31">
        <v>1</v>
      </c>
      <c r="H31" s="5">
        <f t="shared" si="3"/>
        <v>9</v>
      </c>
      <c r="I31" t="s">
        <v>49</v>
      </c>
      <c r="J31" s="25">
        <f t="shared" si="4"/>
        <v>9</v>
      </c>
    </row>
    <row r="32" spans="1:10" x14ac:dyDescent="0.2">
      <c r="A32" t="s">
        <v>194</v>
      </c>
      <c r="E32">
        <v>1</v>
      </c>
      <c r="F32">
        <v>1</v>
      </c>
      <c r="H32" s="5">
        <f t="shared" si="3"/>
        <v>11</v>
      </c>
      <c r="I32" t="s">
        <v>49</v>
      </c>
      <c r="J32" s="25">
        <f t="shared" si="4"/>
        <v>11</v>
      </c>
    </row>
    <row r="33" spans="1:10" x14ac:dyDescent="0.2">
      <c r="A33" t="s">
        <v>195</v>
      </c>
      <c r="F33">
        <v>1</v>
      </c>
      <c r="G33">
        <v>1</v>
      </c>
      <c r="H33" s="5">
        <f t="shared" si="3"/>
        <v>9</v>
      </c>
      <c r="I33" t="s">
        <v>49</v>
      </c>
      <c r="J33" s="25">
        <f t="shared" si="4"/>
        <v>4</v>
      </c>
    </row>
    <row r="35" spans="1:10" x14ac:dyDescent="0.2">
      <c r="A35" t="s">
        <v>202</v>
      </c>
    </row>
    <row r="37" spans="1:10" x14ac:dyDescent="0.2">
      <c r="A37" t="s">
        <v>42</v>
      </c>
      <c r="B37" t="s">
        <v>81</v>
      </c>
      <c r="C37" t="s">
        <v>82</v>
      </c>
      <c r="D37" t="s">
        <v>83</v>
      </c>
      <c r="E37" t="s">
        <v>84</v>
      </c>
      <c r="F37" t="s">
        <v>85</v>
      </c>
      <c r="G37" t="s">
        <v>86</v>
      </c>
    </row>
    <row r="38" spans="1:10" x14ac:dyDescent="0.2">
      <c r="A38" t="s">
        <v>187</v>
      </c>
      <c r="B38" s="24">
        <v>0</v>
      </c>
      <c r="C38" s="24">
        <v>16</v>
      </c>
      <c r="D38" s="24">
        <v>0</v>
      </c>
      <c r="E38" s="24">
        <v>9</v>
      </c>
      <c r="F38" s="24">
        <v>2</v>
      </c>
      <c r="G38" s="24">
        <v>3</v>
      </c>
      <c r="H38" s="5" t="s">
        <v>188</v>
      </c>
    </row>
    <row r="39" spans="1:10" x14ac:dyDescent="0.2">
      <c r="A39" t="s">
        <v>189</v>
      </c>
      <c r="B39">
        <v>1</v>
      </c>
      <c r="C39">
        <v>1</v>
      </c>
      <c r="D39">
        <v>1</v>
      </c>
      <c r="E39">
        <v>1</v>
      </c>
      <c r="F39">
        <v>1</v>
      </c>
      <c r="G39">
        <v>1</v>
      </c>
      <c r="H39" s="5">
        <f>SUMPRODUCT($B$38:$G$38,B39:G39)</f>
        <v>30</v>
      </c>
    </row>
  </sheetData>
  <phoneticPr fontId="2" type="noConversion"/>
  <pageMargins left="0.7" right="0.7" top="0.75" bottom="0.75" header="0.3" footer="0.3"/>
  <pageSetup paperSize="9" scale="8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vt:lpstr>
      <vt:lpstr>Surfboards from tut</vt:lpstr>
      <vt:lpstr>7-39</vt:lpstr>
      <vt:lpstr>7-44</vt:lpstr>
      <vt:lpstr>Portfolio selection</vt:lpstr>
      <vt:lpstr>Truck loading</vt:lpstr>
      <vt:lpstr>8-5</vt:lpstr>
      <vt:lpstr>8-3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Freiboth, Heinrich [hwf@sun.ac.za]</dc:creator>
  <cp:lastModifiedBy>GREEN Adam</cp:lastModifiedBy>
  <cp:lastPrinted>2022-10-05T09:44:53Z</cp:lastPrinted>
  <dcterms:created xsi:type="dcterms:W3CDTF">2019-10-04T14:29:08Z</dcterms:created>
  <dcterms:modified xsi:type="dcterms:W3CDTF">2023-09-28T11:41:06Z</dcterms:modified>
</cp:coreProperties>
</file>