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ogs A3/A2/Questions/LP/Transport/"/>
    </mc:Choice>
  </mc:AlternateContent>
  <xr:revisionPtr revIDLastSave="0" documentId="13_ncr:1_{706BE502-A5ED-F645-8B9D-2A069FAB4E79}" xr6:coauthVersionLast="47" xr6:coauthVersionMax="47" xr10:uidLastSave="{00000000-0000-0000-0000-000000000000}"/>
  <bookViews>
    <workbookView xWindow="0" yWindow="500" windowWidth="28800" windowHeight="16120" activeTab="5" xr2:uid="{91BCDF39-CA0D-4472-B537-39A54AE8CEB7}"/>
  </bookViews>
  <sheets>
    <sheet name="Intro" sheetId="1" r:id="rId1"/>
    <sheet name="9.1(1) transportation problem" sheetId="3" r:id="rId2"/>
    <sheet name="9.1(2) facility location" sheetId="5" r:id="rId3"/>
    <sheet name="9.3 (1) transshipment" sheetId="4" r:id="rId4"/>
    <sheet name="9.2 assignment problem" sheetId="6" r:id="rId5"/>
    <sheet name="9.5 shortest route" sheetId="7" r:id="rId6"/>
  </sheets>
  <definedNames>
    <definedName name="solver_adj" localSheetId="1" hidden="1">'9.1(1) transportation problem'!$B$48:$J$48</definedName>
    <definedName name="solver_adj" localSheetId="2" hidden="1">'9.1(2) facility location'!$M$18:$P$21</definedName>
    <definedName name="solver_adj" localSheetId="4" hidden="1">'9.2 assignment problem'!$D$43:$F$45</definedName>
    <definedName name="solver_adj" localSheetId="3" hidden="1">'9.3 (1) transshipment'!$B$39:$K$39</definedName>
    <definedName name="solver_adj" localSheetId="5" hidden="1">'9.5 shortest route'!$B$28:$O$28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2" hidden="1">2</definedName>
    <definedName name="solver_drv" localSheetId="4" hidden="1">1</definedName>
    <definedName name="solver_drv" localSheetId="3" hidden="1">1</definedName>
    <definedName name="solver_drv" localSheetId="5" hidden="1">1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ng" localSheetId="3" hidden="1">2</definedName>
    <definedName name="solver_eng" localSheetId="5" hidden="1">2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itr" localSheetId="5" hidden="1">2147483647</definedName>
    <definedName name="solver_lhs1" localSheetId="1" hidden="1">'9.1(1) transportation problem'!$K$52:$K$54</definedName>
    <definedName name="solver_lhs1" localSheetId="2" hidden="1">'9.1(2) facility location'!$M$22:$P$22</definedName>
    <definedName name="solver_lhs1" localSheetId="4" hidden="1">'9.2 assignment problem'!$D$46:$F$46</definedName>
    <definedName name="solver_lhs1" localSheetId="3" hidden="1">'9.3 (1) transshipment'!$L$43:$L$44</definedName>
    <definedName name="solver_lhs1" localSheetId="5" hidden="1">'9.5 shortest route'!$P$32:$P$37</definedName>
    <definedName name="solver_lhs2" localSheetId="1" hidden="1">'9.1(1) transportation problem'!$K$55:$K$57</definedName>
    <definedName name="solver_lhs2" localSheetId="2" hidden="1">'9.1(2) facility location'!$Q$18:$Q$21</definedName>
    <definedName name="solver_lhs2" localSheetId="4" hidden="1">'9.2 assignment problem'!$G$43:$G$45</definedName>
    <definedName name="solver_lhs2" localSheetId="3" hidden="1">'9.3 (1) transshipment'!$L$45:$L$49</definedName>
    <definedName name="solver_lhs3" localSheetId="1" hidden="1">'9.1(1) transportation problem'!#REF!</definedName>
    <definedName name="solver_lhs3" localSheetId="3" hidden="1">'9.3 (1) transshipment'!$H$76:$H$77</definedName>
    <definedName name="solver_lin" localSheetId="1" hidden="1">1</definedName>
    <definedName name="solver_lin" localSheetId="2" hidden="1">1</definedName>
    <definedName name="solver_lin" localSheetId="4" hidden="1">1</definedName>
    <definedName name="solver_lin" localSheetId="3" hidden="1">1</definedName>
    <definedName name="solver_lin" localSheetId="5" hidden="1">1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eg" localSheetId="5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od" localSheetId="5" hidden="1">2147483647</definedName>
    <definedName name="solver_num" localSheetId="1" hidden="1">2</definedName>
    <definedName name="solver_num" localSheetId="2" hidden="1">2</definedName>
    <definedName name="solver_num" localSheetId="4" hidden="1">2</definedName>
    <definedName name="solver_num" localSheetId="3" hidden="1">2</definedName>
    <definedName name="solver_num" localSheetId="5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nwt" localSheetId="5" hidden="1">1</definedName>
    <definedName name="solver_opt" localSheetId="1" hidden="1">'9.1(1) transportation problem'!$K$49</definedName>
    <definedName name="solver_opt" localSheetId="2" hidden="1">'9.1(2) facility location'!$R$26</definedName>
    <definedName name="solver_opt" localSheetId="4" hidden="1">'9.2 assignment problem'!$C$50</definedName>
    <definedName name="solver_opt" localSheetId="3" hidden="1">'9.3 (1) transshipment'!$L$40</definedName>
    <definedName name="solver_opt" localSheetId="5" hidden="1">'9.5 shortest route'!$P$29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2" hidden="1">2</definedName>
    <definedName name="solver_rbv" localSheetId="4" hidden="1">1</definedName>
    <definedName name="solver_rbv" localSheetId="3" hidden="1">1</definedName>
    <definedName name="solver_rbv" localSheetId="5" hidden="1">1</definedName>
    <definedName name="solver_rel1" localSheetId="1" hidden="1">1</definedName>
    <definedName name="solver_rel1" localSheetId="2" hidden="1">3</definedName>
    <definedName name="solver_rel1" localSheetId="4" hidden="1">2</definedName>
    <definedName name="solver_rel1" localSheetId="3" hidden="1">1</definedName>
    <definedName name="solver_rel1" localSheetId="5" hidden="1">2</definedName>
    <definedName name="solver_rel2" localSheetId="1" hidden="1">3</definedName>
    <definedName name="solver_rel2" localSheetId="2" hidden="1">1</definedName>
    <definedName name="solver_rel2" localSheetId="4" hidden="1">1</definedName>
    <definedName name="solver_rel2" localSheetId="3" hidden="1">2</definedName>
    <definedName name="solver_rel3" localSheetId="1" hidden="1">1</definedName>
    <definedName name="solver_rel3" localSheetId="3" hidden="1">2</definedName>
    <definedName name="solver_rhs1" localSheetId="1" hidden="1">'9.1(1) transportation problem'!$M$52:$M$54</definedName>
    <definedName name="solver_rhs1" localSheetId="2" hidden="1">'9.1(2) facility location'!$M$24:$P$24</definedName>
    <definedName name="solver_rhs1" localSheetId="4" hidden="1">'9.2 assignment problem'!$D$48:$F$48</definedName>
    <definedName name="solver_rhs1" localSheetId="3" hidden="1">'9.3 (1) transshipment'!$N$43:$N$44</definedName>
    <definedName name="solver_rhs1" localSheetId="5" hidden="1">'9.5 shortest route'!$R$32:$R$37</definedName>
    <definedName name="solver_rhs2" localSheetId="1" hidden="1">'9.1(1) transportation problem'!$M$55:$M$57</definedName>
    <definedName name="solver_rhs2" localSheetId="2" hidden="1">'9.1(2) facility location'!$S$18:$S$21</definedName>
    <definedName name="solver_rhs2" localSheetId="4" hidden="1">'9.2 assignment problem'!$I$43:$I$45</definedName>
    <definedName name="solver_rhs2" localSheetId="3" hidden="1">'9.3 (1) transshipment'!$N$45:$N$49</definedName>
    <definedName name="solver_rhs3" localSheetId="1" hidden="1">'9.1(1) transportation problem'!#REF!</definedName>
    <definedName name="solver_rhs3" localSheetId="3" hidden="1">'9.3 (1) transshipment'!$C$78:$D$78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2" hidden="1">2</definedName>
    <definedName name="solver_scl" localSheetId="4" hidden="1">1</definedName>
    <definedName name="solver_scl" localSheetId="3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ol" localSheetId="5" hidden="1">0.01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typ" localSheetId="5" hidden="1">2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al" localSheetId="5" hidden="1">0</definedName>
    <definedName name="solver_ver" localSheetId="1" hidden="1">2</definedName>
    <definedName name="solver_ver" localSheetId="2" hidden="1">2</definedName>
    <definedName name="solver_ver" localSheetId="4" hidden="1">2</definedName>
    <definedName name="solver_ver" localSheetId="3" hidden="1">2</definedName>
    <definedName name="solver_ver" localSheetId="5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7" l="1"/>
  <c r="P34" i="7"/>
  <c r="P35" i="7"/>
  <c r="P36" i="7"/>
  <c r="P37" i="7"/>
  <c r="P32" i="7"/>
  <c r="P29" i="7"/>
  <c r="E46" i="6"/>
  <c r="F46" i="6"/>
  <c r="D46" i="6"/>
  <c r="C50" i="6"/>
  <c r="G44" i="6"/>
  <c r="G43" i="6"/>
  <c r="H48" i="6"/>
  <c r="I47" i="6"/>
  <c r="G45" i="6"/>
  <c r="C78" i="4"/>
  <c r="L46" i="4"/>
  <c r="L47" i="4"/>
  <c r="L44" i="4"/>
  <c r="L45" i="4"/>
  <c r="L48" i="4"/>
  <c r="L49" i="4"/>
  <c r="L43" i="4"/>
  <c r="C32" i="5"/>
  <c r="R26" i="5"/>
  <c r="H26" i="5"/>
  <c r="G18" i="5"/>
  <c r="F136" i="3"/>
  <c r="F137" i="3"/>
  <c r="F138" i="3"/>
  <c r="F139" i="3"/>
  <c r="C140" i="3"/>
  <c r="D140" i="3"/>
  <c r="E140" i="3"/>
  <c r="H141" i="3"/>
  <c r="G142" i="3"/>
  <c r="C144" i="3"/>
  <c r="K52" i="3"/>
  <c r="C99" i="3"/>
  <c r="K53" i="3"/>
  <c r="K54" i="3"/>
  <c r="K55" i="3"/>
  <c r="K56" i="3"/>
  <c r="K57" i="3"/>
  <c r="K49" i="3"/>
  <c r="F78" i="4"/>
  <c r="G78" i="4"/>
  <c r="E78" i="4"/>
  <c r="D78" i="4"/>
  <c r="H77" i="4"/>
  <c r="H76" i="4"/>
  <c r="H75" i="4"/>
  <c r="H74" i="4"/>
  <c r="L40" i="4"/>
  <c r="F53" i="4"/>
  <c r="F54" i="4"/>
  <c r="F55" i="4"/>
  <c r="F56" i="4"/>
  <c r="F57" i="4"/>
  <c r="F58" i="4"/>
  <c r="F59" i="4"/>
  <c r="F60" i="4"/>
  <c r="F61" i="4"/>
  <c r="F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52" i="4"/>
  <c r="E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52" i="4"/>
  <c r="C52" i="4"/>
  <c r="R24" i="5"/>
  <c r="S23" i="5"/>
  <c r="P22" i="5"/>
  <c r="O22" i="5"/>
  <c r="N22" i="5"/>
  <c r="M22" i="5"/>
  <c r="Q21" i="5"/>
  <c r="Q20" i="5"/>
  <c r="Q19" i="5"/>
  <c r="Q18" i="5"/>
  <c r="H24" i="5"/>
  <c r="I23" i="5"/>
  <c r="F22" i="5"/>
  <c r="E22" i="5"/>
  <c r="D22" i="5"/>
  <c r="C22" i="5"/>
  <c r="G21" i="5"/>
  <c r="G20" i="5"/>
  <c r="G19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82" i="4"/>
</calcChain>
</file>

<file path=xl/sharedStrings.xml><?xml version="1.0" encoding="utf-8"?>
<sst xmlns="http://schemas.openxmlformats.org/spreadsheetml/2006/main" count="495" uniqueCount="263">
  <si>
    <t>Problem type</t>
  </si>
  <si>
    <t>Exercise problems in class</t>
  </si>
  <si>
    <t>Exercise problems for tuts</t>
  </si>
  <si>
    <t>Section</t>
  </si>
  <si>
    <t>9.1</t>
  </si>
  <si>
    <t>Transportation problem</t>
  </si>
  <si>
    <t>9.2</t>
  </si>
  <si>
    <t>Assignment problem</t>
  </si>
  <si>
    <t>9.3</t>
  </si>
  <si>
    <t>Transshipment problem</t>
  </si>
  <si>
    <t>9.5</t>
  </si>
  <si>
    <t>Shortest route problem</t>
  </si>
  <si>
    <t>capacity (supply) at each source</t>
  </si>
  <si>
    <t>requirement (demand) at each destination</t>
  </si>
  <si>
    <t>shipping cost per unit from each source to each destination</t>
  </si>
  <si>
    <t>objective - schedule shipments so that total transportation costs are minimized</t>
  </si>
  <si>
    <t>let X_ij = number of units shipped along each route (arc) from source i to destination j</t>
  </si>
  <si>
    <t>i, j</t>
  </si>
  <si>
    <t>Source</t>
  </si>
  <si>
    <t>Des Moines</t>
  </si>
  <si>
    <t>Evansville</t>
  </si>
  <si>
    <t>Fort Lauderdale</t>
  </si>
  <si>
    <t>Destination</t>
  </si>
  <si>
    <t>Albuquerque</t>
  </si>
  <si>
    <t>Boston</t>
  </si>
  <si>
    <t>Cleveland</t>
  </si>
  <si>
    <t>so X_11 = number of units from Des Moines to Albuquerque</t>
  </si>
  <si>
    <t>X_12 = number of units from Des Moines to Boston</t>
  </si>
  <si>
    <t>Constraints</t>
  </si>
  <si>
    <t>three supply constraints (max supply at each source)</t>
  </si>
  <si>
    <t>three demand constraints (demand to be satisfied at each source)</t>
  </si>
  <si>
    <t>Using approach that we used so far</t>
  </si>
  <si>
    <t>variables</t>
  </si>
  <si>
    <t>X_11</t>
  </si>
  <si>
    <t>X_12</t>
  </si>
  <si>
    <t>X_13</t>
  </si>
  <si>
    <t>X_21</t>
  </si>
  <si>
    <t>X_22</t>
  </si>
  <si>
    <t>X_23</t>
  </si>
  <si>
    <t>X_31</t>
  </si>
  <si>
    <t>X_32</t>
  </si>
  <si>
    <t>X_33</t>
  </si>
  <si>
    <t>solution</t>
  </si>
  <si>
    <t>cost</t>
  </si>
  <si>
    <t>constraints</t>
  </si>
  <si>
    <t>LHS</t>
  </si>
  <si>
    <t>RHS</t>
  </si>
  <si>
    <t>&lt;=</t>
  </si>
  <si>
    <t>=</t>
  </si>
  <si>
    <t>Destination j</t>
  </si>
  <si>
    <t>Costs</t>
  </si>
  <si>
    <t>Source i</t>
  </si>
  <si>
    <t>Supply</t>
  </si>
  <si>
    <t>Received</t>
  </si>
  <si>
    <t>Demand</t>
  </si>
  <si>
    <t>total cost</t>
  </si>
  <si>
    <t>9.1 Transportation problem</t>
  </si>
  <si>
    <t>From/to</t>
  </si>
  <si>
    <t>Chicago</t>
  </si>
  <si>
    <t>Buffalo</t>
  </si>
  <si>
    <t>NY</t>
  </si>
  <si>
    <t>Philadelphia</t>
  </si>
  <si>
    <t>St. Louis</t>
  </si>
  <si>
    <t>Toronto</t>
  </si>
  <si>
    <t>Detroit</t>
  </si>
  <si>
    <t>Units shipped</t>
  </si>
  <si>
    <t>Total cost</t>
  </si>
  <si>
    <t>X13</t>
  </si>
  <si>
    <t>X14</t>
  </si>
  <si>
    <t>X23</t>
  </si>
  <si>
    <t>X24</t>
  </si>
  <si>
    <t>X35</t>
  </si>
  <si>
    <t>X36</t>
  </si>
  <si>
    <t>X37</t>
  </si>
  <si>
    <t>X45</t>
  </si>
  <si>
    <t>X46</t>
  </si>
  <si>
    <t>X47</t>
  </si>
  <si>
    <t>Solution</t>
  </si>
  <si>
    <t xml:space="preserve">RHS </t>
  </si>
  <si>
    <t>Node 1</t>
  </si>
  <si>
    <t>Node 2</t>
  </si>
  <si>
    <t>Node 3</t>
  </si>
  <si>
    <t>Node 4</t>
  </si>
  <si>
    <t>Node 5</t>
  </si>
  <si>
    <t>Node 6</t>
  </si>
  <si>
    <t>Node 7</t>
  </si>
  <si>
    <t>9.3 Transshipment problem</t>
  </si>
  <si>
    <t>Facility location analysis</t>
  </si>
  <si>
    <t>Use general transportation problem LP model to help decide where to locate a new facility (factory, warehouse…)</t>
  </si>
  <si>
    <t>evaluate each alternative facility location within the framework of one overall distribution system</t>
  </si>
  <si>
    <t>Example - Hardgrave Machine company</t>
  </si>
  <si>
    <t>Seattle</t>
  </si>
  <si>
    <t>Birmingham</t>
  </si>
  <si>
    <t>Test the two options and find which has lowest total cost</t>
  </si>
  <si>
    <t>Option 1: Seattle</t>
  </si>
  <si>
    <t>Option 2: Birmingham</t>
  </si>
  <si>
    <t>destinations j</t>
  </si>
  <si>
    <t>1 Detroit</t>
  </si>
  <si>
    <t>2 Dallas</t>
  </si>
  <si>
    <t>3 New York</t>
  </si>
  <si>
    <t>4 Los Angeles</t>
  </si>
  <si>
    <t>sources</t>
  </si>
  <si>
    <t>1 Cincinatti</t>
  </si>
  <si>
    <t>i</t>
  </si>
  <si>
    <t>2 Salt Lake City</t>
  </si>
  <si>
    <t>3 Pittsburg</t>
  </si>
  <si>
    <t>4 Seattle</t>
  </si>
  <si>
    <t>Transport cost</t>
  </si>
  <si>
    <t>Production cost</t>
  </si>
  <si>
    <t>4 Birmingham</t>
  </si>
  <si>
    <t>Solution:</t>
  </si>
  <si>
    <t>xij</t>
  </si>
  <si>
    <t>&gt;=</t>
  </si>
  <si>
    <t>min(z)=</t>
  </si>
  <si>
    <t>Objective  function coefficients (total cost = transport cost + productions cost)</t>
  </si>
  <si>
    <t>Frosty machines - manufactures snow blowers in factories located in Toronto and Detroit</t>
  </si>
  <si>
    <t>Shipped to the regional DC's in Chicago and Buffalo</t>
  </si>
  <si>
    <t>Then delivered to supply houses in NY, Philadelphia and St. Louis</t>
  </si>
  <si>
    <t>minimize transportation cost, while shipping enough stock to meet demand at the three destination while not exceeding supply at each factory</t>
  </si>
  <si>
    <t>Constraints - supply and demand (similar to transportation problem), but also constraint for each transshipment point</t>
  </si>
  <si>
    <t>Let's formulate the problem in words</t>
  </si>
  <si>
    <t>Minimize total cost</t>
  </si>
  <si>
    <t>subject to</t>
  </si>
  <si>
    <t>Total units shipped from Toronto is less than or equal to 800</t>
  </si>
  <si>
    <t>Total units shipped from Detroit is less than or equal to 700</t>
  </si>
  <si>
    <t>Total units received at NY is 450</t>
  </si>
  <si>
    <t>Total units received at Philadelphia is 350</t>
  </si>
  <si>
    <t>Total units received at St Louis is 300</t>
  </si>
  <si>
    <t>Node</t>
  </si>
  <si>
    <t>City</t>
  </si>
  <si>
    <t>From</t>
  </si>
  <si>
    <t>To</t>
  </si>
  <si>
    <t>Units</t>
  </si>
  <si>
    <t>Note:</t>
  </si>
  <si>
    <t>all the coefficients of the constraints = 1 or 0</t>
  </si>
  <si>
    <t>LHS is just the sum of of the variables from a specific source, or to a specific destination</t>
  </si>
  <si>
    <t>In general:</t>
  </si>
  <si>
    <t>Suppose Source 3 (Fort Lauderdale) only has a supply capacity of 200 units:</t>
  </si>
  <si>
    <t>To balance an unbalanced transportation problem:</t>
  </si>
  <si>
    <t>Realistic that total supply is always equal to total demand? Probably not…</t>
  </si>
  <si>
    <t>Notice how total supply (700) = total demand (also 700) in this example</t>
  </si>
  <si>
    <r>
      <t xml:space="preserve">If sum(supply) = sum(demand) - problem is said to be a </t>
    </r>
    <r>
      <rPr>
        <b/>
        <sz val="11"/>
        <color theme="1"/>
        <rFont val="Calibri"/>
        <family val="2"/>
        <scheme val="minor"/>
      </rPr>
      <t>balanced</t>
    </r>
    <r>
      <rPr>
        <sz val="11"/>
        <color theme="1"/>
        <rFont val="Calibri"/>
        <family val="2"/>
        <scheme val="minor"/>
      </rPr>
      <t xml:space="preserve"> transportation problem</t>
    </r>
  </si>
  <si>
    <t>If total supply &gt; total demand =&gt; add a dummy demand point with demand equal to excess supply amount</t>
  </si>
  <si>
    <t>If total supply &lt; total demand =&gt; add a dummy supply point with supply equal to excess demand amount</t>
  </si>
  <si>
    <t>cost to ship to dummy demand point is just 0, could add inventory holding cost for units not shipped out</t>
  </si>
  <si>
    <r>
      <t xml:space="preserve">General LP model for Transportation problems </t>
    </r>
    <r>
      <rPr>
        <sz val="11"/>
        <color theme="1"/>
        <rFont val="Calibri"/>
        <family val="2"/>
        <scheme val="minor"/>
      </rPr>
      <t>(with additional notes from Winston 4th ed)</t>
    </r>
  </si>
  <si>
    <t>Shipped</t>
  </si>
  <si>
    <t>Similar to general transportation problem, but items being transported must go through an intermediate point (transshipment point) en route to its final destination</t>
  </si>
  <si>
    <t>let Xij = number of units shipped from node i to node j</t>
  </si>
  <si>
    <t>supply at Toronto</t>
  </si>
  <si>
    <t>supply at Detroit</t>
  </si>
  <si>
    <t>demand at NY</t>
  </si>
  <si>
    <t>demand at Philadelphia</t>
  </si>
  <si>
    <t>demand at St Louis</t>
  </si>
  <si>
    <t>transship Chicago</t>
  </si>
  <si>
    <t>transship Buffalo</t>
  </si>
  <si>
    <t xml:space="preserve">Total cost </t>
  </si>
  <si>
    <t>min cost</t>
  </si>
  <si>
    <t>Total units shipped into Chicago is equal to the total units shipped out of Chicago</t>
  </si>
  <si>
    <t>Total units shipped into Buffalo is equal to the total units shipped out of Buffalo</t>
  </si>
  <si>
    <t>excess</t>
  </si>
  <si>
    <t>shortage</t>
  </si>
  <si>
    <t>class of LP problems dealing with efficient assignment of</t>
  </si>
  <si>
    <t>people to projects</t>
  </si>
  <si>
    <t>auditors to companies</t>
  </si>
  <si>
    <t>contracts to bidders</t>
  </si>
  <si>
    <t>jobs to machines etc.</t>
  </si>
  <si>
    <t>objective - minimize total cost / time</t>
  </si>
  <si>
    <t>important characteristic - only one job / person is assignment to one machine / project</t>
  </si>
  <si>
    <t>Example - Fix-It shop</t>
  </si>
  <si>
    <t>Three new repair projects:</t>
  </si>
  <si>
    <t>radio</t>
  </si>
  <si>
    <t>toaster</t>
  </si>
  <si>
    <t>coffee table</t>
  </si>
  <si>
    <t>Three repair persons available,</t>
  </si>
  <si>
    <t>each with different talents (and wages).</t>
  </si>
  <si>
    <t>one worker while minimizing total cost.</t>
  </si>
  <si>
    <t>Each job to one person, one person per job.</t>
  </si>
  <si>
    <t>Looks familiar? We can view this as a special type of transportation problem:</t>
  </si>
  <si>
    <t>supply at each source is equal to 1</t>
  </si>
  <si>
    <t>demand at each destination is equal to 1</t>
  </si>
  <si>
    <t>Our decision variables:</t>
  </si>
  <si>
    <t>Resource i</t>
  </si>
  <si>
    <t>Adams</t>
  </si>
  <si>
    <t>Brown</t>
  </si>
  <si>
    <t>Cooper</t>
  </si>
  <si>
    <t>Radio</t>
  </si>
  <si>
    <t>Toaster</t>
  </si>
  <si>
    <t>Coffee Table</t>
  </si>
  <si>
    <t>Project j</t>
  </si>
  <si>
    <t>Costs (Cij)</t>
  </si>
  <si>
    <t>DVs (Xij)</t>
  </si>
  <si>
    <t>total cost=</t>
  </si>
  <si>
    <t>Afterthoughts:</t>
  </si>
  <si>
    <t>this example was balanced (number of resources = number of projects)</t>
  </si>
  <si>
    <t>if unbalanced - add a dummy resource or project</t>
  </si>
  <si>
    <t>due to structure of the problem (constraint coefficients = 0 or 1, RHS values = 1), problem can be solved as an LP</t>
  </si>
  <si>
    <t>If a solution exists, the variables will always be equal to 0 or 1.</t>
  </si>
  <si>
    <t>Shortest-route problem</t>
  </si>
  <si>
    <t>objective - find the shortest distance from one location to another</t>
  </si>
  <si>
    <t>We will try to solve using LP with 0 and 1 variables, but other approaches available as well</t>
  </si>
  <si>
    <t>Shortest-route problem can be viewed as a transshipment problem</t>
  </si>
  <si>
    <t>one source, with supply = 1</t>
  </si>
  <si>
    <t>one destination / sink, with demand = 1</t>
  </si>
  <si>
    <t>intermediate transshipment nodes - what goes in must go out</t>
  </si>
  <si>
    <t>DV's will indicate whether a specific route / arc is taken or not.</t>
  </si>
  <si>
    <t>Objective - minimize total cost from start to finish</t>
  </si>
  <si>
    <t>Objective function coefficients are the distances.</t>
  </si>
  <si>
    <t>Variables</t>
  </si>
  <si>
    <t>from</t>
  </si>
  <si>
    <t>to</t>
  </si>
  <si>
    <t>Distance</t>
  </si>
  <si>
    <t>Owner wants to assign each job to</t>
  </si>
  <si>
    <t>supply shortage is 100 units - add supply dummy and solve again</t>
  </si>
  <si>
    <t>General description:</t>
  </si>
  <si>
    <t>distribute something from points of supply to points of demand (sources to destinations)</t>
  </si>
  <si>
    <t>components of the problem:</t>
  </si>
  <si>
    <t>Setting up the LP problem</t>
  </si>
  <si>
    <t xml:space="preserve"> and so on …</t>
  </si>
  <si>
    <r>
      <t xml:space="preserve">if we have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sources and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destinations, then</t>
    </r>
  </si>
  <si>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constraints</t>
    </r>
  </si>
  <si>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variables</t>
    </r>
  </si>
  <si>
    <t>This allows us to use a specific structure when setting up the problem in Excel:</t>
  </si>
  <si>
    <t>We can write a balanced transportation problem as:</t>
  </si>
  <si>
    <t>cost to ship from a dummy supply point is just 0, could add penalty for shortage or penalty for unmet demand</t>
  </si>
  <si>
    <t>Topics for LP modelling in the week 13</t>
  </si>
  <si>
    <t>[supply Toronto]</t>
  </si>
  <si>
    <t>[supply Detroit]</t>
  </si>
  <si>
    <t>[demand Philadelphia]</t>
  </si>
  <si>
    <t>[demand St Louis]</t>
  </si>
  <si>
    <t>[demand New York City]</t>
  </si>
  <si>
    <t>[transship Chicago]</t>
  </si>
  <si>
    <t>[transship Buffalo]</t>
  </si>
  <si>
    <t>Another way to structure the problem…</t>
  </si>
  <si>
    <t>Sheet 9.1 (1) and (2)</t>
  </si>
  <si>
    <t>Sheet 9.3 (1)</t>
  </si>
  <si>
    <t>Sheet 9.2</t>
  </si>
  <si>
    <t>Sheet 9.5</t>
  </si>
  <si>
    <t>See SUNLearn</t>
  </si>
  <si>
    <t>Different method</t>
  </si>
  <si>
    <t>view notes for second method</t>
  </si>
  <si>
    <t>dummy</t>
  </si>
  <si>
    <r>
      <rPr>
        <sz val="11"/>
        <color rgb="FFFF0000"/>
        <rFont val="Calibri (Body)"/>
      </rPr>
      <t>produces</t>
    </r>
    <r>
      <rPr>
        <sz val="11"/>
        <color theme="1"/>
        <rFont val="Calibri"/>
        <family val="2"/>
        <scheme val="minor"/>
      </rPr>
      <t xml:space="preserve"> computer components at its plants in </t>
    </r>
    <r>
      <rPr>
        <sz val="11"/>
        <color rgb="FFFF0000"/>
        <rFont val="Calibri (Body)"/>
      </rPr>
      <t>Cincinnati, Salt Lake City, Pittsburgh</t>
    </r>
  </si>
  <si>
    <r>
      <t xml:space="preserve">currents plant not able to keep up with demand at their </t>
    </r>
    <r>
      <rPr>
        <sz val="11"/>
        <color theme="9"/>
        <rFont val="Calibri (Body)"/>
      </rPr>
      <t>four warehouses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9"/>
        <rFont val="Calibri (Body)"/>
      </rPr>
      <t>Detroit, Dallas, NY and LA</t>
    </r>
  </si>
  <si>
    <r>
      <t xml:space="preserve">=&gt; decide to built a </t>
    </r>
    <r>
      <rPr>
        <sz val="11"/>
        <color rgb="FF7030A0"/>
        <rFont val="Calibri (Body)"/>
      </rPr>
      <t>new plant</t>
    </r>
    <r>
      <rPr>
        <sz val="11"/>
        <color theme="1"/>
        <rFont val="Calibri"/>
        <family val="2"/>
        <scheme val="minor"/>
      </rPr>
      <t xml:space="preserve"> to expand production capacity - need to</t>
    </r>
    <r>
      <rPr>
        <sz val="11"/>
        <color rgb="FF7030A0"/>
        <rFont val="Calibri (Body)"/>
      </rPr>
      <t xml:space="preserve"> choose between </t>
    </r>
  </si>
  <si>
    <t>Therefor you choose seatle</t>
  </si>
  <si>
    <t>x12</t>
  </si>
  <si>
    <t>x13</t>
  </si>
  <si>
    <t>x23</t>
  </si>
  <si>
    <t>x24</t>
  </si>
  <si>
    <t>x25</t>
  </si>
  <si>
    <t>x32</t>
  </si>
  <si>
    <t>x35</t>
  </si>
  <si>
    <t>x42</t>
  </si>
  <si>
    <t>x45</t>
  </si>
  <si>
    <t>x46</t>
  </si>
  <si>
    <t>x52</t>
  </si>
  <si>
    <t>x53</t>
  </si>
  <si>
    <t>x54</t>
  </si>
  <si>
    <t>x56</t>
  </si>
  <si>
    <t>Node 6 (end)</t>
  </si>
  <si>
    <t>Node 1 (start)</t>
  </si>
  <si>
    <t>Put -1 where it’s the same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</si>
</sst>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  <font>
      <sz val="11"/>
      <color theme="9"/>
      <name val="Calibri (Body)"/>
    </font>
    <font>
      <sz val="11"/>
      <color rgb="FF7030A0"/>
      <name val="Calibri (Body)"/>
    </font>
    <font>
      <sz val="11"/>
      <color rgb="FF7030A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165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16" fontId="0" fillId="0" borderId="1" xfId="0" quotePrefix="1" applyNumberFormat="1" applyBorder="1"/>
    <xf numFmtId="0" fontId="0" fillId="0" borderId="1" xfId="0" quotePrefix="1" applyBorder="1"/>
    <xf numFmtId="0" fontId="0" fillId="0" borderId="0" xfId="0" quotePrefix="1"/>
    <xf numFmtId="0" fontId="0" fillId="0" borderId="3" xfId="0" quotePrefix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0" xfId="0" applyFont="1"/>
    <xf numFmtId="16" fontId="0" fillId="0" borderId="4" xfId="0" quotePrefix="1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2" borderId="0" xfId="1"/>
    <xf numFmtId="0" fontId="0" fillId="0" borderId="0" xfId="0" applyAlignment="1">
      <alignment horizontal="center"/>
    </xf>
    <xf numFmtId="0" fontId="0" fillId="3" borderId="0" xfId="0" applyFill="1"/>
    <xf numFmtId="0" fontId="4" fillId="4" borderId="0" xfId="0" applyFont="1" applyFill="1"/>
    <xf numFmtId="0" fontId="0" fillId="5" borderId="0" xfId="0" applyFill="1"/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0" borderId="0" xfId="0" applyAlignment="1">
      <alignment vertical="center"/>
    </xf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164" fontId="0" fillId="0" borderId="0" xfId="0" applyNumberFormat="1"/>
    <xf numFmtId="0" fontId="0" fillId="0" borderId="0" xfId="0" quotePrefix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11" borderId="0" xfId="0" applyFill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wrapText="1"/>
    </xf>
    <xf numFmtId="0" fontId="0" fillId="0" borderId="0" xfId="0" quotePrefix="1" applyBorder="1"/>
    <xf numFmtId="0" fontId="0" fillId="0" borderId="0" xfId="0" applyBorder="1"/>
    <xf numFmtId="0" fontId="0" fillId="7" borderId="0" xfId="0" applyFill="1" applyBorder="1"/>
    <xf numFmtId="0" fontId="8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2" fillId="0" borderId="0" xfId="0" applyFont="1"/>
    <xf numFmtId="0" fontId="0" fillId="0" borderId="23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 2" xfId="2" xr:uid="{4179EFF9-76E0-4BAC-8EBB-73EAA843E91E}"/>
    <cellStyle name="Neutral 2" xfId="1" xr:uid="{47592F92-B166-49D8-9293-5C48E4BA647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1</xdr:row>
      <xdr:rowOff>137160</xdr:rowOff>
    </xdr:from>
    <xdr:to>
      <xdr:col>5</xdr:col>
      <xdr:colOff>0</xdr:colOff>
      <xdr:row>5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25911A-AF6D-4BA1-8544-FD6D5D992A60}"/>
            </a:ext>
          </a:extLst>
        </xdr:cNvPr>
        <xdr:cNvSpPr txBox="1"/>
      </xdr:nvSpPr>
      <xdr:spPr>
        <a:xfrm>
          <a:off x="746760" y="327660"/>
          <a:ext cx="6920865" cy="8058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aseline="0"/>
            <a:t>Exercise problems for this week's tutorial (and tut test) is shown in the table below.</a:t>
          </a:r>
        </a:p>
        <a:p>
          <a:endParaRPr lang="en-ZA" sz="1100" baseline="0"/>
        </a:p>
        <a:p>
          <a:r>
            <a:rPr lang="en-ZA" sz="1100" baseline="0"/>
            <a:t>Sections 9.4 Maximal flow and 9.6 Minimal spanning trees will not be covered or assessed in this module.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7</xdr:col>
      <xdr:colOff>1358</xdr:colOff>
      <xdr:row>25</xdr:row>
      <xdr:rowOff>35592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E644C-34FF-41B2-A148-25242A8F4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5645727" cy="308359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63</xdr:row>
      <xdr:rowOff>49695</xdr:rowOff>
    </xdr:from>
    <xdr:to>
      <xdr:col>3</xdr:col>
      <xdr:colOff>803413</xdr:colOff>
      <xdr:row>73</xdr:row>
      <xdr:rowOff>173934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6451DC-9905-446E-B343-EC0D92787C55}"/>
            </a:ext>
          </a:extLst>
        </xdr:cNvPr>
        <xdr:cNvGrpSpPr/>
      </xdr:nvGrpSpPr>
      <xdr:grpSpPr>
        <a:xfrm>
          <a:off x="0" y="12051195"/>
          <a:ext cx="4207013" cy="2029239"/>
          <a:chOff x="0" y="11430000"/>
          <a:chExt cx="3569804" cy="185843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8D1C172-621B-4BC8-BACE-DD180BF0BC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11430000"/>
            <a:ext cx="3569804" cy="93027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DE6AF8D-1539-4154-8E7F-1834A89DE5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12382500"/>
            <a:ext cx="3544957" cy="90593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57978</xdr:colOff>
      <xdr:row>104</xdr:row>
      <xdr:rowOff>49695</xdr:rowOff>
    </xdr:from>
    <xdr:to>
      <xdr:col>4</xdr:col>
      <xdr:colOff>347869</xdr:colOff>
      <xdr:row>111</xdr:row>
      <xdr:rowOff>105924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AA1932-4AA0-4F27-A240-50C55BEB9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78" y="19290195"/>
          <a:ext cx="4108174" cy="13897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7</xdr:col>
      <xdr:colOff>447676</xdr:colOff>
      <xdr:row>18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217B12-C830-43CE-BDE5-C73DE42B7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5019676" cy="2362200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7</xdr:row>
      <xdr:rowOff>57150</xdr:rowOff>
    </xdr:from>
    <xdr:to>
      <xdr:col>18</xdr:col>
      <xdr:colOff>29370</xdr:colOff>
      <xdr:row>16</xdr:row>
      <xdr:rowOff>171705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9FB82B-404B-4028-B0A3-773FB2092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4054" y="1390650"/>
          <a:ext cx="5687220" cy="18290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266701</xdr:colOff>
      <xdr:row>9</xdr:row>
      <xdr:rowOff>123825</xdr:rowOff>
    </xdr:from>
    <xdr:to>
      <xdr:col>10</xdr:col>
      <xdr:colOff>349617</xdr:colOff>
      <xdr:row>24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CD08A-182A-4C04-BF01-2F903C1B8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1" y="1838325"/>
          <a:ext cx="3740516" cy="2800350"/>
        </a:xfrm>
        <a:prstGeom prst="rect">
          <a:avLst/>
        </a:prstGeom>
      </xdr:spPr>
    </xdr:pic>
    <xdr:clientData/>
  </xdr:twoCellAnchor>
  <xdr:oneCellAnchor>
    <xdr:from>
      <xdr:col>2</xdr:col>
      <xdr:colOff>304800</xdr:colOff>
      <xdr:row>28</xdr:row>
      <xdr:rowOff>119062</xdr:rowOff>
    </xdr:from>
    <xdr:ext cx="2748124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093D444-5457-428B-AEBF-FB9C1F52CB46}"/>
                </a:ext>
              </a:extLst>
            </xdr:cNvPr>
            <xdr:cNvSpPr txBox="1"/>
          </xdr:nvSpPr>
          <xdr:spPr>
            <a:xfrm>
              <a:off x="1524000" y="5453062"/>
              <a:ext cx="2748124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𝑖𝑓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𝑝𝑒𝑟𝑠𝑜𝑛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𝑎𝑠𝑠𝑖𝑔𝑛𝑒𝑑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𝑝𝑟𝑜𝑗𝑒𝑐𝑡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Z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093D444-5457-428B-AEBF-FB9C1F52CB46}"/>
                </a:ext>
              </a:extLst>
            </xdr:cNvPr>
            <xdr:cNvSpPr txBox="1"/>
          </xdr:nvSpPr>
          <xdr:spPr>
            <a:xfrm>
              <a:off x="1524000" y="5453062"/>
              <a:ext cx="2748124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Z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𝑖𝑗={█(1 𝑖𝑓 𝑝𝑒𝑟𝑠𝑜𝑛 𝑖 𝑖𝑠 𝑎𝑠𝑠𝑖𝑔𝑛𝑒𝑑 𝑡𝑜 𝑝𝑟𝑜𝑗𝑒𝑐𝑡 𝑗@0 𝑜𝑡ℎ𝑒𝑟𝑤𝑖𝑠𝑒)┤</a:t>
              </a:r>
              <a:endParaRPr lang="en-ZA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28354</xdr:colOff>
      <xdr:row>22</xdr:row>
      <xdr:rowOff>76450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80BEB-50E2-4EF2-8A12-9C951802A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6449325" cy="1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434A-FBC5-4570-9861-943EE033FE6B}">
  <dimension ref="B1:E14"/>
  <sheetViews>
    <sheetView zoomScale="130" zoomScaleNormal="130" workbookViewId="0"/>
  </sheetViews>
  <sheetFormatPr baseColWidth="10" defaultColWidth="8.83203125" defaultRowHeight="15" x14ac:dyDescent="0.2"/>
  <cols>
    <col min="3" max="3" width="26" customWidth="1"/>
    <col min="4" max="4" width="37" bestFit="1" customWidth="1"/>
    <col min="5" max="5" width="21.5" bestFit="1" customWidth="1"/>
  </cols>
  <sheetData>
    <row r="1" spans="2:5" x14ac:dyDescent="0.2">
      <c r="B1" s="10" t="s">
        <v>225</v>
      </c>
    </row>
    <row r="8" spans="2:5" ht="16" thickBot="1" x14ac:dyDescent="0.25"/>
    <row r="9" spans="2:5" ht="17" thickBot="1" x14ac:dyDescent="0.25">
      <c r="B9" s="7" t="s">
        <v>3</v>
      </c>
      <c r="C9" s="8" t="s">
        <v>0</v>
      </c>
      <c r="D9" s="8" t="s">
        <v>1</v>
      </c>
      <c r="E9" s="9" t="s">
        <v>2</v>
      </c>
    </row>
    <row r="10" spans="2:5" ht="16" x14ac:dyDescent="0.2">
      <c r="B10" s="2" t="s">
        <v>4</v>
      </c>
      <c r="C10" s="61" t="s">
        <v>5</v>
      </c>
      <c r="D10" s="62" t="s">
        <v>234</v>
      </c>
      <c r="E10" s="70" t="s">
        <v>238</v>
      </c>
    </row>
    <row r="11" spans="2:5" x14ac:dyDescent="0.2">
      <c r="B11" s="3" t="s">
        <v>8</v>
      </c>
      <c r="C11" s="63" t="s">
        <v>9</v>
      </c>
      <c r="D11" s="63" t="s">
        <v>235</v>
      </c>
      <c r="E11" s="71"/>
    </row>
    <row r="12" spans="2:5" ht="16" x14ac:dyDescent="0.2">
      <c r="B12" s="3" t="s">
        <v>6</v>
      </c>
      <c r="C12" s="61" t="s">
        <v>7</v>
      </c>
      <c r="D12" s="62" t="s">
        <v>236</v>
      </c>
      <c r="E12" s="71"/>
    </row>
    <row r="13" spans="2:5" ht="17" thickBot="1" x14ac:dyDescent="0.25">
      <c r="B13" s="5" t="s">
        <v>10</v>
      </c>
      <c r="C13" s="6" t="s">
        <v>11</v>
      </c>
      <c r="D13" s="11" t="s">
        <v>237</v>
      </c>
      <c r="E13" s="72"/>
    </row>
    <row r="14" spans="2:5" x14ac:dyDescent="0.2">
      <c r="C14" s="1"/>
    </row>
  </sheetData>
  <mergeCells count="1">
    <mergeCell ref="E10:E1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E390-5CCE-40DB-A00B-C00B776792C2}">
  <dimension ref="A1:M144"/>
  <sheetViews>
    <sheetView topLeftCell="A114" zoomScaleNormal="130" workbookViewId="0">
      <selection activeCell="A122" sqref="A122:E123"/>
    </sheetView>
  </sheetViews>
  <sheetFormatPr baseColWidth="10" defaultColWidth="8.83203125" defaultRowHeight="15" x14ac:dyDescent="0.2"/>
  <cols>
    <col min="1" max="1" width="15.1640625" customWidth="1"/>
    <col min="2" max="2" width="14.5" customWidth="1"/>
    <col min="3" max="3" width="15" bestFit="1" customWidth="1"/>
    <col min="4" max="4" width="12.6640625" bestFit="1" customWidth="1"/>
  </cols>
  <sheetData>
    <row r="1" spans="1:2" x14ac:dyDescent="0.2">
      <c r="A1" s="10" t="s">
        <v>56</v>
      </c>
    </row>
    <row r="2" spans="1:2" x14ac:dyDescent="0.2">
      <c r="A2" s="59" t="s">
        <v>214</v>
      </c>
    </row>
    <row r="3" spans="1:2" x14ac:dyDescent="0.2">
      <c r="A3" t="s">
        <v>215</v>
      </c>
    </row>
    <row r="4" spans="1:2" x14ac:dyDescent="0.2">
      <c r="A4" t="s">
        <v>216</v>
      </c>
    </row>
    <row r="5" spans="1:2" x14ac:dyDescent="0.2">
      <c r="B5" t="s">
        <v>12</v>
      </c>
    </row>
    <row r="6" spans="1:2" x14ac:dyDescent="0.2">
      <c r="B6" t="s">
        <v>13</v>
      </c>
    </row>
    <row r="7" spans="1:2" x14ac:dyDescent="0.2">
      <c r="B7" t="s">
        <v>14</v>
      </c>
    </row>
    <row r="8" spans="1:2" x14ac:dyDescent="0.2">
      <c r="A8" t="s">
        <v>15</v>
      </c>
    </row>
    <row r="28" spans="1:4" x14ac:dyDescent="0.2">
      <c r="A28" s="60" t="s">
        <v>217</v>
      </c>
    </row>
    <row r="30" spans="1:4" x14ac:dyDescent="0.2">
      <c r="A30" t="s">
        <v>16</v>
      </c>
    </row>
    <row r="32" spans="1:4" x14ac:dyDescent="0.2">
      <c r="A32" t="s">
        <v>17</v>
      </c>
      <c r="B32">
        <v>1</v>
      </c>
      <c r="C32">
        <v>2</v>
      </c>
      <c r="D32">
        <v>3</v>
      </c>
    </row>
    <row r="33" spans="1:10" x14ac:dyDescent="0.2">
      <c r="A33" t="s">
        <v>18</v>
      </c>
      <c r="B33" t="s">
        <v>19</v>
      </c>
      <c r="C33" t="s">
        <v>20</v>
      </c>
      <c r="D33" t="s">
        <v>21</v>
      </c>
    </row>
    <row r="34" spans="1:10" x14ac:dyDescent="0.2">
      <c r="A34" t="s">
        <v>22</v>
      </c>
      <c r="B34" t="s">
        <v>23</v>
      </c>
      <c r="C34" t="s">
        <v>24</v>
      </c>
      <c r="D34" t="s">
        <v>25</v>
      </c>
    </row>
    <row r="37" spans="1:10" x14ac:dyDescent="0.2">
      <c r="A37" t="s">
        <v>26</v>
      </c>
    </row>
    <row r="38" spans="1:10" x14ac:dyDescent="0.2">
      <c r="A38" t="s">
        <v>27</v>
      </c>
    </row>
    <row r="39" spans="1:10" x14ac:dyDescent="0.2">
      <c r="A39" t="s">
        <v>218</v>
      </c>
    </row>
    <row r="41" spans="1:10" x14ac:dyDescent="0.2">
      <c r="A41" t="s">
        <v>28</v>
      </c>
    </row>
    <row r="42" spans="1:10" x14ac:dyDescent="0.2">
      <c r="B42" t="s">
        <v>29</v>
      </c>
    </row>
    <row r="43" spans="1:10" x14ac:dyDescent="0.2">
      <c r="B43" t="s">
        <v>30</v>
      </c>
    </row>
    <row r="45" spans="1:10" x14ac:dyDescent="0.2">
      <c r="A45" t="s">
        <v>31</v>
      </c>
    </row>
    <row r="47" spans="1:10" x14ac:dyDescent="0.2">
      <c r="A47" t="s">
        <v>32</v>
      </c>
      <c r="B47" t="s">
        <v>33</v>
      </c>
      <c r="C47" t="s">
        <v>34</v>
      </c>
      <c r="D47" t="s">
        <v>35</v>
      </c>
      <c r="E47" t="s">
        <v>36</v>
      </c>
      <c r="F47" t="s">
        <v>37</v>
      </c>
      <c r="G47" t="s">
        <v>38</v>
      </c>
      <c r="H47" t="s">
        <v>39</v>
      </c>
      <c r="I47" t="s">
        <v>40</v>
      </c>
      <c r="J47" t="s">
        <v>41</v>
      </c>
    </row>
    <row r="48" spans="1:10" x14ac:dyDescent="0.2">
      <c r="A48" t="s">
        <v>42</v>
      </c>
      <c r="B48" s="32">
        <v>100</v>
      </c>
      <c r="C48" s="32">
        <v>0</v>
      </c>
      <c r="D48" s="32">
        <v>0</v>
      </c>
      <c r="E48" s="32">
        <v>0</v>
      </c>
      <c r="F48" s="32">
        <v>200</v>
      </c>
      <c r="G48" s="32">
        <v>100</v>
      </c>
      <c r="H48" s="32">
        <v>200</v>
      </c>
      <c r="I48" s="32">
        <v>0</v>
      </c>
      <c r="J48" s="32">
        <v>100</v>
      </c>
    </row>
    <row r="49" spans="1:13" x14ac:dyDescent="0.2">
      <c r="A49" t="s">
        <v>43</v>
      </c>
      <c r="B49">
        <v>5</v>
      </c>
      <c r="C49">
        <v>4</v>
      </c>
      <c r="D49">
        <v>3</v>
      </c>
      <c r="E49">
        <v>8</v>
      </c>
      <c r="F49">
        <v>4</v>
      </c>
      <c r="G49">
        <v>3</v>
      </c>
      <c r="H49">
        <v>9</v>
      </c>
      <c r="I49">
        <v>7</v>
      </c>
      <c r="J49">
        <v>5</v>
      </c>
      <c r="K49" s="33">
        <f>SUMPRODUCT(B48:J48,B49:J49)</f>
        <v>3900</v>
      </c>
    </row>
    <row r="51" spans="1:13" x14ac:dyDescent="0.2">
      <c r="A51" t="s">
        <v>44</v>
      </c>
      <c r="K51" s="34" t="s">
        <v>45</v>
      </c>
      <c r="M51" s="35" t="s">
        <v>46</v>
      </c>
    </row>
    <row r="52" spans="1:13" x14ac:dyDescent="0.2">
      <c r="A52" t="s">
        <v>19</v>
      </c>
      <c r="B52">
        <v>1</v>
      </c>
      <c r="C52">
        <v>1</v>
      </c>
      <c r="D52">
        <v>1</v>
      </c>
      <c r="K52" s="34">
        <f>SUMPRODUCT($B$48:$J$48,B52:J52)</f>
        <v>100</v>
      </c>
      <c r="L52" t="s">
        <v>47</v>
      </c>
      <c r="M52" s="35">
        <v>100</v>
      </c>
    </row>
    <row r="53" spans="1:13" x14ac:dyDescent="0.2">
      <c r="A53" t="s">
        <v>20</v>
      </c>
      <c r="E53">
        <v>1</v>
      </c>
      <c r="F53">
        <v>1</v>
      </c>
      <c r="G53">
        <v>1</v>
      </c>
      <c r="K53" s="34">
        <f t="shared" ref="K53:K57" si="0">SUMPRODUCT($B$48:$J$48,B53:J53)</f>
        <v>300</v>
      </c>
      <c r="L53" t="s">
        <v>47</v>
      </c>
      <c r="M53" s="35">
        <v>300</v>
      </c>
    </row>
    <row r="54" spans="1:13" x14ac:dyDescent="0.2">
      <c r="A54" t="s">
        <v>21</v>
      </c>
      <c r="H54">
        <v>1</v>
      </c>
      <c r="I54">
        <v>1</v>
      </c>
      <c r="J54">
        <v>1</v>
      </c>
      <c r="K54" s="34">
        <f t="shared" si="0"/>
        <v>300</v>
      </c>
      <c r="L54" t="s">
        <v>47</v>
      </c>
      <c r="M54" s="35">
        <v>300</v>
      </c>
    </row>
    <row r="55" spans="1:13" x14ac:dyDescent="0.2">
      <c r="A55" t="s">
        <v>23</v>
      </c>
      <c r="B55">
        <v>1</v>
      </c>
      <c r="E55">
        <v>1</v>
      </c>
      <c r="H55">
        <v>1</v>
      </c>
      <c r="K55" s="34">
        <f t="shared" si="0"/>
        <v>300</v>
      </c>
      <c r="L55" t="s">
        <v>112</v>
      </c>
      <c r="M55" s="35">
        <v>300</v>
      </c>
    </row>
    <row r="56" spans="1:13" x14ac:dyDescent="0.2">
      <c r="A56" t="s">
        <v>24</v>
      </c>
      <c r="C56">
        <v>1</v>
      </c>
      <c r="F56">
        <v>1</v>
      </c>
      <c r="I56">
        <v>1</v>
      </c>
      <c r="K56" s="34">
        <f t="shared" si="0"/>
        <v>200</v>
      </c>
      <c r="L56" t="s">
        <v>112</v>
      </c>
      <c r="M56" s="35">
        <v>200</v>
      </c>
    </row>
    <row r="57" spans="1:13" x14ac:dyDescent="0.2">
      <c r="A57" t="s">
        <v>25</v>
      </c>
      <c r="D57">
        <v>1</v>
      </c>
      <c r="G57">
        <v>1</v>
      </c>
      <c r="J57">
        <v>1</v>
      </c>
      <c r="K57" s="34">
        <f t="shared" si="0"/>
        <v>200</v>
      </c>
      <c r="L57" t="s">
        <v>112</v>
      </c>
      <c r="M57" s="35">
        <v>200</v>
      </c>
    </row>
    <row r="59" spans="1:13" x14ac:dyDescent="0.2">
      <c r="A59" s="10" t="s">
        <v>133</v>
      </c>
    </row>
    <row r="60" spans="1:13" x14ac:dyDescent="0.2">
      <c r="B60" t="s">
        <v>134</v>
      </c>
    </row>
    <row r="61" spans="1:13" x14ac:dyDescent="0.2">
      <c r="B61" t="s">
        <v>135</v>
      </c>
    </row>
    <row r="63" spans="1:13" x14ac:dyDescent="0.2">
      <c r="A63" s="10" t="s">
        <v>145</v>
      </c>
    </row>
    <row r="76" spans="1:6" x14ac:dyDescent="0.2">
      <c r="A76" t="s">
        <v>136</v>
      </c>
      <c r="B76" t="s">
        <v>219</v>
      </c>
    </row>
    <row r="77" spans="1:6" x14ac:dyDescent="0.2">
      <c r="B77" t="s">
        <v>221</v>
      </c>
    </row>
    <row r="78" spans="1:6" x14ac:dyDescent="0.2">
      <c r="B78" t="s">
        <v>220</v>
      </c>
    </row>
    <row r="80" spans="1:6" x14ac:dyDescent="0.2">
      <c r="A80" t="s">
        <v>222</v>
      </c>
      <c r="F80" s="65" t="s">
        <v>239</v>
      </c>
    </row>
    <row r="83" spans="1:8" x14ac:dyDescent="0.2">
      <c r="B83" t="s">
        <v>49</v>
      </c>
      <c r="C83">
        <v>1</v>
      </c>
      <c r="D83">
        <v>2</v>
      </c>
      <c r="E83">
        <v>3</v>
      </c>
    </row>
    <row r="84" spans="1:8" x14ac:dyDescent="0.2">
      <c r="A84" t="s">
        <v>51</v>
      </c>
      <c r="B84" s="10" t="s">
        <v>50</v>
      </c>
      <c r="C84" t="s">
        <v>23</v>
      </c>
      <c r="D84" t="s">
        <v>24</v>
      </c>
      <c r="E84" t="s">
        <v>25</v>
      </c>
    </row>
    <row r="85" spans="1:8" x14ac:dyDescent="0.2">
      <c r="A85">
        <v>1</v>
      </c>
      <c r="B85" t="s">
        <v>19</v>
      </c>
      <c r="C85" s="12">
        <v>5</v>
      </c>
      <c r="D85" s="13">
        <v>4</v>
      </c>
      <c r="E85" s="14">
        <v>3</v>
      </c>
    </row>
    <row r="86" spans="1:8" x14ac:dyDescent="0.2">
      <c r="A86">
        <v>2</v>
      </c>
      <c r="B86" t="s">
        <v>20</v>
      </c>
      <c r="C86" s="15">
        <v>8</v>
      </c>
      <c r="D86">
        <v>4</v>
      </c>
      <c r="E86" s="16">
        <v>3</v>
      </c>
    </row>
    <row r="87" spans="1:8" x14ac:dyDescent="0.2">
      <c r="A87">
        <v>3</v>
      </c>
      <c r="B87" t="s">
        <v>21</v>
      </c>
      <c r="C87" s="17">
        <v>9</v>
      </c>
      <c r="D87" s="18">
        <v>7</v>
      </c>
      <c r="E87" s="19">
        <v>5</v>
      </c>
    </row>
    <row r="90" spans="1:8" x14ac:dyDescent="0.2">
      <c r="B90" t="s">
        <v>49</v>
      </c>
      <c r="C90">
        <v>1</v>
      </c>
      <c r="D90">
        <v>2</v>
      </c>
      <c r="E90">
        <v>3</v>
      </c>
    </row>
    <row r="91" spans="1:8" x14ac:dyDescent="0.2">
      <c r="A91" t="s">
        <v>51</v>
      </c>
      <c r="B91" s="10" t="s">
        <v>50</v>
      </c>
      <c r="C91" t="s">
        <v>23</v>
      </c>
      <c r="D91" t="s">
        <v>24</v>
      </c>
      <c r="E91" t="s">
        <v>25</v>
      </c>
      <c r="F91" t="s">
        <v>146</v>
      </c>
      <c r="H91" t="s">
        <v>52</v>
      </c>
    </row>
    <row r="92" spans="1:8" x14ac:dyDescent="0.2">
      <c r="A92">
        <v>1</v>
      </c>
      <c r="B92" t="s">
        <v>19</v>
      </c>
      <c r="C92" s="36">
        <v>100</v>
      </c>
      <c r="D92" s="37">
        <v>0</v>
      </c>
      <c r="E92" s="38">
        <v>0</v>
      </c>
      <c r="F92">
        <v>100</v>
      </c>
      <c r="G92" t="s">
        <v>47</v>
      </c>
      <c r="H92" s="44">
        <v>100</v>
      </c>
    </row>
    <row r="93" spans="1:8" x14ac:dyDescent="0.2">
      <c r="A93">
        <v>2</v>
      </c>
      <c r="B93" t="s">
        <v>20</v>
      </c>
      <c r="C93" s="39">
        <v>0</v>
      </c>
      <c r="D93" s="32">
        <v>200</v>
      </c>
      <c r="E93" s="40">
        <v>100</v>
      </c>
      <c r="F93">
        <v>300</v>
      </c>
      <c r="G93" t="s">
        <v>47</v>
      </c>
      <c r="H93" s="45">
        <v>300</v>
      </c>
    </row>
    <row r="94" spans="1:8" x14ac:dyDescent="0.2">
      <c r="A94">
        <v>3</v>
      </c>
      <c r="B94" t="s">
        <v>21</v>
      </c>
      <c r="C94" s="48">
        <v>200</v>
      </c>
      <c r="D94" s="49">
        <v>0</v>
      </c>
      <c r="E94" s="50">
        <v>100</v>
      </c>
      <c r="F94">
        <v>300</v>
      </c>
      <c r="G94" t="s">
        <v>47</v>
      </c>
      <c r="H94" s="46">
        <v>300</v>
      </c>
    </row>
    <row r="95" spans="1:8" x14ac:dyDescent="0.2">
      <c r="B95" t="s">
        <v>53</v>
      </c>
      <c r="C95" s="64">
        <v>300</v>
      </c>
      <c r="D95" s="64">
        <v>200</v>
      </c>
      <c r="E95" s="64">
        <v>200</v>
      </c>
    </row>
    <row r="96" spans="1:8" x14ac:dyDescent="0.2">
      <c r="C96" t="s">
        <v>112</v>
      </c>
      <c r="D96" t="s">
        <v>112</v>
      </c>
      <c r="E96" t="s">
        <v>112</v>
      </c>
    </row>
    <row r="97" spans="1:5" x14ac:dyDescent="0.2">
      <c r="B97" t="s">
        <v>54</v>
      </c>
      <c r="C97" s="41">
        <v>300</v>
      </c>
      <c r="D97" s="42">
        <v>200</v>
      </c>
      <c r="E97" s="43">
        <v>200</v>
      </c>
    </row>
    <row r="99" spans="1:5" x14ac:dyDescent="0.2">
      <c r="B99" t="s">
        <v>55</v>
      </c>
      <c r="C99" s="33">
        <f>SUMPRODUCT(C85:E87,C92:E94)</f>
        <v>3900</v>
      </c>
    </row>
    <row r="101" spans="1:5" x14ac:dyDescent="0.2">
      <c r="A101" t="s">
        <v>140</v>
      </c>
    </row>
    <row r="103" spans="1:5" x14ac:dyDescent="0.2">
      <c r="A103" t="s">
        <v>141</v>
      </c>
    </row>
    <row r="104" spans="1:5" x14ac:dyDescent="0.2">
      <c r="A104" t="s">
        <v>223</v>
      </c>
    </row>
    <row r="114" spans="1:5" x14ac:dyDescent="0.2">
      <c r="A114" t="s">
        <v>139</v>
      </c>
    </row>
    <row r="116" spans="1:5" x14ac:dyDescent="0.2">
      <c r="A116" t="s">
        <v>138</v>
      </c>
    </row>
    <row r="117" spans="1:5" x14ac:dyDescent="0.2">
      <c r="A117" t="s">
        <v>160</v>
      </c>
      <c r="B117" t="s">
        <v>142</v>
      </c>
    </row>
    <row r="118" spans="1:5" x14ac:dyDescent="0.2">
      <c r="C118" t="s">
        <v>144</v>
      </c>
    </row>
    <row r="119" spans="1:5" x14ac:dyDescent="0.2">
      <c r="A119" t="s">
        <v>161</v>
      </c>
      <c r="B119" t="s">
        <v>143</v>
      </c>
    </row>
    <row r="120" spans="1:5" x14ac:dyDescent="0.2">
      <c r="C120" t="s">
        <v>224</v>
      </c>
    </row>
    <row r="122" spans="1:5" x14ac:dyDescent="0.2">
      <c r="A122" t="s">
        <v>137</v>
      </c>
    </row>
    <row r="123" spans="1:5" x14ac:dyDescent="0.2">
      <c r="B123" t="s">
        <v>213</v>
      </c>
    </row>
    <row r="125" spans="1:5" x14ac:dyDescent="0.2">
      <c r="A125" s="65" t="s">
        <v>240</v>
      </c>
    </row>
    <row r="127" spans="1:5" x14ac:dyDescent="0.2">
      <c r="B127" t="s">
        <v>49</v>
      </c>
      <c r="C127">
        <v>1</v>
      </c>
      <c r="D127">
        <v>2</v>
      </c>
      <c r="E127">
        <v>3</v>
      </c>
    </row>
    <row r="128" spans="1:5" x14ac:dyDescent="0.2">
      <c r="A128" t="s">
        <v>51</v>
      </c>
      <c r="B128" s="10" t="s">
        <v>50</v>
      </c>
      <c r="C128" t="s">
        <v>23</v>
      </c>
      <c r="D128" t="s">
        <v>24</v>
      </c>
      <c r="E128" t="s">
        <v>25</v>
      </c>
    </row>
    <row r="129" spans="1:8" x14ac:dyDescent="0.2">
      <c r="A129">
        <v>1</v>
      </c>
      <c r="B129" t="s">
        <v>19</v>
      </c>
      <c r="C129" s="12">
        <v>5</v>
      </c>
      <c r="D129" s="13">
        <v>4</v>
      </c>
      <c r="E129" s="14">
        <v>3</v>
      </c>
    </row>
    <row r="130" spans="1:8" x14ac:dyDescent="0.2">
      <c r="A130">
        <v>2</v>
      </c>
      <c r="B130" t="s">
        <v>20</v>
      </c>
      <c r="C130" s="15">
        <v>8</v>
      </c>
      <c r="D130">
        <v>4</v>
      </c>
      <c r="E130" s="16">
        <v>3</v>
      </c>
    </row>
    <row r="131" spans="1:8" x14ac:dyDescent="0.2">
      <c r="A131">
        <v>3</v>
      </c>
      <c r="B131" t="s">
        <v>21</v>
      </c>
      <c r="C131" s="15">
        <v>9</v>
      </c>
      <c r="D131">
        <v>7</v>
      </c>
      <c r="E131" s="16">
        <v>5</v>
      </c>
    </row>
    <row r="132" spans="1:8" x14ac:dyDescent="0.2">
      <c r="A132">
        <v>4</v>
      </c>
      <c r="B132" t="s">
        <v>241</v>
      </c>
      <c r="C132" s="17">
        <v>0</v>
      </c>
      <c r="D132" s="18">
        <v>0</v>
      </c>
      <c r="E132" s="19">
        <v>0</v>
      </c>
    </row>
    <row r="134" spans="1:8" x14ac:dyDescent="0.2">
      <c r="B134" t="s">
        <v>49</v>
      </c>
      <c r="C134">
        <v>1</v>
      </c>
      <c r="D134">
        <v>2</v>
      </c>
      <c r="E134">
        <v>3</v>
      </c>
    </row>
    <row r="135" spans="1:8" x14ac:dyDescent="0.2">
      <c r="A135" t="s">
        <v>51</v>
      </c>
      <c r="B135" s="10" t="s">
        <v>50</v>
      </c>
      <c r="C135" t="s">
        <v>23</v>
      </c>
      <c r="D135" t="s">
        <v>24</v>
      </c>
      <c r="E135" t="s">
        <v>25</v>
      </c>
      <c r="F135" t="s">
        <v>146</v>
      </c>
      <c r="H135" t="s">
        <v>52</v>
      </c>
    </row>
    <row r="136" spans="1:8" x14ac:dyDescent="0.2">
      <c r="A136">
        <v>1</v>
      </c>
      <c r="B136" t="s">
        <v>19</v>
      </c>
      <c r="C136" s="36">
        <v>100</v>
      </c>
      <c r="D136" s="37">
        <v>0</v>
      </c>
      <c r="E136" s="38">
        <v>0</v>
      </c>
      <c r="F136">
        <f>SUM(C136:E136)</f>
        <v>100</v>
      </c>
      <c r="G136" t="s">
        <v>47</v>
      </c>
      <c r="H136" s="44">
        <v>100</v>
      </c>
    </row>
    <row r="137" spans="1:8" x14ac:dyDescent="0.2">
      <c r="A137">
        <v>2</v>
      </c>
      <c r="B137" t="s">
        <v>20</v>
      </c>
      <c r="C137" s="39">
        <v>0</v>
      </c>
      <c r="D137" s="32">
        <v>200</v>
      </c>
      <c r="E137" s="40">
        <v>100</v>
      </c>
      <c r="F137">
        <f>SUM(C137:E137)</f>
        <v>300</v>
      </c>
      <c r="G137" t="s">
        <v>47</v>
      </c>
      <c r="H137" s="45">
        <v>300</v>
      </c>
    </row>
    <row r="138" spans="1:8" x14ac:dyDescent="0.2">
      <c r="A138">
        <v>3</v>
      </c>
      <c r="B138" t="s">
        <v>21</v>
      </c>
      <c r="C138" s="39">
        <v>100</v>
      </c>
      <c r="D138" s="32">
        <v>0</v>
      </c>
      <c r="E138" s="40">
        <v>100</v>
      </c>
      <c r="F138">
        <f>SUM(C138:E138)</f>
        <v>200</v>
      </c>
      <c r="G138" t="s">
        <v>47</v>
      </c>
      <c r="H138" s="45">
        <v>200</v>
      </c>
    </row>
    <row r="139" spans="1:8" x14ac:dyDescent="0.2">
      <c r="A139">
        <v>4</v>
      </c>
      <c r="B139" t="s">
        <v>241</v>
      </c>
      <c r="C139" s="48">
        <v>100</v>
      </c>
      <c r="D139" s="49">
        <v>0</v>
      </c>
      <c r="E139" s="50">
        <v>0</v>
      </c>
      <c r="F139">
        <f>SUM(C139:E139)</f>
        <v>100</v>
      </c>
      <c r="G139" t="s">
        <v>47</v>
      </c>
      <c r="H139" s="46">
        <v>100</v>
      </c>
    </row>
    <row r="140" spans="1:8" x14ac:dyDescent="0.2">
      <c r="B140" t="s">
        <v>53</v>
      </c>
      <c r="C140">
        <f>SUM(C136:C139)</f>
        <v>300</v>
      </c>
      <c r="D140">
        <f>SUM(D136:D139)</f>
        <v>200</v>
      </c>
      <c r="E140">
        <f>SUM(E136:E139)</f>
        <v>200</v>
      </c>
    </row>
    <row r="141" spans="1:8" x14ac:dyDescent="0.2">
      <c r="C141" t="s">
        <v>112</v>
      </c>
      <c r="D141" t="s">
        <v>112</v>
      </c>
      <c r="E141" t="s">
        <v>112</v>
      </c>
      <c r="H141">
        <f>SUM(H136:H139)</f>
        <v>700</v>
      </c>
    </row>
    <row r="142" spans="1:8" x14ac:dyDescent="0.2">
      <c r="B142" t="s">
        <v>54</v>
      </c>
      <c r="C142" s="41">
        <v>300</v>
      </c>
      <c r="D142" s="42">
        <v>200</v>
      </c>
      <c r="E142" s="43">
        <v>200</v>
      </c>
      <c r="G142">
        <f>SUM(C142:E142)</f>
        <v>700</v>
      </c>
    </row>
    <row r="144" spans="1:8" x14ac:dyDescent="0.2">
      <c r="B144" t="s">
        <v>55</v>
      </c>
      <c r="C144" s="33">
        <f>SUMPRODUCT(C129:E132,C136:E139)</f>
        <v>3000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BBA8-A289-4573-B319-A144D778C2D0}">
  <dimension ref="A1:S47"/>
  <sheetViews>
    <sheetView topLeftCell="A9" zoomScaleNormal="130" workbookViewId="0">
      <selection activeCell="H30" sqref="H30"/>
    </sheetView>
  </sheetViews>
  <sheetFormatPr baseColWidth="10" defaultColWidth="8.83203125" defaultRowHeight="15" x14ac:dyDescent="0.2"/>
  <cols>
    <col min="2" max="2" width="14.1640625" bestFit="1" customWidth="1"/>
    <col min="3" max="3" width="13.1640625" bestFit="1" customWidth="1"/>
    <col min="4" max="4" width="7.6640625" bestFit="1" customWidth="1"/>
    <col min="5" max="5" width="10.83203125" bestFit="1" customWidth="1"/>
    <col min="6" max="6" width="12.83203125" bestFit="1" customWidth="1"/>
    <col min="7" max="7" width="7.6640625" bestFit="1" customWidth="1"/>
    <col min="8" max="8" width="8.6640625" bestFit="1" customWidth="1"/>
    <col min="9" max="9" width="6.5" bestFit="1" customWidth="1"/>
    <col min="11" max="11" width="29.33203125" bestFit="1" customWidth="1"/>
    <col min="12" max="12" width="14.1640625" bestFit="1" customWidth="1"/>
    <col min="13" max="13" width="13.1640625" bestFit="1" customWidth="1"/>
    <col min="14" max="14" width="7.6640625" bestFit="1" customWidth="1"/>
    <col min="15" max="15" width="10.83203125" bestFit="1" customWidth="1"/>
    <col min="16" max="16" width="12.83203125" bestFit="1" customWidth="1"/>
    <col min="17" max="17" width="7.6640625" bestFit="1" customWidth="1"/>
    <col min="18" max="18" width="8.6640625" bestFit="1" customWidth="1"/>
    <col min="19" max="19" width="6.5" bestFit="1" customWidth="1"/>
  </cols>
  <sheetData>
    <row r="1" spans="1:13" x14ac:dyDescent="0.2">
      <c r="A1" s="10" t="s">
        <v>87</v>
      </c>
    </row>
    <row r="2" spans="1:13" x14ac:dyDescent="0.2">
      <c r="A2" t="s">
        <v>88</v>
      </c>
    </row>
    <row r="3" spans="1:13" x14ac:dyDescent="0.2">
      <c r="A3" t="s">
        <v>89</v>
      </c>
    </row>
    <row r="5" spans="1:13" x14ac:dyDescent="0.2">
      <c r="A5" t="s">
        <v>90</v>
      </c>
    </row>
    <row r="6" spans="1:13" x14ac:dyDescent="0.2">
      <c r="A6" t="s">
        <v>242</v>
      </c>
    </row>
    <row r="7" spans="1:13" x14ac:dyDescent="0.2">
      <c r="A7" t="s">
        <v>243</v>
      </c>
    </row>
    <row r="9" spans="1:13" x14ac:dyDescent="0.2">
      <c r="A9" s="4" t="s">
        <v>244</v>
      </c>
    </row>
    <row r="10" spans="1:13" x14ac:dyDescent="0.2">
      <c r="B10" s="69" t="s">
        <v>91</v>
      </c>
    </row>
    <row r="11" spans="1:13" x14ac:dyDescent="0.2">
      <c r="B11" s="69" t="s">
        <v>92</v>
      </c>
    </row>
    <row r="13" spans="1:13" x14ac:dyDescent="0.2">
      <c r="A13" t="s">
        <v>93</v>
      </c>
      <c r="F13" s="65" t="s">
        <v>245</v>
      </c>
    </row>
    <row r="15" spans="1:13" x14ac:dyDescent="0.2">
      <c r="A15" t="s">
        <v>94</v>
      </c>
      <c r="K15" t="s">
        <v>95</v>
      </c>
    </row>
    <row r="16" spans="1:13" x14ac:dyDescent="0.2">
      <c r="A16" t="s">
        <v>110</v>
      </c>
      <c r="C16" t="s">
        <v>96</v>
      </c>
      <c r="K16" t="s">
        <v>110</v>
      </c>
      <c r="M16" t="s">
        <v>96</v>
      </c>
    </row>
    <row r="17" spans="1:19" x14ac:dyDescent="0.2">
      <c r="B17" t="s">
        <v>111</v>
      </c>
      <c r="C17" t="s">
        <v>97</v>
      </c>
      <c r="D17" t="s">
        <v>98</v>
      </c>
      <c r="E17" t="s">
        <v>99</v>
      </c>
      <c r="F17" t="s">
        <v>100</v>
      </c>
      <c r="G17" t="s">
        <v>146</v>
      </c>
      <c r="I17" t="s">
        <v>52</v>
      </c>
      <c r="L17" t="s">
        <v>111</v>
      </c>
      <c r="M17" t="s">
        <v>97</v>
      </c>
      <c r="N17" t="s">
        <v>98</v>
      </c>
      <c r="O17" t="s">
        <v>99</v>
      </c>
      <c r="P17" t="s">
        <v>100</v>
      </c>
    </row>
    <row r="18" spans="1:19" x14ac:dyDescent="0.2">
      <c r="A18" t="s">
        <v>101</v>
      </c>
      <c r="B18" t="s">
        <v>102</v>
      </c>
      <c r="C18" s="32">
        <v>10000</v>
      </c>
      <c r="D18" s="32">
        <v>4000</v>
      </c>
      <c r="E18" s="32">
        <v>1000</v>
      </c>
      <c r="F18" s="32">
        <v>0</v>
      </c>
      <c r="G18">
        <f>SUM(C18:F18)</f>
        <v>15000</v>
      </c>
      <c r="H18" t="s">
        <v>47</v>
      </c>
      <c r="I18">
        <v>15000</v>
      </c>
      <c r="K18" t="s">
        <v>101</v>
      </c>
      <c r="L18" t="s">
        <v>102</v>
      </c>
      <c r="M18" s="32">
        <v>10000</v>
      </c>
      <c r="N18" s="32">
        <v>0</v>
      </c>
      <c r="O18" s="32">
        <v>1000</v>
      </c>
      <c r="P18" s="32">
        <v>4000</v>
      </c>
      <c r="Q18">
        <f>SUM(M18:P18)</f>
        <v>15000</v>
      </c>
      <c r="R18" t="s">
        <v>47</v>
      </c>
      <c r="S18">
        <v>15000</v>
      </c>
    </row>
    <row r="19" spans="1:19" x14ac:dyDescent="0.2">
      <c r="A19" t="s">
        <v>103</v>
      </c>
      <c r="B19" t="s">
        <v>104</v>
      </c>
      <c r="C19" s="32">
        <v>0</v>
      </c>
      <c r="D19" s="32">
        <v>6000</v>
      </c>
      <c r="E19" s="32">
        <v>0</v>
      </c>
      <c r="F19" s="32">
        <v>0</v>
      </c>
      <c r="G19">
        <f t="shared" ref="G19:G20" si="0">SUM(C19:F19)</f>
        <v>6000</v>
      </c>
      <c r="H19" t="s">
        <v>47</v>
      </c>
      <c r="I19">
        <v>6000</v>
      </c>
      <c r="K19" t="s">
        <v>103</v>
      </c>
      <c r="L19" t="s">
        <v>104</v>
      </c>
      <c r="M19" s="32">
        <v>0</v>
      </c>
      <c r="N19" s="32">
        <v>1000</v>
      </c>
      <c r="O19" s="32">
        <v>0</v>
      </c>
      <c r="P19" s="32">
        <v>5000</v>
      </c>
      <c r="Q19">
        <f t="shared" ref="Q19:Q20" si="1">SUM(M19:P19)</f>
        <v>6000</v>
      </c>
      <c r="R19" t="s">
        <v>47</v>
      </c>
      <c r="S19">
        <v>6000</v>
      </c>
    </row>
    <row r="20" spans="1:19" x14ac:dyDescent="0.2">
      <c r="B20" t="s">
        <v>105</v>
      </c>
      <c r="C20" s="32">
        <v>0</v>
      </c>
      <c r="D20" s="32">
        <v>0</v>
      </c>
      <c r="E20" s="32">
        <v>14000</v>
      </c>
      <c r="F20" s="32">
        <v>0</v>
      </c>
      <c r="G20">
        <f t="shared" si="0"/>
        <v>14000</v>
      </c>
      <c r="H20" t="s">
        <v>47</v>
      </c>
      <c r="I20">
        <v>14000</v>
      </c>
      <c r="L20" t="s">
        <v>105</v>
      </c>
      <c r="M20" s="32">
        <v>0</v>
      </c>
      <c r="N20" s="32">
        <v>0</v>
      </c>
      <c r="O20" s="32">
        <v>14000</v>
      </c>
      <c r="P20" s="32">
        <v>0</v>
      </c>
      <c r="Q20">
        <f t="shared" si="1"/>
        <v>14000</v>
      </c>
      <c r="R20" t="s">
        <v>47</v>
      </c>
      <c r="S20">
        <v>14000</v>
      </c>
    </row>
    <row r="21" spans="1:19" x14ac:dyDescent="0.2">
      <c r="B21" t="s">
        <v>106</v>
      </c>
      <c r="C21" s="32">
        <v>0</v>
      </c>
      <c r="D21" s="32">
        <v>2000</v>
      </c>
      <c r="E21" s="32">
        <v>0</v>
      </c>
      <c r="F21" s="32">
        <v>9000</v>
      </c>
      <c r="G21">
        <f>SUM(C21:F21)</f>
        <v>11000</v>
      </c>
      <c r="H21" t="s">
        <v>47</v>
      </c>
      <c r="I21">
        <v>11000</v>
      </c>
      <c r="L21" t="s">
        <v>109</v>
      </c>
      <c r="M21" s="32">
        <v>0</v>
      </c>
      <c r="N21" s="32">
        <v>11000</v>
      </c>
      <c r="O21" s="32">
        <v>0</v>
      </c>
      <c r="P21" s="32">
        <v>0</v>
      </c>
      <c r="Q21">
        <f>SUM(M21:P21)</f>
        <v>11000</v>
      </c>
      <c r="R21" t="s">
        <v>47</v>
      </c>
      <c r="S21">
        <v>11000</v>
      </c>
    </row>
    <row r="22" spans="1:19" x14ac:dyDescent="0.2">
      <c r="B22" t="s">
        <v>53</v>
      </c>
      <c r="C22">
        <f>SUM(C18:C21)</f>
        <v>10000</v>
      </c>
      <c r="D22">
        <f t="shared" ref="D22:F22" si="2">SUM(D18:D21)</f>
        <v>12000</v>
      </c>
      <c r="E22">
        <f t="shared" si="2"/>
        <v>15000</v>
      </c>
      <c r="F22">
        <f t="shared" si="2"/>
        <v>9000</v>
      </c>
      <c r="M22">
        <f>SUM(M18:M21)</f>
        <v>10000</v>
      </c>
      <c r="N22">
        <f t="shared" ref="N22:P22" si="3">SUM(N18:N21)</f>
        <v>12000</v>
      </c>
      <c r="O22">
        <f t="shared" si="3"/>
        <v>15000</v>
      </c>
      <c r="P22">
        <f t="shared" si="3"/>
        <v>9000</v>
      </c>
    </row>
    <row r="23" spans="1:19" x14ac:dyDescent="0.2">
      <c r="C23" s="30" t="s">
        <v>112</v>
      </c>
      <c r="D23" s="30" t="s">
        <v>112</v>
      </c>
      <c r="E23" s="30" t="s">
        <v>112</v>
      </c>
      <c r="F23" s="30" t="s">
        <v>112</v>
      </c>
      <c r="I23">
        <f>SUM(I18:I21)</f>
        <v>46000</v>
      </c>
      <c r="M23" s="30" t="s">
        <v>112</v>
      </c>
      <c r="N23" s="30" t="s">
        <v>112</v>
      </c>
      <c r="O23" s="30" t="s">
        <v>112</v>
      </c>
      <c r="P23" s="30" t="s">
        <v>112</v>
      </c>
      <c r="S23">
        <f>SUM(S18:S21)</f>
        <v>46000</v>
      </c>
    </row>
    <row r="24" spans="1:19" x14ac:dyDescent="0.2">
      <c r="B24" t="s">
        <v>54</v>
      </c>
      <c r="C24">
        <v>10000</v>
      </c>
      <c r="D24">
        <v>12000</v>
      </c>
      <c r="E24">
        <v>15000</v>
      </c>
      <c r="F24">
        <v>9000</v>
      </c>
      <c r="H24">
        <f>SUM(C24:F24)</f>
        <v>46000</v>
      </c>
      <c r="M24">
        <v>10000</v>
      </c>
      <c r="N24">
        <v>12000</v>
      </c>
      <c r="O24">
        <v>15000</v>
      </c>
      <c r="P24">
        <v>9000</v>
      </c>
      <c r="R24">
        <f>SUM(M24:P24)</f>
        <v>46000</v>
      </c>
    </row>
    <row r="26" spans="1:19" x14ac:dyDescent="0.2">
      <c r="G26" t="s">
        <v>113</v>
      </c>
      <c r="H26" s="31">
        <f>SUMPRODUCT(C18:F21,C32:F35)</f>
        <v>3704000</v>
      </c>
      <c r="Q26" t="s">
        <v>113</v>
      </c>
      <c r="R26" s="31">
        <f>SUMPRODUCT(M18:P21,M32:P35)</f>
        <v>3741000</v>
      </c>
    </row>
    <row r="29" spans="1:19" x14ac:dyDescent="0.2">
      <c r="A29" t="s">
        <v>114</v>
      </c>
      <c r="K29" t="s">
        <v>114</v>
      </c>
    </row>
    <row r="30" spans="1:19" x14ac:dyDescent="0.2">
      <c r="C30" t="s">
        <v>96</v>
      </c>
      <c r="M30" t="s">
        <v>96</v>
      </c>
    </row>
    <row r="31" spans="1:19" x14ac:dyDescent="0.2">
      <c r="C31" t="s">
        <v>97</v>
      </c>
      <c r="D31" t="s">
        <v>98</v>
      </c>
      <c r="E31" t="s">
        <v>99</v>
      </c>
      <c r="F31" t="s">
        <v>100</v>
      </c>
      <c r="M31" t="s">
        <v>97</v>
      </c>
      <c r="N31" t="s">
        <v>98</v>
      </c>
      <c r="O31" t="s">
        <v>99</v>
      </c>
      <c r="P31" t="s">
        <v>100</v>
      </c>
    </row>
    <row r="32" spans="1:19" x14ac:dyDescent="0.2">
      <c r="A32" t="s">
        <v>101</v>
      </c>
      <c r="B32" t="s">
        <v>102</v>
      </c>
      <c r="C32" s="27">
        <f>+C38+C44</f>
        <v>73</v>
      </c>
      <c r="D32" s="27">
        <f t="shared" ref="D32:F32" si="4">+D38+D44</f>
        <v>103</v>
      </c>
      <c r="E32" s="27">
        <f t="shared" si="4"/>
        <v>88</v>
      </c>
      <c r="F32" s="27">
        <f t="shared" si="4"/>
        <v>108</v>
      </c>
      <c r="K32" t="s">
        <v>101</v>
      </c>
      <c r="L32" t="s">
        <v>102</v>
      </c>
      <c r="M32" s="27">
        <f>+M38+M44</f>
        <v>73</v>
      </c>
      <c r="N32" s="27">
        <f t="shared" ref="N32:P32" si="5">+N38+N44</f>
        <v>103</v>
      </c>
      <c r="O32" s="27">
        <f t="shared" si="5"/>
        <v>88</v>
      </c>
      <c r="P32" s="27">
        <f t="shared" si="5"/>
        <v>108</v>
      </c>
    </row>
    <row r="33" spans="1:16" x14ac:dyDescent="0.2">
      <c r="A33" t="s">
        <v>103</v>
      </c>
      <c r="B33" t="s">
        <v>104</v>
      </c>
      <c r="C33" s="27">
        <f t="shared" ref="C33:F35" si="6">+C39+C45</f>
        <v>85</v>
      </c>
      <c r="D33" s="27">
        <f t="shared" si="6"/>
        <v>80</v>
      </c>
      <c r="E33" s="27">
        <f t="shared" si="6"/>
        <v>100</v>
      </c>
      <c r="F33" s="27">
        <f t="shared" si="6"/>
        <v>90</v>
      </c>
      <c r="K33" t="s">
        <v>103</v>
      </c>
      <c r="L33" t="s">
        <v>104</v>
      </c>
      <c r="M33" s="27">
        <f t="shared" ref="M33:P35" si="7">+M39+M45</f>
        <v>85</v>
      </c>
      <c r="N33" s="27">
        <f t="shared" si="7"/>
        <v>80</v>
      </c>
      <c r="O33" s="27">
        <f t="shared" si="7"/>
        <v>100</v>
      </c>
      <c r="P33" s="27">
        <f t="shared" si="7"/>
        <v>90</v>
      </c>
    </row>
    <row r="34" spans="1:16" x14ac:dyDescent="0.2">
      <c r="B34" t="s">
        <v>105</v>
      </c>
      <c r="C34" s="27">
        <f t="shared" si="6"/>
        <v>88</v>
      </c>
      <c r="D34" s="27">
        <f t="shared" si="6"/>
        <v>97</v>
      </c>
      <c r="E34" s="27">
        <f t="shared" si="6"/>
        <v>78</v>
      </c>
      <c r="F34" s="27">
        <f t="shared" si="6"/>
        <v>118</v>
      </c>
      <c r="L34" t="s">
        <v>105</v>
      </c>
      <c r="M34" s="27">
        <f t="shared" si="7"/>
        <v>88</v>
      </c>
      <c r="N34" s="27">
        <f t="shared" si="7"/>
        <v>97</v>
      </c>
      <c r="O34" s="27">
        <f t="shared" si="7"/>
        <v>78</v>
      </c>
      <c r="P34" s="27">
        <f t="shared" si="7"/>
        <v>118</v>
      </c>
    </row>
    <row r="35" spans="1:16" x14ac:dyDescent="0.2">
      <c r="B35" t="s">
        <v>106</v>
      </c>
      <c r="C35" s="27">
        <f t="shared" si="6"/>
        <v>113</v>
      </c>
      <c r="D35" s="27">
        <f t="shared" si="6"/>
        <v>91</v>
      </c>
      <c r="E35" s="27">
        <f t="shared" si="6"/>
        <v>118</v>
      </c>
      <c r="F35" s="27">
        <f t="shared" si="6"/>
        <v>80</v>
      </c>
      <c r="L35" t="s">
        <v>109</v>
      </c>
      <c r="M35" s="27">
        <f t="shared" si="7"/>
        <v>84</v>
      </c>
      <c r="N35" s="27">
        <f t="shared" si="7"/>
        <v>79</v>
      </c>
      <c r="O35" s="27">
        <f t="shared" si="7"/>
        <v>90</v>
      </c>
      <c r="P35" s="27">
        <f t="shared" si="7"/>
        <v>99</v>
      </c>
    </row>
    <row r="37" spans="1:16" x14ac:dyDescent="0.2">
      <c r="A37" t="s">
        <v>107</v>
      </c>
      <c r="C37" t="s">
        <v>97</v>
      </c>
      <c r="D37" t="s">
        <v>98</v>
      </c>
      <c r="E37" t="s">
        <v>99</v>
      </c>
      <c r="F37" t="s">
        <v>100</v>
      </c>
      <c r="K37" t="s">
        <v>107</v>
      </c>
      <c r="M37" t="s">
        <v>97</v>
      </c>
      <c r="N37" t="s">
        <v>98</v>
      </c>
      <c r="O37" t="s">
        <v>99</v>
      </c>
      <c r="P37" t="s">
        <v>100</v>
      </c>
    </row>
    <row r="38" spans="1:16" x14ac:dyDescent="0.2">
      <c r="B38" t="s">
        <v>102</v>
      </c>
      <c r="C38" s="28">
        <v>25</v>
      </c>
      <c r="D38" s="28">
        <v>55</v>
      </c>
      <c r="E38" s="28">
        <v>40</v>
      </c>
      <c r="F38" s="28">
        <v>60</v>
      </c>
      <c r="L38" t="s">
        <v>102</v>
      </c>
      <c r="M38" s="28">
        <v>25</v>
      </c>
      <c r="N38" s="28">
        <v>55</v>
      </c>
      <c r="O38" s="28">
        <v>40</v>
      </c>
      <c r="P38" s="28">
        <v>60</v>
      </c>
    </row>
    <row r="39" spans="1:16" x14ac:dyDescent="0.2">
      <c r="B39" t="s">
        <v>104</v>
      </c>
      <c r="C39" s="28">
        <v>35</v>
      </c>
      <c r="D39" s="28">
        <v>30</v>
      </c>
      <c r="E39" s="28">
        <v>50</v>
      </c>
      <c r="F39" s="28">
        <v>40</v>
      </c>
      <c r="L39" t="s">
        <v>104</v>
      </c>
      <c r="M39" s="28">
        <v>35</v>
      </c>
      <c r="N39" s="28">
        <v>30</v>
      </c>
      <c r="O39" s="28">
        <v>50</v>
      </c>
      <c r="P39" s="28">
        <v>40</v>
      </c>
    </row>
    <row r="40" spans="1:16" x14ac:dyDescent="0.2">
      <c r="B40" t="s">
        <v>105</v>
      </c>
      <c r="C40" s="28">
        <v>36</v>
      </c>
      <c r="D40" s="28">
        <v>45</v>
      </c>
      <c r="E40" s="28">
        <v>26</v>
      </c>
      <c r="F40" s="28">
        <v>66</v>
      </c>
      <c r="L40" t="s">
        <v>105</v>
      </c>
      <c r="M40" s="28">
        <v>36</v>
      </c>
      <c r="N40" s="28">
        <v>45</v>
      </c>
      <c r="O40" s="28">
        <v>26</v>
      </c>
      <c r="P40" s="28">
        <v>66</v>
      </c>
    </row>
    <row r="41" spans="1:16" x14ac:dyDescent="0.2">
      <c r="B41" t="s">
        <v>106</v>
      </c>
      <c r="C41" s="28">
        <v>60</v>
      </c>
      <c r="D41" s="28">
        <v>38</v>
      </c>
      <c r="E41" s="28">
        <v>65</v>
      </c>
      <c r="F41" s="28">
        <v>27</v>
      </c>
      <c r="L41" t="s">
        <v>109</v>
      </c>
      <c r="M41" s="28">
        <v>35</v>
      </c>
      <c r="N41" s="28">
        <v>30</v>
      </c>
      <c r="O41" s="28">
        <v>41</v>
      </c>
      <c r="P41" s="28">
        <v>50</v>
      </c>
    </row>
    <row r="43" spans="1:16" x14ac:dyDescent="0.2">
      <c r="A43" t="s">
        <v>108</v>
      </c>
      <c r="C43" t="s">
        <v>97</v>
      </c>
      <c r="D43" t="s">
        <v>98</v>
      </c>
      <c r="E43" t="s">
        <v>99</v>
      </c>
      <c r="F43" t="s">
        <v>100</v>
      </c>
      <c r="K43" t="s">
        <v>108</v>
      </c>
      <c r="M43" t="s">
        <v>97</v>
      </c>
      <c r="N43" t="s">
        <v>98</v>
      </c>
      <c r="O43" t="s">
        <v>99</v>
      </c>
      <c r="P43" t="s">
        <v>100</v>
      </c>
    </row>
    <row r="44" spans="1:16" x14ac:dyDescent="0.2">
      <c r="B44" t="s">
        <v>102</v>
      </c>
      <c r="C44" s="29">
        <v>48</v>
      </c>
      <c r="D44" s="29">
        <v>48</v>
      </c>
      <c r="E44" s="29">
        <v>48</v>
      </c>
      <c r="F44" s="29">
        <v>48</v>
      </c>
      <c r="L44" t="s">
        <v>102</v>
      </c>
      <c r="M44" s="29">
        <v>48</v>
      </c>
      <c r="N44" s="29">
        <v>48</v>
      </c>
      <c r="O44" s="29">
        <v>48</v>
      </c>
      <c r="P44" s="29">
        <v>48</v>
      </c>
    </row>
    <row r="45" spans="1:16" x14ac:dyDescent="0.2">
      <c r="B45" t="s">
        <v>104</v>
      </c>
      <c r="C45" s="29">
        <v>50</v>
      </c>
      <c r="D45" s="29">
        <v>50</v>
      </c>
      <c r="E45" s="29">
        <v>50</v>
      </c>
      <c r="F45" s="29">
        <v>50</v>
      </c>
      <c r="L45" t="s">
        <v>104</v>
      </c>
      <c r="M45" s="29">
        <v>50</v>
      </c>
      <c r="N45" s="29">
        <v>50</v>
      </c>
      <c r="O45" s="29">
        <v>50</v>
      </c>
      <c r="P45" s="29">
        <v>50</v>
      </c>
    </row>
    <row r="46" spans="1:16" x14ac:dyDescent="0.2">
      <c r="B46" t="s">
        <v>105</v>
      </c>
      <c r="C46" s="29">
        <v>52</v>
      </c>
      <c r="D46" s="29">
        <v>52</v>
      </c>
      <c r="E46" s="29">
        <v>52</v>
      </c>
      <c r="F46" s="29">
        <v>52</v>
      </c>
      <c r="L46" t="s">
        <v>105</v>
      </c>
      <c r="M46" s="29">
        <v>52</v>
      </c>
      <c r="N46" s="29">
        <v>52</v>
      </c>
      <c r="O46" s="29">
        <v>52</v>
      </c>
      <c r="P46" s="29">
        <v>52</v>
      </c>
    </row>
    <row r="47" spans="1:16" x14ac:dyDescent="0.2">
      <c r="B47" t="s">
        <v>106</v>
      </c>
      <c r="C47" s="29">
        <v>53</v>
      </c>
      <c r="D47" s="29">
        <v>53</v>
      </c>
      <c r="E47" s="29">
        <v>53</v>
      </c>
      <c r="F47" s="29">
        <v>53</v>
      </c>
      <c r="L47" t="s">
        <v>109</v>
      </c>
      <c r="M47" s="29">
        <v>49</v>
      </c>
      <c r="N47" s="29">
        <v>49</v>
      </c>
      <c r="O47" s="29">
        <v>49</v>
      </c>
      <c r="P47" s="29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51E-D3A7-4708-80B8-99EBA0ACE372}">
  <dimension ref="A1:O82"/>
  <sheetViews>
    <sheetView topLeftCell="A18" zoomScaleNormal="130" workbookViewId="0">
      <selection activeCell="J83" sqref="J83"/>
    </sheetView>
  </sheetViews>
  <sheetFormatPr baseColWidth="10" defaultColWidth="8.83203125" defaultRowHeight="15" x14ac:dyDescent="0.2"/>
  <cols>
    <col min="1" max="1" width="10.6640625" customWidth="1"/>
    <col min="5" max="5" width="12.1640625" bestFit="1" customWidth="1"/>
    <col min="15" max="15" width="24.6640625" customWidth="1"/>
  </cols>
  <sheetData>
    <row r="1" spans="1:10" x14ac:dyDescent="0.2">
      <c r="A1" t="s">
        <v>86</v>
      </c>
    </row>
    <row r="2" spans="1:10" x14ac:dyDescent="0.2">
      <c r="A2" t="s">
        <v>147</v>
      </c>
    </row>
    <row r="4" spans="1:10" x14ac:dyDescent="0.2">
      <c r="A4" t="s">
        <v>115</v>
      </c>
    </row>
    <row r="5" spans="1:10" x14ac:dyDescent="0.2">
      <c r="A5" t="s">
        <v>116</v>
      </c>
    </row>
    <row r="6" spans="1:10" x14ac:dyDescent="0.2">
      <c r="A6" t="s">
        <v>117</v>
      </c>
    </row>
    <row r="9" spans="1:10" x14ac:dyDescent="0.2">
      <c r="I9" t="s">
        <v>128</v>
      </c>
      <c r="J9" t="s">
        <v>129</v>
      </c>
    </row>
    <row r="10" spans="1:10" x14ac:dyDescent="0.2">
      <c r="I10">
        <v>1</v>
      </c>
      <c r="J10" t="s">
        <v>63</v>
      </c>
    </row>
    <row r="11" spans="1:10" x14ac:dyDescent="0.2">
      <c r="I11">
        <v>2</v>
      </c>
      <c r="J11" t="s">
        <v>64</v>
      </c>
    </row>
    <row r="12" spans="1:10" x14ac:dyDescent="0.2">
      <c r="I12">
        <v>3</v>
      </c>
      <c r="J12" t="s">
        <v>58</v>
      </c>
    </row>
    <row r="13" spans="1:10" x14ac:dyDescent="0.2">
      <c r="I13">
        <v>4</v>
      </c>
      <c r="J13" t="s">
        <v>59</v>
      </c>
    </row>
    <row r="14" spans="1:10" x14ac:dyDescent="0.2">
      <c r="I14">
        <v>5</v>
      </c>
      <c r="J14" t="s">
        <v>60</v>
      </c>
    </row>
    <row r="15" spans="1:10" x14ac:dyDescent="0.2">
      <c r="I15">
        <v>6</v>
      </c>
      <c r="J15" t="s">
        <v>61</v>
      </c>
    </row>
    <row r="16" spans="1:10" x14ac:dyDescent="0.2">
      <c r="I16">
        <v>7</v>
      </c>
      <c r="J16" t="s">
        <v>62</v>
      </c>
    </row>
    <row r="20" spans="1:10" x14ac:dyDescent="0.2">
      <c r="A20" t="s">
        <v>118</v>
      </c>
    </row>
    <row r="21" spans="1:10" x14ac:dyDescent="0.2">
      <c r="A21" t="s">
        <v>119</v>
      </c>
    </row>
    <row r="23" spans="1:10" x14ac:dyDescent="0.2">
      <c r="A23" t="s">
        <v>120</v>
      </c>
    </row>
    <row r="25" spans="1:10" x14ac:dyDescent="0.2">
      <c r="B25" t="s">
        <v>121</v>
      </c>
    </row>
    <row r="26" spans="1:10" x14ac:dyDescent="0.2">
      <c r="A26" t="s">
        <v>122</v>
      </c>
    </row>
    <row r="27" spans="1:10" x14ac:dyDescent="0.2">
      <c r="B27" t="s">
        <v>123</v>
      </c>
      <c r="J27" t="s">
        <v>226</v>
      </c>
    </row>
    <row r="28" spans="1:10" x14ac:dyDescent="0.2">
      <c r="B28" t="s">
        <v>124</v>
      </c>
      <c r="J28" t="s">
        <v>227</v>
      </c>
    </row>
    <row r="29" spans="1:10" x14ac:dyDescent="0.2">
      <c r="B29" t="s">
        <v>125</v>
      </c>
      <c r="J29" t="s">
        <v>230</v>
      </c>
    </row>
    <row r="30" spans="1:10" x14ac:dyDescent="0.2">
      <c r="B30" t="s">
        <v>126</v>
      </c>
      <c r="J30" t="s">
        <v>228</v>
      </c>
    </row>
    <row r="31" spans="1:10" x14ac:dyDescent="0.2">
      <c r="B31" t="s">
        <v>127</v>
      </c>
      <c r="J31" t="s">
        <v>229</v>
      </c>
    </row>
    <row r="32" spans="1:10" x14ac:dyDescent="0.2">
      <c r="B32" t="s">
        <v>158</v>
      </c>
      <c r="J32" t="s">
        <v>231</v>
      </c>
    </row>
    <row r="33" spans="1:15" x14ac:dyDescent="0.2">
      <c r="B33" t="s">
        <v>159</v>
      </c>
      <c r="J33" t="s">
        <v>232</v>
      </c>
    </row>
    <row r="36" spans="1:15" x14ac:dyDescent="0.2">
      <c r="A36" t="s">
        <v>148</v>
      </c>
    </row>
    <row r="37" spans="1:15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5" x14ac:dyDescent="0.2">
      <c r="A38" s="26"/>
      <c r="B38" s="26" t="s">
        <v>67</v>
      </c>
      <c r="C38" s="26" t="s">
        <v>68</v>
      </c>
      <c r="D38" s="26" t="s">
        <v>69</v>
      </c>
      <c r="E38" s="26" t="s">
        <v>70</v>
      </c>
      <c r="F38" s="26" t="s">
        <v>71</v>
      </c>
      <c r="G38" s="26" t="s">
        <v>72</v>
      </c>
      <c r="H38" s="26" t="s">
        <v>73</v>
      </c>
      <c r="I38" s="26" t="s">
        <v>74</v>
      </c>
      <c r="J38" s="26" t="s">
        <v>75</v>
      </c>
      <c r="K38" s="26" t="s">
        <v>76</v>
      </c>
      <c r="L38" s="26"/>
      <c r="M38" s="26"/>
    </row>
    <row r="39" spans="1:15" x14ac:dyDescent="0.2">
      <c r="A39" s="56" t="s">
        <v>77</v>
      </c>
      <c r="B39" s="53">
        <v>650</v>
      </c>
      <c r="C39" s="53">
        <v>150</v>
      </c>
      <c r="D39" s="53">
        <v>0</v>
      </c>
      <c r="E39" s="53">
        <v>300</v>
      </c>
      <c r="F39" s="53">
        <v>0</v>
      </c>
      <c r="G39" s="53">
        <v>350</v>
      </c>
      <c r="H39" s="53">
        <v>300</v>
      </c>
      <c r="I39" s="53">
        <v>450</v>
      </c>
      <c r="J39" s="53">
        <v>0</v>
      </c>
      <c r="K39" s="53">
        <v>0</v>
      </c>
      <c r="L39" s="54" t="s">
        <v>156</v>
      </c>
      <c r="M39" s="26"/>
    </row>
    <row r="40" spans="1:15" x14ac:dyDescent="0.2">
      <c r="A40" s="56" t="s">
        <v>157</v>
      </c>
      <c r="B40" s="26">
        <v>4</v>
      </c>
      <c r="C40" s="26">
        <v>7</v>
      </c>
      <c r="D40" s="26">
        <v>5</v>
      </c>
      <c r="E40" s="26">
        <v>7</v>
      </c>
      <c r="F40" s="26">
        <v>6</v>
      </c>
      <c r="G40" s="26">
        <v>4</v>
      </c>
      <c r="H40" s="26">
        <v>5</v>
      </c>
      <c r="I40" s="26">
        <v>2</v>
      </c>
      <c r="J40" s="26">
        <v>3</v>
      </c>
      <c r="K40" s="26">
        <v>4</v>
      </c>
      <c r="L40" s="54">
        <f>SUMPRODUCT($B$39:$K$39,B40:K40)</f>
        <v>9550</v>
      </c>
    </row>
    <row r="41" spans="1:15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 spans="1:15" x14ac:dyDescent="0.2">
      <c r="A42" s="56" t="s">
        <v>28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55" t="s">
        <v>45</v>
      </c>
      <c r="N42" s="35" t="s">
        <v>78</v>
      </c>
    </row>
    <row r="43" spans="1:15" x14ac:dyDescent="0.2">
      <c r="A43" s="56" t="s">
        <v>79</v>
      </c>
      <c r="B43" s="26">
        <v>1</v>
      </c>
      <c r="C43" s="26">
        <v>1</v>
      </c>
      <c r="D43" s="26"/>
      <c r="E43" s="26"/>
      <c r="F43" s="26"/>
      <c r="G43" s="26"/>
      <c r="H43" s="26"/>
      <c r="I43" s="26"/>
      <c r="J43" s="26"/>
      <c r="K43" s="26"/>
      <c r="L43" s="55">
        <f>SUMPRODUCT($B$39:$K$39,B43:K43)</f>
        <v>800</v>
      </c>
      <c r="M43" s="26" t="s">
        <v>47</v>
      </c>
      <c r="N43" s="35">
        <v>800</v>
      </c>
      <c r="O43" t="s">
        <v>149</v>
      </c>
    </row>
    <row r="44" spans="1:15" x14ac:dyDescent="0.2">
      <c r="A44" s="56" t="s">
        <v>80</v>
      </c>
      <c r="B44" s="26"/>
      <c r="C44" s="26"/>
      <c r="D44" s="26">
        <v>1</v>
      </c>
      <c r="E44" s="26">
        <v>1</v>
      </c>
      <c r="F44" s="26"/>
      <c r="G44" s="26"/>
      <c r="H44" s="26"/>
      <c r="I44" s="26"/>
      <c r="J44" s="26"/>
      <c r="K44" s="26"/>
      <c r="L44" s="55">
        <f>SUMPRODUCT($B$39:$K$39,B44:K44)</f>
        <v>300</v>
      </c>
      <c r="M44" s="26" t="s">
        <v>47</v>
      </c>
      <c r="N44" s="35">
        <v>700</v>
      </c>
      <c r="O44" t="s">
        <v>150</v>
      </c>
    </row>
    <row r="45" spans="1:15" x14ac:dyDescent="0.2">
      <c r="A45" s="56" t="s">
        <v>81</v>
      </c>
      <c r="B45" s="26">
        <v>1</v>
      </c>
      <c r="C45" s="26"/>
      <c r="D45" s="26">
        <v>1</v>
      </c>
      <c r="E45" s="26"/>
      <c r="F45" s="26">
        <v>-1</v>
      </c>
      <c r="G45" s="26">
        <v>-1</v>
      </c>
      <c r="H45" s="26">
        <v>-1</v>
      </c>
      <c r="I45" s="26"/>
      <c r="J45" s="26"/>
      <c r="K45" s="26"/>
      <c r="L45" s="55">
        <f t="shared" ref="L45:L49" si="0">SUMPRODUCT($B$39:$K$39,B45:K45)</f>
        <v>0</v>
      </c>
      <c r="M45" s="52" t="s">
        <v>48</v>
      </c>
      <c r="N45" s="35">
        <v>0</v>
      </c>
      <c r="O45" t="s">
        <v>154</v>
      </c>
    </row>
    <row r="46" spans="1:15" x14ac:dyDescent="0.2">
      <c r="A46" s="56" t="s">
        <v>82</v>
      </c>
      <c r="B46" s="26"/>
      <c r="C46" s="26">
        <v>1</v>
      </c>
      <c r="D46" s="26"/>
      <c r="E46" s="26">
        <v>1</v>
      </c>
      <c r="F46" s="26"/>
      <c r="G46" s="26"/>
      <c r="H46" s="26"/>
      <c r="I46" s="26">
        <v>-1</v>
      </c>
      <c r="J46" s="26">
        <v>-1</v>
      </c>
      <c r="K46" s="26">
        <v>-1</v>
      </c>
      <c r="L46" s="55">
        <f>SUMPRODUCT($B$39:$K$39,B46:K46)</f>
        <v>0</v>
      </c>
      <c r="M46" s="52" t="s">
        <v>48</v>
      </c>
      <c r="N46" s="35">
        <v>0</v>
      </c>
      <c r="O46" t="s">
        <v>155</v>
      </c>
    </row>
    <row r="47" spans="1:15" x14ac:dyDescent="0.2">
      <c r="A47" s="56" t="s">
        <v>83</v>
      </c>
      <c r="B47" s="26"/>
      <c r="C47" s="26"/>
      <c r="D47" s="26"/>
      <c r="E47" s="26"/>
      <c r="F47" s="26">
        <v>1</v>
      </c>
      <c r="G47" s="26"/>
      <c r="H47" s="26"/>
      <c r="I47" s="26">
        <v>1</v>
      </c>
      <c r="J47" s="26"/>
      <c r="K47" s="26"/>
      <c r="L47" s="55">
        <f>SUMPRODUCT($B$39:$K$39,B47:K47)</f>
        <v>450</v>
      </c>
      <c r="M47" s="52" t="s">
        <v>48</v>
      </c>
      <c r="N47" s="35">
        <v>450</v>
      </c>
      <c r="O47" t="s">
        <v>151</v>
      </c>
    </row>
    <row r="48" spans="1:15" x14ac:dyDescent="0.2">
      <c r="A48" s="56" t="s">
        <v>84</v>
      </c>
      <c r="B48" s="26"/>
      <c r="C48" s="26"/>
      <c r="D48" s="26"/>
      <c r="E48" s="26"/>
      <c r="F48" s="26"/>
      <c r="G48" s="26">
        <v>1</v>
      </c>
      <c r="H48" s="26"/>
      <c r="I48" s="26"/>
      <c r="J48" s="26">
        <v>1</v>
      </c>
      <c r="K48" s="26"/>
      <c r="L48" s="55">
        <f t="shared" si="0"/>
        <v>350</v>
      </c>
      <c r="M48" s="52" t="s">
        <v>48</v>
      </c>
      <c r="N48" s="35">
        <v>350</v>
      </c>
      <c r="O48" t="s">
        <v>152</v>
      </c>
    </row>
    <row r="49" spans="1:15" x14ac:dyDescent="0.2">
      <c r="A49" s="56" t="s">
        <v>85</v>
      </c>
      <c r="B49" s="26"/>
      <c r="C49" s="26"/>
      <c r="D49" s="26"/>
      <c r="E49" s="26"/>
      <c r="F49" s="26"/>
      <c r="G49" s="26"/>
      <c r="H49" s="26">
        <v>1</v>
      </c>
      <c r="I49" s="26"/>
      <c r="J49" s="26"/>
      <c r="K49" s="26">
        <v>1</v>
      </c>
      <c r="L49" s="55">
        <f t="shared" si="0"/>
        <v>300</v>
      </c>
      <c r="M49" s="52" t="s">
        <v>48</v>
      </c>
      <c r="N49" s="35">
        <v>300</v>
      </c>
      <c r="O49" t="s">
        <v>153</v>
      </c>
    </row>
    <row r="51" spans="1:15" x14ac:dyDescent="0.2">
      <c r="B51" s="73" t="s">
        <v>130</v>
      </c>
      <c r="C51" s="73"/>
      <c r="D51" s="73" t="s">
        <v>131</v>
      </c>
      <c r="E51" s="73"/>
      <c r="F51" s="10" t="s">
        <v>132</v>
      </c>
      <c r="O51" t="s">
        <v>154</v>
      </c>
    </row>
    <row r="52" spans="1:15" x14ac:dyDescent="0.2">
      <c r="A52" t="s">
        <v>67</v>
      </c>
      <c r="B52">
        <f>INT(MID(A52,2,1))</f>
        <v>1</v>
      </c>
      <c r="C52" t="str">
        <f t="shared" ref="C52:C61" si="1">VLOOKUP(B52,$I$10:$J$16,2,FALSE)</f>
        <v>Toronto</v>
      </c>
      <c r="D52">
        <f>INT(RIGHT(A52,1))</f>
        <v>3</v>
      </c>
      <c r="E52" t="str">
        <f t="shared" ref="E52:E61" si="2">VLOOKUP(D52,$I$10:$J$16,2,FALSE)</f>
        <v>Chicago</v>
      </c>
      <c r="F52">
        <f>HLOOKUP(A52,$B$38:$K$39,2,FALSE)</f>
        <v>650</v>
      </c>
      <c r="G52" s="47"/>
      <c r="O52" t="s">
        <v>155</v>
      </c>
    </row>
    <row r="53" spans="1:15" x14ac:dyDescent="0.2">
      <c r="A53" t="s">
        <v>68</v>
      </c>
      <c r="B53">
        <f t="shared" ref="B53:B61" si="3">INT(MID(A53,2,1))</f>
        <v>1</v>
      </c>
      <c r="C53" t="str">
        <f t="shared" si="1"/>
        <v>Toronto</v>
      </c>
      <c r="D53">
        <f t="shared" ref="D53:D61" si="4">INT(RIGHT(A53,1))</f>
        <v>4</v>
      </c>
      <c r="E53" t="str">
        <f t="shared" si="2"/>
        <v>Buffalo</v>
      </c>
      <c r="F53">
        <f t="shared" ref="F53:F61" si="5">HLOOKUP(A53,$B$38:$K$39,2,FALSE)</f>
        <v>150</v>
      </c>
      <c r="G53" s="47"/>
    </row>
    <row r="54" spans="1:15" x14ac:dyDescent="0.2">
      <c r="A54" t="s">
        <v>69</v>
      </c>
      <c r="B54">
        <f t="shared" si="3"/>
        <v>2</v>
      </c>
      <c r="C54" t="str">
        <f t="shared" si="1"/>
        <v>Detroit</v>
      </c>
      <c r="D54">
        <f t="shared" si="4"/>
        <v>3</v>
      </c>
      <c r="E54" t="str">
        <f t="shared" si="2"/>
        <v>Chicago</v>
      </c>
      <c r="F54">
        <f t="shared" si="5"/>
        <v>0</v>
      </c>
      <c r="G54" s="47"/>
    </row>
    <row r="55" spans="1:15" x14ac:dyDescent="0.2">
      <c r="A55" t="s">
        <v>70</v>
      </c>
      <c r="B55">
        <f t="shared" si="3"/>
        <v>2</v>
      </c>
      <c r="C55" t="str">
        <f t="shared" si="1"/>
        <v>Detroit</v>
      </c>
      <c r="D55">
        <f t="shared" si="4"/>
        <v>4</v>
      </c>
      <c r="E55" t="str">
        <f t="shared" si="2"/>
        <v>Buffalo</v>
      </c>
      <c r="F55">
        <f t="shared" si="5"/>
        <v>300</v>
      </c>
      <c r="G55" s="47"/>
    </row>
    <row r="56" spans="1:15" x14ac:dyDescent="0.2">
      <c r="A56" t="s">
        <v>71</v>
      </c>
      <c r="B56">
        <f t="shared" si="3"/>
        <v>3</v>
      </c>
      <c r="C56" t="str">
        <f t="shared" si="1"/>
        <v>Chicago</v>
      </c>
      <c r="D56">
        <f t="shared" si="4"/>
        <v>5</v>
      </c>
      <c r="E56" t="str">
        <f t="shared" si="2"/>
        <v>NY</v>
      </c>
      <c r="F56">
        <f t="shared" si="5"/>
        <v>0</v>
      </c>
    </row>
    <row r="57" spans="1:15" x14ac:dyDescent="0.2">
      <c r="A57" t="s">
        <v>72</v>
      </c>
      <c r="B57">
        <f t="shared" si="3"/>
        <v>3</v>
      </c>
      <c r="C57" t="str">
        <f t="shared" si="1"/>
        <v>Chicago</v>
      </c>
      <c r="D57">
        <f t="shared" si="4"/>
        <v>6</v>
      </c>
      <c r="E57" t="str">
        <f t="shared" si="2"/>
        <v>Philadelphia</v>
      </c>
      <c r="F57">
        <f t="shared" si="5"/>
        <v>350</v>
      </c>
    </row>
    <row r="58" spans="1:15" x14ac:dyDescent="0.2">
      <c r="A58" t="s">
        <v>73</v>
      </c>
      <c r="B58">
        <f t="shared" si="3"/>
        <v>3</v>
      </c>
      <c r="C58" t="str">
        <f t="shared" si="1"/>
        <v>Chicago</v>
      </c>
      <c r="D58">
        <f t="shared" si="4"/>
        <v>7</v>
      </c>
      <c r="E58" t="str">
        <f t="shared" si="2"/>
        <v>St. Louis</v>
      </c>
      <c r="F58">
        <f t="shared" si="5"/>
        <v>300</v>
      </c>
    </row>
    <row r="59" spans="1:15" x14ac:dyDescent="0.2">
      <c r="A59" t="s">
        <v>74</v>
      </c>
      <c r="B59">
        <f t="shared" si="3"/>
        <v>4</v>
      </c>
      <c r="C59" t="str">
        <f t="shared" si="1"/>
        <v>Buffalo</v>
      </c>
      <c r="D59">
        <f t="shared" si="4"/>
        <v>5</v>
      </c>
      <c r="E59" t="str">
        <f t="shared" si="2"/>
        <v>NY</v>
      </c>
      <c r="F59">
        <f t="shared" si="5"/>
        <v>450</v>
      </c>
    </row>
    <row r="60" spans="1:15" x14ac:dyDescent="0.2">
      <c r="A60" t="s">
        <v>75</v>
      </c>
      <c r="B60">
        <f t="shared" si="3"/>
        <v>4</v>
      </c>
      <c r="C60" t="str">
        <f t="shared" si="1"/>
        <v>Buffalo</v>
      </c>
      <c r="D60">
        <f t="shared" si="4"/>
        <v>6</v>
      </c>
      <c r="E60" t="str">
        <f t="shared" si="2"/>
        <v>Philadelphia</v>
      </c>
      <c r="F60">
        <f t="shared" si="5"/>
        <v>0</v>
      </c>
    </row>
    <row r="61" spans="1:15" x14ac:dyDescent="0.2">
      <c r="A61" t="s">
        <v>76</v>
      </c>
      <c r="B61">
        <f t="shared" si="3"/>
        <v>4</v>
      </c>
      <c r="C61" t="str">
        <f t="shared" si="1"/>
        <v>Buffalo</v>
      </c>
      <c r="D61">
        <f t="shared" si="4"/>
        <v>7</v>
      </c>
      <c r="E61" t="str">
        <f t="shared" si="2"/>
        <v>St. Louis</v>
      </c>
      <c r="F61">
        <f t="shared" si="5"/>
        <v>0</v>
      </c>
    </row>
    <row r="63" spans="1:15" x14ac:dyDescent="0.2">
      <c r="A63" s="10" t="s">
        <v>233</v>
      </c>
    </row>
    <row r="64" spans="1:15" x14ac:dyDescent="0.2">
      <c r="B64" s="10" t="s">
        <v>50</v>
      </c>
    </row>
    <row r="65" spans="2:10" x14ac:dyDescent="0.2">
      <c r="B65" t="s">
        <v>57</v>
      </c>
      <c r="C65" t="s">
        <v>58</v>
      </c>
      <c r="D65" t="s">
        <v>59</v>
      </c>
      <c r="E65" t="s">
        <v>60</v>
      </c>
      <c r="F65" t="s">
        <v>61</v>
      </c>
      <c r="G65" t="s">
        <v>62</v>
      </c>
    </row>
    <row r="66" spans="2:10" x14ac:dyDescent="0.2">
      <c r="B66" t="s">
        <v>63</v>
      </c>
      <c r="C66" s="51">
        <v>4</v>
      </c>
      <c r="D66" s="51">
        <v>7</v>
      </c>
      <c r="E66" s="51">
        <v>0</v>
      </c>
      <c r="F66" s="51">
        <v>0</v>
      </c>
      <c r="G66" s="51">
        <v>0</v>
      </c>
    </row>
    <row r="67" spans="2:10" x14ac:dyDescent="0.2">
      <c r="B67" t="s">
        <v>64</v>
      </c>
      <c r="C67" s="51">
        <v>5</v>
      </c>
      <c r="D67" s="51">
        <v>7</v>
      </c>
      <c r="E67" s="51">
        <v>0</v>
      </c>
      <c r="F67" s="51">
        <v>0</v>
      </c>
      <c r="G67" s="51">
        <v>0</v>
      </c>
    </row>
    <row r="68" spans="2:10" x14ac:dyDescent="0.2">
      <c r="B68" t="s">
        <v>58</v>
      </c>
      <c r="C68" s="51">
        <v>0</v>
      </c>
      <c r="D68" s="51">
        <v>0</v>
      </c>
      <c r="E68" s="51">
        <v>6</v>
      </c>
      <c r="F68" s="51">
        <v>4</v>
      </c>
      <c r="G68" s="51">
        <v>5</v>
      </c>
    </row>
    <row r="69" spans="2:10" x14ac:dyDescent="0.2">
      <c r="B69" t="s">
        <v>59</v>
      </c>
      <c r="C69" s="51">
        <v>0</v>
      </c>
      <c r="D69" s="51">
        <v>0</v>
      </c>
      <c r="E69" s="51">
        <v>2</v>
      </c>
      <c r="F69" s="51">
        <v>3</v>
      </c>
      <c r="G69" s="51">
        <v>4</v>
      </c>
    </row>
    <row r="72" spans="2:10" x14ac:dyDescent="0.2">
      <c r="B72" s="10" t="s">
        <v>65</v>
      </c>
    </row>
    <row r="73" spans="2:10" x14ac:dyDescent="0.2">
      <c r="B73" t="s">
        <v>57</v>
      </c>
      <c r="C73" t="s">
        <v>58</v>
      </c>
      <c r="D73" t="s">
        <v>59</v>
      </c>
      <c r="E73" t="s">
        <v>60</v>
      </c>
      <c r="F73" t="s">
        <v>61</v>
      </c>
      <c r="G73" t="s">
        <v>62</v>
      </c>
      <c r="H73" t="s">
        <v>146</v>
      </c>
      <c r="J73" t="s">
        <v>52</v>
      </c>
    </row>
    <row r="74" spans="2:10" x14ac:dyDescent="0.2">
      <c r="B74" t="s">
        <v>63</v>
      </c>
      <c r="C74" s="36">
        <v>650</v>
      </c>
      <c r="D74" s="37">
        <v>150</v>
      </c>
      <c r="E74" s="13"/>
      <c r="F74" s="13"/>
      <c r="G74" s="14"/>
      <c r="H74" s="57">
        <f>SUM(C74:D74)</f>
        <v>800</v>
      </c>
      <c r="I74" t="s">
        <v>47</v>
      </c>
      <c r="J74" s="20">
        <v>800</v>
      </c>
    </row>
    <row r="75" spans="2:10" x14ac:dyDescent="0.2">
      <c r="B75" t="s">
        <v>64</v>
      </c>
      <c r="C75" s="39">
        <v>0</v>
      </c>
      <c r="D75" s="32">
        <v>300</v>
      </c>
      <c r="G75" s="16"/>
      <c r="H75" s="57">
        <f>SUM(C75:D75)</f>
        <v>300</v>
      </c>
      <c r="I75" t="s">
        <v>47</v>
      </c>
      <c r="J75" s="21">
        <v>700</v>
      </c>
    </row>
    <row r="76" spans="2:10" x14ac:dyDescent="0.2">
      <c r="B76" t="s">
        <v>58</v>
      </c>
      <c r="C76" s="15"/>
      <c r="E76" s="32">
        <v>0</v>
      </c>
      <c r="F76" s="32">
        <v>350</v>
      </c>
      <c r="G76" s="40">
        <v>300</v>
      </c>
      <c r="H76" s="25">
        <f>SUM(E76:G76)</f>
        <v>650</v>
      </c>
    </row>
    <row r="77" spans="2:10" x14ac:dyDescent="0.2">
      <c r="B77" t="s">
        <v>59</v>
      </c>
      <c r="C77" s="17"/>
      <c r="D77" s="18"/>
      <c r="E77" s="49">
        <v>450</v>
      </c>
      <c r="F77" s="49">
        <v>0</v>
      </c>
      <c r="G77" s="50">
        <v>0</v>
      </c>
      <c r="H77" s="25">
        <f>SUM(E77:G77)</f>
        <v>450</v>
      </c>
    </row>
    <row r="78" spans="2:10" x14ac:dyDescent="0.2">
      <c r="B78" t="s">
        <v>53</v>
      </c>
      <c r="C78" s="25">
        <f>SUM(C74:C75)</f>
        <v>650</v>
      </c>
      <c r="D78" s="25">
        <f>SUM(D74:D75)</f>
        <v>450</v>
      </c>
      <c r="E78" s="57">
        <f>SUM(E76:E77)</f>
        <v>450</v>
      </c>
      <c r="F78" s="57">
        <f t="shared" ref="F78:G78" si="6">SUM(F76:F77)</f>
        <v>350</v>
      </c>
      <c r="G78" s="57">
        <f t="shared" si="6"/>
        <v>300</v>
      </c>
    </row>
    <row r="79" spans="2:10" x14ac:dyDescent="0.2">
      <c r="E79" t="s">
        <v>48</v>
      </c>
      <c r="F79" t="s">
        <v>48</v>
      </c>
      <c r="G79" t="s">
        <v>48</v>
      </c>
    </row>
    <row r="80" spans="2:10" x14ac:dyDescent="0.2">
      <c r="B80" t="s">
        <v>54</v>
      </c>
      <c r="E80" s="22">
        <v>450</v>
      </c>
      <c r="F80" s="23">
        <v>350</v>
      </c>
      <c r="G80" s="24">
        <v>300</v>
      </c>
    </row>
    <row r="82" spans="2:3" x14ac:dyDescent="0.2">
      <c r="B82" s="33" t="s">
        <v>66</v>
      </c>
      <c r="C82" s="33">
        <f>SUMPRODUCT(C66:G69,C74:G77)</f>
        <v>9550</v>
      </c>
    </row>
  </sheetData>
  <mergeCells count="2">
    <mergeCell ref="B51:C51"/>
    <mergeCell ref="D51:E51"/>
  </mergeCells>
  <pageMargins left="0.7" right="0.7" top="0.75" bottom="0.75" header="0.3" footer="0.3"/>
  <ignoredErrors>
    <ignoredError sqref="D52:D61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69E5-265F-4306-B30C-115A5355066D}">
  <dimension ref="A1:I57"/>
  <sheetViews>
    <sheetView topLeftCell="A37" zoomScale="130" zoomScaleNormal="130" workbookViewId="0">
      <selection activeCell="M48" sqref="M48"/>
    </sheetView>
  </sheetViews>
  <sheetFormatPr baseColWidth="10" defaultColWidth="8.83203125" defaultRowHeight="15" x14ac:dyDescent="0.2"/>
  <cols>
    <col min="1" max="1" width="10" customWidth="1"/>
    <col min="2" max="2" width="10.83203125" customWidth="1"/>
  </cols>
  <sheetData>
    <row r="1" spans="1:2" x14ac:dyDescent="0.2">
      <c r="A1" s="10" t="s">
        <v>7</v>
      </c>
    </row>
    <row r="2" spans="1:2" x14ac:dyDescent="0.2">
      <c r="A2" t="s">
        <v>162</v>
      </c>
    </row>
    <row r="3" spans="1:2" x14ac:dyDescent="0.2">
      <c r="B3" t="s">
        <v>163</v>
      </c>
    </row>
    <row r="4" spans="1:2" x14ac:dyDescent="0.2">
      <c r="B4" t="s">
        <v>164</v>
      </c>
    </row>
    <row r="5" spans="1:2" x14ac:dyDescent="0.2">
      <c r="B5" t="s">
        <v>165</v>
      </c>
    </row>
    <row r="6" spans="1:2" x14ac:dyDescent="0.2">
      <c r="B6" t="s">
        <v>166</v>
      </c>
    </row>
    <row r="8" spans="1:2" x14ac:dyDescent="0.2">
      <c r="A8" t="s">
        <v>167</v>
      </c>
    </row>
    <row r="9" spans="1:2" x14ac:dyDescent="0.2">
      <c r="B9" t="s">
        <v>168</v>
      </c>
    </row>
    <row r="11" spans="1:2" x14ac:dyDescent="0.2">
      <c r="A11" s="10" t="s">
        <v>169</v>
      </c>
    </row>
    <row r="13" spans="1:2" x14ac:dyDescent="0.2">
      <c r="A13" t="s">
        <v>170</v>
      </c>
    </row>
    <row r="14" spans="1:2" x14ac:dyDescent="0.2">
      <c r="A14">
        <v>1</v>
      </c>
      <c r="B14" t="s">
        <v>171</v>
      </c>
    </row>
    <row r="15" spans="1:2" x14ac:dyDescent="0.2">
      <c r="A15">
        <v>2</v>
      </c>
      <c r="B15" t="s">
        <v>172</v>
      </c>
    </row>
    <row r="16" spans="1:2" x14ac:dyDescent="0.2">
      <c r="A16">
        <v>3</v>
      </c>
      <c r="B16" t="s">
        <v>173</v>
      </c>
    </row>
    <row r="18" spans="1:2" x14ac:dyDescent="0.2">
      <c r="A18" t="s">
        <v>174</v>
      </c>
    </row>
    <row r="19" spans="1:2" x14ac:dyDescent="0.2">
      <c r="A19" t="s">
        <v>175</v>
      </c>
    </row>
    <row r="21" spans="1:2" x14ac:dyDescent="0.2">
      <c r="A21" t="s">
        <v>212</v>
      </c>
    </row>
    <row r="22" spans="1:2" x14ac:dyDescent="0.2">
      <c r="A22" t="s">
        <v>176</v>
      </c>
    </row>
    <row r="23" spans="1:2" x14ac:dyDescent="0.2">
      <c r="A23" t="s">
        <v>177</v>
      </c>
    </row>
    <row r="26" spans="1:2" x14ac:dyDescent="0.2">
      <c r="A26" t="s">
        <v>178</v>
      </c>
    </row>
    <row r="27" spans="1:2" x14ac:dyDescent="0.2">
      <c r="B27" t="s">
        <v>179</v>
      </c>
    </row>
    <row r="28" spans="1:2" x14ac:dyDescent="0.2">
      <c r="B28" t="s">
        <v>180</v>
      </c>
    </row>
    <row r="30" spans="1:2" x14ac:dyDescent="0.2">
      <c r="A30" t="s">
        <v>181</v>
      </c>
    </row>
    <row r="33" spans="1:9" x14ac:dyDescent="0.2">
      <c r="D33" s="75" t="s">
        <v>189</v>
      </c>
      <c r="E33" s="75"/>
      <c r="F33" s="75"/>
    </row>
    <row r="34" spans="1:9" x14ac:dyDescent="0.2">
      <c r="B34" s="10" t="s">
        <v>190</v>
      </c>
      <c r="D34" t="s">
        <v>186</v>
      </c>
      <c r="E34" t="s">
        <v>187</v>
      </c>
      <c r="F34" t="s">
        <v>188</v>
      </c>
    </row>
    <row r="35" spans="1:9" x14ac:dyDescent="0.2">
      <c r="D35">
        <v>1</v>
      </c>
      <c r="E35">
        <v>2</v>
      </c>
      <c r="F35">
        <v>3</v>
      </c>
    </row>
    <row r="36" spans="1:9" x14ac:dyDescent="0.2">
      <c r="A36" s="74" t="s">
        <v>182</v>
      </c>
      <c r="B36" t="s">
        <v>183</v>
      </c>
      <c r="C36">
        <v>1</v>
      </c>
      <c r="D36">
        <v>11</v>
      </c>
      <c r="E36">
        <v>14</v>
      </c>
      <c r="F36">
        <v>6</v>
      </c>
    </row>
    <row r="37" spans="1:9" x14ac:dyDescent="0.2">
      <c r="A37" s="74"/>
      <c r="B37" t="s">
        <v>184</v>
      </c>
      <c r="C37">
        <v>2</v>
      </c>
      <c r="D37">
        <v>8</v>
      </c>
      <c r="E37">
        <v>10</v>
      </c>
      <c r="F37">
        <v>11</v>
      </c>
    </row>
    <row r="38" spans="1:9" x14ac:dyDescent="0.2">
      <c r="A38" s="74"/>
      <c r="B38" t="s">
        <v>185</v>
      </c>
      <c r="C38">
        <v>3</v>
      </c>
      <c r="D38">
        <v>9</v>
      </c>
      <c r="E38">
        <v>12</v>
      </c>
      <c r="F38">
        <v>7</v>
      </c>
    </row>
    <row r="40" spans="1:9" x14ac:dyDescent="0.2">
      <c r="D40" s="75" t="s">
        <v>189</v>
      </c>
      <c r="E40" s="75"/>
      <c r="F40" s="75"/>
    </row>
    <row r="41" spans="1:9" x14ac:dyDescent="0.2">
      <c r="B41" s="10" t="s">
        <v>191</v>
      </c>
      <c r="D41" t="s">
        <v>186</v>
      </c>
      <c r="E41" t="s">
        <v>187</v>
      </c>
      <c r="F41" t="s">
        <v>188</v>
      </c>
    </row>
    <row r="42" spans="1:9" x14ac:dyDescent="0.2">
      <c r="D42">
        <v>1</v>
      </c>
      <c r="E42">
        <v>2</v>
      </c>
      <c r="F42">
        <v>3</v>
      </c>
      <c r="G42" t="s">
        <v>45</v>
      </c>
      <c r="I42" t="s">
        <v>46</v>
      </c>
    </row>
    <row r="43" spans="1:9" x14ac:dyDescent="0.2">
      <c r="A43" s="74" t="s">
        <v>182</v>
      </c>
      <c r="B43" t="s">
        <v>183</v>
      </c>
      <c r="C43">
        <v>1</v>
      </c>
      <c r="D43" s="58">
        <v>0</v>
      </c>
      <c r="E43" s="58">
        <v>0</v>
      </c>
      <c r="F43" s="58">
        <v>1</v>
      </c>
      <c r="G43" s="68">
        <f>SUM(D43:F43)</f>
        <v>1</v>
      </c>
      <c r="H43" t="s">
        <v>47</v>
      </c>
      <c r="I43">
        <v>1</v>
      </c>
    </row>
    <row r="44" spans="1:9" x14ac:dyDescent="0.2">
      <c r="A44" s="74"/>
      <c r="B44" t="s">
        <v>184</v>
      </c>
      <c r="C44">
        <v>2</v>
      </c>
      <c r="D44" s="58">
        <v>0</v>
      </c>
      <c r="E44" s="58">
        <v>1</v>
      </c>
      <c r="F44" s="58">
        <v>0</v>
      </c>
      <c r="G44" s="68">
        <f>SUM(D44:F44)</f>
        <v>1</v>
      </c>
      <c r="H44" t="s">
        <v>47</v>
      </c>
      <c r="I44">
        <v>1</v>
      </c>
    </row>
    <row r="45" spans="1:9" x14ac:dyDescent="0.2">
      <c r="A45" s="74"/>
      <c r="B45" t="s">
        <v>185</v>
      </c>
      <c r="C45">
        <v>3</v>
      </c>
      <c r="D45" s="58">
        <v>1</v>
      </c>
      <c r="E45" s="58">
        <v>0</v>
      </c>
      <c r="F45" s="58">
        <v>0</v>
      </c>
      <c r="G45" s="68">
        <f t="shared" ref="G45" si="0">SUM(D45:F45)</f>
        <v>1</v>
      </c>
      <c r="H45" t="s">
        <v>47</v>
      </c>
      <c r="I45">
        <v>1</v>
      </c>
    </row>
    <row r="46" spans="1:9" x14ac:dyDescent="0.2">
      <c r="D46" s="68">
        <f>SUM(D43:D45)</f>
        <v>1</v>
      </c>
      <c r="E46" s="68">
        <f>SUM(E43:E45)</f>
        <v>1</v>
      </c>
      <c r="F46" s="68">
        <f t="shared" ref="F46" si="1">SUM(F43:F45)</f>
        <v>1</v>
      </c>
    </row>
    <row r="47" spans="1:9" x14ac:dyDescent="0.2">
      <c r="D47" t="s">
        <v>48</v>
      </c>
      <c r="E47" t="s">
        <v>48</v>
      </c>
      <c r="F47" t="s">
        <v>48</v>
      </c>
      <c r="I47">
        <f>SUM(I43:I45)</f>
        <v>3</v>
      </c>
    </row>
    <row r="48" spans="1:9" x14ac:dyDescent="0.2">
      <c r="D48">
        <v>1</v>
      </c>
      <c r="E48">
        <v>1</v>
      </c>
      <c r="F48">
        <v>1</v>
      </c>
      <c r="H48">
        <f>SUM(D48:F48)</f>
        <v>3</v>
      </c>
    </row>
    <row r="50" spans="1:3" x14ac:dyDescent="0.2">
      <c r="B50" t="s">
        <v>192</v>
      </c>
      <c r="C50">
        <f>SUMPRODUCT(D36:F38,D43:F45)</f>
        <v>25</v>
      </c>
    </row>
    <row r="52" spans="1:3" x14ac:dyDescent="0.2">
      <c r="A52" t="s">
        <v>193</v>
      </c>
    </row>
    <row r="53" spans="1:3" x14ac:dyDescent="0.2">
      <c r="A53" t="s">
        <v>194</v>
      </c>
    </row>
    <row r="54" spans="1:3" x14ac:dyDescent="0.2">
      <c r="A54" t="s">
        <v>195</v>
      </c>
    </row>
    <row r="56" spans="1:3" x14ac:dyDescent="0.2">
      <c r="A56" t="s">
        <v>196</v>
      </c>
    </row>
    <row r="57" spans="1:3" x14ac:dyDescent="0.2">
      <c r="A57" t="s">
        <v>197</v>
      </c>
    </row>
  </sheetData>
  <mergeCells count="4">
    <mergeCell ref="A36:A38"/>
    <mergeCell ref="D33:F33"/>
    <mergeCell ref="D40:F40"/>
    <mergeCell ref="A43:A4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F185-07F2-46D4-825D-EBC8BEE424B8}">
  <dimension ref="A1:R41"/>
  <sheetViews>
    <sheetView tabSelected="1" topLeftCell="A20" zoomScale="114" zoomScaleNormal="130" workbookViewId="0">
      <selection activeCell="G45" sqref="G45"/>
    </sheetView>
  </sheetViews>
  <sheetFormatPr baseColWidth="10" defaultColWidth="8.83203125" defaultRowHeight="15" x14ac:dyDescent="0.2"/>
  <cols>
    <col min="1" max="1" width="14" customWidth="1"/>
  </cols>
  <sheetData>
    <row r="1" spans="1:2" x14ac:dyDescent="0.2">
      <c r="A1" s="10" t="s">
        <v>198</v>
      </c>
    </row>
    <row r="2" spans="1:2" x14ac:dyDescent="0.2">
      <c r="A2" t="s">
        <v>199</v>
      </c>
    </row>
    <row r="3" spans="1:2" x14ac:dyDescent="0.2">
      <c r="A3" t="s">
        <v>200</v>
      </c>
    </row>
    <row r="5" spans="1:2" x14ac:dyDescent="0.2">
      <c r="A5" t="s">
        <v>201</v>
      </c>
    </row>
    <row r="6" spans="1:2" x14ac:dyDescent="0.2">
      <c r="B6" t="s">
        <v>202</v>
      </c>
    </row>
    <row r="7" spans="1:2" x14ac:dyDescent="0.2">
      <c r="B7" t="s">
        <v>203</v>
      </c>
    </row>
    <row r="8" spans="1:2" x14ac:dyDescent="0.2">
      <c r="B8" t="s">
        <v>204</v>
      </c>
    </row>
    <row r="10" spans="1:2" x14ac:dyDescent="0.2">
      <c r="A10" t="s">
        <v>205</v>
      </c>
    </row>
    <row r="11" spans="1:2" x14ac:dyDescent="0.2">
      <c r="A11" t="s">
        <v>206</v>
      </c>
    </row>
    <row r="12" spans="1:2" x14ac:dyDescent="0.2">
      <c r="A12" t="s">
        <v>207</v>
      </c>
    </row>
    <row r="25" spans="1:18" x14ac:dyDescent="0.2">
      <c r="A25" t="s">
        <v>209</v>
      </c>
      <c r="B25">
        <v>1</v>
      </c>
      <c r="C25">
        <v>1</v>
      </c>
      <c r="D25">
        <v>2</v>
      </c>
      <c r="E25">
        <v>2</v>
      </c>
      <c r="F25">
        <v>2</v>
      </c>
      <c r="G25">
        <v>3</v>
      </c>
      <c r="H25">
        <v>3</v>
      </c>
      <c r="I25">
        <v>4</v>
      </c>
      <c r="J25">
        <v>4</v>
      </c>
      <c r="K25">
        <v>4</v>
      </c>
      <c r="L25">
        <v>5</v>
      </c>
      <c r="M25">
        <v>5</v>
      </c>
      <c r="N25">
        <v>5</v>
      </c>
      <c r="O25">
        <v>5</v>
      </c>
    </row>
    <row r="26" spans="1:18" x14ac:dyDescent="0.2">
      <c r="A26" t="s">
        <v>210</v>
      </c>
      <c r="B26">
        <v>2</v>
      </c>
      <c r="C26">
        <v>3</v>
      </c>
      <c r="D26">
        <v>3</v>
      </c>
      <c r="E26">
        <v>4</v>
      </c>
      <c r="F26">
        <v>5</v>
      </c>
      <c r="G26">
        <v>2</v>
      </c>
      <c r="H26">
        <v>5</v>
      </c>
      <c r="I26">
        <v>2</v>
      </c>
      <c r="J26">
        <v>5</v>
      </c>
      <c r="K26">
        <v>6</v>
      </c>
      <c r="L26">
        <v>2</v>
      </c>
      <c r="M26">
        <v>3</v>
      </c>
      <c r="N26">
        <v>4</v>
      </c>
      <c r="O26">
        <v>6</v>
      </c>
    </row>
    <row r="27" spans="1:18" x14ac:dyDescent="0.2">
      <c r="A27" t="s">
        <v>208</v>
      </c>
      <c r="B27" t="s">
        <v>246</v>
      </c>
      <c r="C27" t="s">
        <v>247</v>
      </c>
      <c r="D27" t="s">
        <v>248</v>
      </c>
      <c r="E27" t="s">
        <v>249</v>
      </c>
      <c r="F27" t="s">
        <v>250</v>
      </c>
      <c r="G27" t="s">
        <v>251</v>
      </c>
      <c r="H27" t="s">
        <v>252</v>
      </c>
      <c r="I27" t="s">
        <v>253</v>
      </c>
      <c r="J27" t="s">
        <v>254</v>
      </c>
      <c r="K27" t="s">
        <v>255</v>
      </c>
      <c r="L27" t="s">
        <v>256</v>
      </c>
      <c r="M27" t="s">
        <v>257</v>
      </c>
      <c r="N27" t="s">
        <v>258</v>
      </c>
      <c r="O27" t="s">
        <v>259</v>
      </c>
    </row>
    <row r="28" spans="1:18" x14ac:dyDescent="0.2">
      <c r="A28" t="s">
        <v>77</v>
      </c>
      <c r="B28" s="35">
        <v>1</v>
      </c>
      <c r="C28" s="35">
        <v>0</v>
      </c>
      <c r="D28" s="35">
        <v>1</v>
      </c>
      <c r="E28" s="35">
        <v>0</v>
      </c>
      <c r="F28" s="35">
        <v>0</v>
      </c>
      <c r="G28" s="35">
        <v>0</v>
      </c>
      <c r="H28" s="35">
        <v>1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1</v>
      </c>
      <c r="P28" s="67"/>
    </row>
    <row r="29" spans="1:18" x14ac:dyDescent="0.2">
      <c r="A29" t="s">
        <v>211</v>
      </c>
      <c r="B29" s="66">
        <v>100</v>
      </c>
      <c r="C29" s="66">
        <v>200</v>
      </c>
      <c r="D29" s="66">
        <v>50</v>
      </c>
      <c r="E29" s="66">
        <v>200</v>
      </c>
      <c r="F29" s="66">
        <v>100</v>
      </c>
      <c r="G29" s="66">
        <v>50</v>
      </c>
      <c r="H29" s="66">
        <v>40</v>
      </c>
      <c r="I29" s="66">
        <v>200</v>
      </c>
      <c r="J29" s="66">
        <v>150</v>
      </c>
      <c r="K29" s="66">
        <v>100</v>
      </c>
      <c r="L29" s="66">
        <v>100</v>
      </c>
      <c r="M29" s="66">
        <v>40</v>
      </c>
      <c r="N29" s="66">
        <v>150</v>
      </c>
      <c r="O29" s="66">
        <v>100</v>
      </c>
      <c r="P29" s="67">
        <f>SUMPRODUCT(B28:O28,B29:O29)</f>
        <v>290</v>
      </c>
    </row>
    <row r="31" spans="1:18" x14ac:dyDescent="0.2">
      <c r="A31" t="s">
        <v>28</v>
      </c>
      <c r="P31" t="s">
        <v>45</v>
      </c>
      <c r="R31" t="s">
        <v>46</v>
      </c>
    </row>
    <row r="32" spans="1:18" x14ac:dyDescent="0.2">
      <c r="A32" t="s">
        <v>261</v>
      </c>
      <c r="B32">
        <v>1</v>
      </c>
      <c r="C32">
        <v>1</v>
      </c>
      <c r="P32">
        <f>SUMPRODUCT($B$28:$O$28,B32:O32)</f>
        <v>1</v>
      </c>
      <c r="Q32" t="s">
        <v>48</v>
      </c>
      <c r="R32">
        <v>1</v>
      </c>
    </row>
    <row r="33" spans="1:18" x14ac:dyDescent="0.2">
      <c r="A33" t="s">
        <v>80</v>
      </c>
      <c r="B33">
        <v>1</v>
      </c>
      <c r="D33">
        <v>-1</v>
      </c>
      <c r="E33">
        <v>-1</v>
      </c>
      <c r="F33">
        <v>-1</v>
      </c>
      <c r="G33">
        <v>1</v>
      </c>
      <c r="L33">
        <v>1</v>
      </c>
      <c r="P33">
        <f t="shared" ref="P33:P37" si="0">SUMPRODUCT($B$28:$O$28,B33:O33)</f>
        <v>0</v>
      </c>
      <c r="Q33" t="s">
        <v>48</v>
      </c>
      <c r="R33">
        <v>0</v>
      </c>
    </row>
    <row r="34" spans="1:18" x14ac:dyDescent="0.2">
      <c r="A34" t="s">
        <v>81</v>
      </c>
      <c r="C34">
        <v>1</v>
      </c>
      <c r="D34">
        <v>1</v>
      </c>
      <c r="G34">
        <v>-1</v>
      </c>
      <c r="H34">
        <v>-1</v>
      </c>
      <c r="M34">
        <v>1</v>
      </c>
      <c r="P34">
        <f t="shared" si="0"/>
        <v>0</v>
      </c>
      <c r="Q34" t="s">
        <v>48</v>
      </c>
      <c r="R34">
        <v>0</v>
      </c>
    </row>
    <row r="35" spans="1:18" x14ac:dyDescent="0.2">
      <c r="A35" t="s">
        <v>82</v>
      </c>
      <c r="E35">
        <v>1</v>
      </c>
      <c r="I35">
        <v>-1</v>
      </c>
      <c r="J35">
        <v>-1</v>
      </c>
      <c r="K35">
        <v>-1</v>
      </c>
      <c r="N35">
        <v>1</v>
      </c>
      <c r="P35">
        <f t="shared" si="0"/>
        <v>0</v>
      </c>
      <c r="Q35" t="s">
        <v>48</v>
      </c>
      <c r="R35">
        <v>0</v>
      </c>
    </row>
    <row r="36" spans="1:18" x14ac:dyDescent="0.2">
      <c r="A36" t="s">
        <v>83</v>
      </c>
      <c r="F36">
        <v>1</v>
      </c>
      <c r="H36">
        <v>1</v>
      </c>
      <c r="J36">
        <v>1</v>
      </c>
      <c r="L36">
        <v>-1</v>
      </c>
      <c r="M36">
        <v>-1</v>
      </c>
      <c r="N36">
        <v>-1</v>
      </c>
      <c r="O36">
        <v>-1</v>
      </c>
      <c r="P36">
        <f t="shared" si="0"/>
        <v>0</v>
      </c>
      <c r="Q36" t="s">
        <v>48</v>
      </c>
      <c r="R36">
        <v>0</v>
      </c>
    </row>
    <row r="37" spans="1:18" x14ac:dyDescent="0.2">
      <c r="A37" t="s">
        <v>260</v>
      </c>
      <c r="K37">
        <v>1</v>
      </c>
      <c r="O37">
        <v>1</v>
      </c>
      <c r="P37">
        <f t="shared" si="0"/>
        <v>1</v>
      </c>
      <c r="Q37" t="s">
        <v>48</v>
      </c>
      <c r="R37">
        <v>1</v>
      </c>
    </row>
    <row r="41" spans="1:18" x14ac:dyDescent="0.2">
      <c r="D41" s="65" t="s">
        <v>262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9.1(1) transportation problem</vt:lpstr>
      <vt:lpstr>9.1(2) facility location</vt:lpstr>
      <vt:lpstr>9.3 (1) transshipment</vt:lpstr>
      <vt:lpstr>9.2 assignment problem</vt:lpstr>
      <vt:lpstr>9.5 shortest 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Adam Green</cp:lastModifiedBy>
  <dcterms:created xsi:type="dcterms:W3CDTF">2019-10-04T14:29:08Z</dcterms:created>
  <dcterms:modified xsi:type="dcterms:W3CDTF">2022-11-28T09:35:23Z</dcterms:modified>
</cp:coreProperties>
</file>