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L&amp;SCM344/Queueing Theory/"/>
    </mc:Choice>
  </mc:AlternateContent>
  <xr:revisionPtr revIDLastSave="247" documentId="8_{11AAB053-50B4-4E08-A059-720F58797227}" xr6:coauthVersionLast="47" xr6:coauthVersionMax="47" xr10:uidLastSave="{D82CF751-20E9-4B58-AA13-0F8339F7C2C2}"/>
  <bookViews>
    <workbookView xWindow="3510" yWindow="3690" windowWidth="17280" windowHeight="8970" xr2:uid="{4BE52D94-3E05-4DEE-A9A3-2D8860E29748}"/>
  </bookViews>
  <sheets>
    <sheet name="MM1" sheetId="1" r:id="rId1"/>
    <sheet name="M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6" i="1" s="1"/>
  <c r="B28" i="1"/>
  <c r="B27" i="1"/>
  <c r="B26" i="1"/>
  <c r="B24" i="1"/>
  <c r="B23" i="1"/>
  <c r="B22" i="1"/>
  <c r="B20" i="1"/>
  <c r="B35" i="1" l="1"/>
  <c r="B42" i="1"/>
  <c r="B41" i="1"/>
  <c r="B40" i="1"/>
  <c r="B39" i="1"/>
  <c r="B38" i="1"/>
  <c r="B37" i="1"/>
  <c r="B31" i="1"/>
  <c r="B69" i="1"/>
</calcChain>
</file>

<file path=xl/sharedStrings.xml><?xml version="1.0" encoding="utf-8"?>
<sst xmlns="http://schemas.openxmlformats.org/spreadsheetml/2006/main" count="132" uniqueCount="91">
  <si>
    <t>Arnold's Muffler Shop example, Ch12</t>
  </si>
  <si>
    <t>mechanic is able to install new mufflers at an average rate of three per hour (one every twenty minutes)</t>
  </si>
  <si>
    <t>customers arrive at the shop at average rate of two per hour (one every 30 minutes)</t>
  </si>
  <si>
    <t>assume the conditions for a single-channel model are met</t>
  </si>
  <si>
    <t>calculate the various operating characteristics for the model.</t>
  </si>
  <si>
    <t>lambda =</t>
  </si>
  <si>
    <t>mu =</t>
  </si>
  <si>
    <t xml:space="preserve">lambda/mu = </t>
  </si>
  <si>
    <t>&lt;1?</t>
  </si>
  <si>
    <t>Yes - can use formulas for M/M/1 model</t>
  </si>
  <si>
    <t>Ls</t>
  </si>
  <si>
    <t>Lq</t>
  </si>
  <si>
    <t>L</t>
  </si>
  <si>
    <t>vehicles (waiting in the queue)</t>
  </si>
  <si>
    <t>vehicles (at the service point)</t>
  </si>
  <si>
    <t>vehicles (in the system)</t>
  </si>
  <si>
    <t>Wq</t>
  </si>
  <si>
    <t>hours (average waiting time in the queue)</t>
  </si>
  <si>
    <t>Ws</t>
  </si>
  <si>
    <t>cars per hour</t>
  </si>
  <si>
    <t>hours (average service time)</t>
  </si>
  <si>
    <t>W</t>
  </si>
  <si>
    <t>rho</t>
  </si>
  <si>
    <t>P0</t>
  </si>
  <si>
    <t>probability that there are 0 cars in the system</t>
  </si>
  <si>
    <t>percentage time the mechanic is busy</t>
  </si>
  <si>
    <r>
      <t xml:space="preserve">Probability of more than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cars in the system:</t>
    </r>
  </si>
  <si>
    <t>k</t>
  </si>
  <si>
    <t>P(n&gt;k)=</t>
  </si>
  <si>
    <t>looks familiar? P(n&gt;0)=1-P0</t>
  </si>
  <si>
    <t>Costs:</t>
  </si>
  <si>
    <t>Total service cost = (number of channels)*(cost per channel)</t>
  </si>
  <si>
    <t>Total service cost = mCs (m=number of channels, Cs= service cost (labour) per channel)</t>
  </si>
  <si>
    <t>Total waiting cost=(total waiting time for all arrivals)*(cost of waiting)</t>
  </si>
  <si>
    <t>=(number of arrivals)*(avg wait per arrival)*Cw</t>
  </si>
  <si>
    <t>we can write this as TWC = (lambda*W)*Cw</t>
  </si>
  <si>
    <t>hour (avg time in the system)</t>
  </si>
  <si>
    <t>or, if total waiting time is based on time in the queue:</t>
  </si>
  <si>
    <t>TWC= (lambda*Wq)*Cw</t>
  </si>
  <si>
    <t>So, total cost =</t>
  </si>
  <si>
    <t>total service cost + total waiting cost</t>
  </si>
  <si>
    <t>=</t>
  </si>
  <si>
    <t>m*Cs + lambda*W*Cw</t>
  </si>
  <si>
    <t>or</t>
  </si>
  <si>
    <t>m*Cs + lambda*Wq*Cw</t>
  </si>
  <si>
    <t>Assume the following:</t>
  </si>
  <si>
    <t>working hours=</t>
  </si>
  <si>
    <t>hours per day</t>
  </si>
  <si>
    <t>TWC per day =</t>
  </si>
  <si>
    <t>Cw=</t>
  </si>
  <si>
    <t>per hour waiting cost</t>
  </si>
  <si>
    <t>Cs=</t>
  </si>
  <si>
    <t>TSC per day =</t>
  </si>
  <si>
    <t>(hours/day)*(#channels)*(service cost/hour)</t>
  </si>
  <si>
    <t>(hours/day)*(arrivals/hour)*(hours in the queue)*(waiting cost/hour)</t>
  </si>
  <si>
    <t>Total cost =</t>
  </si>
  <si>
    <t>Can you think of other ways to reduce the overall cost of waiting?</t>
  </si>
  <si>
    <t>Arnold explores adding another service bay to his current workshop, and hiring a second mechanic.</t>
  </si>
  <si>
    <t>Both mechanics can install new mufflers at an average rate of three per hour (one every twenty minutes)</t>
  </si>
  <si>
    <t>assume the conditions for a multichannel-channel model are met</t>
  </si>
  <si>
    <t>m=</t>
  </si>
  <si>
    <t>channels</t>
  </si>
  <si>
    <t xml:space="preserve">lambda/m*mu = </t>
  </si>
  <si>
    <t>Yes - can use formulas for M/M/m model</t>
  </si>
  <si>
    <t>First, we need to determine P0:</t>
  </si>
  <si>
    <t>n</t>
  </si>
  <si>
    <t>sum</t>
  </si>
  <si>
    <t>P0=</t>
  </si>
  <si>
    <t>(probability of zero customer in the system)</t>
  </si>
  <si>
    <t>(average number of vehicles in the system)</t>
  </si>
  <si>
    <t>hours (avg time in the system)</t>
  </si>
  <si>
    <t>minutes</t>
  </si>
  <si>
    <t>(average number of vehicles in the queue)</t>
  </si>
  <si>
    <t>hours (avg time in the queue)</t>
  </si>
  <si>
    <t>adding the second channel seems to have drastically reduced both time in queue and ave vehicles waiting in the queue. But what about the costs?</t>
  </si>
  <si>
    <t>per hour service cost (per mechanic)</t>
  </si>
  <si>
    <t>After-tax cost of opening the second channel is very low (negligible for our calculations)</t>
  </si>
  <si>
    <t>approx 19.8% chance that there are more than 3 cars in the system</t>
  </si>
  <si>
    <t>If another mechanic can install mufflers at a rate of 4 per hour, but costs $20 per hour, should we replace our current mechanic with the new one?</t>
  </si>
  <si>
    <t>Extra questions:</t>
  </si>
  <si>
    <t>What is the probability that an arriving customer will have to wait in the queue before being serviced at Arnold's?</t>
  </si>
  <si>
    <t>What is the probability that there are more than two customers waiting to be serviced at Arnold's?</t>
  </si>
  <si>
    <t>percentage time the mechanic is busy, or probability that the server is busy</t>
  </si>
  <si>
    <t>See formulas at end of chapter 12, Render and Stair textbook.</t>
  </si>
  <si>
    <t>Total service cost = m*Cs (m=number of channels, Cs= service cost (labour) per channel)</t>
  </si>
  <si>
    <t>=(number of arrivals*avg wait per arrival)*Cw</t>
  </si>
  <si>
    <t>we can write this as TWC = (lambda*W)*Cw if waiting time is based on time in the system</t>
  </si>
  <si>
    <t>(time in system)</t>
  </si>
  <si>
    <t>(time in queue)</t>
  </si>
  <si>
    <t>per hour waiting cost, and that customers only mind for waiting in the queue and not while the car is being worked on</t>
  </si>
  <si>
    <t>per hour service cost, which is based on the hourly wage of the current mechanic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</si>
</sst>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_-[$$-409]* #,##0.00_ ;_-[$$-409]* \-#,##0.00\ ;_-[$$-409]* &quot;-&quot;??_ ;_-@_ "/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quotePrefix="1"/>
    <xf numFmtId="164" fontId="0" fillId="0" borderId="0" xfId="1" applyNumberFormat="1" applyFont="1"/>
    <xf numFmtId="164" fontId="0" fillId="0" borderId="0" xfId="0" applyNumberForma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1</xdr:col>
      <xdr:colOff>1981200</xdr:colOff>
      <xdr:row>11</xdr:row>
      <xdr:rowOff>41275</xdr:rowOff>
    </xdr:to>
    <xdr:pic>
      <xdr:nvPicPr>
        <xdr:cNvPr id="2" name="Picture 1" descr="What Does My Muffler Do? | Park Muffler Radiator Brakes &amp; Tires">
          <a:extLst>
            <a:ext uri="{FF2B5EF4-FFF2-40B4-BE49-F238E27FC236}">
              <a16:creationId xmlns:a16="http://schemas.microsoft.com/office/drawing/2014/main" id="{C63F88CD-CCDD-4207-A66B-AB0FB6F94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2905125" cy="193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45</xdr:row>
      <xdr:rowOff>85725</xdr:rowOff>
    </xdr:from>
    <xdr:to>
      <xdr:col>10</xdr:col>
      <xdr:colOff>281318</xdr:colOff>
      <xdr:row>60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7EB8BA5-386D-4A6D-B36B-758661DC9374}"/>
            </a:ext>
          </a:extLst>
        </xdr:cNvPr>
        <xdr:cNvGrpSpPr>
          <a:grpSpLocks noChangeAspect="1"/>
        </xdr:cNvGrpSpPr>
      </xdr:nvGrpSpPr>
      <xdr:grpSpPr>
        <a:xfrm>
          <a:off x="5656385" y="8658225"/>
          <a:ext cx="3321991" cy="2771775"/>
          <a:chOff x="590550" y="5334000"/>
          <a:chExt cx="4771431" cy="3981146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5470A33-43FD-7346-3E5B-D7BF32CB2E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9600" y="5334000"/>
            <a:ext cx="4752381" cy="1580952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9AA1488-7379-DF45-330A-D0C6BB29D5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90550" y="6886575"/>
            <a:ext cx="4200000" cy="242857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4</xdr:col>
      <xdr:colOff>57150</xdr:colOff>
      <xdr:row>11</xdr:row>
      <xdr:rowOff>41275</xdr:rowOff>
    </xdr:to>
    <xdr:pic>
      <xdr:nvPicPr>
        <xdr:cNvPr id="2" name="Picture 1" descr="What Does My Muffler Do? | Park Muffler Radiator Brakes &amp; Tires">
          <a:extLst>
            <a:ext uri="{FF2B5EF4-FFF2-40B4-BE49-F238E27FC236}">
              <a16:creationId xmlns:a16="http://schemas.microsoft.com/office/drawing/2014/main" id="{AEEC99F3-BD4D-4FC9-BF5F-A452F72FF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2905125" cy="193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4065-ED6C-4527-88AD-0CBBCEFD2F9A}">
  <dimension ref="A1:F76"/>
  <sheetViews>
    <sheetView tabSelected="1" zoomScale="130" zoomScaleNormal="130" workbookViewId="0">
      <selection activeCell="A76" sqref="A76"/>
    </sheetView>
  </sheetViews>
  <sheetFormatPr defaultRowHeight="15" x14ac:dyDescent="0.25"/>
  <cols>
    <col min="1" max="1" width="13.85546875" customWidth="1"/>
    <col min="2" max="2" width="43.5703125" bestFit="1" customWidth="1"/>
  </cols>
  <sheetData>
    <row r="1" spans="1:1" x14ac:dyDescent="0.25">
      <c r="A1" s="1" t="s">
        <v>0</v>
      </c>
    </row>
    <row r="13" spans="1:1" x14ac:dyDescent="0.25">
      <c r="A13" t="s">
        <v>1</v>
      </c>
    </row>
    <row r="14" spans="1:1" x14ac:dyDescent="0.25">
      <c r="A14" t="s">
        <v>2</v>
      </c>
    </row>
    <row r="15" spans="1:1" x14ac:dyDescent="0.25">
      <c r="A15" t="s">
        <v>3</v>
      </c>
    </row>
    <row r="16" spans="1:1" x14ac:dyDescent="0.25">
      <c r="A16" t="s">
        <v>4</v>
      </c>
    </row>
    <row r="18" spans="1:4" x14ac:dyDescent="0.25">
      <c r="A18" t="s">
        <v>5</v>
      </c>
      <c r="B18">
        <v>2</v>
      </c>
      <c r="C18" t="s">
        <v>19</v>
      </c>
    </row>
    <row r="19" spans="1:4" x14ac:dyDescent="0.25">
      <c r="A19" t="s">
        <v>6</v>
      </c>
      <c r="B19">
        <v>3</v>
      </c>
      <c r="C19" t="s">
        <v>19</v>
      </c>
    </row>
    <row r="20" spans="1:4" x14ac:dyDescent="0.25">
      <c r="A20" t="s">
        <v>7</v>
      </c>
      <c r="B20">
        <f>B18/B19</f>
        <v>0.66666666666666663</v>
      </c>
      <c r="C20" t="s">
        <v>8</v>
      </c>
      <c r="D20" t="s">
        <v>9</v>
      </c>
    </row>
    <row r="22" spans="1:4" x14ac:dyDescent="0.25">
      <c r="A22" t="s">
        <v>11</v>
      </c>
      <c r="B22">
        <f>(B18^2)/(B19*(B19-B18))</f>
        <v>1.3333333333333333</v>
      </c>
      <c r="C22" t="s">
        <v>13</v>
      </c>
    </row>
    <row r="23" spans="1:4" x14ac:dyDescent="0.25">
      <c r="A23" t="s">
        <v>10</v>
      </c>
      <c r="B23">
        <f>B18/B19</f>
        <v>0.66666666666666663</v>
      </c>
      <c r="C23" t="s">
        <v>14</v>
      </c>
    </row>
    <row r="24" spans="1:4" x14ac:dyDescent="0.25">
      <c r="A24" t="s">
        <v>12</v>
      </c>
      <c r="B24">
        <f>B18/(B19-B18)</f>
        <v>2</v>
      </c>
      <c r="C24" t="s">
        <v>15</v>
      </c>
    </row>
    <row r="26" spans="1:4" x14ac:dyDescent="0.25">
      <c r="A26" t="s">
        <v>16</v>
      </c>
      <c r="B26">
        <f>B18/(B19*(B19-B18))</f>
        <v>0.66666666666666663</v>
      </c>
      <c r="C26" t="s">
        <v>17</v>
      </c>
    </row>
    <row r="27" spans="1:4" x14ac:dyDescent="0.25">
      <c r="A27" t="s">
        <v>18</v>
      </c>
      <c r="B27">
        <f>1/B19</f>
        <v>0.33333333333333331</v>
      </c>
      <c r="C27" t="s">
        <v>20</v>
      </c>
    </row>
    <row r="28" spans="1:4" x14ac:dyDescent="0.25">
      <c r="A28" t="s">
        <v>21</v>
      </c>
      <c r="B28">
        <f>1/(B19-B18)</f>
        <v>1</v>
      </c>
      <c r="C28" t="s">
        <v>36</v>
      </c>
    </row>
    <row r="30" spans="1:4" x14ac:dyDescent="0.25">
      <c r="A30" t="s">
        <v>22</v>
      </c>
      <c r="B30">
        <f>B18/B19</f>
        <v>0.66666666666666663</v>
      </c>
      <c r="C30" t="s">
        <v>82</v>
      </c>
    </row>
    <row r="31" spans="1:4" x14ac:dyDescent="0.25">
      <c r="A31" t="s">
        <v>23</v>
      </c>
      <c r="B31">
        <f>1-B30</f>
        <v>0.33333333333333337</v>
      </c>
      <c r="C31" t="s">
        <v>24</v>
      </c>
    </row>
    <row r="33" spans="1:6" x14ac:dyDescent="0.25">
      <c r="A33" t="s">
        <v>26</v>
      </c>
    </row>
    <row r="34" spans="1:6" x14ac:dyDescent="0.25">
      <c r="A34" t="s">
        <v>27</v>
      </c>
      <c r="B34" t="s">
        <v>28</v>
      </c>
    </row>
    <row r="35" spans="1:6" x14ac:dyDescent="0.25">
      <c r="A35">
        <v>0</v>
      </c>
      <c r="B35" s="5">
        <f>$B$30^(A35+1)</f>
        <v>0.66666666666666663</v>
      </c>
      <c r="C35" t="s">
        <v>29</v>
      </c>
    </row>
    <row r="36" spans="1:6" x14ac:dyDescent="0.25">
      <c r="A36">
        <v>1</v>
      </c>
      <c r="B36" s="5">
        <f t="shared" ref="B36:B42" si="0">$B$30^(A36+1)</f>
        <v>0.44444444444444442</v>
      </c>
    </row>
    <row r="37" spans="1:6" x14ac:dyDescent="0.25">
      <c r="A37">
        <v>2</v>
      </c>
      <c r="B37" s="5">
        <f t="shared" si="0"/>
        <v>0.29629629629629628</v>
      </c>
    </row>
    <row r="38" spans="1:6" x14ac:dyDescent="0.25">
      <c r="A38">
        <v>3</v>
      </c>
      <c r="B38" s="5">
        <f t="shared" si="0"/>
        <v>0.19753086419753085</v>
      </c>
      <c r="C38" t="s">
        <v>77</v>
      </c>
    </row>
    <row r="39" spans="1:6" x14ac:dyDescent="0.25">
      <c r="A39">
        <v>4</v>
      </c>
      <c r="B39" s="5">
        <f t="shared" si="0"/>
        <v>0.13168724279835389</v>
      </c>
    </row>
    <row r="40" spans="1:6" x14ac:dyDescent="0.25">
      <c r="A40">
        <v>5</v>
      </c>
      <c r="B40" s="5">
        <f t="shared" si="0"/>
        <v>8.77914951989026E-2</v>
      </c>
    </row>
    <row r="41" spans="1:6" x14ac:dyDescent="0.25">
      <c r="A41">
        <v>6</v>
      </c>
      <c r="B41" s="5">
        <f t="shared" si="0"/>
        <v>5.8527663465935062E-2</v>
      </c>
    </row>
    <row r="42" spans="1:6" x14ac:dyDescent="0.25">
      <c r="A42">
        <v>7</v>
      </c>
      <c r="B42" s="5">
        <f t="shared" si="0"/>
        <v>3.9018442310623375E-2</v>
      </c>
    </row>
    <row r="45" spans="1:6" x14ac:dyDescent="0.25">
      <c r="A45" s="1" t="s">
        <v>30</v>
      </c>
      <c r="F45" t="s">
        <v>83</v>
      </c>
    </row>
    <row r="46" spans="1:6" x14ac:dyDescent="0.25">
      <c r="A46" t="s">
        <v>31</v>
      </c>
    </row>
    <row r="47" spans="1:6" x14ac:dyDescent="0.25">
      <c r="A47" t="s">
        <v>84</v>
      </c>
    </row>
    <row r="49" spans="1:3" x14ac:dyDescent="0.25">
      <c r="A49" t="s">
        <v>33</v>
      </c>
    </row>
    <row r="50" spans="1:3" x14ac:dyDescent="0.25">
      <c r="B50" s="2" t="s">
        <v>85</v>
      </c>
    </row>
    <row r="52" spans="1:3" x14ac:dyDescent="0.25">
      <c r="A52" t="s">
        <v>86</v>
      </c>
    </row>
    <row r="53" spans="1:3" x14ac:dyDescent="0.25">
      <c r="A53" t="s">
        <v>37</v>
      </c>
    </row>
    <row r="54" spans="1:3" x14ac:dyDescent="0.25">
      <c r="B54" t="s">
        <v>38</v>
      </c>
    </row>
    <row r="56" spans="1:3" x14ac:dyDescent="0.25">
      <c r="A56" t="s">
        <v>39</v>
      </c>
      <c r="B56" t="s">
        <v>40</v>
      </c>
    </row>
    <row r="57" spans="1:3" x14ac:dyDescent="0.25">
      <c r="A57" t="s">
        <v>41</v>
      </c>
      <c r="B57" t="s">
        <v>42</v>
      </c>
      <c r="C57" t="s">
        <v>87</v>
      </c>
    </row>
    <row r="58" spans="1:3" x14ac:dyDescent="0.25">
      <c r="A58" t="s">
        <v>43</v>
      </c>
    </row>
    <row r="59" spans="1:3" x14ac:dyDescent="0.25">
      <c r="A59" t="s">
        <v>41</v>
      </c>
      <c r="B59" t="s">
        <v>44</v>
      </c>
      <c r="C59" t="s">
        <v>88</v>
      </c>
    </row>
    <row r="62" spans="1:3" x14ac:dyDescent="0.25">
      <c r="A62" t="s">
        <v>45</v>
      </c>
    </row>
    <row r="63" spans="1:3" x14ac:dyDescent="0.25">
      <c r="A63" t="s">
        <v>51</v>
      </c>
      <c r="B63" s="3">
        <v>15</v>
      </c>
      <c r="C63" t="s">
        <v>90</v>
      </c>
    </row>
    <row r="64" spans="1:3" x14ac:dyDescent="0.25">
      <c r="A64" t="s">
        <v>49</v>
      </c>
      <c r="B64" s="3">
        <v>50</v>
      </c>
      <c r="C64" t="s">
        <v>89</v>
      </c>
    </row>
    <row r="65" spans="1:4" x14ac:dyDescent="0.25">
      <c r="A65" t="s">
        <v>46</v>
      </c>
      <c r="B65">
        <v>8</v>
      </c>
      <c r="C65" t="s">
        <v>47</v>
      </c>
    </row>
    <row r="67" spans="1:4" x14ac:dyDescent="0.25">
      <c r="A67" t="s">
        <v>52</v>
      </c>
      <c r="B67" s="3"/>
      <c r="D67" t="s">
        <v>53</v>
      </c>
    </row>
    <row r="68" spans="1:4" x14ac:dyDescent="0.25">
      <c r="A68" t="s">
        <v>48</v>
      </c>
      <c r="B68" s="4"/>
      <c r="D68" t="s">
        <v>54</v>
      </c>
    </row>
    <row r="69" spans="1:4" x14ac:dyDescent="0.25">
      <c r="A69" t="s">
        <v>55</v>
      </c>
      <c r="B69" s="4">
        <f>B67+B68</f>
        <v>0</v>
      </c>
    </row>
    <row r="71" spans="1:4" x14ac:dyDescent="0.25">
      <c r="A71" t="s">
        <v>78</v>
      </c>
    </row>
    <row r="72" spans="1:4" x14ac:dyDescent="0.25">
      <c r="A72" t="s">
        <v>56</v>
      </c>
    </row>
    <row r="74" spans="1:4" x14ac:dyDescent="0.25">
      <c r="A74" s="1" t="s">
        <v>79</v>
      </c>
    </row>
    <row r="75" spans="1:4" x14ac:dyDescent="0.25">
      <c r="A75" t="s">
        <v>80</v>
      </c>
    </row>
    <row r="76" spans="1:4" x14ac:dyDescent="0.25">
      <c r="A76" t="s">
        <v>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FE98-DB67-4086-903E-2C623A93786A}">
  <dimension ref="A1:D74"/>
  <sheetViews>
    <sheetView workbookViewId="0">
      <selection activeCell="F1" sqref="F1"/>
    </sheetView>
  </sheetViews>
  <sheetFormatPr defaultRowHeight="15" x14ac:dyDescent="0.25"/>
  <cols>
    <col min="1" max="1" width="13.85546875" customWidth="1"/>
    <col min="2" max="2" width="10.5703125" bestFit="1" customWidth="1"/>
  </cols>
  <sheetData>
    <row r="1" spans="1:1" x14ac:dyDescent="0.25">
      <c r="A1" s="1" t="s">
        <v>0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2</v>
      </c>
    </row>
    <row r="16" spans="1:1" x14ac:dyDescent="0.25">
      <c r="A16" t="s">
        <v>59</v>
      </c>
    </row>
    <row r="17" spans="1:4" x14ac:dyDescent="0.25">
      <c r="A17" t="s">
        <v>4</v>
      </c>
    </row>
    <row r="19" spans="1:4" x14ac:dyDescent="0.25">
      <c r="A19" t="s">
        <v>5</v>
      </c>
      <c r="C19" t="s">
        <v>19</v>
      </c>
    </row>
    <row r="20" spans="1:4" x14ac:dyDescent="0.25">
      <c r="A20" t="s">
        <v>6</v>
      </c>
      <c r="C20" t="s">
        <v>19</v>
      </c>
    </row>
    <row r="21" spans="1:4" x14ac:dyDescent="0.25">
      <c r="A21" t="s">
        <v>60</v>
      </c>
      <c r="B21">
        <v>2</v>
      </c>
      <c r="C21" t="s">
        <v>61</v>
      </c>
    </row>
    <row r="22" spans="1:4" x14ac:dyDescent="0.25">
      <c r="A22" t="s">
        <v>62</v>
      </c>
      <c r="C22" t="s">
        <v>8</v>
      </c>
      <c r="D22" t="s">
        <v>63</v>
      </c>
    </row>
    <row r="24" spans="1:4" x14ac:dyDescent="0.25">
      <c r="A24" t="s">
        <v>64</v>
      </c>
    </row>
    <row r="25" spans="1:4" x14ac:dyDescent="0.25">
      <c r="A25" t="s">
        <v>65</v>
      </c>
      <c r="B25" t="s">
        <v>66</v>
      </c>
    </row>
    <row r="26" spans="1:4" x14ac:dyDescent="0.25">
      <c r="A26">
        <v>0</v>
      </c>
    </row>
    <row r="27" spans="1:4" x14ac:dyDescent="0.25">
      <c r="A27">
        <v>1</v>
      </c>
    </row>
    <row r="30" spans="1:4" x14ac:dyDescent="0.25">
      <c r="A30" t="s">
        <v>67</v>
      </c>
      <c r="C30" t="s">
        <v>68</v>
      </c>
    </row>
    <row r="32" spans="1:4" x14ac:dyDescent="0.25">
      <c r="A32" t="s">
        <v>12</v>
      </c>
      <c r="C32" t="s">
        <v>69</v>
      </c>
    </row>
    <row r="34" spans="1:3" x14ac:dyDescent="0.25">
      <c r="A34" t="s">
        <v>21</v>
      </c>
      <c r="C34" t="s">
        <v>70</v>
      </c>
    </row>
    <row r="35" spans="1:3" x14ac:dyDescent="0.25">
      <c r="C35" t="s">
        <v>71</v>
      </c>
    </row>
    <row r="37" spans="1:3" x14ac:dyDescent="0.25">
      <c r="A37" t="s">
        <v>11</v>
      </c>
      <c r="C37" t="s">
        <v>72</v>
      </c>
    </row>
    <row r="39" spans="1:3" x14ac:dyDescent="0.25">
      <c r="A39" t="s">
        <v>16</v>
      </c>
      <c r="C39" t="s">
        <v>73</v>
      </c>
    </row>
    <row r="40" spans="1:3" x14ac:dyDescent="0.25">
      <c r="C40" t="s">
        <v>71</v>
      </c>
    </row>
    <row r="42" spans="1:3" x14ac:dyDescent="0.25">
      <c r="A42" t="s">
        <v>22</v>
      </c>
      <c r="C42" t="s">
        <v>25</v>
      </c>
    </row>
    <row r="44" spans="1:3" x14ac:dyDescent="0.25">
      <c r="A44" t="s">
        <v>74</v>
      </c>
    </row>
    <row r="46" spans="1:3" x14ac:dyDescent="0.25">
      <c r="A46" t="s">
        <v>30</v>
      </c>
    </row>
    <row r="47" spans="1:3" x14ac:dyDescent="0.25">
      <c r="A47" t="s">
        <v>31</v>
      </c>
    </row>
    <row r="48" spans="1:3" x14ac:dyDescent="0.25">
      <c r="A48" t="s">
        <v>32</v>
      </c>
    </row>
    <row r="50" spans="1:3" x14ac:dyDescent="0.25">
      <c r="A50" t="s">
        <v>33</v>
      </c>
    </row>
    <row r="51" spans="1:3" x14ac:dyDescent="0.25">
      <c r="B51" s="2" t="s">
        <v>34</v>
      </c>
    </row>
    <row r="53" spans="1:3" x14ac:dyDescent="0.25">
      <c r="A53" t="s">
        <v>35</v>
      </c>
    </row>
    <row r="54" spans="1:3" x14ac:dyDescent="0.25">
      <c r="A54" t="s">
        <v>37</v>
      </c>
    </row>
    <row r="55" spans="1:3" x14ac:dyDescent="0.25">
      <c r="B55" t="s">
        <v>38</v>
      </c>
    </row>
    <row r="57" spans="1:3" x14ac:dyDescent="0.25">
      <c r="A57" t="s">
        <v>39</v>
      </c>
      <c r="B57" t="s">
        <v>40</v>
      </c>
    </row>
    <row r="58" spans="1:3" x14ac:dyDescent="0.25">
      <c r="A58" t="s">
        <v>41</v>
      </c>
      <c r="B58" t="s">
        <v>42</v>
      </c>
    </row>
    <row r="59" spans="1:3" x14ac:dyDescent="0.25">
      <c r="A59" t="s">
        <v>43</v>
      </c>
    </row>
    <row r="60" spans="1:3" x14ac:dyDescent="0.25">
      <c r="A60" t="s">
        <v>41</v>
      </c>
      <c r="B60" t="s">
        <v>44</v>
      </c>
    </row>
    <row r="62" spans="1:3" x14ac:dyDescent="0.25">
      <c r="A62" t="s">
        <v>45</v>
      </c>
    </row>
    <row r="63" spans="1:3" x14ac:dyDescent="0.25">
      <c r="A63" t="s">
        <v>76</v>
      </c>
    </row>
    <row r="64" spans="1:3" x14ac:dyDescent="0.25">
      <c r="A64" t="s">
        <v>51</v>
      </c>
      <c r="B64" s="3">
        <v>15</v>
      </c>
      <c r="C64" t="s">
        <v>75</v>
      </c>
    </row>
    <row r="65" spans="1:4" x14ac:dyDescent="0.25">
      <c r="A65" t="s">
        <v>49</v>
      </c>
      <c r="B65" s="3">
        <v>50</v>
      </c>
      <c r="C65" t="s">
        <v>50</v>
      </c>
    </row>
    <row r="66" spans="1:4" x14ac:dyDescent="0.25">
      <c r="A66" t="s">
        <v>46</v>
      </c>
      <c r="B66">
        <v>8</v>
      </c>
      <c r="C66" t="s">
        <v>47</v>
      </c>
    </row>
    <row r="68" spans="1:4" x14ac:dyDescent="0.25">
      <c r="A68" t="s">
        <v>52</v>
      </c>
      <c r="B68" s="3"/>
      <c r="D68" t="s">
        <v>53</v>
      </c>
    </row>
    <row r="69" spans="1:4" x14ac:dyDescent="0.25">
      <c r="A69" t="s">
        <v>48</v>
      </c>
      <c r="B69" s="4"/>
      <c r="D69" t="s">
        <v>54</v>
      </c>
    </row>
    <row r="70" spans="1:4" x14ac:dyDescent="0.25">
      <c r="A70" t="s">
        <v>55</v>
      </c>
      <c r="B70" s="4"/>
    </row>
    <row r="72" spans="1:4" x14ac:dyDescent="0.25">
      <c r="A72" s="1" t="s">
        <v>79</v>
      </c>
    </row>
    <row r="73" spans="1:4" x14ac:dyDescent="0.25">
      <c r="A73" t="s">
        <v>80</v>
      </c>
    </row>
    <row r="74" spans="1:4" x14ac:dyDescent="0.25">
      <c r="A74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MM1</vt:lpstr>
      <vt:lpstr>MMm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Freiboth, Heinrich [hwf@sun.ac.za]</cp:lastModifiedBy>
  <dcterms:created xsi:type="dcterms:W3CDTF">2020-08-12T13:05:26Z</dcterms:created>
  <dcterms:modified xsi:type="dcterms:W3CDTF">2022-08-03T10:28:22Z</dcterms:modified>
</cp:coreProperties>
</file>