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damdanielgreen/Desktop/LSCM 344/"/>
    </mc:Choice>
  </mc:AlternateContent>
  <xr:revisionPtr revIDLastSave="0" documentId="13_ncr:1_{C0BEF4CC-F4B4-E44F-A30F-5EF23156012D}" xr6:coauthVersionLast="47" xr6:coauthVersionMax="47" xr10:uidLastSave="{00000000-0000-0000-0000-000000000000}"/>
  <bookViews>
    <workbookView xWindow="0" yWindow="0" windowWidth="28800" windowHeight="18000" activeTab="3" xr2:uid="{DE4CC857-3A3F-48F9-A1F5-F21390C96780}"/>
  </bookViews>
  <sheets>
    <sheet name="Q1" sheetId="2" r:id="rId1"/>
    <sheet name="Q2" sheetId="3" r:id="rId2"/>
    <sheet name="Q3" sheetId="4" r:id="rId3"/>
    <sheet name="Q4"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1" l="1"/>
  <c r="K36" i="1"/>
  <c r="I36" i="1"/>
  <c r="I34" i="1"/>
  <c r="I35" i="1"/>
  <c r="I32" i="1"/>
  <c r="I31" i="1"/>
  <c r="C27" i="1"/>
  <c r="M27" i="1"/>
  <c r="I28" i="1"/>
  <c r="G17" i="3"/>
  <c r="E50" i="4"/>
  <c r="O46" i="4"/>
  <c r="B55" i="4"/>
  <c r="E47" i="4"/>
  <c r="E19" i="3"/>
  <c r="E18" i="3"/>
  <c r="I9" i="3"/>
  <c r="I8" i="3"/>
  <c r="E49" i="4" l="1"/>
  <c r="E48" i="4"/>
  <c r="H49" i="4"/>
  <c r="H48" i="4"/>
  <c r="E46" i="4"/>
  <c r="H47" i="4"/>
  <c r="H46" i="4"/>
  <c r="E21" i="3"/>
  <c r="E20" i="3"/>
  <c r="E17" i="3"/>
  <c r="F16" i="2"/>
  <c r="H16" i="2"/>
  <c r="F21" i="2"/>
  <c r="F20" i="2"/>
  <c r="F19" i="2"/>
  <c r="F18" i="2"/>
  <c r="F17" i="2"/>
  <c r="G16" i="2"/>
  <c r="F15" i="2"/>
</calcChain>
</file>

<file path=xl/sharedStrings.xml><?xml version="1.0" encoding="utf-8"?>
<sst xmlns="http://schemas.openxmlformats.org/spreadsheetml/2006/main" count="130" uniqueCount="88">
  <si>
    <t>Some final answers (to compare your results against)</t>
  </si>
  <si>
    <t>a</t>
  </si>
  <si>
    <t>b</t>
  </si>
  <si>
    <t>days/dae</t>
  </si>
  <si>
    <t>Note: downtime refers to total time out of service. So time in queue (Wq) + time being repaired (Ws).</t>
  </si>
  <si>
    <t>c</t>
  </si>
  <si>
    <t>machines</t>
  </si>
  <si>
    <t>d</t>
  </si>
  <si>
    <t>Render and stair - 12-11 (slightly adapted)</t>
  </si>
  <si>
    <t>Three (3) machines break down per day, on average, (approximately Poisson distributed).</t>
  </si>
  <si>
    <t>An electronic goods manufacturer employs a service team to repair broken down machines.</t>
  </si>
  <si>
    <t>The service team can reapier an average of 8 machines per day (repair times are exponential distributed).</t>
  </si>
  <si>
    <t>Background:</t>
  </si>
  <si>
    <t>Questions:</t>
  </si>
  <si>
    <t>What is the utilization rate of this machine repair system?</t>
  </si>
  <si>
    <t>What is the average downtime for a machine that is broken down?</t>
  </si>
  <si>
    <t>How many machines are waiting to be serviced at any given time?</t>
  </si>
  <si>
    <t>What is the probability that more than 1 machine is in the system?</t>
  </si>
  <si>
    <t>More than 2 machines? More than 3 machines? More the 4 machines?</t>
  </si>
  <si>
    <t>Render and stair - 12-12 (slightly adapted)</t>
  </si>
  <si>
    <t>It is estimated that it takes on average 5 minutes to wash a car.</t>
  </si>
  <si>
    <t>Think of the car wash in Dorpstraat at the BP garage.</t>
  </si>
  <si>
    <t>From past observation, it is estimated that a dirty car arrives at the car wash every 6 minutes, on average.</t>
  </si>
  <si>
    <t>Newly arriving cars join a single queue and one car is washed at a time.</t>
  </si>
  <si>
    <t>Assume Poisson arrivals and exponential service times.</t>
  </si>
  <si>
    <t>Calculate the following:</t>
  </si>
  <si>
    <t>average number of cars in the queue</t>
  </si>
  <si>
    <t>average time a car waits before it is washed</t>
  </si>
  <si>
    <t>average time a car spends in the system</t>
  </si>
  <si>
    <t>utilization rate of the car wash</t>
  </si>
  <si>
    <t>e</t>
  </si>
  <si>
    <t>probability that no cars are in the system.</t>
  </si>
  <si>
    <t>cars</t>
  </si>
  <si>
    <t>hours</t>
  </si>
  <si>
    <t>rho</t>
  </si>
  <si>
    <t>P0 (idle)</t>
  </si>
  <si>
    <t>Render and stair - 12-15 (slightly adapted)</t>
  </si>
  <si>
    <t>Suggestion: see Arnold's Muffler shop example in the textbook (M/M/1 example) for additional explanation of costs</t>
  </si>
  <si>
    <t>Example of grain silos</t>
  </si>
  <si>
    <t>Interesting application of queueing theory:</t>
  </si>
  <si>
    <t>http://www.consultgpb.co.za/grain.htm</t>
  </si>
  <si>
    <t xml:space="preserve">In addition to the formulas to calculate the queueing characteristics for an M/M/1 queueing system (see slides), </t>
  </si>
  <si>
    <t>the following cost formulas might also come in handy with this question:</t>
  </si>
  <si>
    <t>trucks</t>
  </si>
  <si>
    <t>minutes</t>
  </si>
  <si>
    <t>1728 $/day</t>
  </si>
  <si>
    <t>lambda =</t>
  </si>
  <si>
    <t xml:space="preserve">mew = </t>
  </si>
  <si>
    <t>8 machines per day</t>
  </si>
  <si>
    <t>3 machines per day</t>
  </si>
  <si>
    <t>(MyAns)</t>
  </si>
  <si>
    <t>lamda</t>
  </si>
  <si>
    <t>mu</t>
  </si>
  <si>
    <t>LS=</t>
  </si>
  <si>
    <t>LQ=</t>
  </si>
  <si>
    <t>ws=</t>
  </si>
  <si>
    <t>wq=</t>
  </si>
  <si>
    <t>per hour</t>
  </si>
  <si>
    <t>l&lt;m</t>
  </si>
  <si>
    <t>W</t>
  </si>
  <si>
    <t>Wq</t>
  </si>
  <si>
    <t>Pn&gt;1</t>
  </si>
  <si>
    <t>Pn&gt;2</t>
  </si>
  <si>
    <t>Pn&gt;3</t>
  </si>
  <si>
    <t>Pn&gt;4</t>
  </si>
  <si>
    <t>Lq</t>
  </si>
  <si>
    <t>hourly</t>
  </si>
  <si>
    <t>lambda</t>
  </si>
  <si>
    <t xml:space="preserve">W </t>
  </si>
  <si>
    <t>e)</t>
  </si>
  <si>
    <t>total waiting cost vased on time in system</t>
  </si>
  <si>
    <t>time btwn arrivals</t>
  </si>
  <si>
    <t>1/lamdba</t>
  </si>
  <si>
    <t>40 minutes btwn trucks</t>
  </si>
  <si>
    <t>lamdba</t>
  </si>
  <si>
    <t>per minute</t>
  </si>
  <si>
    <t>1/mu</t>
  </si>
  <si>
    <t>mins per truck</t>
  </si>
  <si>
    <t>trucks per min</t>
  </si>
  <si>
    <t>trucks per hour</t>
  </si>
  <si>
    <t>w=</t>
  </si>
  <si>
    <t>24 minutes</t>
  </si>
  <si>
    <t>therefore</t>
  </si>
  <si>
    <t xml:space="preserve">minutes </t>
  </si>
  <si>
    <t>Mu</t>
  </si>
  <si>
    <t>Lambda</t>
  </si>
  <si>
    <t>probability</t>
  </si>
  <si>
    <t>1-P0(idle)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</si>
</sst>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164" fontId="0" fillId="0" borderId="0" xfId="0" applyNumberForma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123824</xdr:colOff>
      <xdr:row>4</xdr:row>
      <xdr:rowOff>9525</xdr:rowOff>
    </xdr:from>
    <xdr:to>
      <xdr:col>13</xdr:col>
      <xdr:colOff>609599</xdr:colOff>
      <xdr:row>23</xdr:row>
      <xdr:rowOff>85725</xdr:rowOff>
    </xdr:to>
    <xdr:sp macro="" textlink="">
      <xdr:nvSpPr>
        <xdr:cNvPr id="2" name="TextBox 1">
          <a:extLst>
            <a:ext uri="{FF2B5EF4-FFF2-40B4-BE49-F238E27FC236}">
              <a16:creationId xmlns:a16="http://schemas.microsoft.com/office/drawing/2014/main" id="{63F69BFE-5738-A257-8A59-4C6CAEFADFEF}"/>
            </a:ext>
          </a:extLst>
        </xdr:cNvPr>
        <xdr:cNvSpPr txBox="1"/>
      </xdr:nvSpPr>
      <xdr:spPr>
        <a:xfrm>
          <a:off x="123824" y="771525"/>
          <a:ext cx="8410575" cy="369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baseline="0">
              <a:solidFill>
                <a:schemeClr val="dk1"/>
              </a:solidFill>
              <a:latin typeface="+mn-lt"/>
              <a:ea typeface="+mn-ea"/>
              <a:cs typeface="+mn-cs"/>
            </a:rPr>
            <a:t>The wheat harvesting season in the American Midwest is short, and most farmers deliver their truckloads of wheat to a giant central storage bin within a 2-week span. Because of this, wheat-filled trucks waiting to unload and return to the fields have been known to back up for a block at the receiving bin.</a:t>
          </a:r>
        </a:p>
        <a:p>
          <a:r>
            <a:rPr lang="en-ZA" sz="1100" b="0" i="0" u="none" strike="noStrike" baseline="0">
              <a:solidFill>
                <a:schemeClr val="dk1"/>
              </a:solidFill>
              <a:latin typeface="+mn-lt"/>
              <a:ea typeface="+mn-ea"/>
              <a:cs typeface="+mn-cs"/>
            </a:rPr>
            <a:t>The central bin is owned cooperatively, and it is to every farmer’s benefit to make the unloading/storage process as efficient as possible. The cost of grain deterioration caused by unloading delays, the cost of truck rental, and idle driver time are significant concerns to the cooperative members.</a:t>
          </a:r>
        </a:p>
        <a:p>
          <a:r>
            <a:rPr lang="en-ZA" sz="1100" b="0" i="0" u="none" strike="noStrike" baseline="0">
              <a:solidFill>
                <a:schemeClr val="dk1"/>
              </a:solidFill>
              <a:latin typeface="+mn-lt"/>
              <a:ea typeface="+mn-ea"/>
              <a:cs typeface="+mn-cs"/>
            </a:rPr>
            <a:t>Although farmers have difficulty quantifying crop damage, it is easy to assign a waiting and unloading cost for truck and driver of $18 per hour. The storage bin is open and operated 16 hours per day, 7 days per week, during the harvest season and is capable of unloading 35 trucks per hour according to an exponential distribution. Full trucks arrive all day long (during the hours the bin is open) at a rate of about 30 per hour, following a Poisson pattern.</a:t>
          </a:r>
        </a:p>
        <a:p>
          <a:r>
            <a:rPr lang="en-ZA" sz="1100" b="0" i="0" u="none" strike="noStrike" baseline="0">
              <a:solidFill>
                <a:schemeClr val="dk1"/>
              </a:solidFill>
              <a:latin typeface="+mn-lt"/>
              <a:ea typeface="+mn-ea"/>
              <a:cs typeface="+mn-cs"/>
            </a:rPr>
            <a:t>To help the cooperative get a handle on the problem of lost time while trucks are waiting in line or unloading at the bin, find the following:</a:t>
          </a:r>
        </a:p>
        <a:p>
          <a:r>
            <a:rPr lang="en-ZA" sz="1100" b="0" i="0" u="none" strike="noStrike" baseline="0">
              <a:solidFill>
                <a:schemeClr val="dk1"/>
              </a:solidFill>
              <a:latin typeface="+mn-lt"/>
              <a:ea typeface="+mn-ea"/>
              <a:cs typeface="+mn-cs"/>
            </a:rPr>
            <a:t>(a) average number of trucks in the unloading system.</a:t>
          </a:r>
        </a:p>
        <a:p>
          <a:r>
            <a:rPr lang="en-ZA" sz="1100" b="0" i="0" u="none" strike="noStrike" baseline="0">
              <a:solidFill>
                <a:schemeClr val="dk1"/>
              </a:solidFill>
              <a:latin typeface="+mn-lt"/>
              <a:ea typeface="+mn-ea"/>
              <a:cs typeface="+mn-cs"/>
            </a:rPr>
            <a:t>(b) average time per truck in the system.</a:t>
          </a:r>
        </a:p>
        <a:p>
          <a:r>
            <a:rPr lang="en-ZA" sz="1100" b="0" i="0" u="none" strike="noStrike" baseline="0">
              <a:solidFill>
                <a:schemeClr val="dk1"/>
              </a:solidFill>
              <a:latin typeface="+mn-lt"/>
              <a:ea typeface="+mn-ea"/>
              <a:cs typeface="+mn-cs"/>
            </a:rPr>
            <a:t>(c) utilization rate for the bin area.</a:t>
          </a:r>
        </a:p>
        <a:p>
          <a:r>
            <a:rPr lang="en-ZA" sz="1100" b="0" i="0" u="none" strike="noStrike" baseline="0">
              <a:solidFill>
                <a:schemeClr val="dk1"/>
              </a:solidFill>
              <a:latin typeface="+mn-lt"/>
              <a:ea typeface="+mn-ea"/>
              <a:cs typeface="+mn-cs"/>
            </a:rPr>
            <a:t>(d) probability that there are more than three trucks in the system at any given time.</a:t>
          </a:r>
        </a:p>
        <a:p>
          <a:r>
            <a:rPr lang="en-ZA" sz="1100" b="0" i="0" u="none" strike="noStrike" baseline="0">
              <a:solidFill>
                <a:schemeClr val="dk1"/>
              </a:solidFill>
              <a:latin typeface="+mn-lt"/>
              <a:ea typeface="+mn-ea"/>
              <a:cs typeface="+mn-cs"/>
            </a:rPr>
            <a:t>(e) total daily cost to the farmers of having their trucks tied up in the unloading process.</a:t>
          </a:r>
        </a:p>
        <a:p>
          <a:endParaRPr lang="en-ZA" sz="1100" b="0" i="0" u="none" strike="noStrike" baseline="0">
            <a:solidFill>
              <a:schemeClr val="dk1"/>
            </a:solidFill>
            <a:latin typeface="+mn-lt"/>
            <a:ea typeface="+mn-ea"/>
            <a:cs typeface="+mn-cs"/>
          </a:endParaRPr>
        </a:p>
        <a:p>
          <a:r>
            <a:rPr lang="en-ZA" sz="1100" b="0" i="0" u="none" strike="noStrike" baseline="0">
              <a:solidFill>
                <a:schemeClr val="dk1"/>
              </a:solidFill>
              <a:latin typeface="+mn-lt"/>
              <a:ea typeface="+mn-ea"/>
              <a:cs typeface="+mn-cs"/>
            </a:rPr>
            <a:t>The cooperative, as mentioned, uses the storage bin only two weeks per year. Farmers estimate that enlarging the bin would cut unloading costs by 50% next year. It will cost $9,000 to do so during the offseason. Would it be worth the cooperative’s while to enlarge the storage area?</a:t>
          </a:r>
          <a:endParaRPr lang="en-ZA" sz="1100"/>
        </a:p>
      </xdr:txBody>
    </xdr:sp>
    <xdr:clientData/>
  </xdr:twoCellAnchor>
  <xdr:twoCellAnchor editAs="oneCell">
    <xdr:from>
      <xdr:col>15</xdr:col>
      <xdr:colOff>0</xdr:colOff>
      <xdr:row>5</xdr:row>
      <xdr:rowOff>0</xdr:rowOff>
    </xdr:from>
    <xdr:to>
      <xdr:col>20</xdr:col>
      <xdr:colOff>0</xdr:colOff>
      <xdr:row>17</xdr:row>
      <xdr:rowOff>0</xdr:rowOff>
    </xdr:to>
    <xdr:pic>
      <xdr:nvPicPr>
        <xdr:cNvPr id="3" name="Picture 2" descr="Market Situation of Steel Grain Silos in America">
          <a:extLst>
            <a:ext uri="{FF2B5EF4-FFF2-40B4-BE49-F238E27FC236}">
              <a16:creationId xmlns:a16="http://schemas.microsoft.com/office/drawing/2014/main" id="{3996D235-A1BE-C7D5-A624-906AD91C9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952500"/>
          <a:ext cx="3048000"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47625</xdr:colOff>
      <xdr:row>27</xdr:row>
      <xdr:rowOff>180975</xdr:rowOff>
    </xdr:from>
    <xdr:to>
      <xdr:col>6</xdr:col>
      <xdr:colOff>321616</xdr:colOff>
      <xdr:row>42</xdr:row>
      <xdr:rowOff>95250</xdr:rowOff>
    </xdr:to>
    <xdr:grpSp>
      <xdr:nvGrpSpPr>
        <xdr:cNvPr id="6" name="Group 5">
          <a:extLst>
            <a:ext uri="{FF2B5EF4-FFF2-40B4-BE49-F238E27FC236}">
              <a16:creationId xmlns:a16="http://schemas.microsoft.com/office/drawing/2014/main" id="{00699D19-72D7-2070-B64D-610CC6D28F8F}"/>
            </a:ext>
          </a:extLst>
        </xdr:cNvPr>
        <xdr:cNvGrpSpPr>
          <a:grpSpLocks noChangeAspect="1"/>
        </xdr:cNvGrpSpPr>
      </xdr:nvGrpSpPr>
      <xdr:grpSpPr>
        <a:xfrm>
          <a:off x="718185" y="5393055"/>
          <a:ext cx="3626791" cy="2809875"/>
          <a:chOff x="590550" y="5334000"/>
          <a:chExt cx="4771431" cy="3981146"/>
        </a:xfrm>
      </xdr:grpSpPr>
      <xdr:pic>
        <xdr:nvPicPr>
          <xdr:cNvPr id="4" name="Picture 3">
            <a:extLst>
              <a:ext uri="{FF2B5EF4-FFF2-40B4-BE49-F238E27FC236}">
                <a16:creationId xmlns:a16="http://schemas.microsoft.com/office/drawing/2014/main" id="{9E28B87A-8CB4-4A7D-6796-E213322BED13}"/>
              </a:ext>
            </a:extLst>
          </xdr:cNvPr>
          <xdr:cNvPicPr>
            <a:picLocks noChangeAspect="1"/>
          </xdr:cNvPicPr>
        </xdr:nvPicPr>
        <xdr:blipFill>
          <a:blip xmlns:r="http://schemas.openxmlformats.org/officeDocument/2006/relationships" r:embed="rId2"/>
          <a:stretch>
            <a:fillRect/>
          </a:stretch>
        </xdr:blipFill>
        <xdr:spPr>
          <a:xfrm>
            <a:off x="609600" y="5334000"/>
            <a:ext cx="4752381" cy="1580952"/>
          </a:xfrm>
          <a:prstGeom prst="rect">
            <a:avLst/>
          </a:prstGeom>
        </xdr:spPr>
      </xdr:pic>
      <xdr:pic>
        <xdr:nvPicPr>
          <xdr:cNvPr id="5" name="Picture 4">
            <a:extLst>
              <a:ext uri="{FF2B5EF4-FFF2-40B4-BE49-F238E27FC236}">
                <a16:creationId xmlns:a16="http://schemas.microsoft.com/office/drawing/2014/main" id="{715CCC9B-77F5-1DF3-84DA-96668E054E5B}"/>
              </a:ext>
            </a:extLst>
          </xdr:cNvPr>
          <xdr:cNvPicPr>
            <a:picLocks noChangeAspect="1"/>
          </xdr:cNvPicPr>
        </xdr:nvPicPr>
        <xdr:blipFill>
          <a:blip xmlns:r="http://schemas.openxmlformats.org/officeDocument/2006/relationships" r:embed="rId3"/>
          <a:stretch>
            <a:fillRect/>
          </a:stretch>
        </xdr:blipFill>
        <xdr:spPr>
          <a:xfrm>
            <a:off x="590550" y="6886575"/>
            <a:ext cx="4200000" cy="242857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0</xdr:colOff>
      <xdr:row>23</xdr:row>
      <xdr:rowOff>0</xdr:rowOff>
    </xdr:to>
    <xdr:sp macro="" textlink="">
      <xdr:nvSpPr>
        <xdr:cNvPr id="2" name="TextBox 1">
          <a:extLst>
            <a:ext uri="{FF2B5EF4-FFF2-40B4-BE49-F238E27FC236}">
              <a16:creationId xmlns:a16="http://schemas.microsoft.com/office/drawing/2014/main" id="{861A7E75-5840-4526-A312-9512663CB136}"/>
            </a:ext>
          </a:extLst>
        </xdr:cNvPr>
        <xdr:cNvSpPr txBox="1"/>
      </xdr:nvSpPr>
      <xdr:spPr>
        <a:xfrm>
          <a:off x="609600" y="190500"/>
          <a:ext cx="5610225" cy="419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Question 1 from 2020 A1 </a:t>
          </a:r>
          <a:r>
            <a:rPr lang="en-ZA" sz="1100"/>
            <a:t>[11 marks]</a:t>
          </a:r>
        </a:p>
        <a:p>
          <a:r>
            <a:rPr lang="en-ZA" sz="1100"/>
            <a:t>FIllMeUp</a:t>
          </a:r>
          <a:r>
            <a:rPr lang="en-ZA" sz="1100" baseline="0"/>
            <a:t> owns diesel depots along the N1 national road between Cape Town and Johannesburg. They have contracts to supply diesel to a number of road freight transport companies operating along this route. One of their depots, situated in Beaufort West, where trucks arrive every 40 minutes throughout the day, on average. With the current fuel pump, it takes on average 15 minutes to fill up a truck with diesel. The nearest other depots operated by FillMeUp is Worcester (350 km in the direction of Cape Town) and Colesberg (320 km in the direction of Johannesburg). Assume that all the assumptions hold that allows one to use queueing theory to model this system. Answer the following questions about this system:</a:t>
          </a:r>
        </a:p>
        <a:p>
          <a:endParaRPr lang="en-ZA" sz="1100" baseline="0"/>
        </a:p>
        <a:p>
          <a:r>
            <a:rPr lang="en-ZA" sz="1100">
              <a:solidFill>
                <a:schemeClr val="dk1"/>
              </a:solidFill>
              <a:effectLst/>
              <a:latin typeface="+mn-lt"/>
              <a:ea typeface="+mn-ea"/>
              <a:cs typeface="+mn-cs"/>
            </a:rPr>
            <a:t>1.1 Provide</a:t>
          </a:r>
          <a:r>
            <a:rPr lang="en-ZA" sz="1100" baseline="0">
              <a:solidFill>
                <a:schemeClr val="dk1"/>
              </a:solidFill>
              <a:effectLst/>
              <a:latin typeface="+mn-lt"/>
              <a:ea typeface="+mn-ea"/>
              <a:cs typeface="+mn-cs"/>
            </a:rPr>
            <a:t> the full Kendall Lee-notation for this system. [2]</a:t>
          </a:r>
          <a:endParaRPr lang="en-ZA">
            <a:effectLst/>
          </a:endParaRPr>
        </a:p>
        <a:p>
          <a:pPr eaLnBrk="1" fontAlgn="auto" latinLnBrk="0" hangingPunct="1"/>
          <a:r>
            <a:rPr lang="en-ZA" sz="1100">
              <a:solidFill>
                <a:schemeClr val="dk1"/>
              </a:solidFill>
              <a:effectLst/>
              <a:latin typeface="+mn-lt"/>
              <a:ea typeface="+mn-ea"/>
              <a:cs typeface="+mn-cs"/>
            </a:rPr>
            <a:t>1.2 Provide the arrival rate of trucks to the system with hours as</a:t>
          </a:r>
          <a:r>
            <a:rPr lang="en-ZA" sz="1100" baseline="0">
              <a:solidFill>
                <a:schemeClr val="dk1"/>
              </a:solidFill>
              <a:effectLst/>
              <a:latin typeface="+mn-lt"/>
              <a:ea typeface="+mn-ea"/>
              <a:cs typeface="+mn-cs"/>
            </a:rPr>
            <a:t> time unit. [1]</a:t>
          </a:r>
          <a:endParaRPr lang="en-ZA">
            <a:effectLst/>
          </a:endParaRPr>
        </a:p>
        <a:p>
          <a:pPr eaLnBrk="1" fontAlgn="auto" latinLnBrk="0" hangingPunct="1"/>
          <a:r>
            <a:rPr lang="en-ZA" sz="1100">
              <a:solidFill>
                <a:schemeClr val="dk1"/>
              </a:solidFill>
              <a:effectLst/>
              <a:latin typeface="+mn-lt"/>
              <a:ea typeface="+mn-ea"/>
              <a:cs typeface="+mn-cs"/>
            </a:rPr>
            <a:t>1.3 How</a:t>
          </a:r>
          <a:r>
            <a:rPr lang="en-ZA" sz="1100" baseline="0">
              <a:solidFill>
                <a:schemeClr val="dk1"/>
              </a:solidFill>
              <a:effectLst/>
              <a:latin typeface="+mn-lt"/>
              <a:ea typeface="+mn-ea"/>
              <a:cs typeface="+mn-cs"/>
            </a:rPr>
            <a:t> many trucks, on </a:t>
          </a:r>
          <a:r>
            <a:rPr lang="en-ZA" sz="1100">
              <a:solidFill>
                <a:schemeClr val="dk1"/>
              </a:solidFill>
              <a:effectLst/>
              <a:latin typeface="+mn-lt"/>
              <a:ea typeface="+mn-ea"/>
              <a:cs typeface="+mn-cs"/>
            </a:rPr>
            <a:t>average, are waiting to be refuelled at the fuel</a:t>
          </a:r>
          <a:r>
            <a:rPr lang="en-ZA" sz="1100" baseline="0">
              <a:solidFill>
                <a:schemeClr val="dk1"/>
              </a:solidFill>
              <a:effectLst/>
              <a:latin typeface="+mn-lt"/>
              <a:ea typeface="+mn-ea"/>
              <a:cs typeface="+mn-cs"/>
            </a:rPr>
            <a:t> pump? </a:t>
          </a:r>
          <a:r>
            <a:rPr lang="en-ZA" sz="1100">
              <a:solidFill>
                <a:schemeClr val="dk1"/>
              </a:solidFill>
              <a:effectLst/>
              <a:latin typeface="+mn-lt"/>
              <a:ea typeface="+mn-ea"/>
              <a:cs typeface="+mn-cs"/>
            </a:rPr>
            <a:t> [2]</a:t>
          </a:r>
          <a:endParaRPr lang="en-ZA">
            <a:effectLst/>
          </a:endParaRPr>
        </a:p>
        <a:p>
          <a:pPr eaLnBrk="1" fontAlgn="auto" latinLnBrk="0" hangingPunct="1"/>
          <a:r>
            <a:rPr lang="en-ZA" sz="1100">
              <a:solidFill>
                <a:schemeClr val="dk1"/>
              </a:solidFill>
              <a:effectLst/>
              <a:latin typeface="+mn-lt"/>
              <a:ea typeface="+mn-ea"/>
              <a:cs typeface="+mn-cs"/>
            </a:rPr>
            <a:t>1.4 What is the average number of</a:t>
          </a:r>
          <a:r>
            <a:rPr lang="en-ZA" sz="1100" baseline="0">
              <a:solidFill>
                <a:schemeClr val="dk1"/>
              </a:solidFill>
              <a:effectLst/>
              <a:latin typeface="+mn-lt"/>
              <a:ea typeface="+mn-ea"/>
              <a:cs typeface="+mn-cs"/>
            </a:rPr>
            <a:t> </a:t>
          </a:r>
          <a:r>
            <a:rPr lang="en-ZA" sz="1100" b="1" baseline="0">
              <a:solidFill>
                <a:schemeClr val="dk1"/>
              </a:solidFill>
              <a:effectLst/>
              <a:latin typeface="+mn-lt"/>
              <a:ea typeface="+mn-ea"/>
              <a:cs typeface="+mn-cs"/>
            </a:rPr>
            <a:t>minutes</a:t>
          </a:r>
          <a:r>
            <a:rPr lang="en-ZA" sz="1100" baseline="0">
              <a:solidFill>
                <a:schemeClr val="dk1"/>
              </a:solidFill>
              <a:effectLst/>
              <a:latin typeface="+mn-lt"/>
              <a:ea typeface="+mn-ea"/>
              <a:cs typeface="+mn-cs"/>
            </a:rPr>
            <a:t> that a truck will spend </a:t>
          </a:r>
          <a:r>
            <a:rPr lang="en-ZA" sz="1100" b="1" baseline="0">
              <a:solidFill>
                <a:schemeClr val="dk1"/>
              </a:solidFill>
              <a:effectLst/>
              <a:latin typeface="+mn-lt"/>
              <a:ea typeface="+mn-ea"/>
              <a:cs typeface="+mn-cs"/>
            </a:rPr>
            <a:t>in total</a:t>
          </a:r>
          <a:r>
            <a:rPr lang="en-ZA" sz="1100" baseline="0">
              <a:solidFill>
                <a:schemeClr val="dk1"/>
              </a:solidFill>
              <a:effectLst/>
              <a:latin typeface="+mn-lt"/>
              <a:ea typeface="+mn-ea"/>
              <a:cs typeface="+mn-cs"/>
            </a:rPr>
            <a:t> in the queue and being refueled at the fuel pump? [2]</a:t>
          </a:r>
          <a:endParaRPr lang="en-ZA">
            <a:effectLst/>
          </a:endParaRPr>
        </a:p>
        <a:p>
          <a:pPr eaLnBrk="1" fontAlgn="auto" latinLnBrk="0" hangingPunct="1"/>
          <a:r>
            <a:rPr lang="en-ZA" sz="1100">
              <a:solidFill>
                <a:schemeClr val="dk1"/>
              </a:solidFill>
              <a:effectLst/>
              <a:latin typeface="+mn-lt"/>
              <a:ea typeface="+mn-ea"/>
              <a:cs typeface="+mn-cs"/>
            </a:rPr>
            <a:t>1.5 What is the probability that a</a:t>
          </a:r>
          <a:r>
            <a:rPr lang="en-ZA" sz="1100" baseline="0">
              <a:solidFill>
                <a:schemeClr val="dk1"/>
              </a:solidFill>
              <a:effectLst/>
              <a:latin typeface="+mn-lt"/>
              <a:ea typeface="+mn-ea"/>
              <a:cs typeface="+mn-cs"/>
            </a:rPr>
            <a:t> truck with container will queue before receiving service? [2]</a:t>
          </a:r>
          <a:endParaRPr lang="en-ZA">
            <a:effectLst/>
          </a:endParaRPr>
        </a:p>
        <a:p>
          <a:pPr eaLnBrk="1" fontAlgn="auto" latinLnBrk="0" hangingPunct="1"/>
          <a:r>
            <a:rPr lang="en-ZA" sz="1100">
              <a:solidFill>
                <a:schemeClr val="dk1"/>
              </a:solidFill>
              <a:effectLst/>
              <a:latin typeface="+mn-lt"/>
              <a:ea typeface="+mn-ea"/>
              <a:cs typeface="+mn-cs"/>
            </a:rPr>
            <a:t>1.6 In</a:t>
          </a:r>
          <a:r>
            <a:rPr lang="en-ZA" sz="1100" baseline="0">
              <a:solidFill>
                <a:schemeClr val="dk1"/>
              </a:solidFill>
              <a:effectLst/>
              <a:latin typeface="+mn-lt"/>
              <a:ea typeface="+mn-ea"/>
              <a:cs typeface="+mn-cs"/>
            </a:rPr>
            <a:t> terms of balking and reneging of trucks, how realistic is it to assume that this system does meet the queueing system assumptions required to calculate the queueing characteristics? [2]</a:t>
          </a:r>
          <a:endParaRPr lang="en-ZA">
            <a:effectLst/>
          </a:endParaRPr>
        </a:p>
        <a:p>
          <a:endParaRPr lang="en-ZA" sz="1100"/>
        </a:p>
      </xdr:txBody>
    </xdr:sp>
    <xdr:clientData/>
  </xdr:twoCellAnchor>
  <xdr:twoCellAnchor>
    <xdr:from>
      <xdr:col>11</xdr:col>
      <xdr:colOff>0</xdr:colOff>
      <xdr:row>1</xdr:row>
      <xdr:rowOff>0</xdr:rowOff>
    </xdr:from>
    <xdr:to>
      <xdr:col>20</xdr:col>
      <xdr:colOff>0</xdr:colOff>
      <xdr:row>23</xdr:row>
      <xdr:rowOff>0</xdr:rowOff>
    </xdr:to>
    <xdr:sp macro="" textlink="">
      <xdr:nvSpPr>
        <xdr:cNvPr id="9" name="TextBox 8">
          <a:extLst>
            <a:ext uri="{FF2B5EF4-FFF2-40B4-BE49-F238E27FC236}">
              <a16:creationId xmlns:a16="http://schemas.microsoft.com/office/drawing/2014/main" id="{9F6692BB-7A32-430D-B9BF-D09A48DD7AFD}"/>
            </a:ext>
          </a:extLst>
        </xdr:cNvPr>
        <xdr:cNvSpPr txBox="1"/>
      </xdr:nvSpPr>
      <xdr:spPr>
        <a:xfrm>
          <a:off x="6829425" y="190500"/>
          <a:ext cx="5486400" cy="419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Vraag 1 uit</a:t>
          </a:r>
          <a:r>
            <a:rPr lang="en-ZA" sz="1100" b="1" baseline="0"/>
            <a:t> 2020 A1</a:t>
          </a:r>
          <a:r>
            <a:rPr lang="en-ZA" sz="1100" b="1"/>
            <a:t> </a:t>
          </a:r>
          <a:r>
            <a:rPr lang="en-ZA" sz="1100"/>
            <a:t>[11 punte]</a:t>
          </a:r>
        </a:p>
        <a:p>
          <a:r>
            <a:rPr lang="en-ZA" sz="1100" baseline="0"/>
            <a:t>FillMeUp besit dieseldepots langs die N1 nasional pad tussen Kaapstad en Johannesburg. Hulle het kontrakte om diesel te voorsien aan verskeie padvrag vervoermaatskappye wat op hierdie roete handel dryf. By een van hul depots, geleë in Beaufort-Wes, arriveer trokke gemiddeld elke 40 minute regdeur die dag. Met hul huidige brandstofpomp neem dit gemiddeld 15 minute om 'n trok met diesel op te vul. Die naaste ander depots wat ook deur FillMeUp bedryf word is Worcester (350 km in die rigting van Kaapstad) en Colesberg (320 km in die rigting van Johannesburg). Neem aan dat al die aannames geld wat mens toelaat om toustaanteorie te kan gebruik om die stelsel te modelleer. Beantwoord die volgende vrae oor hierdie stelsel:</a:t>
          </a:r>
        </a:p>
        <a:p>
          <a:endParaRPr lang="en-ZA" sz="1100" baseline="0"/>
        </a:p>
        <a:p>
          <a:r>
            <a:rPr lang="en-ZA" sz="1100">
              <a:solidFill>
                <a:schemeClr val="dk1"/>
              </a:solidFill>
              <a:effectLst/>
              <a:latin typeface="+mn-lt"/>
              <a:ea typeface="+mn-ea"/>
              <a:cs typeface="+mn-cs"/>
            </a:rPr>
            <a:t>1.1 Verskaf die volledige Kendall Lee-notasie</a:t>
          </a:r>
          <a:r>
            <a:rPr lang="en-ZA" sz="1100" baseline="0">
              <a:solidFill>
                <a:schemeClr val="dk1"/>
              </a:solidFill>
              <a:effectLst/>
              <a:latin typeface="+mn-lt"/>
              <a:ea typeface="+mn-ea"/>
              <a:cs typeface="+mn-cs"/>
            </a:rPr>
            <a:t>  vir hierdie stelsel. [2]</a:t>
          </a:r>
          <a:endParaRPr lang="en-ZA">
            <a:effectLst/>
          </a:endParaRPr>
        </a:p>
        <a:p>
          <a:pPr eaLnBrk="1" fontAlgn="auto" latinLnBrk="0" hangingPunct="1"/>
          <a:r>
            <a:rPr lang="en-ZA" sz="1100">
              <a:solidFill>
                <a:schemeClr val="dk1"/>
              </a:solidFill>
              <a:effectLst/>
              <a:latin typeface="+mn-lt"/>
              <a:ea typeface="+mn-ea"/>
              <a:cs typeface="+mn-cs"/>
            </a:rPr>
            <a:t>1.2 Verskaf die aankomstempo van trokke na die stelsel met uur as tydseenheid. </a:t>
          </a:r>
          <a:r>
            <a:rPr lang="en-ZA" sz="1100" baseline="0">
              <a:solidFill>
                <a:schemeClr val="dk1"/>
              </a:solidFill>
              <a:effectLst/>
              <a:latin typeface="+mn-lt"/>
              <a:ea typeface="+mn-ea"/>
              <a:cs typeface="+mn-cs"/>
            </a:rPr>
            <a:t>[1]</a:t>
          </a:r>
          <a:endParaRPr lang="en-ZA">
            <a:effectLst/>
          </a:endParaRPr>
        </a:p>
        <a:p>
          <a:pPr eaLnBrk="1" fontAlgn="auto" latinLnBrk="0" hangingPunct="1"/>
          <a:r>
            <a:rPr lang="en-ZA" sz="1100" baseline="0">
              <a:solidFill>
                <a:schemeClr val="dk1"/>
              </a:solidFill>
              <a:effectLst/>
              <a:latin typeface="+mn-lt"/>
              <a:ea typeface="+mn-ea"/>
              <a:cs typeface="+mn-cs"/>
            </a:rPr>
            <a:t>1.3 Wat is die gemiddelde aantal trokke wat by die brandstofpomp wag om hervul te word? </a:t>
          </a:r>
          <a:r>
            <a:rPr lang="en-ZA" sz="1100">
              <a:solidFill>
                <a:schemeClr val="dk1"/>
              </a:solidFill>
              <a:effectLst/>
              <a:latin typeface="+mn-lt"/>
              <a:ea typeface="+mn-ea"/>
              <a:cs typeface="+mn-cs"/>
            </a:rPr>
            <a:t>[2]</a:t>
          </a:r>
          <a:endParaRPr lang="en-ZA">
            <a:effectLst/>
          </a:endParaRPr>
        </a:p>
        <a:p>
          <a:pPr eaLnBrk="1" fontAlgn="auto" latinLnBrk="0" hangingPunct="1"/>
          <a:r>
            <a:rPr lang="en-ZA" sz="1100">
              <a:solidFill>
                <a:schemeClr val="dk1"/>
              </a:solidFill>
              <a:effectLst/>
              <a:latin typeface="+mn-lt"/>
              <a:ea typeface="+mn-ea"/>
              <a:cs typeface="+mn-cs"/>
            </a:rPr>
            <a:t>1.4 Wat is die gemiddelde aantal </a:t>
          </a:r>
          <a:r>
            <a:rPr lang="en-ZA" sz="1100" b="1">
              <a:solidFill>
                <a:schemeClr val="dk1"/>
              </a:solidFill>
              <a:effectLst/>
              <a:latin typeface="+mn-lt"/>
              <a:ea typeface="+mn-ea"/>
              <a:cs typeface="+mn-cs"/>
            </a:rPr>
            <a:t>minute</a:t>
          </a:r>
          <a:r>
            <a:rPr lang="en-ZA" sz="1100">
              <a:solidFill>
                <a:schemeClr val="dk1"/>
              </a:solidFill>
              <a:effectLst/>
              <a:latin typeface="+mn-lt"/>
              <a:ea typeface="+mn-ea"/>
              <a:cs typeface="+mn-cs"/>
            </a:rPr>
            <a:t> wat 'n trok </a:t>
          </a:r>
          <a:r>
            <a:rPr lang="en-ZA" sz="1100" b="1">
              <a:solidFill>
                <a:schemeClr val="dk1"/>
              </a:solidFill>
              <a:effectLst/>
              <a:latin typeface="+mn-lt"/>
              <a:ea typeface="+mn-ea"/>
              <a:cs typeface="+mn-cs"/>
            </a:rPr>
            <a:t>in totaal </a:t>
          </a:r>
          <a:r>
            <a:rPr lang="en-ZA" sz="1100">
              <a:solidFill>
                <a:schemeClr val="dk1"/>
              </a:solidFill>
              <a:effectLst/>
              <a:latin typeface="+mn-lt"/>
              <a:ea typeface="+mn-ea"/>
              <a:cs typeface="+mn-cs"/>
            </a:rPr>
            <a:t>sal spandeer in die wagtou en om</a:t>
          </a:r>
          <a:r>
            <a:rPr lang="en-ZA" sz="1100" baseline="0">
              <a:solidFill>
                <a:schemeClr val="dk1"/>
              </a:solidFill>
              <a:effectLst/>
              <a:latin typeface="+mn-lt"/>
              <a:ea typeface="+mn-ea"/>
              <a:cs typeface="+mn-cs"/>
            </a:rPr>
            <a:t> hervul te word by die brandstofpomp</a:t>
          </a:r>
          <a:r>
            <a:rPr lang="en-ZA" sz="1100">
              <a:solidFill>
                <a:schemeClr val="dk1"/>
              </a:solidFill>
              <a:effectLst/>
              <a:latin typeface="+mn-lt"/>
              <a:ea typeface="+mn-ea"/>
              <a:cs typeface="+mn-cs"/>
            </a:rPr>
            <a:t>?  </a:t>
          </a:r>
          <a:r>
            <a:rPr lang="en-ZA" sz="1100" baseline="0">
              <a:solidFill>
                <a:schemeClr val="dk1"/>
              </a:solidFill>
              <a:effectLst/>
              <a:latin typeface="+mn-lt"/>
              <a:ea typeface="+mn-ea"/>
              <a:cs typeface="+mn-cs"/>
            </a:rPr>
            <a:t>[2]</a:t>
          </a:r>
          <a:endParaRPr lang="en-ZA">
            <a:effectLst/>
          </a:endParaRPr>
        </a:p>
        <a:p>
          <a:r>
            <a:rPr lang="en-ZA" sz="1100">
              <a:solidFill>
                <a:schemeClr val="dk1"/>
              </a:solidFill>
              <a:effectLst/>
              <a:latin typeface="+mn-lt"/>
              <a:ea typeface="+mn-ea"/>
              <a:cs typeface="+mn-cs"/>
            </a:rPr>
            <a:t>1.5 Wat is die waarskynlikheid dat 'n voertuig met 'n vraghouer</a:t>
          </a:r>
          <a:r>
            <a:rPr lang="en-ZA" sz="1100" baseline="0">
              <a:solidFill>
                <a:schemeClr val="dk1"/>
              </a:solidFill>
              <a:effectLst/>
              <a:latin typeface="+mn-lt"/>
              <a:ea typeface="+mn-ea"/>
              <a:cs typeface="+mn-cs"/>
            </a:rPr>
            <a:t> sal toustaan voor dit diens ontvang? [2]</a:t>
          </a:r>
          <a:endParaRPr lang="en-ZA">
            <a:effectLst/>
          </a:endParaRPr>
        </a:p>
        <a:p>
          <a:pPr eaLnBrk="1" fontAlgn="auto" latinLnBrk="0" hangingPunct="1"/>
          <a:r>
            <a:rPr lang="en-ZA" sz="1100">
              <a:solidFill>
                <a:schemeClr val="dk1"/>
              </a:solidFill>
              <a:effectLst/>
              <a:latin typeface="+mn-lt"/>
              <a:ea typeface="+mn-ea"/>
              <a:cs typeface="+mn-cs"/>
            </a:rPr>
            <a:t>1.6 In</a:t>
          </a:r>
          <a:r>
            <a:rPr lang="en-ZA" sz="1100" baseline="0">
              <a:solidFill>
                <a:schemeClr val="dk1"/>
              </a:solidFill>
              <a:effectLst/>
              <a:latin typeface="+mn-lt"/>
              <a:ea typeface="+mn-ea"/>
              <a:cs typeface="+mn-cs"/>
            </a:rPr>
            <a:t> terme van trokke wat omdraai of uit die tou uitval, hoe realisties is dit om aan te neem dat hierdie stelsel wel aan die toustaanstelsel aannames voldoen sodat ons die toustaaneienskappe kan bereken? [2]</a:t>
          </a:r>
          <a:endParaRPr lang="en-ZA">
            <a:effectLst/>
          </a:endParaRPr>
        </a:p>
        <a:p>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onsultgpb.co.za/grain.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0E29-F8C4-4C73-9BC1-B2DD033BE7E2}">
  <dimension ref="A1:L21"/>
  <sheetViews>
    <sheetView zoomScale="140" workbookViewId="0">
      <selection activeCell="E18" sqref="E18"/>
    </sheetView>
  </sheetViews>
  <sheetFormatPr baseColWidth="10" defaultColWidth="8.83203125" defaultRowHeight="15" x14ac:dyDescent="0.2"/>
  <sheetData>
    <row r="1" spans="1:12" x14ac:dyDescent="0.2">
      <c r="A1" t="s">
        <v>8</v>
      </c>
    </row>
    <row r="2" spans="1:12" x14ac:dyDescent="0.2">
      <c r="A2" t="s">
        <v>12</v>
      </c>
    </row>
    <row r="3" spans="1:12" x14ac:dyDescent="0.2">
      <c r="A3" t="s">
        <v>10</v>
      </c>
    </row>
    <row r="4" spans="1:12" x14ac:dyDescent="0.2">
      <c r="A4" t="s">
        <v>9</v>
      </c>
    </row>
    <row r="5" spans="1:12" x14ac:dyDescent="0.2">
      <c r="A5" t="s">
        <v>11</v>
      </c>
    </row>
    <row r="7" spans="1:12" x14ac:dyDescent="0.2">
      <c r="A7" t="s">
        <v>13</v>
      </c>
    </row>
    <row r="8" spans="1:12" x14ac:dyDescent="0.2">
      <c r="A8" t="s">
        <v>1</v>
      </c>
      <c r="B8" t="s">
        <v>14</v>
      </c>
    </row>
    <row r="9" spans="1:12" x14ac:dyDescent="0.2">
      <c r="A9" t="s">
        <v>2</v>
      </c>
      <c r="B9" t="s">
        <v>15</v>
      </c>
    </row>
    <row r="10" spans="1:12" x14ac:dyDescent="0.2">
      <c r="A10" t="s">
        <v>5</v>
      </c>
      <c r="B10" t="s">
        <v>16</v>
      </c>
      <c r="I10" t="s">
        <v>46</v>
      </c>
      <c r="J10" t="s">
        <v>49</v>
      </c>
      <c r="L10">
        <v>3</v>
      </c>
    </row>
    <row r="11" spans="1:12" x14ac:dyDescent="0.2">
      <c r="A11" t="s">
        <v>7</v>
      </c>
      <c r="B11" t="s">
        <v>17</v>
      </c>
      <c r="I11" t="s">
        <v>47</v>
      </c>
      <c r="J11" t="s">
        <v>48</v>
      </c>
      <c r="L11">
        <v>8</v>
      </c>
    </row>
    <row r="12" spans="1:12" x14ac:dyDescent="0.2">
      <c r="B12" t="s">
        <v>18</v>
      </c>
      <c r="I12" t="b">
        <v>1</v>
      </c>
      <c r="J12" t="s">
        <v>58</v>
      </c>
    </row>
    <row r="14" spans="1:12" x14ac:dyDescent="0.2">
      <c r="A14" t="s">
        <v>0</v>
      </c>
      <c r="F14" t="s">
        <v>50</v>
      </c>
      <c r="H14" t="s">
        <v>4</v>
      </c>
    </row>
    <row r="15" spans="1:12" x14ac:dyDescent="0.2">
      <c r="A15" t="s">
        <v>1</v>
      </c>
      <c r="B15">
        <v>0.375</v>
      </c>
      <c r="E15" t="s">
        <v>34</v>
      </c>
      <c r="F15">
        <f>3/8</f>
        <v>0.375</v>
      </c>
    </row>
    <row r="16" spans="1:12" x14ac:dyDescent="0.2">
      <c r="A16" t="s">
        <v>2</v>
      </c>
      <c r="B16">
        <v>0.2</v>
      </c>
      <c r="C16" t="s">
        <v>3</v>
      </c>
      <c r="E16" t="s">
        <v>59</v>
      </c>
      <c r="F16">
        <f>G16+H16</f>
        <v>0.2</v>
      </c>
      <c r="G16">
        <f>L10/(L11*(L11-L10))</f>
        <v>7.4999999999999997E-2</v>
      </c>
      <c r="H16">
        <f>1/L11</f>
        <v>0.125</v>
      </c>
    </row>
    <row r="17" spans="1:6" x14ac:dyDescent="0.2">
      <c r="A17" t="s">
        <v>5</v>
      </c>
      <c r="B17">
        <v>0.22500000000000001</v>
      </c>
      <c r="C17" t="s">
        <v>6</v>
      </c>
      <c r="E17" t="s">
        <v>65</v>
      </c>
      <c r="F17">
        <f>(L10^2)/(L11*(L11-L10))</f>
        <v>0.22500000000000001</v>
      </c>
    </row>
    <row r="18" spans="1:6" x14ac:dyDescent="0.2">
      <c r="A18" t="s">
        <v>7</v>
      </c>
      <c r="B18">
        <v>0.14099999999999999</v>
      </c>
      <c r="E18" t="s">
        <v>61</v>
      </c>
      <c r="F18">
        <f>(L10/L11)^(1+1)</f>
        <v>0.140625</v>
      </c>
    </row>
    <row r="19" spans="1:6" x14ac:dyDescent="0.2">
      <c r="B19">
        <v>5.2999999999999999E-2</v>
      </c>
      <c r="E19" t="s">
        <v>62</v>
      </c>
      <c r="F19">
        <f>(L10/L11)^(2+1)</f>
        <v>5.2734375E-2</v>
      </c>
    </row>
    <row r="20" spans="1:6" x14ac:dyDescent="0.2">
      <c r="B20">
        <v>0.02</v>
      </c>
      <c r="E20" t="s">
        <v>63</v>
      </c>
      <c r="F20">
        <f>(L10/L11)^(3+1)</f>
        <v>1.9775390625E-2</v>
      </c>
    </row>
    <row r="21" spans="1:6" x14ac:dyDescent="0.2">
      <c r="B21">
        <v>7.0000000000000001E-3</v>
      </c>
      <c r="E21" t="s">
        <v>64</v>
      </c>
      <c r="F21">
        <f>(L10/L11)^(4+1)</f>
        <v>7.415771484375E-3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C1AA-7E2B-4D84-ABFA-351DAAB64BA1}">
  <dimension ref="A1:I21"/>
  <sheetViews>
    <sheetView zoomScale="156" workbookViewId="0">
      <selection activeCell="G18" sqref="G18"/>
    </sheetView>
  </sheetViews>
  <sheetFormatPr baseColWidth="10" defaultColWidth="8.83203125" defaultRowHeight="15" x14ac:dyDescent="0.2"/>
  <sheetData>
    <row r="1" spans="1:9" x14ac:dyDescent="0.2">
      <c r="A1" t="s">
        <v>19</v>
      </c>
    </row>
    <row r="2" spans="1:9" x14ac:dyDescent="0.2">
      <c r="A2" t="s">
        <v>12</v>
      </c>
    </row>
    <row r="3" spans="1:9" x14ac:dyDescent="0.2">
      <c r="A3" t="s">
        <v>21</v>
      </c>
    </row>
    <row r="4" spans="1:9" x14ac:dyDescent="0.2">
      <c r="A4" t="s">
        <v>22</v>
      </c>
    </row>
    <row r="5" spans="1:9" x14ac:dyDescent="0.2">
      <c r="A5" t="s">
        <v>20</v>
      </c>
    </row>
    <row r="6" spans="1:9" x14ac:dyDescent="0.2">
      <c r="A6" t="s">
        <v>23</v>
      </c>
    </row>
    <row r="7" spans="1:9" x14ac:dyDescent="0.2">
      <c r="A7" t="s">
        <v>24</v>
      </c>
      <c r="I7" t="s">
        <v>66</v>
      </c>
    </row>
    <row r="8" spans="1:9" x14ac:dyDescent="0.2">
      <c r="A8" t="s">
        <v>25</v>
      </c>
      <c r="G8" t="s">
        <v>52</v>
      </c>
      <c r="H8">
        <v>5</v>
      </c>
      <c r="I8">
        <f>60/5</f>
        <v>12</v>
      </c>
    </row>
    <row r="9" spans="1:9" x14ac:dyDescent="0.2">
      <c r="A9" t="s">
        <v>1</v>
      </c>
      <c r="B9" t="s">
        <v>26</v>
      </c>
      <c r="G9" t="s">
        <v>67</v>
      </c>
      <c r="H9">
        <v>6</v>
      </c>
      <c r="I9">
        <f>60/6</f>
        <v>10</v>
      </c>
    </row>
    <row r="10" spans="1:9" x14ac:dyDescent="0.2">
      <c r="A10" t="s">
        <v>2</v>
      </c>
      <c r="B10" t="s">
        <v>27</v>
      </c>
    </row>
    <row r="11" spans="1:9" x14ac:dyDescent="0.2">
      <c r="A11" t="s">
        <v>5</v>
      </c>
      <c r="B11" t="s">
        <v>28</v>
      </c>
    </row>
    <row r="12" spans="1:9" x14ac:dyDescent="0.2">
      <c r="A12" t="s">
        <v>7</v>
      </c>
      <c r="B12" t="s">
        <v>29</v>
      </c>
    </row>
    <row r="13" spans="1:9" x14ac:dyDescent="0.2">
      <c r="A13" t="s">
        <v>30</v>
      </c>
      <c r="B13" t="s">
        <v>31</v>
      </c>
    </row>
    <row r="16" spans="1:9" x14ac:dyDescent="0.2">
      <c r="A16" t="s">
        <v>0</v>
      </c>
    </row>
    <row r="17" spans="1:7" x14ac:dyDescent="0.2">
      <c r="A17" t="s">
        <v>1</v>
      </c>
      <c r="B17" s="2">
        <v>4.166666666666667</v>
      </c>
      <c r="C17" t="s">
        <v>32</v>
      </c>
      <c r="D17" t="s">
        <v>65</v>
      </c>
      <c r="E17">
        <f>(H8^2)/(H9*(H9-H8))</f>
        <v>4.166666666666667</v>
      </c>
      <c r="G17">
        <f>I9/(I8-I9)</f>
        <v>5</v>
      </c>
    </row>
    <row r="18" spans="1:7" x14ac:dyDescent="0.2">
      <c r="A18" t="s">
        <v>2</v>
      </c>
      <c r="B18" s="2">
        <v>0.41666666666666669</v>
      </c>
      <c r="C18" t="s">
        <v>33</v>
      </c>
      <c r="D18" t="s">
        <v>60</v>
      </c>
      <c r="E18">
        <f>I9/(I8*(I8-I9))</f>
        <v>0.41666666666666669</v>
      </c>
    </row>
    <row r="19" spans="1:7" x14ac:dyDescent="0.2">
      <c r="A19" t="s">
        <v>5</v>
      </c>
      <c r="B19">
        <v>0.5</v>
      </c>
      <c r="C19" t="s">
        <v>33</v>
      </c>
      <c r="D19" t="s">
        <v>68</v>
      </c>
      <c r="E19">
        <f>1/(I8-I9)</f>
        <v>0.5</v>
      </c>
    </row>
    <row r="20" spans="1:7" x14ac:dyDescent="0.2">
      <c r="A20" t="s">
        <v>7</v>
      </c>
      <c r="B20" s="2">
        <v>0.83333333333333337</v>
      </c>
      <c r="C20" t="s">
        <v>34</v>
      </c>
      <c r="D20" t="s">
        <v>34</v>
      </c>
      <c r="E20">
        <f>H8/H9</f>
        <v>0.83333333333333337</v>
      </c>
    </row>
    <row r="21" spans="1:7" x14ac:dyDescent="0.2">
      <c r="A21" t="s">
        <v>30</v>
      </c>
      <c r="B21" s="2">
        <v>0.16666666666666663</v>
      </c>
      <c r="C21" t="s">
        <v>35</v>
      </c>
      <c r="D21" t="s">
        <v>35</v>
      </c>
      <c r="E21">
        <f>1-(H8/H9)</f>
        <v>0.16666666666666663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4F7BF-F6DE-434E-9862-A9D76A5A864F}">
  <dimension ref="A1:P55"/>
  <sheetViews>
    <sheetView topLeftCell="A36" zoomScale="125" workbookViewId="0">
      <selection activeCell="E51" sqref="E51"/>
    </sheetView>
  </sheetViews>
  <sheetFormatPr baseColWidth="10" defaultColWidth="8.83203125" defaultRowHeight="15" x14ac:dyDescent="0.2"/>
  <sheetData>
    <row r="1" spans="1:16" x14ac:dyDescent="0.2">
      <c r="A1" t="s">
        <v>36</v>
      </c>
    </row>
    <row r="2" spans="1:16" x14ac:dyDescent="0.2">
      <c r="A2" t="s">
        <v>37</v>
      </c>
    </row>
    <row r="3" spans="1:16" x14ac:dyDescent="0.2">
      <c r="A3" t="s">
        <v>12</v>
      </c>
    </row>
    <row r="5" spans="1:16" x14ac:dyDescent="0.2">
      <c r="P5" t="s">
        <v>38</v>
      </c>
    </row>
    <row r="19" spans="2:16" x14ac:dyDescent="0.2">
      <c r="P19" t="s">
        <v>39</v>
      </c>
    </row>
    <row r="20" spans="2:16" x14ac:dyDescent="0.2">
      <c r="P20" s="3" t="s">
        <v>40</v>
      </c>
    </row>
    <row r="26" spans="2:16" x14ac:dyDescent="0.2">
      <c r="B26" t="s">
        <v>41</v>
      </c>
    </row>
    <row r="27" spans="2:16" x14ac:dyDescent="0.2">
      <c r="B27" t="s">
        <v>42</v>
      </c>
      <c r="N27" t="s">
        <v>51</v>
      </c>
      <c r="O27">
        <v>30</v>
      </c>
    </row>
    <row r="28" spans="2:16" x14ac:dyDescent="0.2">
      <c r="N28" t="s">
        <v>52</v>
      </c>
      <c r="O28">
        <v>35</v>
      </c>
    </row>
    <row r="45" spans="2:15" x14ac:dyDescent="0.2">
      <c r="B45" t="s">
        <v>0</v>
      </c>
      <c r="K45" t="s">
        <v>69</v>
      </c>
    </row>
    <row r="46" spans="2:15" x14ac:dyDescent="0.2">
      <c r="B46" t="s">
        <v>1</v>
      </c>
      <c r="C46">
        <v>6</v>
      </c>
      <c r="D46" t="s">
        <v>43</v>
      </c>
      <c r="E46">
        <f>H46+H47</f>
        <v>6</v>
      </c>
      <c r="F46" t="s">
        <v>43</v>
      </c>
      <c r="G46" t="s">
        <v>53</v>
      </c>
      <c r="H46">
        <f>O27/O28</f>
        <v>0.8571428571428571</v>
      </c>
      <c r="K46" t="s">
        <v>70</v>
      </c>
      <c r="O46">
        <f>(30*(1/(35-30))*18)</f>
        <v>108</v>
      </c>
    </row>
    <row r="47" spans="2:15" x14ac:dyDescent="0.2">
      <c r="B47" t="s">
        <v>2</v>
      </c>
      <c r="C47">
        <v>12</v>
      </c>
      <c r="D47" t="s">
        <v>44</v>
      </c>
      <c r="E47">
        <f>(H48+H49)*60</f>
        <v>12</v>
      </c>
      <c r="F47" t="s">
        <v>44</v>
      </c>
      <c r="G47" t="s">
        <v>54</v>
      </c>
      <c r="H47">
        <f>(O27^2)/(O28*(O28-O27))</f>
        <v>5.1428571428571432</v>
      </c>
    </row>
    <row r="48" spans="2:15" x14ac:dyDescent="0.2">
      <c r="B48" t="s">
        <v>5</v>
      </c>
      <c r="C48">
        <v>0.85699999999999998</v>
      </c>
      <c r="E48">
        <f>O27/O28</f>
        <v>0.8571428571428571</v>
      </c>
      <c r="G48" t="s">
        <v>55</v>
      </c>
      <c r="H48">
        <f>1/O28</f>
        <v>2.8571428571428571E-2</v>
      </c>
    </row>
    <row r="49" spans="2:8" x14ac:dyDescent="0.2">
      <c r="B49" t="s">
        <v>7</v>
      </c>
      <c r="C49">
        <v>0.54</v>
      </c>
      <c r="E49">
        <f>(O27/O28)^(3+1)</f>
        <v>0.53977509371095367</v>
      </c>
      <c r="G49" t="s">
        <v>56</v>
      </c>
      <c r="H49">
        <f>O27/(O28*(O28-O27))</f>
        <v>0.17142857142857143</v>
      </c>
    </row>
    <row r="50" spans="2:8" x14ac:dyDescent="0.2">
      <c r="B50" t="s">
        <v>30</v>
      </c>
      <c r="C50" t="s">
        <v>45</v>
      </c>
      <c r="E50">
        <f>O46*16</f>
        <v>1728</v>
      </c>
    </row>
    <row r="55" spans="2:8" x14ac:dyDescent="0.2">
      <c r="B55">
        <f>2</f>
        <v>2</v>
      </c>
    </row>
  </sheetData>
  <hyperlinks>
    <hyperlink ref="P20" r:id="rId1" xr:uid="{D02DA4D5-1223-4BC3-B48F-B887A0B555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8731-0C00-491D-94B2-7DF7EF0FEC61}">
  <dimension ref="B13:N36"/>
  <sheetViews>
    <sheetView tabSelected="1" topLeftCell="A3" zoomScale="87" zoomScaleNormal="100" workbookViewId="0">
      <selection activeCell="C30" sqref="C30"/>
    </sheetView>
  </sheetViews>
  <sheetFormatPr baseColWidth="10" defaultColWidth="8.83203125" defaultRowHeight="15" x14ac:dyDescent="0.2"/>
  <cols>
    <col min="3" max="3" width="11" customWidth="1"/>
  </cols>
  <sheetData>
    <row r="13" spans="2:2" x14ac:dyDescent="0.2">
      <c r="B13" s="1"/>
    </row>
    <row r="24" spans="2:14" x14ac:dyDescent="0.2">
      <c r="H24" t="s">
        <v>71</v>
      </c>
    </row>
    <row r="25" spans="2:14" x14ac:dyDescent="0.2">
      <c r="B25">
        <v>1.1000000000000001</v>
      </c>
      <c r="C25">
        <v>1.5</v>
      </c>
      <c r="D25" t="s">
        <v>57</v>
      </c>
      <c r="E25" t="s">
        <v>85</v>
      </c>
    </row>
    <row r="26" spans="2:14" x14ac:dyDescent="0.2">
      <c r="B26">
        <v>1.2</v>
      </c>
      <c r="C26">
        <v>4</v>
      </c>
      <c r="D26" t="s">
        <v>57</v>
      </c>
      <c r="E26" t="s">
        <v>84</v>
      </c>
      <c r="H26" t="s">
        <v>72</v>
      </c>
      <c r="I26" t="s">
        <v>73</v>
      </c>
      <c r="L26" t="s">
        <v>76</v>
      </c>
      <c r="M26">
        <v>15</v>
      </c>
      <c r="N26" t="s">
        <v>77</v>
      </c>
    </row>
    <row r="27" spans="2:14" x14ac:dyDescent="0.2">
      <c r="B27">
        <v>1.3</v>
      </c>
      <c r="C27">
        <f>(I28^2)/(L28*(L28-I28))</f>
        <v>0.22500000000000001</v>
      </c>
      <c r="D27" t="s">
        <v>43</v>
      </c>
      <c r="E27" t="s">
        <v>65</v>
      </c>
      <c r="H27" t="s">
        <v>74</v>
      </c>
      <c r="I27">
        <v>2.5000000000000001E-2</v>
      </c>
      <c r="J27" t="s">
        <v>75</v>
      </c>
      <c r="L27" t="s">
        <v>52</v>
      </c>
      <c r="M27">
        <f>1/15</f>
        <v>6.6666666666666666E-2</v>
      </c>
      <c r="N27" t="s">
        <v>78</v>
      </c>
    </row>
    <row r="28" spans="2:14" x14ac:dyDescent="0.2">
      <c r="B28">
        <v>1.4</v>
      </c>
      <c r="C28" t="s">
        <v>81</v>
      </c>
      <c r="D28" t="s">
        <v>83</v>
      </c>
      <c r="E28" t="s">
        <v>59</v>
      </c>
      <c r="I28">
        <f>I27*60</f>
        <v>1.5</v>
      </c>
      <c r="J28" t="s">
        <v>57</v>
      </c>
      <c r="L28">
        <v>4</v>
      </c>
      <c r="M28" t="s">
        <v>79</v>
      </c>
    </row>
    <row r="29" spans="2:14" x14ac:dyDescent="0.2">
      <c r="B29">
        <v>1.5</v>
      </c>
      <c r="C29">
        <f>1-(1-(I28/L28))</f>
        <v>0.375</v>
      </c>
      <c r="D29" t="s">
        <v>86</v>
      </c>
      <c r="E29" t="s">
        <v>87</v>
      </c>
    </row>
    <row r="30" spans="2:14" x14ac:dyDescent="0.2">
      <c r="B30">
        <v>1.6</v>
      </c>
    </row>
    <row r="31" spans="2:14" x14ac:dyDescent="0.2">
      <c r="H31" t="s">
        <v>80</v>
      </c>
      <c r="I31">
        <f>1/(L28-I28)</f>
        <v>0.4</v>
      </c>
      <c r="J31" t="s">
        <v>33</v>
      </c>
    </row>
    <row r="32" spans="2:14" x14ac:dyDescent="0.2">
      <c r="I32">
        <f>I31*60</f>
        <v>24</v>
      </c>
      <c r="J32" t="s">
        <v>44</v>
      </c>
    </row>
    <row r="34" spans="8:12" x14ac:dyDescent="0.2">
      <c r="H34" t="s">
        <v>56</v>
      </c>
      <c r="I34">
        <f>I28/(L28*(L28-I28))</f>
        <v>0.15</v>
      </c>
    </row>
    <row r="35" spans="8:12" x14ac:dyDescent="0.2">
      <c r="H35" t="s">
        <v>55</v>
      </c>
      <c r="I35">
        <f>1/L28</f>
        <v>0.25</v>
      </c>
    </row>
    <row r="36" spans="8:12" x14ac:dyDescent="0.2">
      <c r="H36" t="s">
        <v>80</v>
      </c>
      <c r="I36">
        <f>I34+I35</f>
        <v>0.4</v>
      </c>
      <c r="J36" t="s">
        <v>82</v>
      </c>
      <c r="K36">
        <f>0.4*60</f>
        <v>24</v>
      </c>
      <c r="L36"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Stellenbosch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2022-07-25T12:52:28Z</dcterms:created>
  <dcterms:modified xsi:type="dcterms:W3CDTF">2022-08-03T11:48:19Z</dcterms:modified>
</cp:coreProperties>
</file>