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kadon\Downloads\"/>
    </mc:Choice>
  </mc:AlternateContent>
  <xr:revisionPtr revIDLastSave="0" documentId="13_ncr:1_{7F527F92-8C12-4070-8436-98EB0224C0BB}" xr6:coauthVersionLast="47" xr6:coauthVersionMax="47" xr10:uidLastSave="{00000000-0000-0000-0000-000000000000}"/>
  <bookViews>
    <workbookView xWindow="57480" yWindow="-120" windowWidth="29040" windowHeight="15720" activeTab="3" xr2:uid="{0D3276F5-402C-4110-B163-390267340FC5}"/>
  </bookViews>
  <sheets>
    <sheet name="EU Totals" sheetId="2" r:id="rId1"/>
    <sheet name="PAGO" sheetId="13" r:id="rId2"/>
    <sheet name="PASI" sheetId="14" r:id="rId3"/>
    <sheet name="PAGE" sheetId="15" r:id="rId4"/>
    <sheet name="PARA" sheetId="16" r:id="rId5"/>
    <sheet name="PAIN" sheetId="18" r:id="rId6"/>
    <sheet name="PACA" sheetId="17" r:id="rId7"/>
    <sheet name="PAST" sheetId="19" r:id="rId8"/>
    <sheet name="Sheet2" sheetId="2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4" l="1"/>
  <c r="H20" i="14"/>
  <c r="G7" i="19"/>
  <c r="G8" i="19"/>
  <c r="G33" i="18"/>
  <c r="G32" i="18"/>
  <c r="G28" i="18"/>
  <c r="G32" i="15" l="1"/>
  <c r="G28" i="15"/>
  <c r="G19" i="13"/>
  <c r="G32" i="13"/>
  <c r="G28" i="13"/>
  <c r="G28" i="17"/>
  <c r="G14" i="14"/>
  <c r="N24" i="21"/>
  <c r="M24" i="21"/>
  <c r="L24" i="21"/>
  <c r="K24" i="21"/>
  <c r="J24" i="21"/>
  <c r="I24" i="21"/>
  <c r="H24" i="21"/>
  <c r="G24" i="21"/>
  <c r="F24" i="21"/>
  <c r="E24" i="21"/>
  <c r="D24" i="21"/>
  <c r="C24" i="21"/>
  <c r="N23" i="21"/>
  <c r="M23" i="21"/>
  <c r="L23" i="21"/>
  <c r="K23" i="21"/>
  <c r="K25" i="21" s="1"/>
  <c r="K26" i="21" s="1"/>
  <c r="J23" i="21"/>
  <c r="I23" i="21"/>
  <c r="I25" i="21" s="1"/>
  <c r="I26" i="21" s="1"/>
  <c r="H23" i="21"/>
  <c r="H25" i="21" s="1"/>
  <c r="H26" i="21" s="1"/>
  <c r="G23" i="21"/>
  <c r="F23" i="21"/>
  <c r="E23" i="21"/>
  <c r="E25" i="21" s="1"/>
  <c r="D23" i="21"/>
  <c r="C23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G20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N17" i="21"/>
  <c r="M17" i="21"/>
  <c r="L17" i="21"/>
  <c r="K17" i="21"/>
  <c r="K19" i="21" s="1"/>
  <c r="K20" i="21" s="1"/>
  <c r="J17" i="21"/>
  <c r="I17" i="21"/>
  <c r="H17" i="21"/>
  <c r="H19" i="21" s="1"/>
  <c r="G17" i="21"/>
  <c r="F17" i="21"/>
  <c r="F19" i="21" s="1"/>
  <c r="E17" i="21"/>
  <c r="E19" i="21" s="1"/>
  <c r="D17" i="21"/>
  <c r="C17" i="21"/>
  <c r="C19" i="21" s="1"/>
  <c r="N16" i="21"/>
  <c r="M16" i="21"/>
  <c r="L16" i="21"/>
  <c r="K16" i="21"/>
  <c r="J16" i="21"/>
  <c r="I16" i="21"/>
  <c r="H16" i="21"/>
  <c r="G16" i="21"/>
  <c r="F16" i="21"/>
  <c r="E16" i="21"/>
  <c r="D16" i="21"/>
  <c r="C16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N11" i="21"/>
  <c r="N13" i="21" s="1"/>
  <c r="N14" i="21" s="1"/>
  <c r="M11" i="21"/>
  <c r="L11" i="21"/>
  <c r="L13" i="21" s="1"/>
  <c r="L14" i="21" s="1"/>
  <c r="K11" i="21"/>
  <c r="J11" i="21"/>
  <c r="J13" i="21" s="1"/>
  <c r="J14" i="21" s="1"/>
  <c r="I11" i="21"/>
  <c r="I13" i="21" s="1"/>
  <c r="I14" i="21" s="1"/>
  <c r="H11" i="21"/>
  <c r="H13" i="21" s="1"/>
  <c r="G11" i="21"/>
  <c r="F11" i="21"/>
  <c r="F13" i="21" s="1"/>
  <c r="E11" i="21"/>
  <c r="D11" i="21"/>
  <c r="C11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N6" i="21"/>
  <c r="M6" i="21"/>
  <c r="L6" i="21"/>
  <c r="K6" i="21"/>
  <c r="J6" i="21"/>
  <c r="I6" i="21"/>
  <c r="H6" i="21"/>
  <c r="G6" i="21"/>
  <c r="F6" i="21"/>
  <c r="E6" i="21"/>
  <c r="D6" i="21"/>
  <c r="C6" i="21"/>
  <c r="N5" i="21"/>
  <c r="M5" i="21"/>
  <c r="L5" i="21"/>
  <c r="L7" i="21" s="1"/>
  <c r="K5" i="21"/>
  <c r="K7" i="21" s="1"/>
  <c r="J5" i="21"/>
  <c r="J7" i="21" s="1"/>
  <c r="I5" i="21"/>
  <c r="H5" i="21"/>
  <c r="H7" i="21" s="1"/>
  <c r="H33" i="21" s="1"/>
  <c r="G5" i="21"/>
  <c r="F5" i="21"/>
  <c r="F7" i="21" s="1"/>
  <c r="F33" i="21" s="1"/>
  <c r="E5" i="21"/>
  <c r="E7" i="21" s="1"/>
  <c r="D5" i="21"/>
  <c r="D7" i="21" s="1"/>
  <c r="C5" i="21"/>
  <c r="C7" i="21" s="1"/>
  <c r="N4" i="21"/>
  <c r="N32" i="21" s="1"/>
  <c r="M4" i="21"/>
  <c r="L4" i="21"/>
  <c r="L32" i="21" s="1"/>
  <c r="K4" i="21"/>
  <c r="J4" i="21"/>
  <c r="J32" i="21" s="1"/>
  <c r="I4" i="21"/>
  <c r="I32" i="21" s="1"/>
  <c r="H4" i="21"/>
  <c r="H32" i="21" s="1"/>
  <c r="G4" i="21"/>
  <c r="F4" i="21"/>
  <c r="F32" i="21" s="1"/>
  <c r="E4" i="21"/>
  <c r="D4" i="21"/>
  <c r="C4" i="21"/>
  <c r="G20" i="2"/>
  <c r="F32" i="15"/>
  <c r="F33" i="15"/>
  <c r="F34" i="15"/>
  <c r="E29" i="15"/>
  <c r="F29" i="15"/>
  <c r="F28" i="15"/>
  <c r="F28" i="18"/>
  <c r="E28" i="18"/>
  <c r="F32" i="18"/>
  <c r="M7" i="21" l="1"/>
  <c r="C25" i="21"/>
  <c r="N25" i="21"/>
  <c r="N26" i="21" s="1"/>
  <c r="H14" i="21"/>
  <c r="D32" i="21"/>
  <c r="N7" i="21"/>
  <c r="E32" i="21"/>
  <c r="M32" i="21"/>
  <c r="I7" i="21"/>
  <c r="I8" i="21" s="1"/>
  <c r="E13" i="21"/>
  <c r="E33" i="21" s="1"/>
  <c r="E34" i="21" s="1"/>
  <c r="M13" i="21"/>
  <c r="M14" i="21" s="1"/>
  <c r="I19" i="21"/>
  <c r="I33" i="21" s="1"/>
  <c r="I34" i="21" s="1"/>
  <c r="D25" i="21"/>
  <c r="L25" i="21"/>
  <c r="L26" i="21" s="1"/>
  <c r="J19" i="21"/>
  <c r="J20" i="21" s="1"/>
  <c r="D19" i="21"/>
  <c r="L19" i="21"/>
  <c r="L20" i="21" s="1"/>
  <c r="M19" i="21"/>
  <c r="M20" i="21" s="1"/>
  <c r="C32" i="21"/>
  <c r="K32" i="21"/>
  <c r="C13" i="21"/>
  <c r="C33" i="21" s="1"/>
  <c r="K13" i="21"/>
  <c r="K14" i="21" s="1"/>
  <c r="J25" i="21"/>
  <c r="J26" i="21" s="1"/>
  <c r="G19" i="21"/>
  <c r="G25" i="21"/>
  <c r="G26" i="21" s="1"/>
  <c r="G13" i="21"/>
  <c r="G14" i="21" s="1"/>
  <c r="G7" i="21"/>
  <c r="G8" i="21" s="1"/>
  <c r="G32" i="21"/>
  <c r="D13" i="21"/>
  <c r="D29" i="21" s="1"/>
  <c r="D33" i="21"/>
  <c r="F25" i="21"/>
  <c r="F29" i="21" s="1"/>
  <c r="H29" i="21"/>
  <c r="D20" i="21"/>
  <c r="C26" i="21"/>
  <c r="E20" i="21"/>
  <c r="D26" i="21"/>
  <c r="F14" i="21"/>
  <c r="F20" i="21"/>
  <c r="E26" i="21"/>
  <c r="D14" i="21"/>
  <c r="H20" i="21"/>
  <c r="N19" i="21"/>
  <c r="M25" i="21"/>
  <c r="M26" i="21" s="1"/>
  <c r="C14" i="21"/>
  <c r="C20" i="21"/>
  <c r="D8" i="21"/>
  <c r="F34" i="21"/>
  <c r="F8" i="21"/>
  <c r="E8" i="21"/>
  <c r="J8" i="21"/>
  <c r="K8" i="21"/>
  <c r="H34" i="21"/>
  <c r="H8" i="21"/>
  <c r="L8" i="21"/>
  <c r="N8" i="21"/>
  <c r="M8" i="21"/>
  <c r="C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F32" i="13"/>
  <c r="F28" i="13"/>
  <c r="C29" i="21" l="1"/>
  <c r="D34" i="21"/>
  <c r="I20" i="21"/>
  <c r="E14" i="21"/>
  <c r="I29" i="21"/>
  <c r="I30" i="21" s="1"/>
  <c r="E29" i="21"/>
  <c r="E30" i="21" s="1"/>
  <c r="L33" i="21"/>
  <c r="L34" i="21" s="1"/>
  <c r="J33" i="21"/>
  <c r="J34" i="21" s="1"/>
  <c r="C34" i="21"/>
  <c r="K29" i="21"/>
  <c r="K30" i="21" s="1"/>
  <c r="K33" i="21"/>
  <c r="K34" i="21" s="1"/>
  <c r="F26" i="21"/>
  <c r="M33" i="21"/>
  <c r="M34" i="21" s="1"/>
  <c r="J29" i="21"/>
  <c r="L29" i="21"/>
  <c r="L30" i="21" s="1"/>
  <c r="G29" i="21"/>
  <c r="G30" i="21" s="1"/>
  <c r="G33" i="21"/>
  <c r="G34" i="21" s="1"/>
  <c r="N33" i="21"/>
  <c r="N34" i="21" s="1"/>
  <c r="N20" i="21"/>
  <c r="N29" i="21"/>
  <c r="M29" i="21"/>
  <c r="M30" i="21" s="1"/>
  <c r="C30" i="21"/>
  <c r="J30" i="21"/>
  <c r="N30" i="21"/>
  <c r="H30" i="21"/>
  <c r="F30" i="21"/>
  <c r="D30" i="21"/>
  <c r="F25" i="14"/>
  <c r="F13" i="14"/>
  <c r="F14" i="14"/>
  <c r="D20" i="16"/>
  <c r="E14" i="14"/>
  <c r="E20" i="14"/>
  <c r="E32" i="17"/>
  <c r="F32" i="17"/>
  <c r="F28" i="17"/>
  <c r="E32" i="18"/>
  <c r="E33" i="15" l="1"/>
  <c r="E32" i="15"/>
  <c r="E28" i="15"/>
  <c r="E33" i="13" l="1"/>
  <c r="E32" i="13"/>
  <c r="E29" i="13"/>
  <c r="E28" i="13"/>
  <c r="E28" i="17"/>
  <c r="D32" i="15"/>
  <c r="D28" i="15"/>
  <c r="D32" i="18"/>
  <c r="D28" i="18"/>
  <c r="H14" i="13" l="1"/>
  <c r="I14" i="13"/>
  <c r="J14" i="13"/>
  <c r="K14" i="13"/>
  <c r="L14" i="13"/>
  <c r="M14" i="13"/>
  <c r="N14" i="13"/>
  <c r="D33" i="19"/>
  <c r="I33" i="19"/>
  <c r="J33" i="19"/>
  <c r="K33" i="19"/>
  <c r="L33" i="19"/>
  <c r="M33" i="19"/>
  <c r="N33" i="19"/>
  <c r="G33" i="16"/>
  <c r="G34" i="16" s="1"/>
  <c r="H33" i="16"/>
  <c r="I33" i="16"/>
  <c r="J33" i="16"/>
  <c r="K33" i="16"/>
  <c r="L33" i="16"/>
  <c r="M33" i="16"/>
  <c r="N33" i="16"/>
  <c r="N34" i="16" s="1"/>
  <c r="D32" i="16"/>
  <c r="E32" i="16"/>
  <c r="F32" i="16"/>
  <c r="G32" i="16"/>
  <c r="H32" i="16"/>
  <c r="I32" i="16"/>
  <c r="J32" i="16"/>
  <c r="K32" i="16"/>
  <c r="K34" i="16" s="1"/>
  <c r="L32" i="16"/>
  <c r="M32" i="16"/>
  <c r="N32" i="16"/>
  <c r="H29" i="16"/>
  <c r="I29" i="16"/>
  <c r="J29" i="16"/>
  <c r="K29" i="16"/>
  <c r="L29" i="16"/>
  <c r="M29" i="16"/>
  <c r="N29" i="16"/>
  <c r="D28" i="16"/>
  <c r="E28" i="16"/>
  <c r="F28" i="16"/>
  <c r="G28" i="16"/>
  <c r="H28" i="16"/>
  <c r="I28" i="16"/>
  <c r="J28" i="16"/>
  <c r="K28" i="16"/>
  <c r="L28" i="16"/>
  <c r="M28" i="16"/>
  <c r="M30" i="16" s="1"/>
  <c r="N28" i="16"/>
  <c r="N18" i="2"/>
  <c r="N17" i="2"/>
  <c r="N19" i="2" s="1"/>
  <c r="N20" i="2" s="1"/>
  <c r="N16" i="2"/>
  <c r="C4" i="2"/>
  <c r="D16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I25" i="2" s="1"/>
  <c r="I26" i="2" s="1"/>
  <c r="J24" i="2"/>
  <c r="K24" i="2"/>
  <c r="L24" i="2"/>
  <c r="M24" i="2"/>
  <c r="N24" i="2"/>
  <c r="C24" i="2"/>
  <c r="C23" i="2"/>
  <c r="C22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J19" i="2" s="1"/>
  <c r="J20" i="2" s="1"/>
  <c r="K17" i="2"/>
  <c r="L17" i="2"/>
  <c r="M17" i="2"/>
  <c r="D18" i="2"/>
  <c r="E18" i="2"/>
  <c r="F18" i="2"/>
  <c r="G18" i="2"/>
  <c r="H18" i="2"/>
  <c r="I18" i="2"/>
  <c r="J18" i="2"/>
  <c r="K18" i="2"/>
  <c r="K19" i="2" s="1"/>
  <c r="K20" i="2" s="1"/>
  <c r="L18" i="2"/>
  <c r="M18" i="2"/>
  <c r="C17" i="2"/>
  <c r="C18" i="2"/>
  <c r="C16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M13" i="2" s="1"/>
  <c r="M14" i="2" s="1"/>
  <c r="N12" i="2"/>
  <c r="C11" i="2"/>
  <c r="C12" i="2"/>
  <c r="C13" i="2" s="1"/>
  <c r="C10" i="2"/>
  <c r="D4" i="2"/>
  <c r="E4" i="2"/>
  <c r="F4" i="2"/>
  <c r="G4" i="2"/>
  <c r="H4" i="2"/>
  <c r="I4" i="2"/>
  <c r="I28" i="2" s="1"/>
  <c r="J4" i="2"/>
  <c r="K4" i="2"/>
  <c r="K28" i="2" s="1"/>
  <c r="L4" i="2"/>
  <c r="M4" i="2"/>
  <c r="N4" i="2"/>
  <c r="D5" i="2"/>
  <c r="E5" i="2"/>
  <c r="F5" i="2"/>
  <c r="G5" i="2"/>
  <c r="H5" i="2"/>
  <c r="I5" i="2"/>
  <c r="J5" i="2"/>
  <c r="K5" i="2"/>
  <c r="K7" i="2" s="1"/>
  <c r="K8" i="2" s="1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C5" i="2"/>
  <c r="C6" i="2"/>
  <c r="D34" i="13"/>
  <c r="D33" i="13"/>
  <c r="D32" i="13"/>
  <c r="D29" i="13"/>
  <c r="D30" i="13" s="1"/>
  <c r="D28" i="13"/>
  <c r="D32" i="17"/>
  <c r="D33" i="17"/>
  <c r="D34" i="17" s="1"/>
  <c r="D28" i="17"/>
  <c r="D28" i="19"/>
  <c r="E28" i="19"/>
  <c r="F28" i="19"/>
  <c r="G28" i="19"/>
  <c r="H28" i="19"/>
  <c r="I28" i="19"/>
  <c r="J28" i="19"/>
  <c r="K28" i="19"/>
  <c r="L28" i="19"/>
  <c r="M28" i="19"/>
  <c r="N28" i="19"/>
  <c r="E29" i="19"/>
  <c r="E30" i="19" s="1"/>
  <c r="I29" i="19"/>
  <c r="J29" i="19"/>
  <c r="K29" i="19"/>
  <c r="K30" i="19" s="1"/>
  <c r="L29" i="19"/>
  <c r="L30" i="19" s="1"/>
  <c r="M29" i="19"/>
  <c r="M30" i="19" s="1"/>
  <c r="N29" i="19"/>
  <c r="N30" i="19" s="1"/>
  <c r="I30" i="19"/>
  <c r="J30" i="19"/>
  <c r="N34" i="14"/>
  <c r="E33" i="14"/>
  <c r="E34" i="14" s="1"/>
  <c r="J33" i="14"/>
  <c r="J34" i="14" s="1"/>
  <c r="K33" i="14"/>
  <c r="K34" i="14" s="1"/>
  <c r="L33" i="14"/>
  <c r="L34" i="14" s="1"/>
  <c r="M33" i="14"/>
  <c r="M34" i="14" s="1"/>
  <c r="N33" i="14"/>
  <c r="D32" i="14"/>
  <c r="E32" i="14"/>
  <c r="F32" i="14"/>
  <c r="G32" i="14"/>
  <c r="H32" i="14"/>
  <c r="I32" i="14"/>
  <c r="J32" i="14"/>
  <c r="K32" i="14"/>
  <c r="L32" i="14"/>
  <c r="M32" i="14"/>
  <c r="N32" i="14"/>
  <c r="J29" i="14"/>
  <c r="K29" i="14"/>
  <c r="L29" i="14"/>
  <c r="M29" i="14"/>
  <c r="M30" i="14" s="1"/>
  <c r="N29" i="14"/>
  <c r="N30" i="14" s="1"/>
  <c r="J30" i="14"/>
  <c r="K30" i="14"/>
  <c r="L30" i="14"/>
  <c r="D28" i="14"/>
  <c r="E28" i="14"/>
  <c r="F28" i="14"/>
  <c r="G28" i="14"/>
  <c r="H28" i="14"/>
  <c r="I28" i="14"/>
  <c r="J28" i="14"/>
  <c r="K28" i="14"/>
  <c r="L28" i="14"/>
  <c r="M28" i="14"/>
  <c r="N28" i="14"/>
  <c r="C32" i="14"/>
  <c r="D7" i="14"/>
  <c r="D33" i="14" s="1"/>
  <c r="D34" i="14" s="1"/>
  <c r="D8" i="14"/>
  <c r="D13" i="14"/>
  <c r="D14" i="14"/>
  <c r="D19" i="14"/>
  <c r="D20" i="14" s="1"/>
  <c r="D25" i="14"/>
  <c r="D26" i="14"/>
  <c r="N34" i="19"/>
  <c r="M34" i="19"/>
  <c r="L34" i="19"/>
  <c r="K34" i="19"/>
  <c r="J34" i="19"/>
  <c r="I34" i="19"/>
  <c r="D34" i="19"/>
  <c r="C32" i="19"/>
  <c r="C28" i="19"/>
  <c r="N26" i="19"/>
  <c r="M26" i="19"/>
  <c r="L26" i="19"/>
  <c r="K26" i="19"/>
  <c r="N25" i="19"/>
  <c r="M25" i="19"/>
  <c r="L25" i="19"/>
  <c r="K25" i="19"/>
  <c r="J25" i="19"/>
  <c r="J26" i="19" s="1"/>
  <c r="I25" i="19"/>
  <c r="I26" i="19" s="1"/>
  <c r="H25" i="19"/>
  <c r="H26" i="19" s="1"/>
  <c r="G25" i="19"/>
  <c r="G26" i="19" s="1"/>
  <c r="F25" i="19"/>
  <c r="E25" i="19"/>
  <c r="E26" i="19" s="1"/>
  <c r="D25" i="19"/>
  <c r="D26" i="19" s="1"/>
  <c r="C25" i="19"/>
  <c r="C26" i="19" s="1"/>
  <c r="N20" i="19"/>
  <c r="M20" i="19"/>
  <c r="L20" i="19"/>
  <c r="K20" i="19"/>
  <c r="D20" i="19"/>
  <c r="C20" i="19"/>
  <c r="N19" i="19"/>
  <c r="M19" i="19"/>
  <c r="L19" i="19"/>
  <c r="K19" i="19"/>
  <c r="J19" i="19"/>
  <c r="J20" i="19" s="1"/>
  <c r="I19" i="19"/>
  <c r="I20" i="19" s="1"/>
  <c r="H19" i="19"/>
  <c r="H20" i="19" s="1"/>
  <c r="G19" i="19"/>
  <c r="G20" i="19" s="1"/>
  <c r="F19" i="19"/>
  <c r="F20" i="19" s="1"/>
  <c r="E19" i="19"/>
  <c r="E20" i="19" s="1"/>
  <c r="D19" i="19"/>
  <c r="C19" i="19"/>
  <c r="N14" i="19"/>
  <c r="M14" i="19"/>
  <c r="L14" i="19"/>
  <c r="K14" i="19"/>
  <c r="F14" i="19"/>
  <c r="E14" i="19"/>
  <c r="N13" i="19"/>
  <c r="M13" i="19"/>
  <c r="L13" i="19"/>
  <c r="K13" i="19"/>
  <c r="J13" i="19"/>
  <c r="J14" i="19" s="1"/>
  <c r="I13" i="19"/>
  <c r="I14" i="19" s="1"/>
  <c r="H13" i="19"/>
  <c r="H14" i="19" s="1"/>
  <c r="G13" i="19"/>
  <c r="G14" i="19" s="1"/>
  <c r="F13" i="19"/>
  <c r="E13" i="19"/>
  <c r="D13" i="19"/>
  <c r="D14" i="19" s="1"/>
  <c r="C13" i="19"/>
  <c r="C14" i="19" s="1"/>
  <c r="M8" i="19"/>
  <c r="L8" i="19"/>
  <c r="K8" i="19"/>
  <c r="E8" i="19"/>
  <c r="C8" i="19"/>
  <c r="N7" i="19"/>
  <c r="N8" i="19" s="1"/>
  <c r="M7" i="19"/>
  <c r="L7" i="19"/>
  <c r="K7" i="19"/>
  <c r="J7" i="19"/>
  <c r="J8" i="19" s="1"/>
  <c r="I7" i="19"/>
  <c r="I8" i="19" s="1"/>
  <c r="H7" i="19"/>
  <c r="F7" i="19"/>
  <c r="F8" i="19" s="1"/>
  <c r="E7" i="19"/>
  <c r="E33" i="19" s="1"/>
  <c r="E34" i="19" s="1"/>
  <c r="D7" i="19"/>
  <c r="D29" i="19" s="1"/>
  <c r="D30" i="19" s="1"/>
  <c r="C7" i="19"/>
  <c r="N34" i="18"/>
  <c r="M34" i="18"/>
  <c r="L34" i="18"/>
  <c r="K34" i="18"/>
  <c r="J34" i="18"/>
  <c r="I34" i="18"/>
  <c r="H34" i="18"/>
  <c r="G34" i="18"/>
  <c r="C32" i="18"/>
  <c r="N30" i="18"/>
  <c r="M30" i="18"/>
  <c r="L30" i="18"/>
  <c r="K30" i="18"/>
  <c r="J30" i="18"/>
  <c r="I30" i="18"/>
  <c r="H30" i="18"/>
  <c r="C28" i="18"/>
  <c r="N26" i="18"/>
  <c r="N25" i="18"/>
  <c r="M25" i="18"/>
  <c r="M26" i="18" s="1"/>
  <c r="L25" i="18"/>
  <c r="L26" i="18" s="1"/>
  <c r="K25" i="18"/>
  <c r="K26" i="18" s="1"/>
  <c r="J25" i="18"/>
  <c r="J26" i="18" s="1"/>
  <c r="I25" i="18"/>
  <c r="I26" i="18" s="1"/>
  <c r="H25" i="18"/>
  <c r="H26" i="18" s="1"/>
  <c r="G25" i="18"/>
  <c r="G26" i="18" s="1"/>
  <c r="F25" i="18"/>
  <c r="E25" i="18"/>
  <c r="E26" i="18" s="1"/>
  <c r="D25" i="18"/>
  <c r="D26" i="18" s="1"/>
  <c r="C25" i="18"/>
  <c r="C26" i="18" s="1"/>
  <c r="N19" i="18"/>
  <c r="N20" i="18" s="1"/>
  <c r="M19" i="18"/>
  <c r="M20" i="18" s="1"/>
  <c r="L19" i="18"/>
  <c r="L20" i="18" s="1"/>
  <c r="K19" i="18"/>
  <c r="K20" i="18" s="1"/>
  <c r="J19" i="18"/>
  <c r="J20" i="18" s="1"/>
  <c r="I19" i="18"/>
  <c r="I20" i="18" s="1"/>
  <c r="H19" i="18"/>
  <c r="H20" i="18" s="1"/>
  <c r="G19" i="18"/>
  <c r="G20" i="18" s="1"/>
  <c r="F19" i="18"/>
  <c r="E19" i="18"/>
  <c r="D19" i="18"/>
  <c r="C19" i="18"/>
  <c r="C20" i="18" s="1"/>
  <c r="N13" i="18"/>
  <c r="N14" i="18" s="1"/>
  <c r="M13" i="18"/>
  <c r="M14" i="18" s="1"/>
  <c r="L13" i="18"/>
  <c r="L14" i="18" s="1"/>
  <c r="K13" i="18"/>
  <c r="K14" i="18" s="1"/>
  <c r="J13" i="18"/>
  <c r="J14" i="18" s="1"/>
  <c r="I13" i="18"/>
  <c r="I14" i="18" s="1"/>
  <c r="H13" i="18"/>
  <c r="H14" i="18" s="1"/>
  <c r="G13" i="18"/>
  <c r="G14" i="18" s="1"/>
  <c r="F13" i="18"/>
  <c r="F14" i="18" s="1"/>
  <c r="E13" i="18"/>
  <c r="E14" i="18" s="1"/>
  <c r="D13" i="18"/>
  <c r="D14" i="18" s="1"/>
  <c r="C13" i="18"/>
  <c r="C14" i="18" s="1"/>
  <c r="C8" i="18"/>
  <c r="N7" i="18"/>
  <c r="N8" i="18" s="1"/>
  <c r="M7" i="18"/>
  <c r="M8" i="18" s="1"/>
  <c r="L7" i="18"/>
  <c r="L8" i="18" s="1"/>
  <c r="K7" i="18"/>
  <c r="K8" i="18" s="1"/>
  <c r="J7" i="18"/>
  <c r="J8" i="18" s="1"/>
  <c r="I7" i="18"/>
  <c r="I8" i="18" s="1"/>
  <c r="H7" i="18"/>
  <c r="H8" i="18" s="1"/>
  <c r="G7" i="18"/>
  <c r="F7" i="18"/>
  <c r="E7" i="18"/>
  <c r="D7" i="18"/>
  <c r="D8" i="18" s="1"/>
  <c r="C7" i="18"/>
  <c r="N34" i="17"/>
  <c r="M34" i="17"/>
  <c r="L34" i="17"/>
  <c r="K34" i="17"/>
  <c r="J34" i="17"/>
  <c r="I34" i="17"/>
  <c r="H34" i="17"/>
  <c r="G34" i="17"/>
  <c r="F34" i="17"/>
  <c r="E34" i="17"/>
  <c r="C32" i="17"/>
  <c r="N30" i="17"/>
  <c r="M30" i="17"/>
  <c r="L30" i="17"/>
  <c r="K30" i="17"/>
  <c r="J30" i="17"/>
  <c r="I30" i="17"/>
  <c r="H30" i="17"/>
  <c r="G30" i="17"/>
  <c r="F30" i="17"/>
  <c r="E30" i="17"/>
  <c r="C28" i="17"/>
  <c r="J26" i="17"/>
  <c r="I26" i="17"/>
  <c r="H26" i="17"/>
  <c r="N25" i="17"/>
  <c r="N26" i="17" s="1"/>
  <c r="M25" i="17"/>
  <c r="M26" i="17" s="1"/>
  <c r="L25" i="17"/>
  <c r="L26" i="17" s="1"/>
  <c r="K25" i="17"/>
  <c r="K26" i="17" s="1"/>
  <c r="J25" i="17"/>
  <c r="I25" i="17"/>
  <c r="H25" i="17"/>
  <c r="G25" i="17"/>
  <c r="G26" i="17" s="1"/>
  <c r="F25" i="17"/>
  <c r="F26" i="17" s="1"/>
  <c r="E25" i="17"/>
  <c r="E26" i="17" s="1"/>
  <c r="D25" i="17"/>
  <c r="D26" i="17" s="1"/>
  <c r="C25" i="17"/>
  <c r="C26" i="17" s="1"/>
  <c r="J20" i="17"/>
  <c r="I20" i="17"/>
  <c r="H20" i="17"/>
  <c r="N19" i="17"/>
  <c r="N20" i="17" s="1"/>
  <c r="M19" i="17"/>
  <c r="M20" i="17" s="1"/>
  <c r="L19" i="17"/>
  <c r="L20" i="17" s="1"/>
  <c r="K19" i="17"/>
  <c r="K20" i="17" s="1"/>
  <c r="J19" i="17"/>
  <c r="I19" i="17"/>
  <c r="H19" i="17"/>
  <c r="G19" i="17"/>
  <c r="G20" i="17" s="1"/>
  <c r="F19" i="17"/>
  <c r="F20" i="17" s="1"/>
  <c r="E19" i="17"/>
  <c r="E20" i="17" s="1"/>
  <c r="D19" i="17"/>
  <c r="D20" i="17" s="1"/>
  <c r="C19" i="17"/>
  <c r="C20" i="17" s="1"/>
  <c r="J14" i="17"/>
  <c r="I14" i="17"/>
  <c r="H14" i="17"/>
  <c r="N13" i="17"/>
  <c r="N14" i="17" s="1"/>
  <c r="M13" i="17"/>
  <c r="M14" i="17" s="1"/>
  <c r="L13" i="17"/>
  <c r="L14" i="17" s="1"/>
  <c r="K13" i="17"/>
  <c r="K14" i="17" s="1"/>
  <c r="J13" i="17"/>
  <c r="I13" i="17"/>
  <c r="H13" i="17"/>
  <c r="G13" i="17"/>
  <c r="G14" i="17" s="1"/>
  <c r="F13" i="17"/>
  <c r="F14" i="17" s="1"/>
  <c r="E13" i="17"/>
  <c r="E14" i="17" s="1"/>
  <c r="D13" i="17"/>
  <c r="D14" i="17" s="1"/>
  <c r="C13" i="17"/>
  <c r="C14" i="17" s="1"/>
  <c r="J8" i="17"/>
  <c r="I8" i="17"/>
  <c r="H8" i="17"/>
  <c r="N7" i="17"/>
  <c r="N8" i="17" s="1"/>
  <c r="M7" i="17"/>
  <c r="M8" i="17" s="1"/>
  <c r="L7" i="17"/>
  <c r="L8" i="17" s="1"/>
  <c r="K7" i="17"/>
  <c r="K8" i="17" s="1"/>
  <c r="J7" i="17"/>
  <c r="I7" i="17"/>
  <c r="H7" i="17"/>
  <c r="G7" i="17"/>
  <c r="G8" i="17" s="1"/>
  <c r="F7" i="17"/>
  <c r="F8" i="17" s="1"/>
  <c r="E7" i="17"/>
  <c r="E8" i="17" s="1"/>
  <c r="D7" i="17"/>
  <c r="D8" i="17" s="1"/>
  <c r="C7" i="17"/>
  <c r="C29" i="17" s="1"/>
  <c r="M34" i="16"/>
  <c r="L34" i="16"/>
  <c r="J34" i="16"/>
  <c r="I34" i="16"/>
  <c r="H34" i="16"/>
  <c r="C32" i="16"/>
  <c r="N30" i="16"/>
  <c r="L30" i="16"/>
  <c r="K30" i="16"/>
  <c r="J30" i="16"/>
  <c r="I30" i="16"/>
  <c r="H30" i="16"/>
  <c r="C28" i="16"/>
  <c r="M26" i="16"/>
  <c r="K26" i="16"/>
  <c r="J26" i="16"/>
  <c r="E26" i="16"/>
  <c r="C26" i="16"/>
  <c r="N25" i="16"/>
  <c r="N26" i="16" s="1"/>
  <c r="M25" i="16"/>
  <c r="L25" i="16"/>
  <c r="L26" i="16" s="1"/>
  <c r="K25" i="16"/>
  <c r="J25" i="16"/>
  <c r="I25" i="16"/>
  <c r="I26" i="16" s="1"/>
  <c r="H25" i="16"/>
  <c r="H26" i="16" s="1"/>
  <c r="G25" i="16"/>
  <c r="G26" i="16" s="1"/>
  <c r="F25" i="16"/>
  <c r="F26" i="16" s="1"/>
  <c r="E25" i="16"/>
  <c r="D25" i="16"/>
  <c r="D26" i="16" s="1"/>
  <c r="C25" i="16"/>
  <c r="M20" i="16"/>
  <c r="K20" i="16"/>
  <c r="J20" i="16"/>
  <c r="E20" i="16"/>
  <c r="C20" i="16"/>
  <c r="N19" i="16"/>
  <c r="N20" i="16" s="1"/>
  <c r="M19" i="16"/>
  <c r="L19" i="16"/>
  <c r="L20" i="16" s="1"/>
  <c r="K19" i="16"/>
  <c r="J19" i="16"/>
  <c r="I19" i="16"/>
  <c r="I20" i="16" s="1"/>
  <c r="H19" i="16"/>
  <c r="H20" i="16" s="1"/>
  <c r="G19" i="16"/>
  <c r="F19" i="16"/>
  <c r="F20" i="16" s="1"/>
  <c r="E19" i="16"/>
  <c r="D19" i="16"/>
  <c r="C19" i="16"/>
  <c r="M14" i="16"/>
  <c r="K14" i="16"/>
  <c r="J14" i="16"/>
  <c r="E14" i="16"/>
  <c r="C14" i="16"/>
  <c r="N13" i="16"/>
  <c r="N14" i="16" s="1"/>
  <c r="M13" i="16"/>
  <c r="L13" i="16"/>
  <c r="L14" i="16" s="1"/>
  <c r="K13" i="16"/>
  <c r="J13" i="16"/>
  <c r="I13" i="16"/>
  <c r="I14" i="16" s="1"/>
  <c r="H13" i="16"/>
  <c r="H14" i="16" s="1"/>
  <c r="G13" i="16"/>
  <c r="G14" i="16" s="1"/>
  <c r="F13" i="16"/>
  <c r="F14" i="16" s="1"/>
  <c r="E13" i="16"/>
  <c r="E29" i="16" s="1"/>
  <c r="D13" i="16"/>
  <c r="D14" i="16" s="1"/>
  <c r="C13" i="16"/>
  <c r="M8" i="16"/>
  <c r="K8" i="16"/>
  <c r="J8" i="16"/>
  <c r="E8" i="16"/>
  <c r="N7" i="16"/>
  <c r="N8" i="16" s="1"/>
  <c r="M7" i="16"/>
  <c r="L7" i="16"/>
  <c r="L8" i="16" s="1"/>
  <c r="K7" i="16"/>
  <c r="J7" i="16"/>
  <c r="I7" i="16"/>
  <c r="I8" i="16" s="1"/>
  <c r="H7" i="16"/>
  <c r="H8" i="16" s="1"/>
  <c r="G7" i="16"/>
  <c r="G8" i="16" s="1"/>
  <c r="F7" i="16"/>
  <c r="F8" i="16" s="1"/>
  <c r="E7" i="16"/>
  <c r="D7" i="16"/>
  <c r="D8" i="16" s="1"/>
  <c r="C7" i="16"/>
  <c r="C29" i="16" s="1"/>
  <c r="N34" i="15"/>
  <c r="M34" i="15"/>
  <c r="L34" i="15"/>
  <c r="K34" i="15"/>
  <c r="J34" i="15"/>
  <c r="I34" i="15"/>
  <c r="H34" i="15"/>
  <c r="E34" i="15"/>
  <c r="C32" i="15"/>
  <c r="N30" i="15"/>
  <c r="M30" i="15"/>
  <c r="L30" i="15"/>
  <c r="K30" i="15"/>
  <c r="J30" i="15"/>
  <c r="I30" i="15"/>
  <c r="H30" i="15"/>
  <c r="F30" i="15"/>
  <c r="E30" i="15"/>
  <c r="C28" i="15"/>
  <c r="M26" i="15"/>
  <c r="K26" i="15"/>
  <c r="E26" i="15"/>
  <c r="C26" i="15"/>
  <c r="N25" i="15"/>
  <c r="N26" i="15" s="1"/>
  <c r="M25" i="15"/>
  <c r="L25" i="15"/>
  <c r="L26" i="15" s="1"/>
  <c r="K25" i="15"/>
  <c r="J25" i="15"/>
  <c r="J26" i="15" s="1"/>
  <c r="I25" i="15"/>
  <c r="I26" i="15" s="1"/>
  <c r="H25" i="15"/>
  <c r="H26" i="15" s="1"/>
  <c r="G25" i="15"/>
  <c r="G26" i="15" s="1"/>
  <c r="F25" i="15"/>
  <c r="F26" i="15" s="1"/>
  <c r="E25" i="15"/>
  <c r="D25" i="15"/>
  <c r="D26" i="15" s="1"/>
  <c r="C25" i="15"/>
  <c r="M20" i="15"/>
  <c r="K20" i="15"/>
  <c r="E20" i="15"/>
  <c r="C20" i="15"/>
  <c r="N19" i="15"/>
  <c r="N20" i="15" s="1"/>
  <c r="M19" i="15"/>
  <c r="L19" i="15"/>
  <c r="L20" i="15" s="1"/>
  <c r="K19" i="15"/>
  <c r="J19" i="15"/>
  <c r="J20" i="15" s="1"/>
  <c r="I19" i="15"/>
  <c r="I20" i="15" s="1"/>
  <c r="H19" i="15"/>
  <c r="H20" i="15" s="1"/>
  <c r="G19" i="15"/>
  <c r="G20" i="15" s="1"/>
  <c r="F19" i="15"/>
  <c r="F20" i="15" s="1"/>
  <c r="E19" i="15"/>
  <c r="D19" i="15"/>
  <c r="D20" i="15" s="1"/>
  <c r="C19" i="15"/>
  <c r="M14" i="15"/>
  <c r="K14" i="15"/>
  <c r="E14" i="15"/>
  <c r="C14" i="15"/>
  <c r="N13" i="15"/>
  <c r="N14" i="15" s="1"/>
  <c r="M13" i="15"/>
  <c r="L13" i="15"/>
  <c r="L14" i="15" s="1"/>
  <c r="K13" i="15"/>
  <c r="J13" i="15"/>
  <c r="J14" i="15" s="1"/>
  <c r="I13" i="15"/>
  <c r="I14" i="15" s="1"/>
  <c r="H13" i="15"/>
  <c r="H14" i="15" s="1"/>
  <c r="G13" i="15"/>
  <c r="G14" i="15" s="1"/>
  <c r="F13" i="15"/>
  <c r="F14" i="15" s="1"/>
  <c r="E13" i="15"/>
  <c r="D13" i="15"/>
  <c r="D14" i="15" s="1"/>
  <c r="C13" i="15"/>
  <c r="M8" i="15"/>
  <c r="K8" i="15"/>
  <c r="C8" i="15"/>
  <c r="N7" i="15"/>
  <c r="N8" i="15" s="1"/>
  <c r="M7" i="15"/>
  <c r="L7" i="15"/>
  <c r="L8" i="15" s="1"/>
  <c r="K7" i="15"/>
  <c r="J7" i="15"/>
  <c r="J8" i="15" s="1"/>
  <c r="I7" i="15"/>
  <c r="I8" i="15" s="1"/>
  <c r="H7" i="15"/>
  <c r="H8" i="15" s="1"/>
  <c r="G7" i="15"/>
  <c r="F7" i="15"/>
  <c r="F8" i="15" s="1"/>
  <c r="E7" i="15"/>
  <c r="E8" i="15" s="1"/>
  <c r="D7" i="15"/>
  <c r="C29" i="15"/>
  <c r="C30" i="15" s="1"/>
  <c r="C28" i="14"/>
  <c r="M26" i="14"/>
  <c r="N25" i="14"/>
  <c r="N26" i="14" s="1"/>
  <c r="M25" i="14"/>
  <c r="L25" i="14"/>
  <c r="L26" i="14" s="1"/>
  <c r="K25" i="14"/>
  <c r="K26" i="14" s="1"/>
  <c r="J25" i="14"/>
  <c r="J26" i="14" s="1"/>
  <c r="I25" i="14"/>
  <c r="I26" i="14" s="1"/>
  <c r="H25" i="14"/>
  <c r="H26" i="14" s="1"/>
  <c r="G25" i="14"/>
  <c r="G26" i="14" s="1"/>
  <c r="F26" i="14"/>
  <c r="E25" i="14"/>
  <c r="E26" i="14" s="1"/>
  <c r="C25" i="14"/>
  <c r="C26" i="14" s="1"/>
  <c r="M20" i="14"/>
  <c r="N19" i="14"/>
  <c r="N20" i="14" s="1"/>
  <c r="M19" i="14"/>
  <c r="L19" i="14"/>
  <c r="L20" i="14" s="1"/>
  <c r="K19" i="14"/>
  <c r="K20" i="14" s="1"/>
  <c r="J19" i="14"/>
  <c r="J20" i="14" s="1"/>
  <c r="I19" i="14"/>
  <c r="H19" i="14"/>
  <c r="G19" i="14"/>
  <c r="G20" i="14" s="1"/>
  <c r="F19" i="14"/>
  <c r="F20" i="14" s="1"/>
  <c r="E19" i="14"/>
  <c r="C19" i="14"/>
  <c r="C20" i="14" s="1"/>
  <c r="M14" i="14"/>
  <c r="N13" i="14"/>
  <c r="N14" i="14" s="1"/>
  <c r="M13" i="14"/>
  <c r="L13" i="14"/>
  <c r="L14" i="14" s="1"/>
  <c r="K13" i="14"/>
  <c r="K14" i="14" s="1"/>
  <c r="J13" i="14"/>
  <c r="J14" i="14" s="1"/>
  <c r="I13" i="14"/>
  <c r="I14" i="14" s="1"/>
  <c r="H13" i="14"/>
  <c r="H14" i="14" s="1"/>
  <c r="G13" i="14"/>
  <c r="E13" i="14"/>
  <c r="E29" i="14" s="1"/>
  <c r="E30" i="14" s="1"/>
  <c r="C13" i="14"/>
  <c r="C14" i="14" s="1"/>
  <c r="M8" i="14"/>
  <c r="N7" i="14"/>
  <c r="N8" i="14" s="1"/>
  <c r="M7" i="14"/>
  <c r="L7" i="14"/>
  <c r="L8" i="14" s="1"/>
  <c r="K7" i="14"/>
  <c r="K8" i="14" s="1"/>
  <c r="J7" i="14"/>
  <c r="J8" i="14" s="1"/>
  <c r="I7" i="14"/>
  <c r="I8" i="14" s="1"/>
  <c r="H7" i="14"/>
  <c r="H8" i="14" s="1"/>
  <c r="G7" i="14"/>
  <c r="G8" i="14" s="1"/>
  <c r="F7" i="14"/>
  <c r="F8" i="14" s="1"/>
  <c r="E7" i="14"/>
  <c r="E8" i="14" s="1"/>
  <c r="C7" i="14"/>
  <c r="N34" i="13"/>
  <c r="M34" i="13"/>
  <c r="L34" i="13"/>
  <c r="K34" i="13"/>
  <c r="J34" i="13"/>
  <c r="I34" i="13"/>
  <c r="H34" i="13"/>
  <c r="E34" i="13"/>
  <c r="C32" i="13"/>
  <c r="N30" i="13"/>
  <c r="M30" i="13"/>
  <c r="L30" i="13"/>
  <c r="K30" i="13"/>
  <c r="J30" i="13"/>
  <c r="I30" i="13"/>
  <c r="H30" i="13"/>
  <c r="E30" i="13"/>
  <c r="C28" i="13"/>
  <c r="M26" i="13"/>
  <c r="K26" i="13"/>
  <c r="J26" i="13"/>
  <c r="H26" i="13"/>
  <c r="E26" i="13"/>
  <c r="C26" i="13"/>
  <c r="N25" i="13"/>
  <c r="N26" i="13" s="1"/>
  <c r="M25" i="13"/>
  <c r="L25" i="13"/>
  <c r="L26" i="13" s="1"/>
  <c r="K25" i="13"/>
  <c r="J25" i="13"/>
  <c r="I25" i="13"/>
  <c r="I26" i="13" s="1"/>
  <c r="H25" i="13"/>
  <c r="G25" i="13"/>
  <c r="G26" i="13" s="1"/>
  <c r="F25" i="13"/>
  <c r="F26" i="13" s="1"/>
  <c r="E25" i="13"/>
  <c r="D25" i="13"/>
  <c r="D26" i="13" s="1"/>
  <c r="C25" i="13"/>
  <c r="M20" i="13"/>
  <c r="K20" i="13"/>
  <c r="J20" i="13"/>
  <c r="H20" i="13"/>
  <c r="N19" i="13"/>
  <c r="N20" i="13" s="1"/>
  <c r="M19" i="13"/>
  <c r="L19" i="13"/>
  <c r="L20" i="13" s="1"/>
  <c r="K19" i="13"/>
  <c r="J19" i="13"/>
  <c r="I19" i="13"/>
  <c r="I20" i="13" s="1"/>
  <c r="H19" i="13"/>
  <c r="F19" i="13"/>
  <c r="E19" i="13"/>
  <c r="D19" i="13"/>
  <c r="D20" i="13" s="1"/>
  <c r="C19" i="13"/>
  <c r="C20" i="13" s="1"/>
  <c r="N13" i="13"/>
  <c r="M13" i="13"/>
  <c r="L13" i="13"/>
  <c r="K13" i="13"/>
  <c r="J13" i="13"/>
  <c r="I13" i="13"/>
  <c r="H13" i="13"/>
  <c r="G13" i="13"/>
  <c r="F13" i="13"/>
  <c r="E13" i="13"/>
  <c r="D13" i="13"/>
  <c r="C13" i="13"/>
  <c r="C14" i="13" s="1"/>
  <c r="M8" i="13"/>
  <c r="K8" i="13"/>
  <c r="J8" i="13"/>
  <c r="H8" i="13"/>
  <c r="N7" i="13"/>
  <c r="N8" i="13" s="1"/>
  <c r="M7" i="13"/>
  <c r="L7" i="13"/>
  <c r="L8" i="13" s="1"/>
  <c r="K7" i="13"/>
  <c r="J7" i="13"/>
  <c r="I7" i="13"/>
  <c r="I8" i="13" s="1"/>
  <c r="H7" i="13"/>
  <c r="G7" i="13"/>
  <c r="F7" i="13"/>
  <c r="E7" i="13"/>
  <c r="D7" i="13"/>
  <c r="D8" i="13" s="1"/>
  <c r="C7" i="13"/>
  <c r="N25" i="2"/>
  <c r="N26" i="2" s="1"/>
  <c r="K25" i="2"/>
  <c r="K26" i="2" s="1"/>
  <c r="H19" i="2"/>
  <c r="G19" i="2"/>
  <c r="J13" i="2"/>
  <c r="J14" i="2" s="1"/>
  <c r="E13" i="2"/>
  <c r="E14" i="2" s="1"/>
  <c r="N7" i="2"/>
  <c r="N8" i="2" s="1"/>
  <c r="L7" i="2" l="1"/>
  <c r="L8" i="2" s="1"/>
  <c r="F25" i="2"/>
  <c r="I7" i="2"/>
  <c r="I8" i="2" s="1"/>
  <c r="G13" i="2"/>
  <c r="G14" i="2" s="1"/>
  <c r="J25" i="2"/>
  <c r="J26" i="2" s="1"/>
  <c r="H8" i="19"/>
  <c r="H33" i="19"/>
  <c r="H34" i="19" s="1"/>
  <c r="H29" i="19"/>
  <c r="H30" i="19"/>
  <c r="G8" i="18"/>
  <c r="G29" i="18"/>
  <c r="G30" i="18" s="1"/>
  <c r="M28" i="2"/>
  <c r="M7" i="2"/>
  <c r="M8" i="2" s="1"/>
  <c r="I13" i="2"/>
  <c r="I14" i="2" s="1"/>
  <c r="N28" i="2"/>
  <c r="L19" i="2"/>
  <c r="L20" i="2" s="1"/>
  <c r="D19" i="2"/>
  <c r="D20" i="2" s="1"/>
  <c r="M25" i="2"/>
  <c r="M26" i="2" s="1"/>
  <c r="G8" i="15"/>
  <c r="G33" i="15"/>
  <c r="G34" i="15" s="1"/>
  <c r="G29" i="15"/>
  <c r="G30" i="15" s="1"/>
  <c r="G20" i="16"/>
  <c r="G29" i="16"/>
  <c r="G30" i="16" s="1"/>
  <c r="G8" i="13"/>
  <c r="G33" i="13"/>
  <c r="G34" i="13" s="1"/>
  <c r="G29" i="13"/>
  <c r="G30" i="13" s="1"/>
  <c r="G33" i="19"/>
  <c r="G34" i="19" s="1"/>
  <c r="G29" i="19"/>
  <c r="G30" i="19" s="1"/>
  <c r="J7" i="2"/>
  <c r="J8" i="2" s="1"/>
  <c r="H7" i="2"/>
  <c r="H8" i="2" s="1"/>
  <c r="N13" i="2"/>
  <c r="N14" i="2" s="1"/>
  <c r="L13" i="2"/>
  <c r="L14" i="2" s="1"/>
  <c r="D13" i="2"/>
  <c r="D14" i="2" s="1"/>
  <c r="H25" i="2"/>
  <c r="H26" i="2" s="1"/>
  <c r="F33" i="16"/>
  <c r="F29" i="16"/>
  <c r="F30" i="16" s="1"/>
  <c r="F34" i="16"/>
  <c r="C7" i="2"/>
  <c r="C25" i="2"/>
  <c r="F29" i="18"/>
  <c r="F30" i="18" s="1"/>
  <c r="F33" i="18"/>
  <c r="F34" i="18" s="1"/>
  <c r="F8" i="18"/>
  <c r="J28" i="2"/>
  <c r="E8" i="18"/>
  <c r="E33" i="18"/>
  <c r="E34" i="18" s="1"/>
  <c r="E29" i="18"/>
  <c r="E30" i="18" s="1"/>
  <c r="H32" i="2"/>
  <c r="K32" i="2"/>
  <c r="D7" i="2"/>
  <c r="D8" i="2" s="1"/>
  <c r="G7" i="2"/>
  <c r="G8" i="2" s="1"/>
  <c r="C14" i="2"/>
  <c r="H13" i="2"/>
  <c r="H14" i="2" s="1"/>
  <c r="K13" i="2"/>
  <c r="K14" i="2" s="1"/>
  <c r="M19" i="2"/>
  <c r="M20" i="2" s="1"/>
  <c r="L25" i="2"/>
  <c r="L26" i="2" s="1"/>
  <c r="G25" i="2"/>
  <c r="G26" i="2" s="1"/>
  <c r="H20" i="2"/>
  <c r="H28" i="2"/>
  <c r="L32" i="2"/>
  <c r="E25" i="2"/>
  <c r="E26" i="2" s="1"/>
  <c r="G28" i="2"/>
  <c r="I19" i="2"/>
  <c r="I20" i="2" s="1"/>
  <c r="C26" i="2"/>
  <c r="L28" i="2"/>
  <c r="F19" i="2"/>
  <c r="F20" i="2" s="1"/>
  <c r="F13" i="2"/>
  <c r="F14" i="2" s="1"/>
  <c r="F7" i="2"/>
  <c r="F8" i="2" s="1"/>
  <c r="F29" i="13"/>
  <c r="F30" i="13" s="1"/>
  <c r="F33" i="13"/>
  <c r="F34" i="13" s="1"/>
  <c r="F14" i="13"/>
  <c r="F28" i="2"/>
  <c r="F33" i="19"/>
  <c r="F34" i="19" s="1"/>
  <c r="F29" i="19"/>
  <c r="F30" i="19" s="1"/>
  <c r="F26" i="2"/>
  <c r="D33" i="18"/>
  <c r="D34" i="18" s="1"/>
  <c r="D29" i="18"/>
  <c r="D30" i="18" s="1"/>
  <c r="D20" i="18"/>
  <c r="C19" i="2"/>
  <c r="C20" i="2" s="1"/>
  <c r="E28" i="2"/>
  <c r="G33" i="14"/>
  <c r="G34" i="14" s="1"/>
  <c r="D8" i="15"/>
  <c r="D33" i="15"/>
  <c r="D34" i="15" s="1"/>
  <c r="D29" i="15"/>
  <c r="D30" i="15" s="1"/>
  <c r="F33" i="14"/>
  <c r="F34" i="14" s="1"/>
  <c r="E30" i="16"/>
  <c r="E33" i="16"/>
  <c r="E34" i="16" s="1"/>
  <c r="E19" i="2"/>
  <c r="E20" i="2" s="1"/>
  <c r="H29" i="14"/>
  <c r="H30" i="14" s="1"/>
  <c r="G29" i="14"/>
  <c r="G30" i="14" s="1"/>
  <c r="E7" i="2"/>
  <c r="D32" i="2"/>
  <c r="C28" i="2"/>
  <c r="F29" i="14"/>
  <c r="F30" i="14" s="1"/>
  <c r="H33" i="14"/>
  <c r="H34" i="14" s="1"/>
  <c r="D28" i="2"/>
  <c r="D25" i="2"/>
  <c r="J32" i="2"/>
  <c r="C8" i="16"/>
  <c r="I32" i="2"/>
  <c r="D33" i="16"/>
  <c r="D34" i="16" s="1"/>
  <c r="N29" i="2"/>
  <c r="G32" i="2"/>
  <c r="D29" i="16"/>
  <c r="D30" i="16" s="1"/>
  <c r="M29" i="2"/>
  <c r="N32" i="2"/>
  <c r="F32" i="2"/>
  <c r="M32" i="2"/>
  <c r="E32" i="2"/>
  <c r="C29" i="18"/>
  <c r="C30" i="18" s="1"/>
  <c r="C33" i="13"/>
  <c r="C34" i="13" s="1"/>
  <c r="C29" i="13"/>
  <c r="C30" i="13" s="1"/>
  <c r="C8" i="13"/>
  <c r="D8" i="19"/>
  <c r="I33" i="14"/>
  <c r="I34" i="14" s="1"/>
  <c r="D29" i="14"/>
  <c r="D30" i="14" s="1"/>
  <c r="C29" i="14"/>
  <c r="C30" i="14" s="1"/>
  <c r="C30" i="17"/>
  <c r="I29" i="14"/>
  <c r="I30" i="14" s="1"/>
  <c r="C29" i="19"/>
  <c r="C30" i="19" s="1"/>
  <c r="D29" i="17"/>
  <c r="D30" i="17" s="1"/>
  <c r="C30" i="16"/>
  <c r="C33" i="19"/>
  <c r="C34" i="19" s="1"/>
  <c r="C33" i="18"/>
  <c r="C34" i="18" s="1"/>
  <c r="C8" i="17"/>
  <c r="C33" i="17"/>
  <c r="C34" i="17" s="1"/>
  <c r="C33" i="16"/>
  <c r="C34" i="16" s="1"/>
  <c r="C33" i="15"/>
  <c r="C34" i="15" s="1"/>
  <c r="C8" i="14"/>
  <c r="C33" i="14"/>
  <c r="C34" i="14" s="1"/>
  <c r="C32" i="2"/>
  <c r="M30" i="2" l="1"/>
  <c r="N33" i="2"/>
  <c r="J33" i="2"/>
  <c r="C29" i="2"/>
  <c r="H29" i="2"/>
  <c r="H30" i="2" s="1"/>
  <c r="C8" i="2"/>
  <c r="I33" i="2"/>
  <c r="I34" i="2" s="1"/>
  <c r="L33" i="2"/>
  <c r="L34" i="2" s="1"/>
  <c r="C33" i="2"/>
  <c r="C34" i="2" s="1"/>
  <c r="H33" i="2"/>
  <c r="H34" i="2" s="1"/>
  <c r="N30" i="2"/>
  <c r="M33" i="2"/>
  <c r="M34" i="2" s="1"/>
  <c r="J29" i="2"/>
  <c r="J30" i="2" s="1"/>
  <c r="D29" i="2"/>
  <c r="D33" i="2"/>
  <c r="G33" i="2"/>
  <c r="G34" i="2" s="1"/>
  <c r="G29" i="2"/>
  <c r="G30" i="2" s="1"/>
  <c r="D34" i="2"/>
  <c r="K29" i="2"/>
  <c r="K30" i="2" s="1"/>
  <c r="K33" i="2"/>
  <c r="K34" i="2" s="1"/>
  <c r="C30" i="2"/>
  <c r="L29" i="2"/>
  <c r="L30" i="2" s="1"/>
  <c r="I29" i="2"/>
  <c r="I30" i="2" s="1"/>
  <c r="F29" i="2"/>
  <c r="F30" i="2" s="1"/>
  <c r="F33" i="2"/>
  <c r="F34" i="2" s="1"/>
  <c r="D26" i="2"/>
  <c r="E29" i="2"/>
  <c r="E30" i="2" s="1"/>
  <c r="E8" i="2"/>
  <c r="E33" i="2"/>
  <c r="E34" i="2" s="1"/>
  <c r="D30" i="2"/>
  <c r="J34" i="2"/>
  <c r="N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Henriksson</author>
  </authors>
  <commentList>
    <comment ref="C5" authorId="0" shapeId="0" xr:uid="{6199990F-D367-48CE-B02D-055934B39904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Jan Larsson</t>
        </r>
      </text>
    </comment>
    <comment ref="D5" authorId="0" shapeId="0" xr:uid="{C7807A95-E11F-4161-A314-82B5A60237CD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Per Markeling</t>
        </r>
      </text>
    </comment>
    <comment ref="E5" authorId="0" shapeId="0" xr:uid="{76008AEE-17BD-4F1F-A55C-DCA7575C843E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Madde G
</t>
        </r>
      </text>
    </comment>
    <comment ref="F5" authorId="0" shapeId="0" xr:uid="{86426C7E-A240-49C0-AE88-42E6A7D0C5D5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Alireza A</t>
        </r>
      </text>
    </comment>
    <comment ref="G5" authorId="0" shapeId="0" xr:uid="{82A70D82-6762-4322-A85D-629F9B284CA2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Dejan M</t>
        </r>
      </text>
    </comment>
    <comment ref="H5" authorId="0" shapeId="0" xr:uid="{1D406353-1AE4-4DC6-BFBF-9BD9B3857CB0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Aldo L
Victor GL</t>
        </r>
      </text>
    </comment>
    <comment ref="E6" authorId="0" shapeId="0" xr:uid="{907E0ECE-8C64-4F40-91B3-2AE1E0CF37D6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Michael W</t>
        </r>
      </text>
    </comment>
    <comment ref="H6" authorId="0" shapeId="0" xr:uid="{FEF55DEA-813E-48FF-9D9F-907EB523FBDC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Jennifer</t>
        </r>
      </text>
    </comment>
    <comment ref="F12" authorId="0" shapeId="0" xr:uid="{DE98D551-9D79-4D2E-81F0-1593EC656243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Karl</t>
        </r>
      </text>
    </comment>
    <comment ref="E16" authorId="0" shapeId="0" xr:uid="{5F00A2EA-6919-4280-829F-B66ADB75A9AC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+Martin tidigare IND</t>
        </r>
      </text>
    </comment>
    <comment ref="G17" authorId="0" shapeId="0" xr:uid="{8B746C13-1C60-4DDB-85AD-775BA2E1BDB2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PerA</t>
        </r>
      </text>
    </comment>
    <comment ref="H17" authorId="0" shapeId="0" xr:uid="{D4919934-B355-4CA4-9457-20957972210A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Tomas</t>
        </r>
      </text>
    </comment>
    <comment ref="I17" authorId="0" shapeId="0" xr:uid="{10C61784-714E-43D6-97A4-EA8990027849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Donald W</t>
        </r>
      </text>
    </comment>
    <comment ref="I18" authorId="0" shapeId="0" xr:uid="{AA367B6D-5735-436E-8CF4-95FDBA59ED91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Csv</t>
        </r>
      </text>
    </comment>
    <comment ref="D23" authorId="0" shapeId="0" xr:uid="{D2BD049B-CA6C-4FF3-BEC9-2D3683CFF3EA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Tim PM</t>
        </r>
      </text>
    </comment>
    <comment ref="E23" authorId="0" shapeId="0" xr:uid="{501319F8-B387-469A-97F1-8306D8B5AFB8}">
      <text>
        <r>
          <rPr>
            <b/>
            <sz val="9"/>
            <color indexed="81"/>
            <rFont val="Tahoma"/>
            <family val="2"/>
          </rPr>
          <t>Emma Henriksson:</t>
        </r>
        <r>
          <rPr>
            <sz val="9"/>
            <color indexed="81"/>
            <rFont val="Tahoma"/>
            <family val="2"/>
          </rPr>
          <t xml:space="preserve">
Tesfalem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Michaela Veselá</author>
  </authors>
  <commentList>
    <comment ref="D16" authorId="0" shapeId="0" xr:uid="{2E45C607-70BD-4A87-8242-8F7D58632261}">
      <text>
        <r>
          <rPr>
            <sz val="11"/>
            <color theme="1"/>
            <rFont val="Aptos Narrow"/>
            <family val="2"/>
            <scheme val="minor"/>
          </rPr>
          <t>Michaela Veselá:
decrease is due to movement people to global dpts
- Starka - purchasing - wrong category in jan25
- Rohac - promotion to global role</t>
        </r>
      </text>
    </comment>
  </commentList>
</comments>
</file>

<file path=xl/sharedStrings.xml><?xml version="1.0" encoding="utf-8"?>
<sst xmlns="http://schemas.openxmlformats.org/spreadsheetml/2006/main" count="366" uniqueCount="49">
  <si>
    <t>EU TOTAL TURNOVER 2025</t>
  </si>
  <si>
    <t>Column1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</si>
  <si>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</si>
  <si>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</si>
  <si>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</si>
  <si>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</si>
  <si>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</si>
  <si>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</si>
  <si>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</si>
  <si>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</si>
  <si>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</si>
  <si>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</si>
  <si>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</si>
  <si>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</si>
  <si>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Direct Labour Headcount</t>
  </si>
  <si>
    <t xml:space="preserve">Direct Labour Voluntary Turnover </t>
  </si>
  <si>
    <t>Direct Labour Involuntary Turnover</t>
  </si>
  <si>
    <t>Direct Labour Total Turnover</t>
  </si>
  <si>
    <t>Direct Labour Turnover %</t>
  </si>
  <si>
    <t>Indirect Labour Headcount</t>
  </si>
  <si>
    <t xml:space="preserve">Indirect Labour Voluntary Turnover </t>
  </si>
  <si>
    <t>Indirect Labour Involuntary Turnover</t>
  </si>
  <si>
    <t>Indirect Labour Total Turnover</t>
  </si>
  <si>
    <t xml:space="preserve"> </t>
  </si>
  <si>
    <t>Indirect Labour Turnover %</t>
  </si>
  <si>
    <t>Salaried Headcount</t>
  </si>
  <si>
    <t>Salaried Turnover Voluntary</t>
  </si>
  <si>
    <t>Salaried Turnover  Involuntary</t>
  </si>
  <si>
    <t>Salaried Total Turnover</t>
  </si>
  <si>
    <t>Salaried Turnover %</t>
  </si>
  <si>
    <t>Temporary Headcount</t>
  </si>
  <si>
    <t xml:space="preserve">Tempaorary Voluntary Turnover </t>
  </si>
  <si>
    <t xml:space="preserve">Tempaorary Involuntary Turnover </t>
  </si>
  <si>
    <t>Temporay Total Turnover</t>
  </si>
  <si>
    <t>Temporary Turnover %</t>
  </si>
  <si>
    <t>Total Headcount</t>
  </si>
  <si>
    <t>Total Variance</t>
  </si>
  <si>
    <t>Total Turnover %</t>
  </si>
  <si>
    <r>
      <t xml:space="preserve">Total Headcount </t>
    </r>
    <r>
      <rPr>
        <b/>
        <i/>
        <u/>
        <sz val="11"/>
        <color rgb="FF000000"/>
        <rFont val="Aptos Narrow"/>
        <family val="2"/>
        <scheme val="minor"/>
      </rPr>
      <t>Exluding Temps</t>
    </r>
  </si>
  <si>
    <t>PAGO (Gothenburg)2025 MONTHLY TURNOVER</t>
  </si>
  <si>
    <t>PASI (Simrishamn) FY2025 MONTHLY TURNOVER</t>
  </si>
  <si>
    <t>PAGE(Ghent) FY2025 MONTHLY TURNOVER</t>
  </si>
  <si>
    <t xml:space="preserve">Temporary Voluntary Turnover </t>
  </si>
  <si>
    <t xml:space="preserve">Temporary Involuntary Turnover </t>
  </si>
  <si>
    <t>Temporary Total Turnover</t>
  </si>
  <si>
    <t>PARA (Raufoss) FY2025 MONTHLY TURNOVER</t>
  </si>
  <si>
    <t>PAIN, PALU (all that report into HQ) FY2025 MONTHLY TURNOVER</t>
  </si>
  <si>
    <t>PACA (Carregado) FY2025 MONTHLY TURNOVER</t>
  </si>
  <si>
    <t>PAST(Strakonice) FY2025 MONTHLY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</si>
</sst>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i/>
      <u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3" xfId="1" applyFont="1" applyBorder="1"/>
    <xf numFmtId="0" fontId="3" fillId="0" borderId="4" xfId="0" applyFont="1" applyBorder="1"/>
    <xf numFmtId="0" fontId="0" fillId="0" borderId="2" xfId="0" applyBorder="1"/>
    <xf numFmtId="0" fontId="0" fillId="0" borderId="3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9" xfId="0" applyFont="1" applyBorder="1"/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4" borderId="0" xfId="0" applyFill="1"/>
    <xf numFmtId="0" fontId="3" fillId="5" borderId="4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3" fillId="5" borderId="1" xfId="0" applyFont="1" applyFill="1" applyBorder="1"/>
    <xf numFmtId="9" fontId="2" fillId="0" borderId="3" xfId="1" applyFont="1" applyBorder="1"/>
    <xf numFmtId="0" fontId="6" fillId="0" borderId="4" xfId="0" applyFont="1" applyBorder="1"/>
    <xf numFmtId="9" fontId="2" fillId="5" borderId="3" xfId="1" applyFont="1" applyFill="1" applyBorder="1"/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7" fillId="0" borderId="0" xfId="0" applyFont="1"/>
    <xf numFmtId="0" fontId="8" fillId="0" borderId="0" xfId="0" applyFont="1"/>
    <xf numFmtId="164" fontId="2" fillId="5" borderId="3" xfId="1" applyNumberFormat="1" applyFont="1" applyFill="1" applyBorder="1"/>
    <xf numFmtId="10" fontId="2" fillId="5" borderId="3" xfId="1" applyNumberFormat="1" applyFont="1" applyFill="1" applyBorder="1"/>
    <xf numFmtId="164" fontId="2" fillId="0" borderId="3" xfId="1" applyNumberFormat="1" applyFont="1" applyBorder="1"/>
    <xf numFmtId="10" fontId="2" fillId="0" borderId="3" xfId="1" applyNumberFormat="1" applyFont="1" applyBorder="1"/>
    <xf numFmtId="10" fontId="0" fillId="0" borderId="3" xfId="1" applyNumberFormat="1" applyFont="1" applyBorder="1"/>
    <xf numFmtId="164" fontId="0" fillId="0" borderId="3" xfId="1" applyNumberFormat="1" applyFont="1" applyBorder="1"/>
    <xf numFmtId="10" fontId="0" fillId="0" borderId="0" xfId="0" applyNumberFormat="1"/>
    <xf numFmtId="0" fontId="3" fillId="0" borderId="13" xfId="0" applyFont="1" applyBorder="1"/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164" fontId="2" fillId="0" borderId="14" xfId="1" applyNumberFormat="1" applyFont="1" applyBorder="1"/>
    <xf numFmtId="0" fontId="8" fillId="6" borderId="0" xfId="0" applyFont="1" applyFill="1"/>
    <xf numFmtId="1" fontId="0" fillId="0" borderId="3" xfId="0" applyNumberFormat="1" applyBorder="1" applyProtection="1">
      <protection locked="0"/>
    </xf>
    <xf numFmtId="1" fontId="0" fillId="0" borderId="3" xfId="0" applyNumberFormat="1" applyBorder="1"/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44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solid">
          <fgColor rgb="FF000000"/>
          <bgColor rgb="FFCAEDF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5B92F-5928-47A7-AB27-6AFFB259976A}" name="Table13" displayName="Table13" ref="B3:N34" totalsRowShown="0" headerRowDxfId="143" dataDxfId="142" tableBorderDxfId="141">
  <autoFilter ref="B3:N34" xr:uid="{3C55B92F-5928-47A7-AB27-6AFFB259976A}"/>
  <tableColumns count="13">
    <tableColumn id="1" xr3:uid="{73F0A53E-55EC-4CD7-95BD-BDC33DBFB904}" name="Column1" dataDxfId="140"/>
    <tableColumn id="2" xr3:uid="{2983B3F4-D359-4CA6-912F-CB864696ACF6}" name="JAN" dataDxfId="139"/>
    <tableColumn id="3" xr3:uid="{F705BA10-004A-46E7-9CFC-CDE4ED5C3291}" name="FEB" dataDxfId="138"/>
    <tableColumn id="4" xr3:uid="{7C753891-3119-45FB-AB40-45EF3CD448C3}" name="MAR" dataDxfId="137"/>
    <tableColumn id="5" xr3:uid="{6535C2EE-07F6-4BE1-BFC0-94E0E99A45CF}" name="APR" dataDxfId="136"/>
    <tableColumn id="6" xr3:uid="{973F9442-5A34-4D4E-B86F-F347092DF3EE}" name="MAY" dataDxfId="135"/>
    <tableColumn id="7" xr3:uid="{E10EE550-F5A3-4E7D-AAAC-C1240738062B}" name="JUN" dataDxfId="134"/>
    <tableColumn id="8" xr3:uid="{76D6256F-578B-4A57-8750-F9126131F4D1}" name="JUL" dataDxfId="133"/>
    <tableColumn id="9" xr3:uid="{15524BED-24E7-4248-8DCC-973EBD312D4C}" name="AUG" dataDxfId="132"/>
    <tableColumn id="10" xr3:uid="{F3B56D52-0CC0-414E-86F3-D94D6CED63A8}" name="SEP" dataDxfId="131"/>
    <tableColumn id="11" xr3:uid="{119BB8A2-E136-4389-890C-29A5A69A7FA6}" name="OCT" dataDxfId="130"/>
    <tableColumn id="12" xr3:uid="{89CCA3FC-CD95-4BC6-A6CF-F9B885261FC2}" name="NOV" dataDxfId="129"/>
    <tableColumn id="13" xr3:uid="{3A149AAB-601F-4266-8DEE-0051BF223024}" name="DEC" dataDxfId="128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EF8D76-347F-4CF2-8FF2-B4AD8215B44A}" name="Table136" displayName="Table136" ref="B3:N34" totalsRowShown="0" headerRowDxfId="127" dataDxfId="126" tableBorderDxfId="125">
  <autoFilter ref="B3:N34" xr:uid="{3C55B92F-5928-47A7-AB27-6AFFB259976A}"/>
  <tableColumns count="13">
    <tableColumn id="1" xr3:uid="{C6D61576-3EAF-46F1-8DCE-B769B11772CA}" name="Column1" dataDxfId="124"/>
    <tableColumn id="2" xr3:uid="{83D44658-A81B-45AE-AC70-094FE5B681A6}" name="JAN" dataDxfId="123"/>
    <tableColumn id="3" xr3:uid="{7B81E66E-6126-4121-9278-B8CF91B6982A}" name="FEB" dataDxfId="122"/>
    <tableColumn id="4" xr3:uid="{29A6A052-D72A-49EB-9FEB-85F3A29578FE}" name="MAR" dataDxfId="121"/>
    <tableColumn id="5" xr3:uid="{47739BFE-B436-4156-840E-C278F545B979}" name="APR" dataDxfId="120"/>
    <tableColumn id="6" xr3:uid="{8A934C5B-2DA3-49DB-9D90-BAF1F1226667}" name="MAY" dataDxfId="119"/>
    <tableColumn id="7" xr3:uid="{38EE61BA-F730-49C7-9C90-00B2816E0790}" name="JUN" dataDxfId="118"/>
    <tableColumn id="8" xr3:uid="{5BF874CF-B9AB-48B8-AE63-CF471E7DA098}" name="JUL" dataDxfId="117"/>
    <tableColumn id="9" xr3:uid="{029EE57B-28ED-44BF-950E-8524A6E2E612}" name="AUG" dataDxfId="116"/>
    <tableColumn id="10" xr3:uid="{AD588757-F837-4CE9-86C9-44E2DCCA64B5}" name="SEP" dataDxfId="115"/>
    <tableColumn id="11" xr3:uid="{8690D46D-4137-4A3C-AF5D-67C22C1B7CF2}" name="OCT" dataDxfId="114"/>
    <tableColumn id="12" xr3:uid="{7A60131D-D775-4DA1-92A4-D1652372DE3B}" name="NOV" dataDxfId="113"/>
    <tableColumn id="13" xr3:uid="{3946CF51-393E-449F-ADD8-4ACCBA0EC129}" name="DEC" dataDxfId="112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E9BC20-EFBE-48AE-81D1-71B09CFB575E}" name="Table1367" displayName="Table1367" ref="B3:N34" totalsRowShown="0" headerRowDxfId="111" dataDxfId="110" tableBorderDxfId="109">
  <autoFilter ref="B3:N34" xr:uid="{3C55B92F-5928-47A7-AB27-6AFFB259976A}"/>
  <tableColumns count="13">
    <tableColumn id="1" xr3:uid="{0093CD84-EB16-4F7D-8061-0CA395E2ECE1}" name="Column1" dataDxfId="108"/>
    <tableColumn id="2" xr3:uid="{BC249046-B45C-4F62-952A-784FF927062E}" name="JAN" dataDxfId="107"/>
    <tableColumn id="3" xr3:uid="{CA122CAB-B56C-4598-879A-ED0DF2834503}" name="FEB" dataDxfId="106"/>
    <tableColumn id="4" xr3:uid="{7DCADB62-CF95-485C-8B54-60817A4B22AB}" name="MAR" dataDxfId="105"/>
    <tableColumn id="5" xr3:uid="{233A0784-650F-4F01-8F90-4ADF9596CA35}" name="APR" dataDxfId="104"/>
    <tableColumn id="6" xr3:uid="{1B22BC06-F8C0-4519-ACB6-EF40A346CD58}" name="MAY" dataDxfId="103"/>
    <tableColumn id="7" xr3:uid="{43E08023-7989-41AC-B59C-D680D86B01BF}" name="JUN" dataDxfId="102"/>
    <tableColumn id="8" xr3:uid="{FFB285BE-9ECC-4C2C-9469-99E643E19076}" name="JUL" dataDxfId="101"/>
    <tableColumn id="9" xr3:uid="{5358C01E-CABB-47ED-A88A-5A2BF4EBC046}" name="AUG" dataDxfId="100"/>
    <tableColumn id="10" xr3:uid="{262B460A-1B08-4308-B82E-1C806BDEC833}" name="SEP" dataDxfId="99"/>
    <tableColumn id="11" xr3:uid="{9BA0DEF8-1A25-477E-A990-35EF7A723C38}" name="OCT" dataDxfId="98"/>
    <tableColumn id="12" xr3:uid="{C3A6B20E-2131-4C69-BD8E-065D1F875845}" name="NOV" dataDxfId="97"/>
    <tableColumn id="13" xr3:uid="{22D5A04A-0FC9-4203-9851-77E19E24B2A4}" name="DEC" dataDxfId="9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57EBF-8793-4E1E-900B-13F3B87329B7}" name="Table13678" displayName="Table13678" ref="B3:N34" totalsRowShown="0" headerRowDxfId="95" dataDxfId="94" tableBorderDxfId="93">
  <autoFilter ref="B3:N34" xr:uid="{3C55B92F-5928-47A7-AB27-6AFFB259976A}"/>
  <tableColumns count="13">
    <tableColumn id="1" xr3:uid="{5A8805CF-297A-4507-894B-B4DF8DA53F67}" name="Column1" dataDxfId="92"/>
    <tableColumn id="2" xr3:uid="{B50605EB-28DD-4449-9A74-DCAB5BEE2164}" name="JAN" dataDxfId="91"/>
    <tableColumn id="3" xr3:uid="{8B3DB574-5FC7-4CF5-BF21-F86F084FD74C}" name="FEB" dataDxfId="90"/>
    <tableColumn id="4" xr3:uid="{5DE71242-92CD-46E1-96E0-B62119E9F3F0}" name="MAR" dataDxfId="89"/>
    <tableColumn id="5" xr3:uid="{FE86CF4B-12AA-4115-9BD6-F057958C16DF}" name="APR" dataDxfId="88"/>
    <tableColumn id="6" xr3:uid="{58E84AF8-87FE-46BF-AF5C-023721A2E420}" name="MAY" dataDxfId="87"/>
    <tableColumn id="7" xr3:uid="{EC3C847E-6505-48FD-B01C-AEACB27A74EE}" name="JUN" dataDxfId="86"/>
    <tableColumn id="8" xr3:uid="{B679857E-A7DA-4639-A339-E309BE1967C5}" name="JUL" dataDxfId="85"/>
    <tableColumn id="9" xr3:uid="{DA63AF35-786F-4949-9C3F-F1D74ED5DBFF}" name="AUG" dataDxfId="84"/>
    <tableColumn id="10" xr3:uid="{CF83FDC5-7CAD-4420-BFC3-A495A7FB291B}" name="SEP" dataDxfId="83"/>
    <tableColumn id="11" xr3:uid="{EEAA33BD-18F2-4515-BD32-1BB8F87218C3}" name="OCT" dataDxfId="82"/>
    <tableColumn id="12" xr3:uid="{4ADC581E-4D07-4AB6-87AE-71224AAF4E93}" name="NOV" dataDxfId="81"/>
    <tableColumn id="13" xr3:uid="{19E504B1-9322-449B-819D-A959CA60EDC0}" name="DEC" dataDxfId="80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F8E07D-4C15-4582-828C-C8C080DCA86C}" name="Table136789" displayName="Table136789" ref="B3:N34" totalsRowShown="0" headerRowDxfId="79" dataDxfId="78" tableBorderDxfId="77">
  <autoFilter ref="B3:N34" xr:uid="{3C55B92F-5928-47A7-AB27-6AFFB259976A}"/>
  <tableColumns count="13">
    <tableColumn id="1" xr3:uid="{845271E3-345B-4462-AEA3-098887396725}" name="Column1" dataDxfId="76"/>
    <tableColumn id="2" xr3:uid="{E28C2BF2-0290-408D-8ACE-EAF7E8660D8C}" name="JAN" dataDxfId="75"/>
    <tableColumn id="3" xr3:uid="{BAC26813-230E-43D1-8548-B4BBA68AC19A}" name="FEB" dataDxfId="74"/>
    <tableColumn id="4" xr3:uid="{24F141D5-1AE6-4D9C-B788-CE228F32AB76}" name="MAR" dataDxfId="73"/>
    <tableColumn id="5" xr3:uid="{840995DD-1D15-4A77-B874-F809C7746400}" name="APR" dataDxfId="72"/>
    <tableColumn id="6" xr3:uid="{E1D148F2-E3F3-454E-83BB-752190931DB4}" name="MAY" dataDxfId="71"/>
    <tableColumn id="7" xr3:uid="{65F0CC83-27B7-40AF-B9C1-1B9707D8E6F6}" name="JUN" dataDxfId="70"/>
    <tableColumn id="8" xr3:uid="{803477F9-9113-44FA-982E-4862A3185981}" name="JUL" dataDxfId="69"/>
    <tableColumn id="9" xr3:uid="{16B9B121-52B4-43CC-97BD-7C290D6B0B51}" name="AUG" dataDxfId="68"/>
    <tableColumn id="10" xr3:uid="{17253DE3-45A9-4141-9598-04E15FE28715}" name="SEP" dataDxfId="67"/>
    <tableColumn id="11" xr3:uid="{A4B5F041-7206-4C34-8DBE-CA8B0F62A502}" name="OCT" dataDxfId="66"/>
    <tableColumn id="12" xr3:uid="{781D14BF-3111-4360-BE1E-87C5DBC0C348}" name="NOV" dataDxfId="65"/>
    <tableColumn id="13" xr3:uid="{8BCE046A-6A66-4BA7-81B2-715CCC693A1A}" name="DEC" dataDxfId="64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BC59DA-64AE-498C-BF65-4150FFA0D408}" name="Table1367891011" displayName="Table1367891011" ref="B3:N34" totalsRowShown="0" headerRowDxfId="63" dataDxfId="62" tableBorderDxfId="61">
  <autoFilter ref="B3:N34" xr:uid="{3C55B92F-5928-47A7-AB27-6AFFB259976A}"/>
  <tableColumns count="13">
    <tableColumn id="1" xr3:uid="{645F7672-0BD1-43A5-A620-50C53DC60177}" name="Column1" dataDxfId="60"/>
    <tableColumn id="2" xr3:uid="{DD3BC028-BB92-4D1A-938A-DE79B5602014}" name="JAN" dataDxfId="59"/>
    <tableColumn id="3" xr3:uid="{EF2275A2-4B5A-4A5A-913B-651D62A7649E}" name="FEB" dataDxfId="58"/>
    <tableColumn id="4" xr3:uid="{E4C6626B-CD64-4BD0-BBFE-5E082C262E9C}" name="MAR" dataDxfId="57"/>
    <tableColumn id="5" xr3:uid="{7028F7E7-5E9C-43A1-B3A5-A21BCE1B5FA1}" name="APR" dataDxfId="56"/>
    <tableColumn id="6" xr3:uid="{92DDB4BC-C2EF-46F8-9ADB-9A6406231782}" name="MAY" dataDxfId="55"/>
    <tableColumn id="7" xr3:uid="{9EFA76D7-A85C-4757-87F5-80D10E973D69}" name="JUN" dataDxfId="54"/>
    <tableColumn id="8" xr3:uid="{43663E77-8B1D-4D47-B29A-0025E83563BE}" name="JUL" dataDxfId="53"/>
    <tableColumn id="9" xr3:uid="{0C2061D2-5325-4D20-9704-7CF6E4F4AF50}" name="AUG" dataDxfId="52"/>
    <tableColumn id="10" xr3:uid="{3D979CA8-1242-4908-BB2B-67764DD2F71F}" name="SEP" dataDxfId="51"/>
    <tableColumn id="11" xr3:uid="{E1653ED8-66FD-4D07-82CF-C1949AFD7036}" name="OCT" dataDxfId="50"/>
    <tableColumn id="12" xr3:uid="{DDA0ED08-5988-44C2-8C0E-7AE4D81FD83B}" name="NOV" dataDxfId="49"/>
    <tableColumn id="13" xr3:uid="{9D1FF9C9-CEE5-4934-9CEA-4178DC8B4444}" name="DEC" dataDxfId="48"/>
  </tableColumns>
  <tableStyleInfo name="TableStyleMedium6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F7B248-89C3-4C18-B7F1-F8769BFC6037}" name="Table13678910" displayName="Table13678910" ref="B3:N34" totalsRowShown="0" headerRowDxfId="47" dataDxfId="46" tableBorderDxfId="45">
  <autoFilter ref="B3:N34" xr:uid="{3C55B92F-5928-47A7-AB27-6AFFB259976A}"/>
  <tableColumns count="13">
    <tableColumn id="1" xr3:uid="{EB0B58F3-8F47-45AA-AB62-D906934A325E}" name="Column1" dataDxfId="44"/>
    <tableColumn id="2" xr3:uid="{FD1E4438-2353-4FA3-9AAF-1878886F8E9F}" name="JAN" dataDxfId="43"/>
    <tableColumn id="3" xr3:uid="{AB262CBB-26C6-48ED-AB02-A4AB9035AABA}" name="FEB" dataDxfId="42"/>
    <tableColumn id="4" xr3:uid="{074B08E4-E286-4766-9574-12CD5BB68E2B}" name="MAR" dataDxfId="41"/>
    <tableColumn id="5" xr3:uid="{B7014C21-EC24-44AE-8266-18D2079DEC57}" name="APR" dataDxfId="40"/>
    <tableColumn id="6" xr3:uid="{3897DB42-11BE-4192-8085-ACE105F827FA}" name="MAY" dataDxfId="39"/>
    <tableColumn id="7" xr3:uid="{433FD48A-2074-44FF-9691-EEFB378D5864}" name="JUN" dataDxfId="38"/>
    <tableColumn id="8" xr3:uid="{ADDF63B1-7014-4636-B968-0D5FBAB0FCFF}" name="JUL" dataDxfId="37"/>
    <tableColumn id="9" xr3:uid="{60FB55A3-B8B4-4002-A589-6AA99F7F1BF9}" name="AUG" dataDxfId="36"/>
    <tableColumn id="10" xr3:uid="{98D7AA1F-5EA4-4A94-AB21-B8AD85423A13}" name="SEP" dataDxfId="35"/>
    <tableColumn id="11" xr3:uid="{AB6D67E3-9051-4882-B1D2-8EFD54C591ED}" name="OCT" dataDxfId="34"/>
    <tableColumn id="12" xr3:uid="{ACEF77D4-51BD-4823-BF15-51EB9E3A540A}" name="NOV" dataDxfId="33"/>
    <tableColumn id="13" xr3:uid="{30412E5C-DAFC-4721-9FDA-C95FBEC3F07B}" name="DEC" dataDxfId="32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DF9BEE-C504-4BA7-8D59-53A9410EB7D3}" name="Table1367891012" displayName="Table1367891012" ref="B3:N34" totalsRowShown="0" headerRowDxfId="31" dataDxfId="30" tableBorderDxfId="29">
  <autoFilter ref="B3:N34" xr:uid="{3C55B92F-5928-47A7-AB27-6AFFB259976A}"/>
  <tableColumns count="13">
    <tableColumn id="1" xr3:uid="{CB5FACC2-FD10-4EC0-8340-66AB3C1B3F67}" name="Column1" dataDxfId="28"/>
    <tableColumn id="2" xr3:uid="{E4E24AC8-6317-4543-86A5-8E8A64E5DD4D}" name="JAN" dataDxfId="27"/>
    <tableColumn id="3" xr3:uid="{03DE567D-F7D0-4FC9-9C02-7EBD131997A4}" name="FEB" dataDxfId="26"/>
    <tableColumn id="4" xr3:uid="{3533A510-79F0-44F8-8AC6-D8BBB902B0B6}" name="MAR" dataDxfId="25"/>
    <tableColumn id="5" xr3:uid="{626647C9-B4E3-45C1-900E-469753CE3851}" name="APR" dataDxfId="24"/>
    <tableColumn id="6" xr3:uid="{841D1084-B1A7-47AB-A1CA-754556A7E2DE}" name="MAY" dataDxfId="23"/>
    <tableColumn id="7" xr3:uid="{55601409-55E8-4738-BACF-CE81123CAFB0}" name="JUN" dataDxfId="22"/>
    <tableColumn id="8" xr3:uid="{E4FA1564-40FF-47F9-8BD0-E694398B846F}" name="JUL" dataDxfId="21"/>
    <tableColumn id="9" xr3:uid="{5CCF0F00-99FD-438F-9BD1-230761E6609D}" name="AUG" dataDxfId="20"/>
    <tableColumn id="10" xr3:uid="{C68237B0-DF31-4DF8-93F7-09D4DBEB4293}" name="SEP" dataDxfId="19"/>
    <tableColumn id="11" xr3:uid="{CFF1B339-45C2-4334-876F-2674046808E1}" name="OCT" dataDxfId="18"/>
    <tableColumn id="12" xr3:uid="{2BD2D688-BD92-4F24-AD7F-A115FBAEB9DA}" name="NOV" dataDxfId="17"/>
    <tableColumn id="13" xr3:uid="{B0CD5739-50CA-41B6-B2F3-33D7CAD87108}" name="DEC" dataDxfId="16"/>
  </tableColumns>
  <tableStyleInfo name="TableStyleMedium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BB81F0-3559-47E5-BA8A-1C5F28BF5B86}" name="Table1314" displayName="Table1314" ref="B3:N34" totalsRowShown="0" headerRowDxfId="15" dataDxfId="14" tableBorderDxfId="13">
  <autoFilter ref="B3:N34" xr:uid="{BBBB81F0-3559-47E5-BA8A-1C5F28BF5B86}"/>
  <tableColumns count="13">
    <tableColumn id="1" xr3:uid="{CF23EA48-250E-4584-8EB7-44D4FA93EBAC}" name="Column1" dataDxfId="12"/>
    <tableColumn id="2" xr3:uid="{13CDB34F-B41F-4A1C-ADCB-A3E479E3BE15}" name="JAN" dataDxfId="11"/>
    <tableColumn id="3" xr3:uid="{990C026A-89AF-48EA-8971-A536CE208AE0}" name="FEB" dataDxfId="10"/>
    <tableColumn id="4" xr3:uid="{2A6A5B36-1272-47BC-8E96-1A0716B7F43A}" name="MAR" dataDxfId="9"/>
    <tableColumn id="5" xr3:uid="{6ED84234-B882-4CB0-91DB-3303CD57EC73}" name="APR" dataDxfId="8"/>
    <tableColumn id="6" xr3:uid="{BA6B3B33-7D72-4456-BFE8-E2922F85F61E}" name="MAY" dataDxfId="7"/>
    <tableColumn id="7" xr3:uid="{31D58E4B-41D8-4F05-8EF6-638CD559AC14}" name="JUN" dataDxfId="6"/>
    <tableColumn id="8" xr3:uid="{C5C07FA9-AB60-4D07-BF9E-33B54CDCB5F5}" name="JUL" dataDxfId="5"/>
    <tableColumn id="9" xr3:uid="{F3D4A86F-025E-48F6-BCC0-B97BB8F9D3FB}" name="AUG" dataDxfId="4"/>
    <tableColumn id="10" xr3:uid="{CA6102F8-189C-427D-9132-F52D64C48AEF}" name="SEP" dataDxfId="3"/>
    <tableColumn id="11" xr3:uid="{7CD5DDB7-805C-4368-B4A6-497574C7263D}" name="OCT" dataDxfId="2"/>
    <tableColumn id="12" xr3:uid="{DA313C01-15DA-4C82-860F-A200384F0489}" name="NOV" dataDxfId="1"/>
    <tableColumn id="13" xr3:uid="{DC57CF7E-D3F6-435F-8476-95D7779676EF}" name="DEC" data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128C-6C22-49D6-9227-40875FAE6FDF}">
  <dimension ref="A1:DS36"/>
  <sheetViews>
    <sheetView showGridLines="0" zoomScaleNormal="90" workbookViewId="0">
      <selection activeCell="Q32" sqref="Q32"/>
    </sheetView>
  </sheetViews>
  <sheetFormatPr defaultRowHeight="15" x14ac:dyDescent="0.25"/>
  <cols>
    <col min="2" max="2" width="34" bestFit="1" customWidth="1"/>
  </cols>
  <sheetData>
    <row r="1" spans="1:123" ht="34.5" x14ac:dyDescent="0.55000000000000004">
      <c r="A1" s="42" t="s">
        <v>0</v>
      </c>
      <c r="B1" s="42"/>
      <c r="C1" s="42"/>
      <c r="D1" s="42"/>
    </row>
    <row r="2" spans="1:123" ht="15.75" thickBot="1" x14ac:dyDescent="0.3"/>
    <row r="3" spans="1:123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23" x14ac:dyDescent="0.25">
      <c r="B4" s="35" t="s">
        <v>14</v>
      </c>
      <c r="C4" s="24">
        <f>Table136[[#This Row],[JAN]]+Table1367[[#This Row],[JAN]]+Table13678[[#This Row],[JAN]]+Table136789[[#This Row],[JAN]]+Table1367891011[[#This Row],[JAN]]+Table13678910[[#This Row],[JAN]]+Table1367891012[[#This Row],[JAN]]</f>
        <v>891</v>
      </c>
      <c r="D4" s="24">
        <f>Table136[[#This Row],[FEB]]+Table1367[[#This Row],[FEB]]+Table13678[[#This Row],[FEB]]+Table136789[[#This Row],[FEB]]+Table1367891011[[#This Row],[FEB]]+Table13678910[[#This Row],[FEB]]+Table1367891012[[#This Row],[FEB]]</f>
        <v>885</v>
      </c>
      <c r="E4" s="24">
        <f>Table136[[#This Row],[MAR]]+Table1367[[#This Row],[MAR]]+Table13678[[#This Row],[MAR]]+Table136789[[#This Row],[MAR]]+Table1367891011[[#This Row],[MAR]]+Table13678910[[#This Row],[MAR]]+Table1367891012[[#This Row],[MAR]]</f>
        <v>856</v>
      </c>
      <c r="F4" s="24">
        <f>Table136[[#This Row],[APR]]+Table1367[[#This Row],[APR]]+Table13678[[#This Row],[APR]]+Table136789[[#This Row],[APR]]+Table1367891011[[#This Row],[APR]]+Table13678910[[#This Row],[APR]]+Table1367891012[[#This Row],[APR]]</f>
        <v>845</v>
      </c>
      <c r="G4" s="24">
        <f>Table136[[#This Row],[MAY]]+Table1367[[#This Row],[MAY]]+Table13678[[#This Row],[MAY]]+Table136789[[#This Row],[MAY]]+Table1367891011[[#This Row],[MAY]]+Table13678910[[#This Row],[MAY]]+Table1367891012[[#This Row],[MAY]]</f>
        <v>832</v>
      </c>
      <c r="H4" s="24">
        <f>Table136[[#This Row],[JUN]]+Table1367[[#This Row],[JUN]]+Table13678[[#This Row],[JUN]]+Table136789[[#This Row],[JUN]]+Table1367891011[[#This Row],[JUN]]+Table13678910[[#This Row],[JUN]]+Table1367891012[[#This Row],[JUN]]</f>
        <v>221</v>
      </c>
      <c r="I4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4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4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4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4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4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5" spans="1:123" x14ac:dyDescent="0.25">
      <c r="B5" s="36" t="s">
        <v>15</v>
      </c>
      <c r="C5" s="24">
        <f>Table136[[#This Row],[JAN]]+Table1367[[#This Row],[JAN]]+Table13678[[#This Row],[JAN]]+Table136789[[#This Row],[JAN]]+Table1367891011[[#This Row],[JAN]]+Table13678910[[#This Row],[JAN]]+Table1367891012[[#This Row],[JAN]]</f>
        <v>4</v>
      </c>
      <c r="D5" s="24">
        <f>Table136[[#This Row],[FEB]]+Table1367[[#This Row],[FEB]]+Table13678[[#This Row],[FEB]]+Table136789[[#This Row],[FEB]]+Table1367891011[[#This Row],[FEB]]+Table13678910[[#This Row],[FEB]]+Table1367891012[[#This Row],[FEB]]</f>
        <v>7</v>
      </c>
      <c r="E5" s="24">
        <f>Table136[[#This Row],[MAR]]+Table1367[[#This Row],[MAR]]+Table13678[[#This Row],[MAR]]+Table136789[[#This Row],[MAR]]+Table1367891011[[#This Row],[MAR]]+Table13678910[[#This Row],[MAR]]+Table1367891012[[#This Row],[MAR]]</f>
        <v>2</v>
      </c>
      <c r="F5" s="24">
        <f>Table136[[#This Row],[APR]]+Table1367[[#This Row],[APR]]+Table13678[[#This Row],[APR]]+Table136789[[#This Row],[APR]]+Table1367891011[[#This Row],[APR]]+Table13678910[[#This Row],[APR]]+Table1367891012[[#This Row],[APR]]</f>
        <v>4</v>
      </c>
      <c r="G5" s="24">
        <f>Table136[[#This Row],[MAY]]+Table1367[[#This Row],[MAY]]+Table13678[[#This Row],[MAY]]+Table136789[[#This Row],[MAY]]+Table1367891011[[#This Row],[MAY]]+Table13678910[[#This Row],[MAY]]+Table1367891012[[#This Row],[MAY]]</f>
        <v>7</v>
      </c>
      <c r="H5" s="24">
        <f>Table136[[#This Row],[JUN]]+Table1367[[#This Row],[JUN]]+Table13678[[#This Row],[JUN]]+Table136789[[#This Row],[JUN]]+Table1367891011[[#This Row],[JUN]]+Table13678910[[#This Row],[JUN]]+Table1367891012[[#This Row],[JUN]]</f>
        <v>3</v>
      </c>
      <c r="I5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5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5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5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5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5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6" spans="1:123" x14ac:dyDescent="0.25">
      <c r="B6" s="36" t="s">
        <v>16</v>
      </c>
      <c r="C6" s="24">
        <f>Table136[[#This Row],[JAN]]+Table1367[[#This Row],[JAN]]+Table13678[[#This Row],[JAN]]+Table136789[[#This Row],[JAN]]+Table1367891011[[#This Row],[JAN]]+Table13678910[[#This Row],[JAN]]+Table1367891012[[#This Row],[JAN]]</f>
        <v>2</v>
      </c>
      <c r="D6" s="24">
        <f>Table136[[#This Row],[FEB]]+Table1367[[#This Row],[FEB]]+Table13678[[#This Row],[FEB]]+Table136789[[#This Row],[FEB]]+Table1367891011[[#This Row],[FEB]]+Table13678910[[#This Row],[FEB]]+Table1367891012[[#This Row],[FEB]]</f>
        <v>10</v>
      </c>
      <c r="E6" s="24">
        <f>Table136[[#This Row],[MAR]]+Table1367[[#This Row],[MAR]]+Table13678[[#This Row],[MAR]]+Table136789[[#This Row],[MAR]]+Table1367891011[[#This Row],[MAR]]+Table13678910[[#This Row],[MAR]]+Table1367891012[[#This Row],[MAR]]</f>
        <v>6</v>
      </c>
      <c r="F6" s="24">
        <f>Table136[[#This Row],[APR]]+Table1367[[#This Row],[APR]]+Table13678[[#This Row],[APR]]+Table136789[[#This Row],[APR]]+Table1367891011[[#This Row],[APR]]+Table13678910[[#This Row],[APR]]+Table1367891012[[#This Row],[APR]]</f>
        <v>6</v>
      </c>
      <c r="G6" s="24">
        <f>Table136[[#This Row],[MAY]]+Table1367[[#This Row],[MAY]]+Table13678[[#This Row],[MAY]]+Table136789[[#This Row],[MAY]]+Table1367891011[[#This Row],[MAY]]+Table13678910[[#This Row],[MAY]]+Table1367891012[[#This Row],[MAY]]</f>
        <v>7</v>
      </c>
      <c r="H6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6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6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6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6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6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6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7" spans="1:123" x14ac:dyDescent="0.25">
      <c r="B7" s="36" t="s">
        <v>17</v>
      </c>
      <c r="C7" s="6">
        <f t="shared" ref="C7:N7" si="0">SUM(C5+C6)</f>
        <v>6</v>
      </c>
      <c r="D7" s="6">
        <f t="shared" si="0"/>
        <v>17</v>
      </c>
      <c r="E7" s="6">
        <f>SUM(E5+E6)</f>
        <v>8</v>
      </c>
      <c r="F7" s="6">
        <f t="shared" si="0"/>
        <v>10</v>
      </c>
      <c r="G7" s="6">
        <f t="shared" si="0"/>
        <v>14</v>
      </c>
      <c r="H7" s="6">
        <f t="shared" si="0"/>
        <v>4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23" x14ac:dyDescent="0.25">
      <c r="B8" s="36" t="s">
        <v>18</v>
      </c>
      <c r="C8" s="33">
        <f>IF(C7=0,"",C7/C4)</f>
        <v>6.7340067340067337E-3</v>
      </c>
      <c r="D8" s="33">
        <f t="shared" ref="D8:N8" si="1">IF(D7=0,"",D7/D4)</f>
        <v>1.92090395480226E-2</v>
      </c>
      <c r="E8" s="33">
        <f t="shared" si="1"/>
        <v>9.3457943925233638E-3</v>
      </c>
      <c r="F8" s="33">
        <f t="shared" si="1"/>
        <v>1.1834319526627219E-2</v>
      </c>
      <c r="G8" s="33">
        <f t="shared" si="1"/>
        <v>1.6826923076923076E-2</v>
      </c>
      <c r="H8" s="33">
        <f t="shared" si="1"/>
        <v>1.8099547511312219E-2</v>
      </c>
      <c r="I8" s="33" t="str">
        <f t="shared" si="1"/>
        <v/>
      </c>
      <c r="J8" s="33" t="str">
        <f t="shared" si="1"/>
        <v/>
      </c>
      <c r="K8" s="33" t="str">
        <f t="shared" si="1"/>
        <v/>
      </c>
      <c r="L8" s="33" t="str">
        <f t="shared" si="1"/>
        <v/>
      </c>
      <c r="M8" s="33" t="str">
        <f t="shared" si="1"/>
        <v/>
      </c>
      <c r="N8" s="33" t="str">
        <f t="shared" si="1"/>
        <v/>
      </c>
    </row>
    <row r="9" spans="1:123" x14ac:dyDescent="0.25">
      <c r="B9" s="3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23" x14ac:dyDescent="0.25">
      <c r="B10" s="36" t="s">
        <v>19</v>
      </c>
      <c r="C10" s="24">
        <f>Table136[[#This Row],[JAN]]+Table1367[[#This Row],[JAN]]+Table13678[[#This Row],[JAN]]+Table136789[[#This Row],[JAN]]+Table1367891011[[#This Row],[JAN]]+Table13678910[[#This Row],[JAN]]+Table1367891012[[#This Row],[JAN]]</f>
        <v>425</v>
      </c>
      <c r="D10" s="24">
        <f>Table136[[#This Row],[FEB]]+Table1367[[#This Row],[FEB]]+Table13678[[#This Row],[FEB]]+Table136789[[#This Row],[FEB]]+Table1367891011[[#This Row],[FEB]]+Table13678910[[#This Row],[FEB]]+Table1367891012[[#This Row],[FEB]]</f>
        <v>421</v>
      </c>
      <c r="E10" s="24">
        <f>Table136[[#This Row],[MAR]]+Table1367[[#This Row],[MAR]]+Table13678[[#This Row],[MAR]]+Table136789[[#This Row],[MAR]]+Table1367891011[[#This Row],[MAR]]+Table13678910[[#This Row],[MAR]]+Table1367891012[[#This Row],[MAR]]</f>
        <v>447</v>
      </c>
      <c r="F10" s="24">
        <f>Table136[[#This Row],[APR]]+Table1367[[#This Row],[APR]]+Table13678[[#This Row],[APR]]+Table136789[[#This Row],[APR]]+Table1367891011[[#This Row],[APR]]+Table13678910[[#This Row],[APR]]+Table1367891012[[#This Row],[APR]]</f>
        <v>422</v>
      </c>
      <c r="G10" s="24">
        <f>Table136[[#This Row],[MAY]]+Table1367[[#This Row],[MAY]]+Table13678[[#This Row],[MAY]]+Table136789[[#This Row],[MAY]]+Table1367891011[[#This Row],[MAY]]+Table13678910[[#This Row],[MAY]]+Table1367891012[[#This Row],[MAY]]</f>
        <v>423</v>
      </c>
      <c r="H10" s="24">
        <f>Table136[[#This Row],[JUN]]+Table1367[[#This Row],[JUN]]+Table13678[[#This Row],[JUN]]+Table136789[[#This Row],[JUN]]+Table1367891011[[#This Row],[JUN]]+Table13678910[[#This Row],[JUN]]+Table1367891012[[#This Row],[JUN]]</f>
        <v>85</v>
      </c>
      <c r="I10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0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0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0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0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0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1" spans="1:123" x14ac:dyDescent="0.25">
      <c r="B11" s="36" t="s">
        <v>20</v>
      </c>
      <c r="C11" s="24">
        <f>Table136[[#This Row],[JAN]]+Table1367[[#This Row],[JAN]]+Table13678[[#This Row],[JAN]]+Table136789[[#This Row],[JAN]]+Table1367891011[[#This Row],[JAN]]+Table13678910[[#This Row],[JAN]]+Table1367891012[[#This Row],[JAN]]</f>
        <v>0</v>
      </c>
      <c r="D11" s="24">
        <f>Table136[[#This Row],[FEB]]+Table1367[[#This Row],[FEB]]+Table13678[[#This Row],[FEB]]+Table136789[[#This Row],[FEB]]+Table1367891011[[#This Row],[FEB]]+Table13678910[[#This Row],[FEB]]+Table1367891012[[#This Row],[FEB]]</f>
        <v>0</v>
      </c>
      <c r="E11" s="24">
        <f>Table136[[#This Row],[MAR]]+Table1367[[#This Row],[MAR]]+Table13678[[#This Row],[MAR]]+Table136789[[#This Row],[MAR]]+Table1367891011[[#This Row],[MAR]]+Table13678910[[#This Row],[MAR]]+Table1367891012[[#This Row],[MAR]]</f>
        <v>2</v>
      </c>
      <c r="F11" s="24">
        <f>Table136[[#This Row],[APR]]+Table1367[[#This Row],[APR]]+Table13678[[#This Row],[APR]]+Table136789[[#This Row],[APR]]+Table1367891011[[#This Row],[APR]]+Table13678910[[#This Row],[APR]]+Table1367891012[[#This Row],[APR]]</f>
        <v>0</v>
      </c>
      <c r="G11" s="24">
        <f>Table136[[#This Row],[MAY]]+Table1367[[#This Row],[MAY]]+Table13678[[#This Row],[MAY]]+Table136789[[#This Row],[MAY]]+Table1367891011[[#This Row],[MAY]]+Table13678910[[#This Row],[MAY]]+Table1367891012[[#This Row],[MAY]]</f>
        <v>0</v>
      </c>
      <c r="H11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11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1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1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1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1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1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2" spans="1:123" x14ac:dyDescent="0.25">
      <c r="B12" s="36" t="s">
        <v>21</v>
      </c>
      <c r="C12" s="24">
        <f>Table136[[#This Row],[JAN]]+Table1367[[#This Row],[JAN]]+Table13678[[#This Row],[JAN]]+Table136789[[#This Row],[JAN]]+Table1367891011[[#This Row],[JAN]]+Table13678910[[#This Row],[JAN]]+Table1367891012[[#This Row],[JAN]]</f>
        <v>3</v>
      </c>
      <c r="D12" s="24">
        <f>Table136[[#This Row],[FEB]]+Table1367[[#This Row],[FEB]]+Table13678[[#This Row],[FEB]]+Table136789[[#This Row],[FEB]]+Table1367891011[[#This Row],[FEB]]+Table13678910[[#This Row],[FEB]]+Table1367891012[[#This Row],[FEB]]</f>
        <v>2</v>
      </c>
      <c r="E12" s="24">
        <f>Table136[[#This Row],[MAR]]+Table1367[[#This Row],[MAR]]+Table13678[[#This Row],[MAR]]+Table136789[[#This Row],[MAR]]+Table1367891011[[#This Row],[MAR]]+Table13678910[[#This Row],[MAR]]+Table1367891012[[#This Row],[MAR]]</f>
        <v>1</v>
      </c>
      <c r="F12" s="24">
        <f>Table136[[#This Row],[APR]]+Table1367[[#This Row],[APR]]+Table13678[[#This Row],[APR]]+Table136789[[#This Row],[APR]]+Table1367891011[[#This Row],[APR]]+Table13678910[[#This Row],[APR]]+Table1367891012[[#This Row],[APR]]</f>
        <v>2</v>
      </c>
      <c r="G12" s="24">
        <f>Table136[[#This Row],[MAY]]+Table1367[[#This Row],[MAY]]+Table13678[[#This Row],[MAY]]+Table136789[[#This Row],[MAY]]+Table1367891011[[#This Row],[MAY]]+Table13678910[[#This Row],[MAY]]+Table1367891012[[#This Row],[MAY]]</f>
        <v>0</v>
      </c>
      <c r="H12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12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2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2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2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2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2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3" spans="1:123" x14ac:dyDescent="0.25">
      <c r="B13" s="36" t="s">
        <v>22</v>
      </c>
      <c r="C13" s="6">
        <f t="shared" ref="C13:N13" si="2">C11+C12</f>
        <v>3</v>
      </c>
      <c r="D13" s="6">
        <f t="shared" si="2"/>
        <v>2</v>
      </c>
      <c r="E13" s="6">
        <f t="shared" si="2"/>
        <v>3</v>
      </c>
      <c r="F13" s="6">
        <f t="shared" si="2"/>
        <v>2</v>
      </c>
      <c r="G13" s="6">
        <f t="shared" si="2"/>
        <v>0</v>
      </c>
      <c r="H13" s="6">
        <f t="shared" si="2"/>
        <v>1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DS13" t="s">
        <v>23</v>
      </c>
    </row>
    <row r="14" spans="1:123" x14ac:dyDescent="0.25">
      <c r="B14" s="36" t="s">
        <v>24</v>
      </c>
      <c r="C14" s="3">
        <f>IF(C13=0,"",C13/C10)</f>
        <v>7.058823529411765E-3</v>
      </c>
      <c r="D14" s="3">
        <f t="shared" ref="D14:N14" si="3">IF(D13=0,"",D13/D10)</f>
        <v>4.7505938242280287E-3</v>
      </c>
      <c r="E14" s="3">
        <f t="shared" si="3"/>
        <v>6.7114093959731542E-3</v>
      </c>
      <c r="F14" s="3">
        <f t="shared" si="3"/>
        <v>4.7393364928909956E-3</v>
      </c>
      <c r="G14" s="3" t="str">
        <f t="shared" si="3"/>
        <v/>
      </c>
      <c r="H14" s="3">
        <f t="shared" si="3"/>
        <v>1.1764705882352941E-2</v>
      </c>
      <c r="I14" s="3" t="str">
        <f t="shared" si="3"/>
        <v/>
      </c>
      <c r="J14" s="3" t="str">
        <f t="shared" si="3"/>
        <v/>
      </c>
      <c r="K14" s="3" t="str">
        <f t="shared" si="3"/>
        <v/>
      </c>
      <c r="L14" s="3" t="str">
        <f t="shared" si="3"/>
        <v/>
      </c>
      <c r="M14" s="3" t="str">
        <f t="shared" si="3"/>
        <v/>
      </c>
      <c r="N14" s="3" t="str">
        <f t="shared" si="3"/>
        <v/>
      </c>
    </row>
    <row r="15" spans="1:123" x14ac:dyDescent="0.25">
      <c r="B15" s="3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23" x14ac:dyDescent="0.25">
      <c r="B16" s="36" t="s">
        <v>25</v>
      </c>
      <c r="C16" s="24">
        <f>Table136[[#This Row],[JAN]]+Table1367[[#This Row],[JAN]]+Table13678[[#This Row],[JAN]]+Table136789[[#This Row],[JAN]]+Table1367891011[[#This Row],[JAN]]+Table13678910[[#This Row],[JAN]]+Table1367891012[[#This Row],[JAN]]</f>
        <v>348</v>
      </c>
      <c r="D16" s="24">
        <f>Table136[[#This Row],[FEB]]+Table1367[[#This Row],[FEB]]+Table13678[[#This Row],[FEB]]+Table136789[[#This Row],[FEB]]+Table1367891011[[#This Row],[FEB]]+Table13678910[[#This Row],[FEB]]+Table1367891012[[#This Row],[FEB]]</f>
        <v>344</v>
      </c>
      <c r="E16" s="24">
        <f>Table136[[#This Row],[MAR]]+Table1367[[#This Row],[MAR]]+Table13678[[#This Row],[MAR]]+Table136789[[#This Row],[MAR]]+Table1367891011[[#This Row],[MAR]]+Table13678910[[#This Row],[MAR]]+Table1367891012[[#This Row],[MAR]]</f>
        <v>306</v>
      </c>
      <c r="F16" s="24">
        <f>Table136[[#This Row],[APR]]+Table1367[[#This Row],[APR]]+Table13678[[#This Row],[APR]]+Table136789[[#This Row],[APR]]+Table1367891011[[#This Row],[APR]]+Table13678910[[#This Row],[APR]]+Table1367891012[[#This Row],[APR]]</f>
        <v>337</v>
      </c>
      <c r="G16" s="24">
        <f>Table136[[#This Row],[MAY]]+Table1367[[#This Row],[MAY]]+Table13678[[#This Row],[MAY]]+Table136789[[#This Row],[MAY]]+Table1367891011[[#This Row],[MAY]]+Table13678910[[#This Row],[MAY]]+Table1367891012[[#This Row],[MAY]]</f>
        <v>335</v>
      </c>
      <c r="H16" s="24">
        <f>Table136[[#This Row],[JUN]]+Table1367[[#This Row],[JUN]]+Table13678[[#This Row],[JUN]]+Table136789[[#This Row],[JUN]]+Table1367891011[[#This Row],[JUN]]+Table13678910[[#This Row],[JUN]]+Table1367891012[[#This Row],[JUN]]</f>
        <v>55</v>
      </c>
      <c r="I16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6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6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6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6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6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7" spans="2:16" x14ac:dyDescent="0.25">
      <c r="B17" s="36" t="s">
        <v>26</v>
      </c>
      <c r="C17" s="24">
        <f>Table136[[#This Row],[JAN]]+Table1367[[#This Row],[JAN]]+Table13678[[#This Row],[JAN]]+Table136789[[#This Row],[JAN]]+Table1367891011[[#This Row],[JAN]]+Table13678910[[#This Row],[JAN]]+Table1367891012[[#This Row],[JAN]]</f>
        <v>2</v>
      </c>
      <c r="D17" s="24">
        <f>Table136[[#This Row],[FEB]]+Table1367[[#This Row],[FEB]]+Table13678[[#This Row],[FEB]]+Table136789[[#This Row],[FEB]]+Table1367891011[[#This Row],[FEB]]+Table13678910[[#This Row],[FEB]]+Table1367891012[[#This Row],[FEB]]</f>
        <v>4</v>
      </c>
      <c r="E17" s="24">
        <f>Table136[[#This Row],[MAR]]+Table1367[[#This Row],[MAR]]+Table13678[[#This Row],[MAR]]+Table136789[[#This Row],[MAR]]+Table1367891011[[#This Row],[MAR]]+Table13678910[[#This Row],[MAR]]+Table1367891012[[#This Row],[MAR]]</f>
        <v>1</v>
      </c>
      <c r="F17" s="24">
        <f>Table136[[#This Row],[APR]]+Table1367[[#This Row],[APR]]+Table13678[[#This Row],[APR]]+Table136789[[#This Row],[APR]]+Table1367891011[[#This Row],[APR]]+Table13678910[[#This Row],[APR]]+Table1367891012[[#This Row],[APR]]</f>
        <v>1</v>
      </c>
      <c r="G17" s="24">
        <f>Table136[[#This Row],[MAY]]+Table1367[[#This Row],[MAY]]+Table13678[[#This Row],[MAY]]+Table136789[[#This Row],[MAY]]+Table1367891011[[#This Row],[MAY]]+Table13678910[[#This Row],[MAY]]+Table1367891012[[#This Row],[MAY]]</f>
        <v>2</v>
      </c>
      <c r="H17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17" s="24">
        <f>Table136[[#This Row],[JUL]]+Table1367[[#This Row],[JUL]]+Table13678[[#This Row],[JUL]]+Table136789[[#This Row],[JUL]]+Table1367891011[[#This Row],[JUL]]+Table13678910[[#This Row],[JUL]]+Table1367891012[[#This Row],[JUL]]</f>
        <v>1</v>
      </c>
      <c r="J17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7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7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7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7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8" spans="2:16" x14ac:dyDescent="0.25">
      <c r="B18" s="36" t="s">
        <v>27</v>
      </c>
      <c r="C18" s="24">
        <f>Table136[[#This Row],[JAN]]+Table1367[[#This Row],[JAN]]+Table13678[[#This Row],[JAN]]+Table136789[[#This Row],[JAN]]+Table1367891011[[#This Row],[JAN]]+Table13678910[[#This Row],[JAN]]+Table1367891012[[#This Row],[JAN]]</f>
        <v>3</v>
      </c>
      <c r="D18" s="24">
        <f>Table136[[#This Row],[FEB]]+Table1367[[#This Row],[FEB]]+Table13678[[#This Row],[FEB]]+Table136789[[#This Row],[FEB]]+Table1367891011[[#This Row],[FEB]]+Table13678910[[#This Row],[FEB]]+Table1367891012[[#This Row],[FEB]]</f>
        <v>2</v>
      </c>
      <c r="E18" s="24">
        <f>Table136[[#This Row],[MAR]]+Table1367[[#This Row],[MAR]]+Table13678[[#This Row],[MAR]]+Table136789[[#This Row],[MAR]]+Table1367891011[[#This Row],[MAR]]+Table13678910[[#This Row],[MAR]]+Table1367891012[[#This Row],[MAR]]</f>
        <v>1</v>
      </c>
      <c r="F18" s="24">
        <f>Table136[[#This Row],[APR]]+Table1367[[#This Row],[APR]]+Table13678[[#This Row],[APR]]+Table136789[[#This Row],[APR]]+Table1367891011[[#This Row],[APR]]+Table13678910[[#This Row],[APR]]+Table1367891012[[#This Row],[APR]]</f>
        <v>1</v>
      </c>
      <c r="G18" s="24">
        <f>Table136[[#This Row],[MAY]]+Table1367[[#This Row],[MAY]]+Table13678[[#This Row],[MAY]]+Table136789[[#This Row],[MAY]]+Table1367891011[[#This Row],[MAY]]+Table13678910[[#This Row],[MAY]]+Table1367891012[[#This Row],[MAY]]</f>
        <v>3</v>
      </c>
      <c r="H18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18" s="24">
        <f>Table136[[#This Row],[JUL]]+Table1367[[#This Row],[JUL]]+Table13678[[#This Row],[JUL]]+Table136789[[#This Row],[JUL]]+Table1367891011[[#This Row],[JUL]]+Table13678910[[#This Row],[JUL]]+Table1367891012[[#This Row],[JUL]]</f>
        <v>1</v>
      </c>
      <c r="J18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8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8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8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8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9" spans="2:16" x14ac:dyDescent="0.25">
      <c r="B19" s="36" t="s">
        <v>28</v>
      </c>
      <c r="C19" s="6">
        <f t="shared" ref="C19:N19" si="4">C17+C18</f>
        <v>5</v>
      </c>
      <c r="D19" s="6">
        <f t="shared" si="4"/>
        <v>6</v>
      </c>
      <c r="E19" s="6">
        <f t="shared" si="4"/>
        <v>2</v>
      </c>
      <c r="F19" s="6">
        <f t="shared" si="4"/>
        <v>2</v>
      </c>
      <c r="G19" s="6">
        <f t="shared" si="4"/>
        <v>5</v>
      </c>
      <c r="H19" s="6">
        <f t="shared" si="4"/>
        <v>2</v>
      </c>
      <c r="I19" s="6">
        <f t="shared" si="4"/>
        <v>2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6" x14ac:dyDescent="0.25">
      <c r="B20" s="36" t="s">
        <v>29</v>
      </c>
      <c r="C20" s="33">
        <f>IF(C19=0,"",C19/C16)</f>
        <v>1.4367816091954023E-2</v>
      </c>
      <c r="D20" s="33">
        <f t="shared" ref="D20:N20" si="5">IF(D19=0,"",D19/D16)</f>
        <v>1.7441860465116279E-2</v>
      </c>
      <c r="E20" s="33">
        <f t="shared" si="5"/>
        <v>6.5359477124183009E-3</v>
      </c>
      <c r="F20" s="33">
        <f t="shared" si="5"/>
        <v>5.9347181008902079E-3</v>
      </c>
      <c r="G20" s="33" t="str">
        <f>IF(AV4=0,"",G19/G16)</f>
        <v/>
      </c>
      <c r="H20" s="33">
        <f t="shared" si="5"/>
        <v>3.6363636363636362E-2</v>
      </c>
      <c r="I20" s="33" t="e">
        <f t="shared" si="5"/>
        <v>#DIV/0!</v>
      </c>
      <c r="J20" s="33" t="str">
        <f t="shared" si="5"/>
        <v/>
      </c>
      <c r="K20" s="33" t="str">
        <f t="shared" si="5"/>
        <v/>
      </c>
      <c r="L20" s="33" t="str">
        <f t="shared" si="5"/>
        <v/>
      </c>
      <c r="M20" s="33" t="str">
        <f t="shared" si="5"/>
        <v/>
      </c>
      <c r="N20" s="33" t="str">
        <f t="shared" si="5"/>
        <v/>
      </c>
    </row>
    <row r="21" spans="2:16" x14ac:dyDescent="0.25">
      <c r="B21" s="3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6" x14ac:dyDescent="0.25">
      <c r="B22" s="36" t="s">
        <v>30</v>
      </c>
      <c r="C22" s="24">
        <f>Table136[[#This Row],[JAN]]+Table1367[[#This Row],[JAN]]+Table13678[[#This Row],[JAN]]+Table136789[[#This Row],[JAN]]+Table1367891011[[#This Row],[JAN]]+Table13678910[[#This Row],[JAN]]+Table1367891012[[#This Row],[JAN]]</f>
        <v>84</v>
      </c>
      <c r="D22" s="24">
        <f>Table136[[#This Row],[FEB]]+Table1367[[#This Row],[FEB]]+Table13678[[#This Row],[FEB]]+Table136789[[#This Row],[FEB]]+Table1367891011[[#This Row],[FEB]]+Table13678910[[#This Row],[FEB]]+Table1367891012[[#This Row],[FEB]]</f>
        <v>87</v>
      </c>
      <c r="E22" s="40">
        <f>Table136[[#This Row],[MAR]]+Table1367[[#This Row],[MAR]]+Table13678[[#This Row],[MAR]]+Table136789[[#This Row],[MAR]]+Table1367891011[[#This Row],[MAR]]+Table13678910[[#This Row],[MAR]]+Table1367891012[[#This Row],[MAR]]</f>
        <v>91</v>
      </c>
      <c r="F22" s="24">
        <f>Table136[[#This Row],[APR]]+Table1367[[#This Row],[APR]]+Table13678[[#This Row],[APR]]+Table136789[[#This Row],[APR]]+Table1367891011[[#This Row],[APR]]+Table13678910[[#This Row],[APR]]+Table1367891012[[#This Row],[APR]]</f>
        <v>89</v>
      </c>
      <c r="G22" s="24">
        <f>Table136[[#This Row],[MAY]]+Table1367[[#This Row],[MAY]]+Table13678[[#This Row],[MAY]]+Table136789[[#This Row],[MAY]]+Table1367891011[[#This Row],[MAY]]+Table13678910[[#This Row],[MAY]]+Table1367891012[[#This Row],[MAY]]</f>
        <v>91</v>
      </c>
      <c r="H22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22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22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22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22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22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22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23" spans="2:16" x14ac:dyDescent="0.25">
      <c r="B23" s="36" t="s">
        <v>31</v>
      </c>
      <c r="C23" s="24">
        <f>Table136[[#This Row],[JAN]]+Table1367[[#This Row],[JAN]]+Table13678[[#This Row],[JAN]]+Table136789[[#This Row],[JAN]]+Table1367891011[[#This Row],[JAN]]+Table13678910[[#This Row],[JAN]]+Table1367891012[[#This Row],[JAN]]</f>
        <v>2</v>
      </c>
      <c r="D23" s="24">
        <f>Table136[[#This Row],[FEB]]+Table1367[[#This Row],[FEB]]+Table13678[[#This Row],[FEB]]+Table136789[[#This Row],[FEB]]+Table1367891011[[#This Row],[FEB]]+Table13678910[[#This Row],[FEB]]+Table1367891012[[#This Row],[FEB]]</f>
        <v>8</v>
      </c>
      <c r="E23" s="24">
        <f>Table136[[#This Row],[MAR]]+Table1367[[#This Row],[MAR]]+Table13678[[#This Row],[MAR]]+Table136789[[#This Row],[MAR]]+Table1367891011[[#This Row],[MAR]]+Table13678910[[#This Row],[MAR]]+Table1367891012[[#This Row],[MAR]]</f>
        <v>3</v>
      </c>
      <c r="F23" s="24">
        <f>Table136[[#This Row],[APR]]+Table1367[[#This Row],[APR]]+Table13678[[#This Row],[APR]]+Table136789[[#This Row],[APR]]+Table1367891011[[#This Row],[APR]]+Table13678910[[#This Row],[APR]]+Table1367891012[[#This Row],[APR]]</f>
        <v>0</v>
      </c>
      <c r="G23" s="24">
        <f>Table136[[#This Row],[MAY]]+Table1367[[#This Row],[MAY]]+Table13678[[#This Row],[MAY]]+Table136789[[#This Row],[MAY]]+Table1367891011[[#This Row],[MAY]]+Table13678910[[#This Row],[MAY]]+Table1367891012[[#This Row],[MAY]]</f>
        <v>1</v>
      </c>
      <c r="H23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23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23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23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23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23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23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24" spans="2:16" x14ac:dyDescent="0.25">
      <c r="B24" s="36" t="s">
        <v>32</v>
      </c>
      <c r="C24" s="24">
        <f>Table136[[#This Row],[JAN]]+Table1367[[#This Row],[JAN]]+Table13678[[#This Row],[JAN]]+Table136789[[#This Row],[JAN]]+Table1367891011[[#This Row],[JAN]]+Table13678910[[#This Row],[JAN]]+Table1367891012[[#This Row],[JAN]]</f>
        <v>0</v>
      </c>
      <c r="D24" s="24">
        <f>Table136[[#This Row],[FEB]]+Table1367[[#This Row],[FEB]]+Table13678[[#This Row],[FEB]]+Table136789[[#This Row],[FEB]]+Table1367891011[[#This Row],[FEB]]+Table13678910[[#This Row],[FEB]]+Table1367891012[[#This Row],[FEB]]</f>
        <v>0</v>
      </c>
      <c r="E24" s="24">
        <f>Table136[[#This Row],[MAR]]+Table1367[[#This Row],[MAR]]+Table13678[[#This Row],[MAR]]+Table136789[[#This Row],[MAR]]+Table1367891011[[#This Row],[MAR]]+Table13678910[[#This Row],[MAR]]+Table1367891012[[#This Row],[MAR]]</f>
        <v>0</v>
      </c>
      <c r="F24" s="24">
        <f>Table136[[#This Row],[APR]]+Table1367[[#This Row],[APR]]+Table13678[[#This Row],[APR]]+Table136789[[#This Row],[APR]]+Table1367891011[[#This Row],[APR]]+Table13678910[[#This Row],[APR]]+Table1367891012[[#This Row],[APR]]</f>
        <v>7</v>
      </c>
      <c r="G24" s="24">
        <f>Table136[[#This Row],[MAY]]+Table1367[[#This Row],[MAY]]+Table13678[[#This Row],[MAY]]+Table136789[[#This Row],[MAY]]+Table1367891011[[#This Row],[MAY]]+Table13678910[[#This Row],[MAY]]+Table1367891012[[#This Row],[MAY]]</f>
        <v>0</v>
      </c>
      <c r="H24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24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24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24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24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24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24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25" spans="2:16" x14ac:dyDescent="0.25">
      <c r="B25" s="36" t="s">
        <v>33</v>
      </c>
      <c r="C25" s="6">
        <f t="shared" ref="C25:N25" si="6">C23+C24</f>
        <v>2</v>
      </c>
      <c r="D25" s="6">
        <f t="shared" si="6"/>
        <v>8</v>
      </c>
      <c r="E25" s="6">
        <f t="shared" si="6"/>
        <v>3</v>
      </c>
      <c r="F25" s="6">
        <f t="shared" si="6"/>
        <v>7</v>
      </c>
      <c r="G25" s="6">
        <f t="shared" si="6"/>
        <v>1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6" x14ac:dyDescent="0.25">
      <c r="B26" s="36" t="s">
        <v>34</v>
      </c>
      <c r="C26" s="33">
        <f>IF(C25=0,"",C25/C22)</f>
        <v>2.3809523809523808E-2</v>
      </c>
      <c r="D26" s="33">
        <f t="shared" ref="D26:N26" si="7">IF(D25=0,"",D25/D22)</f>
        <v>9.1954022988505746E-2</v>
      </c>
      <c r="E26" s="3">
        <f>IF(E25=0,"",E25/E22)</f>
        <v>3.2967032967032968E-2</v>
      </c>
      <c r="F26" s="3">
        <f t="shared" si="7"/>
        <v>7.8651685393258425E-2</v>
      </c>
      <c r="G26" s="3">
        <f t="shared" si="7"/>
        <v>1.098901098901099E-2</v>
      </c>
      <c r="H26" s="3" t="str">
        <f t="shared" si="7"/>
        <v/>
      </c>
      <c r="I26" s="3" t="str">
        <f t="shared" si="7"/>
        <v/>
      </c>
      <c r="J26" s="3" t="str">
        <f t="shared" si="7"/>
        <v/>
      </c>
      <c r="K26" s="3" t="str">
        <f t="shared" si="7"/>
        <v/>
      </c>
      <c r="L26" s="3" t="str">
        <f t="shared" si="7"/>
        <v/>
      </c>
      <c r="M26" s="3" t="str">
        <f t="shared" si="7"/>
        <v/>
      </c>
      <c r="N26" s="3" t="str">
        <f t="shared" si="7"/>
        <v/>
      </c>
    </row>
    <row r="27" spans="2:16" x14ac:dyDescent="0.25">
      <c r="B27" s="3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6" x14ac:dyDescent="0.25">
      <c r="B28" s="36" t="s">
        <v>35</v>
      </c>
      <c r="C28" s="6">
        <f t="shared" ref="C28:N28" si="8">C4+C10+C16+C22</f>
        <v>1748</v>
      </c>
      <c r="D28" s="6">
        <f t="shared" si="8"/>
        <v>1737</v>
      </c>
      <c r="E28" s="41">
        <f t="shared" si="8"/>
        <v>1700</v>
      </c>
      <c r="F28" s="6">
        <f t="shared" si="8"/>
        <v>1693</v>
      </c>
      <c r="G28" s="6">
        <f t="shared" si="8"/>
        <v>1681</v>
      </c>
      <c r="H28" s="6">
        <f t="shared" si="8"/>
        <v>361</v>
      </c>
      <c r="I28" s="6">
        <f t="shared" si="8"/>
        <v>0</v>
      </c>
      <c r="J28" s="6">
        <f t="shared" si="8"/>
        <v>0</v>
      </c>
      <c r="K28" s="6">
        <f t="shared" si="8"/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  <row r="29" spans="2:16" x14ac:dyDescent="0.25">
      <c r="B29" s="36" t="s">
        <v>36</v>
      </c>
      <c r="C29" s="6">
        <f t="shared" ref="C29:N29" si="9">C7+C13+C19+C25</f>
        <v>16</v>
      </c>
      <c r="D29" s="6">
        <f t="shared" si="9"/>
        <v>33</v>
      </c>
      <c r="E29" s="6">
        <f t="shared" si="9"/>
        <v>16</v>
      </c>
      <c r="F29" s="6">
        <f t="shared" si="9"/>
        <v>21</v>
      </c>
      <c r="G29" s="6">
        <f t="shared" si="9"/>
        <v>20</v>
      </c>
      <c r="H29" s="6">
        <f t="shared" si="9"/>
        <v>7</v>
      </c>
      <c r="I29" s="6">
        <f t="shared" si="9"/>
        <v>2</v>
      </c>
      <c r="J29" s="6">
        <f t="shared" si="9"/>
        <v>0</v>
      </c>
      <c r="K29" s="6">
        <f t="shared" si="9"/>
        <v>0</v>
      </c>
      <c r="L29" s="6">
        <f t="shared" si="9"/>
        <v>0</v>
      </c>
      <c r="M29" s="6">
        <f t="shared" si="9"/>
        <v>0</v>
      </c>
      <c r="N29" s="6">
        <f t="shared" si="9"/>
        <v>0</v>
      </c>
    </row>
    <row r="30" spans="2:16" x14ac:dyDescent="0.25">
      <c r="B30" s="20" t="s">
        <v>37</v>
      </c>
      <c r="C30" s="38">
        <f>IFERROR(C29/C28, "")</f>
        <v>9.1533180778032037E-3</v>
      </c>
      <c r="D30" s="38">
        <f t="shared" ref="D30:N30" si="10">IFERROR(D29/D28, "")</f>
        <v>1.8998272884283247E-2</v>
      </c>
      <c r="E30" s="38">
        <f t="shared" si="10"/>
        <v>9.4117647058823521E-3</v>
      </c>
      <c r="F30" s="38">
        <f t="shared" si="10"/>
        <v>1.2404016538688719E-2</v>
      </c>
      <c r="G30" s="38">
        <f t="shared" si="10"/>
        <v>1.1897679952409279E-2</v>
      </c>
      <c r="H30" s="38">
        <f t="shared" si="10"/>
        <v>1.9390581717451522E-2</v>
      </c>
      <c r="I30" s="38" t="str">
        <f t="shared" si="10"/>
        <v/>
      </c>
      <c r="J30" s="38" t="str">
        <f t="shared" si="10"/>
        <v/>
      </c>
      <c r="K30" s="38" t="str">
        <f t="shared" si="10"/>
        <v/>
      </c>
      <c r="L30" s="38" t="str">
        <f t="shared" si="10"/>
        <v/>
      </c>
      <c r="M30" s="38" t="str">
        <f t="shared" si="10"/>
        <v/>
      </c>
      <c r="N30" s="38" t="str">
        <f t="shared" si="10"/>
        <v/>
      </c>
    </row>
    <row r="31" spans="2:16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t="s">
        <v>23</v>
      </c>
    </row>
    <row r="32" spans="2:16" x14ac:dyDescent="0.25">
      <c r="B32" s="15" t="s">
        <v>38</v>
      </c>
      <c r="C32" s="16">
        <f t="shared" ref="C32:N32" si="11">C4+C10+C16</f>
        <v>1664</v>
      </c>
      <c r="D32" s="16">
        <f t="shared" si="11"/>
        <v>1650</v>
      </c>
      <c r="E32" s="16">
        <f t="shared" si="11"/>
        <v>1609</v>
      </c>
      <c r="F32" s="16">
        <f t="shared" si="11"/>
        <v>1604</v>
      </c>
      <c r="G32" s="16">
        <f t="shared" si="11"/>
        <v>1590</v>
      </c>
      <c r="H32" s="16">
        <f t="shared" si="11"/>
        <v>361</v>
      </c>
      <c r="I32" s="16">
        <f t="shared" si="11"/>
        <v>0</v>
      </c>
      <c r="J32" s="16">
        <f t="shared" si="11"/>
        <v>0</v>
      </c>
      <c r="K32" s="16">
        <f t="shared" si="11"/>
        <v>0</v>
      </c>
      <c r="L32" s="16">
        <f t="shared" si="11"/>
        <v>0</v>
      </c>
      <c r="M32" s="16">
        <f t="shared" si="11"/>
        <v>0</v>
      </c>
      <c r="N32" s="16">
        <f t="shared" si="11"/>
        <v>0</v>
      </c>
    </row>
    <row r="33" spans="2:14" x14ac:dyDescent="0.25">
      <c r="B33" s="15" t="s">
        <v>36</v>
      </c>
      <c r="C33" s="16">
        <f t="shared" ref="C33:N33" si="12">C7+C13+C19</f>
        <v>14</v>
      </c>
      <c r="D33" s="16">
        <f t="shared" si="12"/>
        <v>25</v>
      </c>
      <c r="E33" s="16">
        <f t="shared" si="12"/>
        <v>13</v>
      </c>
      <c r="F33" s="16">
        <f t="shared" si="12"/>
        <v>14</v>
      </c>
      <c r="G33" s="16">
        <f t="shared" si="12"/>
        <v>19</v>
      </c>
      <c r="H33" s="16">
        <f t="shared" si="12"/>
        <v>7</v>
      </c>
      <c r="I33" s="16">
        <f t="shared" si="12"/>
        <v>2</v>
      </c>
      <c r="J33" s="16">
        <f t="shared" si="12"/>
        <v>0</v>
      </c>
      <c r="K33" s="16">
        <f t="shared" si="12"/>
        <v>0</v>
      </c>
      <c r="L33" s="16">
        <f t="shared" si="12"/>
        <v>0</v>
      </c>
      <c r="M33" s="16">
        <f t="shared" si="12"/>
        <v>0</v>
      </c>
      <c r="N33" s="16">
        <f t="shared" si="12"/>
        <v>0</v>
      </c>
    </row>
    <row r="34" spans="2:14" x14ac:dyDescent="0.25">
      <c r="B34" s="18" t="s">
        <v>37</v>
      </c>
      <c r="C34" s="28">
        <f>IFERROR(C33/C32, "")</f>
        <v>8.4134615384615381E-3</v>
      </c>
      <c r="D34" s="28">
        <f t="shared" ref="D34:N34" si="13">IFERROR(D33/D32, "")</f>
        <v>1.5151515151515152E-2</v>
      </c>
      <c r="E34" s="28">
        <f t="shared" si="13"/>
        <v>8.0795525170913613E-3</v>
      </c>
      <c r="F34" s="28">
        <f t="shared" si="13"/>
        <v>8.7281795511221939E-3</v>
      </c>
      <c r="G34" s="28">
        <f t="shared" si="13"/>
        <v>1.1949685534591196E-2</v>
      </c>
      <c r="H34" s="28">
        <f t="shared" si="13"/>
        <v>1.9390581717451522E-2</v>
      </c>
      <c r="I34" s="28" t="str">
        <f t="shared" si="13"/>
        <v/>
      </c>
      <c r="J34" s="28" t="str">
        <f t="shared" si="13"/>
        <v/>
      </c>
      <c r="K34" s="28" t="str">
        <f t="shared" si="13"/>
        <v/>
      </c>
      <c r="L34" s="28" t="str">
        <f t="shared" si="13"/>
        <v/>
      </c>
      <c r="M34" s="28" t="str">
        <f t="shared" si="13"/>
        <v/>
      </c>
      <c r="N34" s="28" t="str">
        <f t="shared" si="13"/>
        <v/>
      </c>
    </row>
    <row r="36" spans="2:14" x14ac:dyDescent="0.25">
      <c r="F36" t="s">
        <v>23</v>
      </c>
    </row>
  </sheetData>
  <mergeCells count="1">
    <mergeCell ref="A1:D1"/>
  </mergeCells>
  <pageMargins left="0.7" right="0.7" top="0.75" bottom="0.75" header="0.3" footer="0.3"/>
  <ignoredErrors>
    <ignoredError sqref="B4:N7 B9:N19 B8:F8 I8:N8 B21:N34 B20:F20 J20:N20" unlockedFormula="1"/>
    <ignoredError sqref="G8:H8 H20:I20" evalError="1" unlockedFormula="1"/>
    <ignoredError sqref="G20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5DB-1FDA-46BD-9E08-DD585AC39111}">
  <dimension ref="A1:N34"/>
  <sheetViews>
    <sheetView showGridLines="0" workbookViewId="0">
      <selection activeCell="H8" sqref="H8"/>
    </sheetView>
  </sheetViews>
  <sheetFormatPr defaultRowHeight="15" x14ac:dyDescent="0.25"/>
  <cols>
    <col min="2" max="2" width="34" bestFit="1" customWidth="1"/>
  </cols>
  <sheetData>
    <row r="1" spans="1:14" ht="34.5" x14ac:dyDescent="0.55000000000000004">
      <c r="A1" s="27" t="s">
        <v>39</v>
      </c>
      <c r="B1" s="26"/>
      <c r="C1" s="26"/>
      <c r="D1" s="26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>
        <v>183</v>
      </c>
      <c r="D4" s="22">
        <v>181</v>
      </c>
      <c r="E4" s="22">
        <v>179</v>
      </c>
      <c r="F4" s="22">
        <v>178</v>
      </c>
      <c r="G4" s="22">
        <v>178</v>
      </c>
      <c r="H4" s="22"/>
      <c r="I4" s="22"/>
      <c r="J4" s="22"/>
      <c r="K4" s="22"/>
      <c r="L4" s="22"/>
      <c r="M4" s="22"/>
      <c r="N4" s="23"/>
    </row>
    <row r="5" spans="1:14" x14ac:dyDescent="0.25">
      <c r="B5" s="4" t="s">
        <v>15</v>
      </c>
      <c r="C5" s="24">
        <v>0</v>
      </c>
      <c r="D5" s="24">
        <v>1</v>
      </c>
      <c r="E5" s="24">
        <v>0</v>
      </c>
      <c r="F5" s="24">
        <v>0</v>
      </c>
      <c r="G5" s="24">
        <v>2</v>
      </c>
      <c r="H5" s="24"/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>
        <v>1</v>
      </c>
      <c r="D6" s="24">
        <v>2</v>
      </c>
      <c r="E6" s="24">
        <v>0</v>
      </c>
      <c r="F6" s="24">
        <v>0</v>
      </c>
      <c r="G6" s="24">
        <v>0</v>
      </c>
      <c r="H6" s="24"/>
      <c r="I6" s="24"/>
      <c r="J6" s="24"/>
      <c r="K6" s="24"/>
      <c r="L6" s="24"/>
      <c r="M6" s="24"/>
      <c r="N6" s="25"/>
    </row>
    <row r="7" spans="1:14" x14ac:dyDescent="0.25">
      <c r="B7" s="4" t="s">
        <v>17</v>
      </c>
      <c r="C7" s="6">
        <f t="shared" ref="C7:N7" si="0">SUM(C5+C6)</f>
        <v>1</v>
      </c>
      <c r="D7" s="6">
        <f t="shared" si="0"/>
        <v>3</v>
      </c>
      <c r="E7" s="6">
        <f t="shared" si="0"/>
        <v>0</v>
      </c>
      <c r="F7" s="6">
        <f t="shared" si="0"/>
        <v>0</v>
      </c>
      <c r="G7" s="6">
        <f t="shared" si="0"/>
        <v>2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3">
        <f>IF(C7=0,"",C7/C4)</f>
        <v>5.4644808743169399E-3</v>
      </c>
      <c r="D8" s="33">
        <f t="shared" ref="D8:N8" si="1">IF(D7=0,"",D7/D4)</f>
        <v>1.6574585635359115E-2</v>
      </c>
      <c r="E8" s="33">
        <v>0</v>
      </c>
      <c r="F8" s="33">
        <v>0</v>
      </c>
      <c r="G8" s="33">
        <f t="shared" si="1"/>
        <v>1.1235955056179775E-2</v>
      </c>
      <c r="H8" s="33" t="str">
        <f t="shared" si="1"/>
        <v/>
      </c>
      <c r="I8" s="33" t="str">
        <f t="shared" si="1"/>
        <v/>
      </c>
      <c r="J8" s="33" t="str">
        <f t="shared" si="1"/>
        <v/>
      </c>
      <c r="K8" s="33" t="str">
        <f t="shared" si="1"/>
        <v/>
      </c>
      <c r="L8" s="33" t="str">
        <f t="shared" si="1"/>
        <v/>
      </c>
      <c r="M8" s="33" t="str">
        <f t="shared" si="1"/>
        <v/>
      </c>
      <c r="N8" s="33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>
        <v>94</v>
      </c>
      <c r="D10" s="24">
        <v>94</v>
      </c>
      <c r="E10" s="24">
        <v>94</v>
      </c>
      <c r="F10" s="24">
        <v>95</v>
      </c>
      <c r="G10" s="24">
        <v>94</v>
      </c>
      <c r="H10" s="24"/>
      <c r="I10" s="24"/>
      <c r="J10" s="24"/>
      <c r="K10" s="24"/>
      <c r="L10" s="24"/>
      <c r="M10" s="24"/>
      <c r="N10" s="25"/>
    </row>
    <row r="11" spans="1:14" x14ac:dyDescent="0.25">
      <c r="B11" s="4" t="s">
        <v>20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/>
      <c r="I11" s="24"/>
      <c r="J11" s="24"/>
      <c r="K11" s="24"/>
      <c r="L11" s="24"/>
      <c r="M11" s="24"/>
      <c r="N11" s="25"/>
    </row>
    <row r="12" spans="1:14" x14ac:dyDescent="0.25">
      <c r="B12" s="4" t="s">
        <v>21</v>
      </c>
      <c r="C12" s="24">
        <v>2</v>
      </c>
      <c r="D12" s="24">
        <v>0</v>
      </c>
      <c r="E12" s="24">
        <v>0</v>
      </c>
      <c r="F12" s="24">
        <v>1</v>
      </c>
      <c r="G12" s="24">
        <v>0</v>
      </c>
      <c r="H12" s="24"/>
      <c r="I12" s="24"/>
      <c r="J12" s="24"/>
      <c r="K12" s="24"/>
      <c r="L12" s="24"/>
      <c r="M12" s="24"/>
      <c r="N12" s="25"/>
    </row>
    <row r="13" spans="1:14" x14ac:dyDescent="0.25">
      <c r="B13" s="4" t="s">
        <v>22</v>
      </c>
      <c r="C13" s="6">
        <f t="shared" ref="C13:N13" si="2">C11+C12</f>
        <v>2</v>
      </c>
      <c r="D13" s="6">
        <f t="shared" si="2"/>
        <v>0</v>
      </c>
      <c r="E13" s="6">
        <f t="shared" si="2"/>
        <v>0</v>
      </c>
      <c r="F13" s="6">
        <f t="shared" si="2"/>
        <v>1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3">
        <f t="shared" ref="C14:N14" si="3">IF(C13=0,"",C13/C10)</f>
        <v>2.1276595744680851E-2</v>
      </c>
      <c r="D14" s="33">
        <v>0</v>
      </c>
      <c r="E14" s="33">
        <v>0</v>
      </c>
      <c r="F14" s="33">
        <f t="shared" si="3"/>
        <v>1.0526315789473684E-2</v>
      </c>
      <c r="G14" s="33">
        <v>0</v>
      </c>
      <c r="H14" s="33" t="str">
        <f t="shared" si="3"/>
        <v/>
      </c>
      <c r="I14" s="33" t="str">
        <f t="shared" si="3"/>
        <v/>
      </c>
      <c r="J14" s="33" t="str">
        <f t="shared" si="3"/>
        <v/>
      </c>
      <c r="K14" s="33" t="str">
        <f t="shared" si="3"/>
        <v/>
      </c>
      <c r="L14" s="33" t="str">
        <f t="shared" si="3"/>
        <v/>
      </c>
      <c r="M14" s="33" t="str">
        <f t="shared" si="3"/>
        <v/>
      </c>
      <c r="N14" s="33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51</v>
      </c>
      <c r="D16" s="24">
        <v>50</v>
      </c>
      <c r="E16" s="24">
        <v>50</v>
      </c>
      <c r="F16" s="24">
        <v>50</v>
      </c>
      <c r="G16" s="24">
        <v>50</v>
      </c>
      <c r="H16" s="24"/>
      <c r="I16" s="24"/>
      <c r="J16" s="24"/>
      <c r="K16" s="24"/>
      <c r="L16" s="24"/>
      <c r="M16" s="24"/>
      <c r="N16" s="25"/>
    </row>
    <row r="17" spans="2:14" x14ac:dyDescent="0.25">
      <c r="B17" s="4" t="s">
        <v>26</v>
      </c>
      <c r="C17" s="24"/>
      <c r="D17" s="24">
        <v>0</v>
      </c>
      <c r="E17" s="24">
        <v>0</v>
      </c>
      <c r="F17" s="24">
        <v>0</v>
      </c>
      <c r="G17" s="24">
        <v>0</v>
      </c>
      <c r="H17" s="24"/>
      <c r="I17" s="24"/>
      <c r="J17" s="24"/>
      <c r="K17" s="24"/>
      <c r="L17" s="24"/>
      <c r="M17" s="24"/>
      <c r="N17" s="25"/>
    </row>
    <row r="18" spans="2:14" x14ac:dyDescent="0.25">
      <c r="B18" s="4" t="s">
        <v>27</v>
      </c>
      <c r="C18" s="24">
        <v>3</v>
      </c>
      <c r="D18" s="24">
        <v>1</v>
      </c>
      <c r="E18" s="24">
        <v>0</v>
      </c>
      <c r="F18" s="24">
        <v>0</v>
      </c>
      <c r="G18" s="24">
        <v>0</v>
      </c>
      <c r="H18" s="24"/>
      <c r="I18" s="24"/>
      <c r="J18" s="24"/>
      <c r="K18" s="24"/>
      <c r="L18" s="24"/>
      <c r="M18" s="24"/>
      <c r="N18" s="25"/>
    </row>
    <row r="19" spans="2:14" x14ac:dyDescent="0.25">
      <c r="B19" s="4" t="s">
        <v>28</v>
      </c>
      <c r="C19" s="6">
        <f t="shared" ref="C19:N19" si="4">C17+C18</f>
        <v>3</v>
      </c>
      <c r="D19" s="6">
        <f t="shared" si="4"/>
        <v>1</v>
      </c>
      <c r="E19" s="6">
        <f t="shared" si="4"/>
        <v>0</v>
      </c>
      <c r="F19" s="6">
        <f t="shared" si="4"/>
        <v>0</v>
      </c>
      <c r="G19" s="6">
        <f t="shared" si="4"/>
        <v>0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4" x14ac:dyDescent="0.25">
      <c r="B20" s="4" t="s">
        <v>29</v>
      </c>
      <c r="C20" s="33">
        <f>IF(C19=0,"",C19/C16)</f>
        <v>5.8823529411764705E-2</v>
      </c>
      <c r="D20" s="33">
        <f t="shared" ref="D20:N20" si="5">IF(D19=0,"",D19/D16)</f>
        <v>0.02</v>
      </c>
      <c r="E20" s="33">
        <v>0</v>
      </c>
      <c r="F20" s="33">
        <v>0</v>
      </c>
      <c r="G20" s="33">
        <v>0</v>
      </c>
      <c r="H20" s="33" t="str">
        <f t="shared" si="5"/>
        <v/>
      </c>
      <c r="I20" s="33" t="str">
        <f t="shared" si="5"/>
        <v/>
      </c>
      <c r="J20" s="33" t="str">
        <f t="shared" si="5"/>
        <v/>
      </c>
      <c r="K20" s="33" t="str">
        <f t="shared" si="5"/>
        <v/>
      </c>
      <c r="L20" s="33" t="str">
        <f t="shared" si="5"/>
        <v/>
      </c>
      <c r="M20" s="33" t="str">
        <f t="shared" si="5"/>
        <v/>
      </c>
      <c r="N20" s="33" t="str">
        <f t="shared" si="5"/>
        <v/>
      </c>
    </row>
    <row r="21" spans="2:14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4" x14ac:dyDescent="0.25">
      <c r="B22" s="4" t="s">
        <v>30</v>
      </c>
      <c r="C22" s="24">
        <v>5</v>
      </c>
      <c r="D22" s="24">
        <v>11</v>
      </c>
      <c r="E22" s="24">
        <v>12</v>
      </c>
      <c r="F22" s="24">
        <v>11</v>
      </c>
      <c r="G22" s="24">
        <v>12</v>
      </c>
      <c r="H22" s="24"/>
      <c r="I22" s="24"/>
      <c r="J22" s="24"/>
      <c r="K22" s="24"/>
      <c r="L22" s="24"/>
      <c r="M22" s="24"/>
      <c r="N22" s="25"/>
    </row>
    <row r="23" spans="2:14" x14ac:dyDescent="0.25">
      <c r="B23" s="4" t="s">
        <v>31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4" x14ac:dyDescent="0.25">
      <c r="B24" s="4" t="s">
        <v>32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4" x14ac:dyDescent="0.25">
      <c r="B25" s="4" t="s">
        <v>33</v>
      </c>
      <c r="C25" s="6">
        <f t="shared" ref="C25:N25" si="6">C23+C24</f>
        <v>0</v>
      </c>
      <c r="D25" s="6">
        <f t="shared" si="6"/>
        <v>0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4" x14ac:dyDescent="0.25">
      <c r="B26" s="4" t="s">
        <v>34</v>
      </c>
      <c r="C26" s="33" t="str">
        <f>IF(C25=0,"",C25/C22)</f>
        <v/>
      </c>
      <c r="D26" s="33" t="str">
        <f t="shared" ref="D26:N26" si="7">IF(D25=0,"",D25/D22)</f>
        <v/>
      </c>
      <c r="E26" s="33" t="str">
        <f t="shared" si="7"/>
        <v/>
      </c>
      <c r="F26" s="33" t="str">
        <f t="shared" si="7"/>
        <v/>
      </c>
      <c r="G26" s="33" t="str">
        <f t="shared" si="7"/>
        <v/>
      </c>
      <c r="H26" s="33" t="str">
        <f t="shared" si="7"/>
        <v/>
      </c>
      <c r="I26" s="33" t="str">
        <f t="shared" si="7"/>
        <v/>
      </c>
      <c r="J26" s="33" t="str">
        <f t="shared" si="7"/>
        <v/>
      </c>
      <c r="K26" s="33" t="str">
        <f t="shared" si="7"/>
        <v/>
      </c>
      <c r="L26" s="33" t="str">
        <f t="shared" si="7"/>
        <v/>
      </c>
      <c r="M26" s="33" t="str">
        <f t="shared" si="7"/>
        <v/>
      </c>
      <c r="N26" s="33" t="str">
        <f t="shared" si="7"/>
        <v/>
      </c>
    </row>
    <row r="27" spans="2:14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4" x14ac:dyDescent="0.25">
      <c r="B28" s="4" t="s">
        <v>35</v>
      </c>
      <c r="C28" s="6">
        <f>C4+C10+C16+C22</f>
        <v>333</v>
      </c>
      <c r="D28" s="6">
        <f>D4+D10+D16+D22</f>
        <v>336</v>
      </c>
      <c r="E28" s="41">
        <f>E4+E10+E16+E22</f>
        <v>335</v>
      </c>
      <c r="F28" s="41">
        <f>F4+F10+F16+F22</f>
        <v>334</v>
      </c>
      <c r="G28" s="41">
        <f>G4+G10+G16+G22</f>
        <v>334</v>
      </c>
      <c r="H28" s="6"/>
      <c r="I28" s="6"/>
      <c r="J28" s="6"/>
      <c r="K28" s="6"/>
      <c r="L28" s="6"/>
      <c r="M28" s="6"/>
      <c r="N28" s="5"/>
    </row>
    <row r="29" spans="2:14" x14ac:dyDescent="0.25">
      <c r="B29" s="4" t="s">
        <v>36</v>
      </c>
      <c r="C29" s="6">
        <f>C7+C13+C19+C25</f>
        <v>6</v>
      </c>
      <c r="D29" s="6">
        <f>D7+D13+D19+D25</f>
        <v>4</v>
      </c>
      <c r="E29" s="6">
        <f>E7+E13+E19+E25</f>
        <v>0</v>
      </c>
      <c r="F29" s="6">
        <f>F7+F13+F19+F25</f>
        <v>1</v>
      </c>
      <c r="G29" s="6">
        <f>G7+G13+G19+G25</f>
        <v>2</v>
      </c>
      <c r="H29" s="6"/>
      <c r="I29" s="6"/>
      <c r="J29" s="6"/>
      <c r="K29" s="6"/>
      <c r="L29" s="6"/>
      <c r="M29" s="6"/>
      <c r="N29" s="5"/>
    </row>
    <row r="30" spans="2:14" x14ac:dyDescent="0.25">
      <c r="B30" s="20" t="s">
        <v>37</v>
      </c>
      <c r="C30" s="30">
        <f>IFERROR(C29/C28, "")</f>
        <v>1.8018018018018018E-2</v>
      </c>
      <c r="D30" s="30">
        <f t="shared" ref="D30:N30" si="8">IFERROR(D29/D28, "")</f>
        <v>1.1904761904761904E-2</v>
      </c>
      <c r="E30" s="19">
        <f t="shared" si="8"/>
        <v>0</v>
      </c>
      <c r="F30" s="19">
        <f t="shared" si="8"/>
        <v>2.9940119760479044E-3</v>
      </c>
      <c r="G30" s="30">
        <f t="shared" si="8"/>
        <v>5.9880239520958087E-3</v>
      </c>
      <c r="H30" s="19" t="str">
        <f t="shared" si="8"/>
        <v/>
      </c>
      <c r="I30" s="19" t="str">
        <f t="shared" si="8"/>
        <v/>
      </c>
      <c r="J30" s="19" t="str">
        <f t="shared" si="8"/>
        <v/>
      </c>
      <c r="K30" s="19" t="str">
        <f t="shared" si="8"/>
        <v/>
      </c>
      <c r="L30" s="19" t="str">
        <f t="shared" si="8"/>
        <v/>
      </c>
      <c r="M30" s="19" t="str">
        <f t="shared" si="8"/>
        <v/>
      </c>
      <c r="N30" s="19" t="str">
        <f t="shared" si="8"/>
        <v/>
      </c>
    </row>
    <row r="31" spans="2:1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5" t="s">
        <v>38</v>
      </c>
      <c r="C32" s="16">
        <f>C4+C10+C16</f>
        <v>328</v>
      </c>
      <c r="D32" s="16">
        <f>D4+D10+D16</f>
        <v>325</v>
      </c>
      <c r="E32" s="16">
        <f>E4+E10+E16</f>
        <v>323</v>
      </c>
      <c r="F32" s="16">
        <f>F4+F10+F16</f>
        <v>323</v>
      </c>
      <c r="G32" s="16">
        <f>G4+G10+G16</f>
        <v>322</v>
      </c>
      <c r="H32" s="16"/>
      <c r="I32" s="16"/>
      <c r="J32" s="16"/>
      <c r="K32" s="16"/>
      <c r="L32" s="16"/>
      <c r="M32" s="16"/>
      <c r="N32" s="17"/>
    </row>
    <row r="33" spans="2:14" x14ac:dyDescent="0.25">
      <c r="B33" s="15" t="s">
        <v>36</v>
      </c>
      <c r="C33" s="16">
        <f>C7+C13+C19</f>
        <v>6</v>
      </c>
      <c r="D33" s="16">
        <f>D7+D13+D19</f>
        <v>4</v>
      </c>
      <c r="E33" s="16">
        <f>E7+E13+E19</f>
        <v>0</v>
      </c>
      <c r="F33" s="16">
        <f>F7+F13+F19</f>
        <v>1</v>
      </c>
      <c r="G33" s="16">
        <f>G7+G13+G19</f>
        <v>2</v>
      </c>
      <c r="H33" s="16"/>
      <c r="I33" s="16"/>
      <c r="J33" s="16"/>
      <c r="K33" s="16"/>
      <c r="L33" s="16"/>
      <c r="M33" s="16"/>
      <c r="N33" s="17"/>
    </row>
    <row r="34" spans="2:14" x14ac:dyDescent="0.25">
      <c r="B34" s="18" t="s">
        <v>37</v>
      </c>
      <c r="C34" s="28">
        <f>IFERROR(C33/C32, "")</f>
        <v>1.8292682926829267E-2</v>
      </c>
      <c r="D34" s="28">
        <f>IFERROR(D33/D32, "")</f>
        <v>1.2307692307692308E-2</v>
      </c>
      <c r="E34" s="21">
        <f t="shared" ref="E34:N34" si="9">IFERROR(E33/E32, "")</f>
        <v>0</v>
      </c>
      <c r="F34" s="28">
        <f t="shared" si="9"/>
        <v>3.0959752321981426E-3</v>
      </c>
      <c r="G34" s="28">
        <f t="shared" si="9"/>
        <v>6.2111801242236021E-3</v>
      </c>
      <c r="H34" s="21" t="str">
        <f t="shared" si="9"/>
        <v/>
      </c>
      <c r="I34" s="21" t="str">
        <f t="shared" si="9"/>
        <v/>
      </c>
      <c r="J34" s="21" t="str">
        <f t="shared" si="9"/>
        <v/>
      </c>
      <c r="K34" s="21" t="str">
        <f t="shared" si="9"/>
        <v/>
      </c>
      <c r="L34" s="21" t="str">
        <f t="shared" si="9"/>
        <v/>
      </c>
      <c r="M34" s="21" t="str">
        <f t="shared" si="9"/>
        <v/>
      </c>
      <c r="N34" s="21" t="str">
        <f t="shared" si="9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4F5E-EF12-4B3C-BEE6-62F6D5E4940E}">
  <dimension ref="A1:N34"/>
  <sheetViews>
    <sheetView showGridLines="0" workbookViewId="0">
      <selection activeCell="K13" sqref="K13"/>
    </sheetView>
  </sheetViews>
  <sheetFormatPr defaultRowHeight="15" x14ac:dyDescent="0.25"/>
  <cols>
    <col min="2" max="2" width="34" bestFit="1" customWidth="1"/>
    <col min="5" max="5" width="9.5703125" bestFit="1" customWidth="1"/>
  </cols>
  <sheetData>
    <row r="1" spans="1:14" ht="28.5" x14ac:dyDescent="0.45">
      <c r="A1" s="27" t="s">
        <v>40</v>
      </c>
      <c r="B1" s="27"/>
      <c r="C1" s="27"/>
      <c r="D1" s="27"/>
      <c r="E1" s="27"/>
      <c r="F1" s="27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>
        <v>131</v>
      </c>
      <c r="D4" s="22">
        <v>133</v>
      </c>
      <c r="E4" s="22">
        <v>134</v>
      </c>
      <c r="F4" s="22">
        <v>133</v>
      </c>
      <c r="G4" s="22">
        <v>132</v>
      </c>
      <c r="H4" s="22"/>
      <c r="I4" s="22"/>
      <c r="J4" s="22"/>
      <c r="K4" s="22"/>
      <c r="L4" s="22"/>
      <c r="M4" s="22"/>
      <c r="N4" s="23"/>
    </row>
    <row r="5" spans="1:14" x14ac:dyDescent="0.25">
      <c r="B5" s="4" t="s">
        <v>15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2</v>
      </c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>
        <v>0</v>
      </c>
      <c r="D6" s="24">
        <v>0</v>
      </c>
      <c r="E6" s="24">
        <v>1</v>
      </c>
      <c r="F6" s="24">
        <v>0</v>
      </c>
      <c r="G6" s="24">
        <v>0</v>
      </c>
      <c r="H6" s="24">
        <v>1</v>
      </c>
      <c r="I6" s="24"/>
      <c r="J6" s="24"/>
      <c r="K6" s="24"/>
      <c r="L6" s="24"/>
      <c r="M6" s="24"/>
      <c r="N6" s="25"/>
    </row>
    <row r="7" spans="1:14" x14ac:dyDescent="0.25">
      <c r="B7" s="4" t="s">
        <v>17</v>
      </c>
      <c r="C7" s="6">
        <f t="shared" ref="C7:N7" si="0">SUM(C5+C6)</f>
        <v>1</v>
      </c>
      <c r="D7" s="6">
        <f>SUM(D5+D6)</f>
        <v>1</v>
      </c>
      <c r="E7" s="6">
        <f t="shared" si="0"/>
        <v>2</v>
      </c>
      <c r="F7" s="6">
        <f t="shared" si="0"/>
        <v>1</v>
      </c>
      <c r="G7" s="6">
        <f t="shared" si="0"/>
        <v>1</v>
      </c>
      <c r="H7" s="6">
        <f t="shared" si="0"/>
        <v>3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2">
        <f>IF(C7=0,"",C7/C4)</f>
        <v>7.6335877862595417E-3</v>
      </c>
      <c r="D8" s="32">
        <f>IF(D7=0,"",D7/D4)</f>
        <v>7.5187969924812026E-3</v>
      </c>
      <c r="E8" s="32">
        <f t="shared" ref="E8:N8" si="1">IF(E7=0,"",E7/E4)</f>
        <v>1.4925373134328358E-2</v>
      </c>
      <c r="F8" s="32">
        <f t="shared" si="1"/>
        <v>7.5187969924812026E-3</v>
      </c>
      <c r="G8" s="32">
        <f t="shared" si="1"/>
        <v>7.575757575757576E-3</v>
      </c>
      <c r="H8" s="32" t="e">
        <f t="shared" si="1"/>
        <v>#DIV/0!</v>
      </c>
      <c r="I8" s="32" t="str">
        <f t="shared" si="1"/>
        <v/>
      </c>
      <c r="J8" s="32" t="str">
        <f t="shared" si="1"/>
        <v/>
      </c>
      <c r="K8" s="32" t="str">
        <f t="shared" si="1"/>
        <v/>
      </c>
      <c r="L8" s="32" t="str">
        <f t="shared" si="1"/>
        <v/>
      </c>
      <c r="M8" s="32" t="str">
        <f t="shared" si="1"/>
        <v/>
      </c>
      <c r="N8" s="32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>
        <v>104</v>
      </c>
      <c r="D10" s="24">
        <v>101</v>
      </c>
      <c r="E10" s="24">
        <v>100</v>
      </c>
      <c r="F10" s="24">
        <v>100</v>
      </c>
      <c r="G10" s="24">
        <v>100</v>
      </c>
      <c r="H10" s="24"/>
      <c r="I10" s="24"/>
      <c r="J10" s="24"/>
      <c r="K10" s="24"/>
      <c r="L10" s="24"/>
      <c r="M10" s="24"/>
      <c r="N10" s="25"/>
    </row>
    <row r="11" spans="1:14" x14ac:dyDescent="0.25">
      <c r="B11" s="4" t="s">
        <v>20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/>
      <c r="I11" s="24"/>
      <c r="J11" s="24"/>
      <c r="K11" s="24"/>
      <c r="L11" s="24"/>
      <c r="M11" s="24"/>
      <c r="N11" s="25"/>
    </row>
    <row r="12" spans="1:14" x14ac:dyDescent="0.25">
      <c r="B12" s="4" t="s">
        <v>21</v>
      </c>
      <c r="C12" s="24">
        <v>0</v>
      </c>
      <c r="D12" s="24">
        <v>0</v>
      </c>
      <c r="E12" s="24">
        <v>0</v>
      </c>
      <c r="F12" s="24">
        <v>1</v>
      </c>
      <c r="G12" s="24">
        <v>0</v>
      </c>
      <c r="H12" s="24"/>
      <c r="I12" s="24"/>
      <c r="J12" s="24"/>
      <c r="K12" s="24"/>
      <c r="L12" s="24"/>
      <c r="M12" s="24"/>
      <c r="N12" s="25"/>
    </row>
    <row r="13" spans="1:14" x14ac:dyDescent="0.25">
      <c r="B13" s="4" t="s">
        <v>22</v>
      </c>
      <c r="C13" s="6">
        <f t="shared" ref="C13:N13" si="2">C11+C12</f>
        <v>0</v>
      </c>
      <c r="D13" s="6">
        <f>D11+D12</f>
        <v>0</v>
      </c>
      <c r="E13" s="6">
        <f t="shared" si="2"/>
        <v>0</v>
      </c>
      <c r="F13" s="6">
        <f>F11+F12</f>
        <v>1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2" t="str">
        <f>IF(C13=0,"",C13/C10)</f>
        <v/>
      </c>
      <c r="D14" s="32" t="str">
        <f>IF(D13=0,"",D13/D10)</f>
        <v/>
      </c>
      <c r="E14" s="32" t="str">
        <f>IF(E13=0,"",E13/E10)</f>
        <v/>
      </c>
      <c r="F14" s="32">
        <f>IF(F13=0,"",F13/F10)</f>
        <v>0.01</v>
      </c>
      <c r="G14" s="32" t="str">
        <f>IF(G13=0,"",G13/G10)</f>
        <v/>
      </c>
      <c r="H14" s="32" t="str">
        <f t="shared" ref="H14:N14" si="3">IF(H13=0,"",H13/H10)</f>
        <v/>
      </c>
      <c r="I14" s="32" t="str">
        <f t="shared" si="3"/>
        <v/>
      </c>
      <c r="J14" s="32" t="str">
        <f t="shared" si="3"/>
        <v/>
      </c>
      <c r="K14" s="32" t="str">
        <f t="shared" si="3"/>
        <v/>
      </c>
      <c r="L14" s="32" t="str">
        <f t="shared" si="3"/>
        <v/>
      </c>
      <c r="M14" s="32" t="str">
        <f t="shared" si="3"/>
        <v/>
      </c>
      <c r="N14" s="32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49</v>
      </c>
      <c r="D16" s="24">
        <v>49</v>
      </c>
      <c r="E16" s="24">
        <v>50</v>
      </c>
      <c r="F16" s="24">
        <v>50</v>
      </c>
      <c r="G16" s="24">
        <v>50</v>
      </c>
      <c r="H16" s="24"/>
      <c r="I16" s="24"/>
      <c r="J16" s="24"/>
      <c r="K16" s="24"/>
      <c r="L16" s="24"/>
      <c r="M16" s="24"/>
      <c r="N16" s="25"/>
    </row>
    <row r="17" spans="2:14" x14ac:dyDescent="0.25">
      <c r="B17" s="4" t="s">
        <v>26</v>
      </c>
      <c r="C17" s="24">
        <v>0</v>
      </c>
      <c r="D17" s="24">
        <v>0</v>
      </c>
      <c r="E17" s="24">
        <v>0</v>
      </c>
      <c r="F17" s="24">
        <v>0</v>
      </c>
      <c r="G17" s="24">
        <v>1</v>
      </c>
      <c r="H17" s="24">
        <v>1</v>
      </c>
      <c r="I17" s="24">
        <v>1</v>
      </c>
      <c r="J17" s="24"/>
      <c r="K17" s="24"/>
      <c r="L17" s="24"/>
      <c r="M17" s="24"/>
      <c r="N17" s="25"/>
    </row>
    <row r="18" spans="2:14" x14ac:dyDescent="0.25">
      <c r="B18" s="4" t="s">
        <v>27</v>
      </c>
      <c r="C18" s="24">
        <v>0</v>
      </c>
      <c r="D18" s="24">
        <v>0</v>
      </c>
      <c r="E18" s="24">
        <v>0</v>
      </c>
      <c r="F18" s="24">
        <v>0</v>
      </c>
      <c r="G18" s="24"/>
      <c r="H18" s="24"/>
      <c r="I18" s="24">
        <v>1</v>
      </c>
      <c r="J18" s="24"/>
      <c r="K18" s="24"/>
      <c r="L18" s="24"/>
      <c r="M18" s="24"/>
      <c r="N18" s="25"/>
    </row>
    <row r="19" spans="2:14" x14ac:dyDescent="0.25">
      <c r="B19" s="4" t="s">
        <v>28</v>
      </c>
      <c r="C19" s="6">
        <f t="shared" ref="C19:N19" si="4">C17+C18</f>
        <v>0</v>
      </c>
      <c r="D19" s="6">
        <f>D17+D18</f>
        <v>0</v>
      </c>
      <c r="E19" s="6">
        <f t="shared" si="4"/>
        <v>0</v>
      </c>
      <c r="F19" s="6">
        <f t="shared" si="4"/>
        <v>0</v>
      </c>
      <c r="G19" s="6">
        <f t="shared" si="4"/>
        <v>1</v>
      </c>
      <c r="H19" s="6">
        <f t="shared" si="4"/>
        <v>1</v>
      </c>
      <c r="I19" s="6">
        <f t="shared" si="4"/>
        <v>2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4" x14ac:dyDescent="0.25">
      <c r="B20" s="4" t="s">
        <v>29</v>
      </c>
      <c r="C20" s="32" t="str">
        <f>IF(C19=0,"",C19/C16)</f>
        <v/>
      </c>
      <c r="D20" s="32" t="str">
        <f>IF(D19=0,"",D19/D16)</f>
        <v/>
      </c>
      <c r="E20" s="32" t="str">
        <f>IF(E19=0,"",E19/E16)</f>
        <v/>
      </c>
      <c r="F20" s="32" t="str">
        <f t="shared" ref="F20:N20" si="5">IF(F19=0,"",F19/F16)</f>
        <v/>
      </c>
      <c r="G20" s="32">
        <f t="shared" si="5"/>
        <v>0.02</v>
      </c>
      <c r="H20" s="32">
        <f>S19</f>
        <v>0</v>
      </c>
      <c r="I20" s="32">
        <f>S20</f>
        <v>0</v>
      </c>
      <c r="J20" s="32" t="str">
        <f t="shared" si="5"/>
        <v/>
      </c>
      <c r="K20" s="32" t="str">
        <f t="shared" si="5"/>
        <v/>
      </c>
      <c r="L20" s="32" t="str">
        <f t="shared" si="5"/>
        <v/>
      </c>
      <c r="M20" s="32" t="str">
        <f t="shared" si="5"/>
        <v/>
      </c>
      <c r="N20" s="32" t="str">
        <f t="shared" si="5"/>
        <v/>
      </c>
    </row>
    <row r="21" spans="2:14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4" x14ac:dyDescent="0.25">
      <c r="B22" s="4" t="s">
        <v>30</v>
      </c>
      <c r="C22" s="24">
        <v>12</v>
      </c>
      <c r="D22" s="24">
        <v>14</v>
      </c>
      <c r="E22" s="24">
        <v>14</v>
      </c>
      <c r="F22" s="24">
        <v>16</v>
      </c>
      <c r="G22" s="24">
        <v>17</v>
      </c>
      <c r="H22" s="24"/>
      <c r="I22" s="24"/>
      <c r="J22" s="24"/>
      <c r="K22" s="24"/>
      <c r="L22" s="24"/>
      <c r="M22" s="24"/>
      <c r="N22" s="25"/>
    </row>
    <row r="23" spans="2:14" x14ac:dyDescent="0.25">
      <c r="B23" s="4" t="s">
        <v>31</v>
      </c>
      <c r="C23" s="24">
        <v>0</v>
      </c>
      <c r="D23" s="24">
        <v>1</v>
      </c>
      <c r="E23" s="24">
        <v>1</v>
      </c>
      <c r="F23" s="24">
        <v>0</v>
      </c>
      <c r="G23" s="24">
        <v>0</v>
      </c>
      <c r="H23" s="24"/>
      <c r="I23" s="24"/>
      <c r="J23" s="24"/>
      <c r="K23" s="24"/>
      <c r="L23" s="24"/>
      <c r="M23" s="24"/>
      <c r="N23" s="25"/>
    </row>
    <row r="24" spans="2:14" x14ac:dyDescent="0.25">
      <c r="B24" s="4" t="s">
        <v>32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/>
      <c r="I24" s="24"/>
      <c r="J24" s="24"/>
      <c r="K24" s="24"/>
      <c r="L24" s="24"/>
      <c r="M24" s="24"/>
      <c r="N24" s="25"/>
    </row>
    <row r="25" spans="2:14" x14ac:dyDescent="0.25">
      <c r="B25" s="4" t="s">
        <v>33</v>
      </c>
      <c r="C25" s="6">
        <f t="shared" ref="C25:N25" si="6">C23+C24</f>
        <v>0</v>
      </c>
      <c r="D25" s="6">
        <f>D23+D24</f>
        <v>1</v>
      </c>
      <c r="E25" s="6">
        <f t="shared" si="6"/>
        <v>1</v>
      </c>
      <c r="F25" s="6">
        <f>F23+F24</f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4" x14ac:dyDescent="0.25">
      <c r="B26" s="4" t="s">
        <v>34</v>
      </c>
      <c r="C26" s="32" t="str">
        <f>IF(C25=0,"",C25/C22)</f>
        <v/>
      </c>
      <c r="D26" s="32">
        <f>IF(D25=0,"",D25/D22)</f>
        <v>7.1428571428571425E-2</v>
      </c>
      <c r="E26" s="32">
        <f t="shared" ref="E26:N26" si="7">IF(E25=0,"",E25/E22)</f>
        <v>7.1428571428571425E-2</v>
      </c>
      <c r="F26" s="32" t="str">
        <f t="shared" si="7"/>
        <v/>
      </c>
      <c r="G26" s="32" t="str">
        <f t="shared" si="7"/>
        <v/>
      </c>
      <c r="H26" s="32" t="str">
        <f t="shared" si="7"/>
        <v/>
      </c>
      <c r="I26" s="32" t="str">
        <f t="shared" si="7"/>
        <v/>
      </c>
      <c r="J26" s="32" t="str">
        <f t="shared" si="7"/>
        <v/>
      </c>
      <c r="K26" s="32" t="str">
        <f t="shared" si="7"/>
        <v/>
      </c>
      <c r="L26" s="32" t="str">
        <f t="shared" si="7"/>
        <v/>
      </c>
      <c r="M26" s="32" t="str">
        <f t="shared" si="7"/>
        <v/>
      </c>
      <c r="N26" s="32" t="str">
        <f t="shared" si="7"/>
        <v/>
      </c>
    </row>
    <row r="27" spans="2:14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4" x14ac:dyDescent="0.25">
      <c r="B28" s="4" t="s">
        <v>35</v>
      </c>
      <c r="C28" s="6">
        <f t="shared" ref="C28:N28" si="8">C4+C10+C16+C22</f>
        <v>296</v>
      </c>
      <c r="D28" s="6">
        <f t="shared" si="8"/>
        <v>297</v>
      </c>
      <c r="E28" s="6">
        <f t="shared" si="8"/>
        <v>298</v>
      </c>
      <c r="F28" s="6">
        <f t="shared" si="8"/>
        <v>299</v>
      </c>
      <c r="G28" s="6">
        <f t="shared" si="8"/>
        <v>299</v>
      </c>
      <c r="H28" s="6">
        <f t="shared" si="8"/>
        <v>0</v>
      </c>
      <c r="I28" s="6">
        <f t="shared" si="8"/>
        <v>0</v>
      </c>
      <c r="J28" s="6">
        <f t="shared" si="8"/>
        <v>0</v>
      </c>
      <c r="K28" s="6">
        <f t="shared" si="8"/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  <row r="29" spans="2:14" x14ac:dyDescent="0.25">
      <c r="B29" s="4" t="s">
        <v>36</v>
      </c>
      <c r="C29" s="6">
        <f t="shared" ref="C29:N29" si="9">C7+C13+C19+C25</f>
        <v>1</v>
      </c>
      <c r="D29" s="6">
        <f t="shared" si="9"/>
        <v>2</v>
      </c>
      <c r="E29" s="6">
        <f t="shared" si="9"/>
        <v>3</v>
      </c>
      <c r="F29" s="6">
        <f t="shared" si="9"/>
        <v>2</v>
      </c>
      <c r="G29" s="6">
        <f t="shared" si="9"/>
        <v>2</v>
      </c>
      <c r="H29" s="6">
        <f t="shared" si="9"/>
        <v>4</v>
      </c>
      <c r="I29" s="6">
        <f t="shared" si="9"/>
        <v>2</v>
      </c>
      <c r="J29" s="6">
        <f t="shared" si="9"/>
        <v>0</v>
      </c>
      <c r="K29" s="6">
        <f t="shared" si="9"/>
        <v>0</v>
      </c>
      <c r="L29" s="6">
        <f t="shared" si="9"/>
        <v>0</v>
      </c>
      <c r="M29" s="6">
        <f t="shared" si="9"/>
        <v>0</v>
      </c>
      <c r="N29" s="6">
        <f t="shared" si="9"/>
        <v>0</v>
      </c>
    </row>
    <row r="30" spans="2:14" x14ac:dyDescent="0.25">
      <c r="B30" s="20" t="s">
        <v>37</v>
      </c>
      <c r="C30" s="31">
        <f t="shared" ref="C30:N30" si="10">IFERROR(C29/C28, "")</f>
        <v>3.3783783783783786E-3</v>
      </c>
      <c r="D30" s="31">
        <f t="shared" si="10"/>
        <v>6.7340067340067337E-3</v>
      </c>
      <c r="E30" s="31">
        <f t="shared" si="10"/>
        <v>1.0067114093959731E-2</v>
      </c>
      <c r="F30" s="31">
        <f t="shared" si="10"/>
        <v>6.688963210702341E-3</v>
      </c>
      <c r="G30" s="31">
        <f t="shared" si="10"/>
        <v>6.688963210702341E-3</v>
      </c>
      <c r="H30" s="31" t="str">
        <f t="shared" si="10"/>
        <v/>
      </c>
      <c r="I30" s="31" t="str">
        <f t="shared" si="10"/>
        <v/>
      </c>
      <c r="J30" s="31" t="str">
        <f t="shared" si="10"/>
        <v/>
      </c>
      <c r="K30" s="31" t="str">
        <f t="shared" si="10"/>
        <v/>
      </c>
      <c r="L30" s="31" t="str">
        <f t="shared" si="10"/>
        <v/>
      </c>
      <c r="M30" s="31" t="str">
        <f t="shared" si="10"/>
        <v/>
      </c>
      <c r="N30" s="31" t="str">
        <f t="shared" si="10"/>
        <v/>
      </c>
    </row>
    <row r="31" spans="2:1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5" t="s">
        <v>38</v>
      </c>
      <c r="C32" s="16">
        <f t="shared" ref="C32:N32" si="11">C4+C10+C16</f>
        <v>284</v>
      </c>
      <c r="D32" s="16">
        <f t="shared" si="11"/>
        <v>283</v>
      </c>
      <c r="E32" s="16">
        <f t="shared" si="11"/>
        <v>284</v>
      </c>
      <c r="F32" s="16">
        <f t="shared" si="11"/>
        <v>283</v>
      </c>
      <c r="G32" s="16">
        <f t="shared" si="11"/>
        <v>282</v>
      </c>
      <c r="H32" s="16">
        <f t="shared" si="11"/>
        <v>0</v>
      </c>
      <c r="I32" s="16">
        <f t="shared" si="11"/>
        <v>0</v>
      </c>
      <c r="J32" s="16">
        <f t="shared" si="11"/>
        <v>0</v>
      </c>
      <c r="K32" s="16">
        <f t="shared" si="11"/>
        <v>0</v>
      </c>
      <c r="L32" s="16">
        <f t="shared" si="11"/>
        <v>0</v>
      </c>
      <c r="M32" s="16">
        <f t="shared" si="11"/>
        <v>0</v>
      </c>
      <c r="N32" s="16">
        <f t="shared" si="11"/>
        <v>0</v>
      </c>
    </row>
    <row r="33" spans="2:14" x14ac:dyDescent="0.25">
      <c r="B33" s="15" t="s">
        <v>36</v>
      </c>
      <c r="C33" s="16">
        <f t="shared" ref="C33:N33" si="12">C7+C13+C19</f>
        <v>1</v>
      </c>
      <c r="D33" s="16">
        <f t="shared" si="12"/>
        <v>1</v>
      </c>
      <c r="E33" s="16">
        <f t="shared" si="12"/>
        <v>2</v>
      </c>
      <c r="F33" s="16">
        <f t="shared" si="12"/>
        <v>2</v>
      </c>
      <c r="G33" s="16">
        <f t="shared" si="12"/>
        <v>2</v>
      </c>
      <c r="H33" s="16">
        <f t="shared" si="12"/>
        <v>4</v>
      </c>
      <c r="I33" s="16">
        <f t="shared" si="12"/>
        <v>2</v>
      </c>
      <c r="J33" s="16">
        <f t="shared" si="12"/>
        <v>0</v>
      </c>
      <c r="K33" s="16">
        <f t="shared" si="12"/>
        <v>0</v>
      </c>
      <c r="L33" s="16">
        <f t="shared" si="12"/>
        <v>0</v>
      </c>
      <c r="M33" s="16">
        <f t="shared" si="12"/>
        <v>0</v>
      </c>
      <c r="N33" s="16">
        <f t="shared" si="12"/>
        <v>0</v>
      </c>
    </row>
    <row r="34" spans="2:14" x14ac:dyDescent="0.25">
      <c r="B34" s="18" t="s">
        <v>37</v>
      </c>
      <c r="C34" s="29">
        <f t="shared" ref="C34:N34" si="13">IFERROR(C33/C32, "")</f>
        <v>3.5211267605633804E-3</v>
      </c>
      <c r="D34" s="29">
        <f t="shared" si="13"/>
        <v>3.5335689045936395E-3</v>
      </c>
      <c r="E34" s="29">
        <f t="shared" si="13"/>
        <v>7.0422535211267607E-3</v>
      </c>
      <c r="F34" s="29">
        <f t="shared" si="13"/>
        <v>7.0671378091872791E-3</v>
      </c>
      <c r="G34" s="29">
        <f t="shared" si="13"/>
        <v>7.0921985815602835E-3</v>
      </c>
      <c r="H34" s="29" t="str">
        <f t="shared" si="13"/>
        <v/>
      </c>
      <c r="I34" s="29" t="str">
        <f t="shared" si="13"/>
        <v/>
      </c>
      <c r="J34" s="29" t="str">
        <f t="shared" si="13"/>
        <v/>
      </c>
      <c r="K34" s="29" t="str">
        <f t="shared" si="13"/>
        <v/>
      </c>
      <c r="L34" s="29" t="str">
        <f t="shared" si="13"/>
        <v/>
      </c>
      <c r="M34" s="29" t="str">
        <f t="shared" si="13"/>
        <v/>
      </c>
      <c r="N34" s="29" t="str">
        <f t="shared" si="13"/>
        <v/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CFFB-1DE7-4B71-AF56-1116425964EA}">
  <dimension ref="A1:N34"/>
  <sheetViews>
    <sheetView showGridLines="0" tabSelected="1" workbookViewId="0">
      <selection activeCell="I25" sqref="B4:N34"/>
    </sheetView>
  </sheetViews>
  <sheetFormatPr defaultRowHeight="15" x14ac:dyDescent="0.25"/>
  <cols>
    <col min="2" max="2" width="34" bestFit="1" customWidth="1"/>
  </cols>
  <sheetData>
    <row r="1" spans="1:14" ht="28.5" x14ac:dyDescent="0.45">
      <c r="A1" s="27" t="s">
        <v>41</v>
      </c>
      <c r="B1" s="27"/>
      <c r="C1" s="27"/>
      <c r="D1" s="27"/>
      <c r="E1" s="27"/>
      <c r="F1" s="27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>
        <v>222</v>
      </c>
      <c r="D4" s="22">
        <v>222</v>
      </c>
      <c r="E4" s="22">
        <v>200</v>
      </c>
      <c r="F4" s="22">
        <v>197</v>
      </c>
      <c r="G4" s="22">
        <v>193</v>
      </c>
      <c r="H4" s="22"/>
      <c r="I4" s="22"/>
      <c r="J4" s="22"/>
      <c r="K4" s="22"/>
      <c r="L4" s="22"/>
      <c r="M4" s="22"/>
      <c r="N4" s="22"/>
    </row>
    <row r="5" spans="1:14" x14ac:dyDescent="0.25">
      <c r="B5" s="4" t="s">
        <v>15</v>
      </c>
      <c r="C5" s="24"/>
      <c r="D5" s="24">
        <v>2</v>
      </c>
      <c r="E5" s="24"/>
      <c r="F5" s="24">
        <v>2</v>
      </c>
      <c r="G5" s="24">
        <v>2</v>
      </c>
      <c r="H5" s="24"/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/>
      <c r="D6" s="24">
        <v>4</v>
      </c>
      <c r="E6" s="24">
        <v>1</v>
      </c>
      <c r="F6" s="24">
        <v>1</v>
      </c>
      <c r="G6" s="24">
        <v>2</v>
      </c>
      <c r="H6" s="24"/>
      <c r="I6" s="24"/>
      <c r="J6" s="24"/>
      <c r="K6" s="24"/>
      <c r="L6" s="24"/>
      <c r="M6" s="24"/>
      <c r="N6" s="24"/>
    </row>
    <row r="7" spans="1:14" x14ac:dyDescent="0.25">
      <c r="B7" s="4" t="s">
        <v>17</v>
      </c>
      <c r="C7" s="6"/>
      <c r="D7" s="6">
        <f t="shared" ref="D7:N7" si="0">SUM(D5+D6)</f>
        <v>6</v>
      </c>
      <c r="E7" s="6">
        <f t="shared" si="0"/>
        <v>1</v>
      </c>
      <c r="F7" s="6">
        <f t="shared" si="0"/>
        <v>3</v>
      </c>
      <c r="G7" s="6">
        <f t="shared" si="0"/>
        <v>4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" t="str">
        <f>IF(C7=0,"",C7/C4)</f>
        <v/>
      </c>
      <c r="D8" s="3">
        <f t="shared" ref="D8:N8" si="1">IF(D7=0,"",D7/D4)</f>
        <v>2.7027027027027029E-2</v>
      </c>
      <c r="E8" s="3">
        <f t="shared" si="1"/>
        <v>5.0000000000000001E-3</v>
      </c>
      <c r="F8" s="3">
        <f t="shared" si="1"/>
        <v>1.5228426395939087E-2</v>
      </c>
      <c r="G8" s="3">
        <f t="shared" si="1"/>
        <v>2.072538860103627E-2</v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  <c r="N8" s="3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>
        <v>86</v>
      </c>
      <c r="D10" s="24">
        <v>86</v>
      </c>
      <c r="E10" s="24">
        <v>115</v>
      </c>
      <c r="F10" s="24">
        <v>89</v>
      </c>
      <c r="G10" s="24">
        <v>90</v>
      </c>
      <c r="H10" s="24"/>
      <c r="I10" s="24"/>
      <c r="J10" s="24"/>
      <c r="K10" s="24"/>
      <c r="L10" s="24"/>
      <c r="M10" s="24"/>
      <c r="N10" s="24"/>
    </row>
    <row r="11" spans="1:14" x14ac:dyDescent="0.25">
      <c r="B11" s="4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B12" s="4" t="s">
        <v>21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x14ac:dyDescent="0.25">
      <c r="B13" s="4" t="s">
        <v>22</v>
      </c>
      <c r="C13" s="6">
        <f t="shared" ref="C13:N13" si="2">C11+C12</f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" t="str">
        <f>IF(C13=0,"",C13/C10)</f>
        <v/>
      </c>
      <c r="D14" s="3" t="str">
        <f t="shared" ref="D14:N14" si="3">IF(D13=0,"",D13/D10)</f>
        <v/>
      </c>
      <c r="E14" s="3" t="str">
        <f t="shared" si="3"/>
        <v/>
      </c>
      <c r="F14" s="3" t="str">
        <f t="shared" si="3"/>
        <v/>
      </c>
      <c r="G14" s="3" t="str">
        <f t="shared" si="3"/>
        <v/>
      </c>
      <c r="H14" s="3" t="str">
        <f t="shared" si="3"/>
        <v/>
      </c>
      <c r="I14" s="3" t="str">
        <f t="shared" si="3"/>
        <v/>
      </c>
      <c r="J14" s="3" t="str">
        <f t="shared" si="3"/>
        <v/>
      </c>
      <c r="K14" s="3" t="str">
        <f t="shared" si="3"/>
        <v/>
      </c>
      <c r="L14" s="3" t="str">
        <f t="shared" si="3"/>
        <v/>
      </c>
      <c r="M14" s="3" t="str">
        <f t="shared" si="3"/>
        <v/>
      </c>
      <c r="N14" s="3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63</v>
      </c>
      <c r="D16" s="24">
        <v>63</v>
      </c>
      <c r="E16" s="24">
        <v>27</v>
      </c>
      <c r="F16" s="24">
        <v>56</v>
      </c>
      <c r="G16" s="24">
        <v>56</v>
      </c>
      <c r="H16" s="24"/>
      <c r="I16" s="24"/>
      <c r="J16" s="24"/>
      <c r="K16" s="24"/>
      <c r="L16" s="24"/>
      <c r="M16" s="24"/>
      <c r="N16" s="25"/>
    </row>
    <row r="17" spans="2:14" x14ac:dyDescent="0.25">
      <c r="B17" s="4" t="s">
        <v>26</v>
      </c>
      <c r="C17" s="24"/>
      <c r="D17" s="24">
        <v>1</v>
      </c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4" x14ac:dyDescent="0.25">
      <c r="B18" s="4" t="s">
        <v>27</v>
      </c>
      <c r="C18" s="24"/>
      <c r="D18" s="24"/>
      <c r="E18" s="24"/>
      <c r="F18" s="24">
        <v>1</v>
      </c>
      <c r="G18" s="24"/>
      <c r="H18" s="24"/>
      <c r="I18" s="24"/>
      <c r="J18" s="24"/>
      <c r="K18" s="24"/>
      <c r="L18" s="24"/>
      <c r="M18" s="24"/>
      <c r="N18" s="25"/>
    </row>
    <row r="19" spans="2:14" x14ac:dyDescent="0.25">
      <c r="B19" s="4" t="s">
        <v>28</v>
      </c>
      <c r="C19" s="6">
        <f t="shared" ref="C19:N19" si="4">C17+C18</f>
        <v>0</v>
      </c>
      <c r="D19" s="6">
        <f t="shared" si="4"/>
        <v>1</v>
      </c>
      <c r="E19" s="6">
        <f t="shared" si="4"/>
        <v>0</v>
      </c>
      <c r="F19" s="6">
        <f t="shared" si="4"/>
        <v>1</v>
      </c>
      <c r="G19" s="6">
        <f t="shared" si="4"/>
        <v>0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4" x14ac:dyDescent="0.25">
      <c r="B20" s="4" t="s">
        <v>29</v>
      </c>
      <c r="C20" s="3" t="str">
        <f>IF(C19=0,"",C19/C16)</f>
        <v/>
      </c>
      <c r="D20" s="3">
        <f t="shared" ref="D20:N20" si="5">IF(D19=0,"",D19/D16)</f>
        <v>1.5873015873015872E-2</v>
      </c>
      <c r="E20" s="3" t="str">
        <f t="shared" si="5"/>
        <v/>
      </c>
      <c r="F20" s="3">
        <f t="shared" si="5"/>
        <v>1.7857142857142856E-2</v>
      </c>
      <c r="G20" s="3" t="str">
        <f t="shared" si="5"/>
        <v/>
      </c>
      <c r="H20" s="3" t="str">
        <f t="shared" si="5"/>
        <v/>
      </c>
      <c r="I20" s="3" t="str">
        <f t="shared" si="5"/>
        <v/>
      </c>
      <c r="J20" s="3" t="str">
        <f t="shared" si="5"/>
        <v/>
      </c>
      <c r="K20" s="3" t="str">
        <f t="shared" si="5"/>
        <v/>
      </c>
      <c r="L20" s="3" t="str">
        <f t="shared" si="5"/>
        <v/>
      </c>
      <c r="M20" s="3" t="str">
        <f t="shared" si="5"/>
        <v/>
      </c>
      <c r="N20" s="3" t="str">
        <f t="shared" si="5"/>
        <v/>
      </c>
    </row>
    <row r="21" spans="2:14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4" x14ac:dyDescent="0.25">
      <c r="B22" s="4" t="s">
        <v>30</v>
      </c>
      <c r="C22" s="24">
        <v>23</v>
      </c>
      <c r="D22" s="24">
        <v>25</v>
      </c>
      <c r="E22" s="24">
        <v>31</v>
      </c>
      <c r="F22" s="24">
        <v>32</v>
      </c>
      <c r="G22" s="24">
        <v>36</v>
      </c>
      <c r="H22" s="24"/>
      <c r="I22" s="24"/>
      <c r="J22" s="24"/>
      <c r="K22" s="24"/>
      <c r="L22" s="24"/>
      <c r="M22" s="24"/>
      <c r="N22" s="25"/>
    </row>
    <row r="23" spans="2:14" x14ac:dyDescent="0.25">
      <c r="B23" s="4" t="s">
        <v>42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4" x14ac:dyDescent="0.25">
      <c r="B24" s="4" t="s">
        <v>43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4" x14ac:dyDescent="0.25">
      <c r="B25" s="4" t="s">
        <v>44</v>
      </c>
      <c r="C25" s="6">
        <f t="shared" ref="C25:N25" si="6">C23+C24</f>
        <v>0</v>
      </c>
      <c r="D25" s="6">
        <f t="shared" si="6"/>
        <v>0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4" x14ac:dyDescent="0.25">
      <c r="B26" s="4" t="s">
        <v>34</v>
      </c>
      <c r="C26" s="3" t="str">
        <f>IF(C25=0,"",C25/C22)</f>
        <v/>
      </c>
      <c r="D26" s="3" t="str">
        <f t="shared" ref="D26:N26" si="7">IF(D25=0,"",D25/D22)</f>
        <v/>
      </c>
      <c r="E26" s="3" t="str">
        <f t="shared" si="7"/>
        <v/>
      </c>
      <c r="F26" s="3" t="str">
        <f t="shared" si="7"/>
        <v/>
      </c>
      <c r="G26" s="3" t="str">
        <f t="shared" si="7"/>
        <v/>
      </c>
      <c r="H26" s="3" t="str">
        <f t="shared" si="7"/>
        <v/>
      </c>
      <c r="I26" s="3" t="str">
        <f t="shared" si="7"/>
        <v/>
      </c>
      <c r="J26" s="3" t="str">
        <f t="shared" si="7"/>
        <v/>
      </c>
      <c r="K26" s="3" t="str">
        <f t="shared" si="7"/>
        <v/>
      </c>
      <c r="L26" s="3" t="str">
        <f t="shared" si="7"/>
        <v/>
      </c>
      <c r="M26" s="3" t="str">
        <f t="shared" si="7"/>
        <v/>
      </c>
      <c r="N26" s="3" t="str">
        <f t="shared" si="7"/>
        <v/>
      </c>
    </row>
    <row r="27" spans="2:14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4" x14ac:dyDescent="0.25">
      <c r="B28" s="4" t="s">
        <v>35</v>
      </c>
      <c r="C28" s="6">
        <f>C4+C10+C16+C22</f>
        <v>394</v>
      </c>
      <c r="D28" s="6">
        <f>D4+D10+D16+D22</f>
        <v>396</v>
      </c>
      <c r="E28" s="6">
        <f>E4+E10+E16+E22</f>
        <v>373</v>
      </c>
      <c r="F28" s="6">
        <f>F4+F10+F16+F22</f>
        <v>374</v>
      </c>
      <c r="G28" s="6">
        <f>G4+G10+G16+G22</f>
        <v>375</v>
      </c>
      <c r="H28" s="6"/>
      <c r="I28" s="6"/>
      <c r="J28" s="6"/>
      <c r="K28" s="6"/>
      <c r="L28" s="6"/>
      <c r="M28" s="6"/>
      <c r="N28" s="5"/>
    </row>
    <row r="29" spans="2:14" x14ac:dyDescent="0.25">
      <c r="B29" s="4" t="s">
        <v>36</v>
      </c>
      <c r="C29" s="6">
        <f>C7+C13+C19+C25</f>
        <v>0</v>
      </c>
      <c r="D29" s="6">
        <f>D7+D13+D19+D25</f>
        <v>7</v>
      </c>
      <c r="E29" s="6">
        <f t="shared" ref="E29:F29" si="8">E7+E13+E19+E25</f>
        <v>1</v>
      </c>
      <c r="F29" s="6">
        <f t="shared" si="8"/>
        <v>4</v>
      </c>
      <c r="G29" s="6">
        <f>G7+G13+G19+G25</f>
        <v>4</v>
      </c>
      <c r="H29" s="6"/>
      <c r="I29" s="6"/>
      <c r="J29" s="6"/>
      <c r="K29" s="6"/>
      <c r="L29" s="6"/>
      <c r="M29" s="6"/>
      <c r="N29" s="5"/>
    </row>
    <row r="30" spans="2:14" x14ac:dyDescent="0.25">
      <c r="B30" s="20" t="s">
        <v>37</v>
      </c>
      <c r="C30" s="31">
        <f>IFERROR(C29/C28, "")</f>
        <v>0</v>
      </c>
      <c r="D30" s="31">
        <f t="shared" ref="D30:N30" si="9">IFERROR(D29/D28, "")</f>
        <v>1.7676767676767676E-2</v>
      </c>
      <c r="E30" s="31">
        <f t="shared" si="9"/>
        <v>2.6809651474530832E-3</v>
      </c>
      <c r="F30" s="19">
        <f t="shared" si="9"/>
        <v>1.06951871657754E-2</v>
      </c>
      <c r="G30" s="19">
        <f>IFERROR(G29/G28, "")</f>
        <v>1.0666666666666666E-2</v>
      </c>
      <c r="H30" s="19" t="str">
        <f t="shared" si="9"/>
        <v/>
      </c>
      <c r="I30" s="19" t="str">
        <f t="shared" si="9"/>
        <v/>
      </c>
      <c r="J30" s="19" t="str">
        <f t="shared" si="9"/>
        <v/>
      </c>
      <c r="K30" s="19" t="str">
        <f t="shared" si="9"/>
        <v/>
      </c>
      <c r="L30" s="19" t="str">
        <f t="shared" si="9"/>
        <v/>
      </c>
      <c r="M30" s="19" t="str">
        <f t="shared" si="9"/>
        <v/>
      </c>
      <c r="N30" s="19" t="str">
        <f t="shared" si="9"/>
        <v/>
      </c>
    </row>
    <row r="31" spans="2:1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5" t="s">
        <v>38</v>
      </c>
      <c r="C32" s="16">
        <f>C4+C10+C16</f>
        <v>371</v>
      </c>
      <c r="D32" s="16">
        <f>D4+D10+D16</f>
        <v>371</v>
      </c>
      <c r="E32" s="16">
        <f>E4+E10+E16</f>
        <v>342</v>
      </c>
      <c r="F32" s="16">
        <f>F4+F10+F16</f>
        <v>342</v>
      </c>
      <c r="G32" s="16">
        <f>G4+G10+G16</f>
        <v>339</v>
      </c>
      <c r="H32" s="16"/>
      <c r="I32" s="16"/>
      <c r="J32" s="16"/>
      <c r="K32" s="16"/>
      <c r="L32" s="16"/>
      <c r="M32" s="16"/>
      <c r="N32" s="17"/>
    </row>
    <row r="33" spans="2:14" x14ac:dyDescent="0.25">
      <c r="B33" s="15" t="s">
        <v>36</v>
      </c>
      <c r="C33" s="16">
        <f>C7+C13+C19</f>
        <v>0</v>
      </c>
      <c r="D33" s="16">
        <f>D7+D13+D19</f>
        <v>7</v>
      </c>
      <c r="E33" s="16">
        <f>E7+E13+E19</f>
        <v>1</v>
      </c>
      <c r="F33" s="16">
        <f>F7+F13+F19</f>
        <v>4</v>
      </c>
      <c r="G33" s="16">
        <f>G7+G13+G19</f>
        <v>4</v>
      </c>
      <c r="H33" s="16"/>
      <c r="I33" s="16"/>
      <c r="J33" s="16"/>
      <c r="K33" s="16"/>
      <c r="L33" s="16"/>
      <c r="M33" s="16"/>
      <c r="N33" s="17"/>
    </row>
    <row r="34" spans="2:14" x14ac:dyDescent="0.25">
      <c r="B34" s="18" t="s">
        <v>37</v>
      </c>
      <c r="C34" s="21">
        <f>IFERROR(C33/C32, "")</f>
        <v>0</v>
      </c>
      <c r="D34" s="21">
        <f t="shared" ref="D34:N34" si="10">IFERROR(D33/D32, "")</f>
        <v>1.8867924528301886E-2</v>
      </c>
      <c r="E34" s="21">
        <f t="shared" si="10"/>
        <v>2.9239766081871343E-3</v>
      </c>
      <c r="F34" s="21">
        <f t="shared" ref="F34" si="11">IFERROR(F33/F32, "")</f>
        <v>1.1695906432748537E-2</v>
      </c>
      <c r="G34" s="21">
        <f>IFERROR(G33/G32, "")</f>
        <v>1.1799410029498525E-2</v>
      </c>
      <c r="H34" s="21" t="str">
        <f t="shared" si="10"/>
        <v/>
      </c>
      <c r="I34" s="21" t="str">
        <f t="shared" si="10"/>
        <v/>
      </c>
      <c r="J34" s="21" t="str">
        <f t="shared" si="10"/>
        <v/>
      </c>
      <c r="K34" s="21" t="str">
        <f t="shared" si="10"/>
        <v/>
      </c>
      <c r="L34" s="21" t="str">
        <f t="shared" si="10"/>
        <v/>
      </c>
      <c r="M34" s="21" t="str">
        <f t="shared" si="10"/>
        <v/>
      </c>
      <c r="N34" s="21" t="str">
        <f t="shared" si="10"/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D5A7-80EE-43BA-B71F-E0315E4075BD}">
  <dimension ref="A1:N34"/>
  <sheetViews>
    <sheetView showGridLines="0" workbookViewId="0">
      <selection activeCell="T18" sqref="T18"/>
    </sheetView>
  </sheetViews>
  <sheetFormatPr defaultRowHeight="15" x14ac:dyDescent="0.25"/>
  <cols>
    <col min="2" max="2" width="34" bestFit="1" customWidth="1"/>
  </cols>
  <sheetData>
    <row r="1" spans="1:14" ht="28.5" x14ac:dyDescent="0.45">
      <c r="A1" s="27" t="s">
        <v>45</v>
      </c>
      <c r="B1" s="27"/>
      <c r="C1" s="27"/>
      <c r="D1" s="27"/>
      <c r="E1" s="27"/>
      <c r="F1" s="27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>
        <v>56</v>
      </c>
      <c r="D4" s="22">
        <v>55</v>
      </c>
      <c r="E4" s="22">
        <v>54</v>
      </c>
      <c r="F4" s="22">
        <v>54</v>
      </c>
      <c r="G4" s="22">
        <v>53</v>
      </c>
      <c r="H4" s="22"/>
      <c r="I4" s="22"/>
      <c r="J4" s="22"/>
      <c r="K4" s="22"/>
      <c r="L4" s="22"/>
      <c r="M4" s="22"/>
      <c r="N4" s="23"/>
    </row>
    <row r="5" spans="1:14" x14ac:dyDescent="0.25">
      <c r="B5" s="4" t="s">
        <v>15</v>
      </c>
      <c r="C5" s="24">
        <v>2</v>
      </c>
      <c r="D5" s="24">
        <v>1</v>
      </c>
      <c r="E5" s="24"/>
      <c r="F5" s="24">
        <v>1</v>
      </c>
      <c r="G5" s="24"/>
      <c r="H5" s="24"/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1:14" x14ac:dyDescent="0.25">
      <c r="B7" s="4" t="s">
        <v>17</v>
      </c>
      <c r="C7" s="6">
        <f t="shared" ref="C7:N7" si="0">SUM(C5+C6)</f>
        <v>2</v>
      </c>
      <c r="D7" s="6">
        <f t="shared" si="0"/>
        <v>1</v>
      </c>
      <c r="E7" s="6">
        <f t="shared" si="0"/>
        <v>0</v>
      </c>
      <c r="F7" s="6">
        <f t="shared" si="0"/>
        <v>1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3">
        <f>IF(C7=0,"",C7/C4)</f>
        <v>3.5714285714285712E-2</v>
      </c>
      <c r="D8" s="33">
        <f t="shared" ref="D8:N8" si="1">IF(D7=0,"",D7/D4)</f>
        <v>1.8181818181818181E-2</v>
      </c>
      <c r="E8" s="33" t="str">
        <f t="shared" si="1"/>
        <v/>
      </c>
      <c r="F8" s="33">
        <f t="shared" si="1"/>
        <v>1.8518518518518517E-2</v>
      </c>
      <c r="G8" s="33" t="str">
        <f t="shared" si="1"/>
        <v/>
      </c>
      <c r="H8" s="33" t="str">
        <f t="shared" si="1"/>
        <v/>
      </c>
      <c r="I8" s="33" t="str">
        <f t="shared" si="1"/>
        <v/>
      </c>
      <c r="J8" s="33" t="str">
        <f t="shared" si="1"/>
        <v/>
      </c>
      <c r="K8" s="33" t="str">
        <f t="shared" si="1"/>
        <v/>
      </c>
      <c r="L8" s="33" t="str">
        <f t="shared" si="1"/>
        <v/>
      </c>
      <c r="M8" s="33" t="str">
        <f t="shared" si="1"/>
        <v/>
      </c>
      <c r="N8" s="33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>
        <v>40</v>
      </c>
      <c r="D10" s="24">
        <v>41</v>
      </c>
      <c r="E10" s="24">
        <v>41</v>
      </c>
      <c r="F10" s="24">
        <v>41</v>
      </c>
      <c r="G10" s="24">
        <v>41</v>
      </c>
      <c r="H10" s="24"/>
      <c r="I10" s="24"/>
      <c r="J10" s="24"/>
      <c r="K10" s="24"/>
      <c r="L10" s="24"/>
      <c r="M10" s="24"/>
      <c r="N10" s="25"/>
    </row>
    <row r="11" spans="1:14" x14ac:dyDescent="0.25">
      <c r="B11" s="4" t="s">
        <v>20</v>
      </c>
      <c r="C11" s="24"/>
      <c r="D11" s="24"/>
      <c r="E11" s="24">
        <v>1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x14ac:dyDescent="0.25">
      <c r="B12" s="4" t="s">
        <v>21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4" x14ac:dyDescent="0.25">
      <c r="B13" s="4" t="s">
        <v>22</v>
      </c>
      <c r="C13" s="6">
        <f t="shared" ref="C13:N13" si="2">C11+C12</f>
        <v>0</v>
      </c>
      <c r="D13" s="6">
        <f t="shared" si="2"/>
        <v>0</v>
      </c>
      <c r="E13" s="6">
        <f t="shared" si="2"/>
        <v>1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" t="str">
        <f>IF(C13=0,"",C13/C10)</f>
        <v/>
      </c>
      <c r="D14" s="3" t="str">
        <f t="shared" ref="D14:N14" si="3">IF(D13=0,"",D13/D10)</f>
        <v/>
      </c>
      <c r="E14" s="3">
        <f t="shared" si="3"/>
        <v>2.4390243902439025E-2</v>
      </c>
      <c r="F14" s="3" t="str">
        <f t="shared" si="3"/>
        <v/>
      </c>
      <c r="G14" s="3" t="str">
        <f t="shared" si="3"/>
        <v/>
      </c>
      <c r="H14" s="3" t="str">
        <f t="shared" si="3"/>
        <v/>
      </c>
      <c r="I14" s="3" t="str">
        <f t="shared" si="3"/>
        <v/>
      </c>
      <c r="J14" s="3" t="str">
        <f t="shared" si="3"/>
        <v/>
      </c>
      <c r="K14" s="3" t="str">
        <f t="shared" si="3"/>
        <v/>
      </c>
      <c r="L14" s="3" t="str">
        <f t="shared" si="3"/>
        <v/>
      </c>
      <c r="M14" s="3" t="str">
        <f t="shared" si="3"/>
        <v/>
      </c>
      <c r="N14" s="3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17</v>
      </c>
      <c r="D16" s="24">
        <v>17</v>
      </c>
      <c r="E16" s="24">
        <v>15</v>
      </c>
      <c r="F16" s="24">
        <v>15</v>
      </c>
      <c r="G16" s="24">
        <v>15</v>
      </c>
      <c r="H16" s="24"/>
      <c r="I16" s="24"/>
      <c r="J16" s="24"/>
      <c r="K16" s="24"/>
      <c r="L16" s="24"/>
      <c r="M16" s="24"/>
      <c r="N16" s="25"/>
    </row>
    <row r="17" spans="2:14" x14ac:dyDescent="0.25">
      <c r="B17" s="4" t="s">
        <v>26</v>
      </c>
      <c r="C17" s="24"/>
      <c r="D17" s="24">
        <v>2</v>
      </c>
      <c r="E17" s="24"/>
      <c r="F17" s="24">
        <v>1</v>
      </c>
      <c r="G17" s="24"/>
      <c r="H17" s="24"/>
      <c r="I17" s="24"/>
      <c r="J17" s="24"/>
      <c r="K17" s="24"/>
      <c r="L17" s="24"/>
      <c r="M17" s="24"/>
      <c r="N17" s="25"/>
    </row>
    <row r="18" spans="2:14" x14ac:dyDescent="0.25">
      <c r="B18" s="4" t="s">
        <v>27</v>
      </c>
      <c r="C18" s="24"/>
      <c r="D18" s="24"/>
      <c r="E18" s="24"/>
      <c r="F18" s="24"/>
      <c r="G18" s="24">
        <v>1</v>
      </c>
      <c r="H18" s="24"/>
      <c r="I18" s="24"/>
      <c r="J18" s="24"/>
      <c r="K18" s="24"/>
      <c r="L18" s="24"/>
      <c r="M18" s="24"/>
      <c r="N18" s="25"/>
    </row>
    <row r="19" spans="2:14" x14ac:dyDescent="0.25">
      <c r="B19" s="4" t="s">
        <v>28</v>
      </c>
      <c r="C19" s="6">
        <f t="shared" ref="C19:N19" si="4">C17+C18</f>
        <v>0</v>
      </c>
      <c r="D19" s="6">
        <f t="shared" si="4"/>
        <v>2</v>
      </c>
      <c r="E19" s="6">
        <f t="shared" si="4"/>
        <v>0</v>
      </c>
      <c r="F19" s="6">
        <f t="shared" si="4"/>
        <v>1</v>
      </c>
      <c r="G19" s="6">
        <f t="shared" si="4"/>
        <v>1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4" x14ac:dyDescent="0.25">
      <c r="B20" s="4" t="s">
        <v>29</v>
      </c>
      <c r="C20" s="33" t="str">
        <f>IF(C19=0,"",C19/C16)</f>
        <v/>
      </c>
      <c r="D20" s="33">
        <f>IF(D19=0,"",D19/D16)</f>
        <v>0.11764705882352941</v>
      </c>
      <c r="E20" s="33" t="str">
        <f t="shared" ref="E20:N20" si="5">IF(E19=0,"",E19/E16)</f>
        <v/>
      </c>
      <c r="F20" s="33">
        <f t="shared" si="5"/>
        <v>6.6666666666666666E-2</v>
      </c>
      <c r="G20" s="33">
        <f t="shared" si="5"/>
        <v>6.6666666666666666E-2</v>
      </c>
      <c r="H20" s="33" t="str">
        <f t="shared" si="5"/>
        <v/>
      </c>
      <c r="I20" s="33" t="str">
        <f t="shared" si="5"/>
        <v/>
      </c>
      <c r="J20" s="33" t="str">
        <f t="shared" si="5"/>
        <v/>
      </c>
      <c r="K20" s="33" t="str">
        <f t="shared" si="5"/>
        <v/>
      </c>
      <c r="L20" s="33" t="str">
        <f t="shared" si="5"/>
        <v/>
      </c>
      <c r="M20" s="33" t="str">
        <f t="shared" si="5"/>
        <v/>
      </c>
      <c r="N20" s="33" t="str">
        <f t="shared" si="5"/>
        <v/>
      </c>
    </row>
    <row r="21" spans="2:14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4" x14ac:dyDescent="0.25">
      <c r="B22" s="4" t="s">
        <v>30</v>
      </c>
      <c r="C22" s="24">
        <v>16</v>
      </c>
      <c r="D22" s="24">
        <v>13</v>
      </c>
      <c r="E22" s="24">
        <v>12</v>
      </c>
      <c r="F22" s="24">
        <v>15</v>
      </c>
      <c r="G22" s="24">
        <v>12</v>
      </c>
      <c r="H22" s="24"/>
      <c r="I22" s="24"/>
      <c r="J22" s="24"/>
      <c r="K22" s="24"/>
      <c r="L22" s="24"/>
      <c r="M22" s="24"/>
      <c r="N22" s="25"/>
    </row>
    <row r="23" spans="2:14" x14ac:dyDescent="0.25">
      <c r="B23" s="4" t="s">
        <v>31</v>
      </c>
      <c r="C23" s="24"/>
      <c r="D23" s="24">
        <v>3</v>
      </c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4" x14ac:dyDescent="0.25">
      <c r="B24" s="4" t="s">
        <v>32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4" x14ac:dyDescent="0.25">
      <c r="B25" s="4" t="s">
        <v>33</v>
      </c>
      <c r="C25" s="6">
        <f t="shared" ref="C25:N25" si="6">C23+C24</f>
        <v>0</v>
      </c>
      <c r="D25" s="6">
        <f t="shared" si="6"/>
        <v>3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4" x14ac:dyDescent="0.25">
      <c r="B26" s="4" t="s">
        <v>34</v>
      </c>
      <c r="C26" s="33" t="str">
        <f>IF(C25=0,"",C25/C22)</f>
        <v/>
      </c>
      <c r="D26" s="33">
        <f t="shared" ref="D26:N26" si="7">IF(D25=0,"",D25/D22)</f>
        <v>0.23076923076923078</v>
      </c>
      <c r="E26" s="33" t="str">
        <f t="shared" si="7"/>
        <v/>
      </c>
      <c r="F26" s="33" t="str">
        <f t="shared" si="7"/>
        <v/>
      </c>
      <c r="G26" s="33" t="str">
        <f t="shared" si="7"/>
        <v/>
      </c>
      <c r="H26" s="33" t="str">
        <f t="shared" si="7"/>
        <v/>
      </c>
      <c r="I26" s="33" t="str">
        <f t="shared" si="7"/>
        <v/>
      </c>
      <c r="J26" s="33" t="str">
        <f t="shared" si="7"/>
        <v/>
      </c>
      <c r="K26" s="33" t="str">
        <f t="shared" si="7"/>
        <v/>
      </c>
      <c r="L26" s="33" t="str">
        <f t="shared" si="7"/>
        <v/>
      </c>
      <c r="M26" s="33" t="str">
        <f t="shared" si="7"/>
        <v/>
      </c>
      <c r="N26" s="33" t="str">
        <f t="shared" si="7"/>
        <v/>
      </c>
    </row>
    <row r="27" spans="2:14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4" x14ac:dyDescent="0.25">
      <c r="B28" s="4" t="s">
        <v>35</v>
      </c>
      <c r="C28" s="6">
        <f t="shared" ref="C28:N28" si="8">C4+C10+C16+C22</f>
        <v>129</v>
      </c>
      <c r="D28" s="6">
        <f t="shared" si="8"/>
        <v>126</v>
      </c>
      <c r="E28" s="6">
        <f t="shared" si="8"/>
        <v>122</v>
      </c>
      <c r="F28" s="6">
        <f t="shared" si="8"/>
        <v>125</v>
      </c>
      <c r="G28" s="6">
        <f t="shared" si="8"/>
        <v>121</v>
      </c>
      <c r="H28" s="6">
        <f t="shared" si="8"/>
        <v>0</v>
      </c>
      <c r="I28" s="6">
        <f t="shared" si="8"/>
        <v>0</v>
      </c>
      <c r="J28" s="6">
        <f t="shared" si="8"/>
        <v>0</v>
      </c>
      <c r="K28" s="6">
        <f t="shared" si="8"/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  <row r="29" spans="2:14" x14ac:dyDescent="0.25">
      <c r="B29" s="4" t="s">
        <v>36</v>
      </c>
      <c r="C29" s="6">
        <f t="shared" ref="C29:N29" si="9">C7+C13+C19+C25</f>
        <v>2</v>
      </c>
      <c r="D29" s="6">
        <f t="shared" si="9"/>
        <v>6</v>
      </c>
      <c r="E29" s="6">
        <f t="shared" si="9"/>
        <v>1</v>
      </c>
      <c r="F29" s="6">
        <f t="shared" si="9"/>
        <v>2</v>
      </c>
      <c r="G29" s="6">
        <f>G7+G13+G19+G25</f>
        <v>1</v>
      </c>
      <c r="H29" s="6">
        <f t="shared" si="9"/>
        <v>0</v>
      </c>
      <c r="I29" s="6">
        <f t="shared" si="9"/>
        <v>0</v>
      </c>
      <c r="J29" s="6">
        <f t="shared" si="9"/>
        <v>0</v>
      </c>
      <c r="K29" s="6">
        <f t="shared" si="9"/>
        <v>0</v>
      </c>
      <c r="L29" s="6">
        <f t="shared" si="9"/>
        <v>0</v>
      </c>
      <c r="M29" s="6">
        <f t="shared" si="9"/>
        <v>0</v>
      </c>
      <c r="N29" s="6">
        <f t="shared" si="9"/>
        <v>0</v>
      </c>
    </row>
    <row r="30" spans="2:14" x14ac:dyDescent="0.25">
      <c r="B30" s="20" t="s">
        <v>37</v>
      </c>
      <c r="C30" s="30">
        <f>IFERROR(C29/C28, "")</f>
        <v>1.5503875968992248E-2</v>
      </c>
      <c r="D30" s="30">
        <f t="shared" ref="D30:N30" si="10">IFERROR(D29/D28, "")</f>
        <v>4.7619047619047616E-2</v>
      </c>
      <c r="E30" s="30">
        <f t="shared" si="10"/>
        <v>8.1967213114754103E-3</v>
      </c>
      <c r="F30" s="30">
        <f t="shared" si="10"/>
        <v>1.6E-2</v>
      </c>
      <c r="G30" s="30">
        <f t="shared" si="10"/>
        <v>8.2644628099173556E-3</v>
      </c>
      <c r="H30" s="30" t="str">
        <f t="shared" si="10"/>
        <v/>
      </c>
      <c r="I30" s="30" t="str">
        <f t="shared" si="10"/>
        <v/>
      </c>
      <c r="J30" s="30" t="str">
        <f t="shared" si="10"/>
        <v/>
      </c>
      <c r="K30" s="30" t="str">
        <f t="shared" si="10"/>
        <v/>
      </c>
      <c r="L30" s="30" t="str">
        <f t="shared" si="10"/>
        <v/>
      </c>
      <c r="M30" s="30" t="str">
        <f t="shared" si="10"/>
        <v/>
      </c>
      <c r="N30" s="30" t="str">
        <f t="shared" si="10"/>
        <v/>
      </c>
    </row>
    <row r="31" spans="2:1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5" t="s">
        <v>38</v>
      </c>
      <c r="C32" s="16">
        <f t="shared" ref="C32:N32" si="11">C4+C10+C16</f>
        <v>113</v>
      </c>
      <c r="D32" s="16">
        <f t="shared" si="11"/>
        <v>113</v>
      </c>
      <c r="E32" s="16">
        <f t="shared" si="11"/>
        <v>110</v>
      </c>
      <c r="F32" s="16">
        <f t="shared" si="11"/>
        <v>110</v>
      </c>
      <c r="G32" s="16">
        <f t="shared" si="11"/>
        <v>109</v>
      </c>
      <c r="H32" s="16">
        <f t="shared" si="11"/>
        <v>0</v>
      </c>
      <c r="I32" s="16">
        <f t="shared" si="11"/>
        <v>0</v>
      </c>
      <c r="J32" s="16">
        <f t="shared" si="11"/>
        <v>0</v>
      </c>
      <c r="K32" s="16">
        <f t="shared" si="11"/>
        <v>0</v>
      </c>
      <c r="L32" s="16">
        <f t="shared" si="11"/>
        <v>0</v>
      </c>
      <c r="M32" s="16">
        <f t="shared" si="11"/>
        <v>0</v>
      </c>
      <c r="N32" s="16">
        <f t="shared" si="11"/>
        <v>0</v>
      </c>
    </row>
    <row r="33" spans="2:14" x14ac:dyDescent="0.25">
      <c r="B33" s="15" t="s">
        <v>36</v>
      </c>
      <c r="C33" s="16">
        <f t="shared" ref="C33:N33" si="12">C7+C13+C19</f>
        <v>2</v>
      </c>
      <c r="D33" s="16">
        <f t="shared" si="12"/>
        <v>3</v>
      </c>
      <c r="E33" s="16">
        <f t="shared" si="12"/>
        <v>1</v>
      </c>
      <c r="F33" s="16">
        <f t="shared" si="12"/>
        <v>2</v>
      </c>
      <c r="G33" s="16">
        <f t="shared" si="12"/>
        <v>1</v>
      </c>
      <c r="H33" s="16">
        <f t="shared" si="12"/>
        <v>0</v>
      </c>
      <c r="I33" s="16">
        <f t="shared" si="12"/>
        <v>0</v>
      </c>
      <c r="J33" s="16">
        <f t="shared" si="12"/>
        <v>0</v>
      </c>
      <c r="K33" s="16">
        <f t="shared" si="12"/>
        <v>0</v>
      </c>
      <c r="L33" s="16">
        <f t="shared" si="12"/>
        <v>0</v>
      </c>
      <c r="M33" s="16">
        <f t="shared" si="12"/>
        <v>0</v>
      </c>
      <c r="N33" s="16">
        <f t="shared" si="12"/>
        <v>0</v>
      </c>
    </row>
    <row r="34" spans="2:14" x14ac:dyDescent="0.25">
      <c r="B34" s="18" t="s">
        <v>37</v>
      </c>
      <c r="C34" s="28">
        <f>IFERROR(C33/C32, "")</f>
        <v>1.7699115044247787E-2</v>
      </c>
      <c r="D34" s="28">
        <f t="shared" ref="D34:N34" si="13">IFERROR(D33/D32, "")</f>
        <v>2.6548672566371681E-2</v>
      </c>
      <c r="E34" s="28">
        <f t="shared" si="13"/>
        <v>9.0909090909090905E-3</v>
      </c>
      <c r="F34" s="28">
        <f t="shared" si="13"/>
        <v>1.8181818181818181E-2</v>
      </c>
      <c r="G34" s="28">
        <f t="shared" si="13"/>
        <v>9.1743119266055051E-3</v>
      </c>
      <c r="H34" s="28" t="str">
        <f t="shared" si="13"/>
        <v/>
      </c>
      <c r="I34" s="28" t="str">
        <f t="shared" si="13"/>
        <v/>
      </c>
      <c r="J34" s="28" t="str">
        <f t="shared" si="13"/>
        <v/>
      </c>
      <c r="K34" s="28" t="str">
        <f t="shared" si="13"/>
        <v/>
      </c>
      <c r="L34" s="28" t="str">
        <f t="shared" si="13"/>
        <v/>
      </c>
      <c r="M34" s="28" t="str">
        <f t="shared" si="13"/>
        <v/>
      </c>
      <c r="N34" s="28" t="str">
        <f t="shared" si="13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286-64B0-4E52-8182-6A10190936DE}">
  <dimension ref="A1:N34"/>
  <sheetViews>
    <sheetView showGridLines="0" topLeftCell="A6" workbookViewId="0">
      <selection activeCell="R30" sqref="R30"/>
    </sheetView>
  </sheetViews>
  <sheetFormatPr defaultRowHeight="15" x14ac:dyDescent="0.25"/>
  <cols>
    <col min="2" max="2" width="34" bestFit="1" customWidth="1"/>
  </cols>
  <sheetData>
    <row r="1" spans="1:14" ht="28.5" x14ac:dyDescent="0.45">
      <c r="A1" s="39" t="s">
        <v>46</v>
      </c>
      <c r="B1" s="39"/>
      <c r="C1" s="39"/>
      <c r="D1" s="39"/>
      <c r="E1" s="27"/>
      <c r="F1" s="27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1:14" x14ac:dyDescent="0.25">
      <c r="B5" s="4" t="s">
        <v>15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1:14" x14ac:dyDescent="0.25">
      <c r="B7" s="4" t="s">
        <v>17</v>
      </c>
      <c r="C7" s="6">
        <f t="shared" ref="C7:N7" si="0">SUM(C5+C6)</f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" t="str">
        <f>IF(C7=0,"",C7/C4)</f>
        <v/>
      </c>
      <c r="D8" s="3" t="str">
        <f t="shared" ref="D8:N8" si="1">IF(D7=0,"",D7/D4)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  <c r="N8" s="3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 x14ac:dyDescent="0.25">
      <c r="B11" s="4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14" x14ac:dyDescent="0.25">
      <c r="B12" s="4" t="s">
        <v>21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4" x14ac:dyDescent="0.25">
      <c r="B13" s="4" t="s">
        <v>22</v>
      </c>
      <c r="C13" s="6">
        <f t="shared" ref="C13:N13" si="2">C11+C12</f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" t="str">
        <f>IF(C13=0,"",C13/C10)</f>
        <v/>
      </c>
      <c r="D14" s="3" t="str">
        <f t="shared" ref="D14:N14" si="3">IF(D13=0,"",D13/D10)</f>
        <v/>
      </c>
      <c r="E14" s="3" t="str">
        <f t="shared" si="3"/>
        <v/>
      </c>
      <c r="F14" s="3" t="str">
        <f t="shared" si="3"/>
        <v/>
      </c>
      <c r="G14" s="3" t="str">
        <f t="shared" si="3"/>
        <v/>
      </c>
      <c r="H14" s="3" t="str">
        <f t="shared" si="3"/>
        <v/>
      </c>
      <c r="I14" s="3" t="str">
        <f t="shared" si="3"/>
        <v/>
      </c>
      <c r="J14" s="3" t="str">
        <f t="shared" si="3"/>
        <v/>
      </c>
      <c r="K14" s="3" t="str">
        <f t="shared" si="3"/>
        <v/>
      </c>
      <c r="L14" s="3" t="str">
        <f t="shared" si="3"/>
        <v/>
      </c>
      <c r="M14" s="3" t="str">
        <f t="shared" si="3"/>
        <v/>
      </c>
      <c r="N14" s="3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87</v>
      </c>
      <c r="D16" s="24">
        <v>87</v>
      </c>
      <c r="E16" s="24">
        <v>88</v>
      </c>
      <c r="F16" s="24">
        <v>88</v>
      </c>
      <c r="G16" s="24">
        <v>90</v>
      </c>
      <c r="H16" s="24"/>
      <c r="I16" s="24"/>
      <c r="J16" s="24"/>
      <c r="K16" s="24"/>
      <c r="L16" s="24"/>
      <c r="M16" s="24"/>
      <c r="N16" s="25"/>
    </row>
    <row r="17" spans="2:14" x14ac:dyDescent="0.25">
      <c r="B17" s="4" t="s">
        <v>26</v>
      </c>
      <c r="C17" s="24">
        <v>2</v>
      </c>
      <c r="D17" s="24">
        <v>1</v>
      </c>
      <c r="E17" s="24">
        <v>0</v>
      </c>
      <c r="F17" s="24">
        <v>0</v>
      </c>
      <c r="G17" s="24">
        <v>0</v>
      </c>
      <c r="H17" s="24"/>
      <c r="I17" s="24"/>
      <c r="J17" s="24"/>
      <c r="K17" s="24"/>
      <c r="L17" s="24"/>
      <c r="M17" s="24"/>
      <c r="N17" s="25"/>
    </row>
    <row r="18" spans="2:14" x14ac:dyDescent="0.25">
      <c r="B18" s="4" t="s">
        <v>27</v>
      </c>
      <c r="C18" s="24">
        <v>0</v>
      </c>
      <c r="D18" s="24">
        <v>0</v>
      </c>
      <c r="E18" s="24">
        <v>0</v>
      </c>
      <c r="F18" s="24">
        <v>0</v>
      </c>
      <c r="G18" s="24">
        <v>1</v>
      </c>
      <c r="H18" s="24"/>
      <c r="I18" s="24"/>
      <c r="J18" s="24"/>
      <c r="K18" s="24"/>
      <c r="L18" s="24"/>
      <c r="M18" s="24"/>
      <c r="N18" s="25"/>
    </row>
    <row r="19" spans="2:14" x14ac:dyDescent="0.25">
      <c r="B19" s="4" t="s">
        <v>28</v>
      </c>
      <c r="C19" s="6">
        <f t="shared" ref="C19:N19" si="4">C17+C18</f>
        <v>2</v>
      </c>
      <c r="D19" s="6">
        <f t="shared" si="4"/>
        <v>1</v>
      </c>
      <c r="E19" s="6">
        <f t="shared" si="4"/>
        <v>0</v>
      </c>
      <c r="F19" s="6">
        <f t="shared" si="4"/>
        <v>0</v>
      </c>
      <c r="G19" s="6">
        <f t="shared" si="4"/>
        <v>1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4" x14ac:dyDescent="0.25">
      <c r="B20" s="4" t="s">
        <v>29</v>
      </c>
      <c r="C20" s="3">
        <f>IF(C19=0,"",C19/C16)</f>
        <v>2.2988505747126436E-2</v>
      </c>
      <c r="D20" s="3">
        <f t="shared" ref="D20:N20" si="5">IF(D19=0,"",D19/D16)</f>
        <v>1.1494252873563218E-2</v>
      </c>
      <c r="E20" s="3">
        <v>0</v>
      </c>
      <c r="F20" s="3">
        <v>0</v>
      </c>
      <c r="G20" s="3">
        <f t="shared" si="5"/>
        <v>1.1111111111111112E-2</v>
      </c>
      <c r="H20" s="3" t="str">
        <f t="shared" si="5"/>
        <v/>
      </c>
      <c r="I20" s="3" t="str">
        <f t="shared" si="5"/>
        <v/>
      </c>
      <c r="J20" s="3" t="str">
        <f t="shared" si="5"/>
        <v/>
      </c>
      <c r="K20" s="3" t="str">
        <f t="shared" si="5"/>
        <v/>
      </c>
      <c r="L20" s="3" t="str">
        <f t="shared" si="5"/>
        <v/>
      </c>
      <c r="M20" s="3" t="str">
        <f t="shared" si="5"/>
        <v/>
      </c>
      <c r="N20" s="3" t="str">
        <f t="shared" si="5"/>
        <v/>
      </c>
    </row>
    <row r="21" spans="2:14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4" x14ac:dyDescent="0.25">
      <c r="B22" s="4" t="s">
        <v>30</v>
      </c>
      <c r="C22" s="24">
        <v>21</v>
      </c>
      <c r="D22" s="24">
        <v>17</v>
      </c>
      <c r="E22" s="24">
        <v>15</v>
      </c>
      <c r="F22" s="24">
        <v>15</v>
      </c>
      <c r="G22" s="24">
        <v>14</v>
      </c>
      <c r="H22" s="24"/>
      <c r="I22" s="24"/>
      <c r="J22" s="24"/>
      <c r="K22" s="24"/>
      <c r="L22" s="24"/>
      <c r="M22" s="24"/>
      <c r="N22" s="25"/>
    </row>
    <row r="23" spans="2:14" x14ac:dyDescent="0.25">
      <c r="B23" s="4" t="s">
        <v>31</v>
      </c>
      <c r="C23" s="24">
        <v>2</v>
      </c>
      <c r="D23" s="24">
        <v>4</v>
      </c>
      <c r="E23" s="24">
        <v>2</v>
      </c>
      <c r="F23" s="24">
        <v>0</v>
      </c>
      <c r="G23" s="24">
        <v>1</v>
      </c>
      <c r="H23" s="24"/>
      <c r="I23" s="24"/>
      <c r="J23" s="24"/>
      <c r="K23" s="24"/>
      <c r="L23" s="24"/>
      <c r="M23" s="24"/>
      <c r="N23" s="25"/>
    </row>
    <row r="24" spans="2:14" x14ac:dyDescent="0.25">
      <c r="B24" s="4" t="s">
        <v>32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/>
      <c r="I24" s="24"/>
      <c r="J24" s="24"/>
      <c r="K24" s="24"/>
      <c r="L24" s="24"/>
      <c r="M24" s="24"/>
      <c r="N24" s="25"/>
    </row>
    <row r="25" spans="2:14" x14ac:dyDescent="0.25">
      <c r="B25" s="4" t="s">
        <v>33</v>
      </c>
      <c r="C25" s="6">
        <f t="shared" ref="C25:N25" si="6">C23+C24</f>
        <v>2</v>
      </c>
      <c r="D25" s="6">
        <f t="shared" si="6"/>
        <v>4</v>
      </c>
      <c r="E25" s="6">
        <f t="shared" si="6"/>
        <v>2</v>
      </c>
      <c r="F25" s="6">
        <f t="shared" si="6"/>
        <v>0</v>
      </c>
      <c r="G25" s="6">
        <f t="shared" si="6"/>
        <v>1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4" x14ac:dyDescent="0.25">
      <c r="B26" s="4" t="s">
        <v>34</v>
      </c>
      <c r="C26" s="3">
        <f>IF(C25=0,"",C25/C22)</f>
        <v>9.5238095238095233E-2</v>
      </c>
      <c r="D26" s="3">
        <f t="shared" ref="D26:N26" si="7">IF(D25=0,"",D25/D22)</f>
        <v>0.23529411764705882</v>
      </c>
      <c r="E26" s="3">
        <f t="shared" si="7"/>
        <v>0.13333333333333333</v>
      </c>
      <c r="F26" s="3">
        <v>0</v>
      </c>
      <c r="G26" s="3">
        <f t="shared" si="7"/>
        <v>7.1428571428571425E-2</v>
      </c>
      <c r="H26" s="3" t="str">
        <f t="shared" si="7"/>
        <v/>
      </c>
      <c r="I26" s="3" t="str">
        <f t="shared" si="7"/>
        <v/>
      </c>
      <c r="J26" s="3" t="str">
        <f t="shared" si="7"/>
        <v/>
      </c>
      <c r="K26" s="3" t="str">
        <f t="shared" si="7"/>
        <v/>
      </c>
      <c r="L26" s="3" t="str">
        <f t="shared" si="7"/>
        <v/>
      </c>
      <c r="M26" s="3" t="str">
        <f t="shared" si="7"/>
        <v/>
      </c>
      <c r="N26" s="3" t="str">
        <f t="shared" si="7"/>
        <v/>
      </c>
    </row>
    <row r="27" spans="2:14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4" x14ac:dyDescent="0.25">
      <c r="B28" s="4" t="s">
        <v>35</v>
      </c>
      <c r="C28" s="6">
        <f>C4+C10+C16+C22</f>
        <v>108</v>
      </c>
      <c r="D28" s="6">
        <f>D4+D10+D16+D22</f>
        <v>104</v>
      </c>
      <c r="E28" s="6">
        <f>E4+E10+E16+E22</f>
        <v>103</v>
      </c>
      <c r="F28" s="6">
        <f>F4+F10+F16+F22</f>
        <v>103</v>
      </c>
      <c r="G28" s="6">
        <f>G4+G10+G16+G22</f>
        <v>104</v>
      </c>
      <c r="H28" s="6"/>
      <c r="I28" s="6"/>
      <c r="J28" s="6"/>
      <c r="K28" s="6"/>
      <c r="L28" s="6"/>
      <c r="M28" s="6"/>
      <c r="N28" s="5"/>
    </row>
    <row r="29" spans="2:14" x14ac:dyDescent="0.25">
      <c r="B29" s="4" t="s">
        <v>36</v>
      </c>
      <c r="C29" s="6">
        <f>C7+C13+C19+C25</f>
        <v>4</v>
      </c>
      <c r="D29" s="6">
        <f>D7+D13+D19+D25</f>
        <v>5</v>
      </c>
      <c r="E29" s="6">
        <f>E7+E13+E19+E25</f>
        <v>2</v>
      </c>
      <c r="F29" s="6">
        <f>F7+F13+F19+F25</f>
        <v>0</v>
      </c>
      <c r="G29" s="6">
        <f>G7+G13+G19+G25</f>
        <v>2</v>
      </c>
      <c r="H29" s="6"/>
      <c r="I29" s="6"/>
      <c r="J29" s="6"/>
      <c r="K29" s="6"/>
      <c r="L29" s="6"/>
      <c r="M29" s="6"/>
      <c r="N29" s="5"/>
    </row>
    <row r="30" spans="2:14" x14ac:dyDescent="0.25">
      <c r="B30" s="20" t="s">
        <v>37</v>
      </c>
      <c r="C30" s="30">
        <f>IFERROR(C29/C28, "")</f>
        <v>3.7037037037037035E-2</v>
      </c>
      <c r="D30" s="30">
        <f>IFERROR(D29/D28, "")</f>
        <v>4.807692307692308E-2</v>
      </c>
      <c r="E30" s="30">
        <f>IFERROR(E29/E28, "")</f>
        <v>1.9417475728155338E-2</v>
      </c>
      <c r="F30" s="19">
        <f>IFERROR(F29/F28, "")</f>
        <v>0</v>
      </c>
      <c r="G30" s="30">
        <f t="shared" ref="G30:N30" si="8">IFERROR(G29/G28, "")</f>
        <v>1.9230769230769232E-2</v>
      </c>
      <c r="H30" s="19" t="str">
        <f t="shared" si="8"/>
        <v/>
      </c>
      <c r="I30" s="19" t="str">
        <f t="shared" si="8"/>
        <v/>
      </c>
      <c r="J30" s="19" t="str">
        <f t="shared" si="8"/>
        <v/>
      </c>
      <c r="K30" s="19" t="str">
        <f t="shared" si="8"/>
        <v/>
      </c>
      <c r="L30" s="19" t="str">
        <f t="shared" si="8"/>
        <v/>
      </c>
      <c r="M30" s="19" t="str">
        <f t="shared" si="8"/>
        <v/>
      </c>
      <c r="N30" s="19" t="str">
        <f t="shared" si="8"/>
        <v/>
      </c>
    </row>
    <row r="31" spans="2:1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5" t="s">
        <v>38</v>
      </c>
      <c r="C32" s="16">
        <f>C4+C10+C16</f>
        <v>87</v>
      </c>
      <c r="D32" s="16">
        <f>D4+D10+D16</f>
        <v>87</v>
      </c>
      <c r="E32" s="16">
        <f>E4+E10+E16</f>
        <v>88</v>
      </c>
      <c r="F32" s="16">
        <f>F4+F10+F16</f>
        <v>88</v>
      </c>
      <c r="G32" s="16">
        <f>G4+G10+G16</f>
        <v>90</v>
      </c>
      <c r="H32" s="16"/>
      <c r="I32" s="16"/>
      <c r="J32" s="16"/>
      <c r="K32" s="16"/>
      <c r="L32" s="16"/>
      <c r="M32" s="16"/>
      <c r="N32" s="17"/>
    </row>
    <row r="33" spans="2:14" x14ac:dyDescent="0.25">
      <c r="B33" s="15" t="s">
        <v>36</v>
      </c>
      <c r="C33" s="16">
        <f>C7+C13+C19</f>
        <v>2</v>
      </c>
      <c r="D33" s="16">
        <f>D7+D13+D19</f>
        <v>1</v>
      </c>
      <c r="E33" s="16">
        <f>E7+E13+E19</f>
        <v>0</v>
      </c>
      <c r="F33" s="16">
        <f>F7+F13+F19</f>
        <v>0</v>
      </c>
      <c r="G33" s="16">
        <f>G7+G13+G19</f>
        <v>1</v>
      </c>
      <c r="H33" s="16"/>
      <c r="I33" s="16"/>
      <c r="J33" s="16"/>
      <c r="K33" s="16"/>
      <c r="L33" s="16"/>
      <c r="M33" s="16"/>
      <c r="N33" s="17"/>
    </row>
    <row r="34" spans="2:14" x14ac:dyDescent="0.25">
      <c r="B34" s="18" t="s">
        <v>37</v>
      </c>
      <c r="C34" s="28">
        <f>IFERROR(C33/C32, "")</f>
        <v>2.2988505747126436E-2</v>
      </c>
      <c r="D34" s="28">
        <f>IFERROR(D33/D32, "")</f>
        <v>1.1494252873563218E-2</v>
      </c>
      <c r="E34" s="21">
        <f t="shared" ref="E34:N34" si="9">IFERROR(E33/E32, "")</f>
        <v>0</v>
      </c>
      <c r="F34" s="21">
        <f>IFERROR(F33/F32, "")</f>
        <v>0</v>
      </c>
      <c r="G34" s="28">
        <f>IFERROR(G33/G32, "")</f>
        <v>1.1111111111111112E-2</v>
      </c>
      <c r="H34" s="21" t="str">
        <f t="shared" si="9"/>
        <v/>
      </c>
      <c r="I34" s="21" t="str">
        <f t="shared" si="9"/>
        <v/>
      </c>
      <c r="J34" s="21" t="str">
        <f t="shared" si="9"/>
        <v/>
      </c>
      <c r="K34" s="21" t="str">
        <f t="shared" si="9"/>
        <v/>
      </c>
      <c r="L34" s="21" t="str">
        <f t="shared" si="9"/>
        <v/>
      </c>
      <c r="M34" s="21" t="str">
        <f t="shared" si="9"/>
        <v/>
      </c>
      <c r="N34" s="21" t="str">
        <f t="shared" si="9"/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198E-247A-4F00-AE65-9C14B35F9619}">
  <dimension ref="A1:O34"/>
  <sheetViews>
    <sheetView showGridLines="0" workbookViewId="0">
      <selection activeCell="G30" sqref="G30"/>
    </sheetView>
  </sheetViews>
  <sheetFormatPr defaultRowHeight="15" x14ac:dyDescent="0.25"/>
  <cols>
    <col min="2" max="2" width="34" bestFit="1" customWidth="1"/>
  </cols>
  <sheetData>
    <row r="1" spans="1:14" ht="28.5" x14ac:dyDescent="0.45">
      <c r="A1" s="27" t="s">
        <v>47</v>
      </c>
      <c r="B1" s="27"/>
      <c r="C1" s="27"/>
      <c r="D1" s="27"/>
      <c r="E1" s="27"/>
      <c r="F1" s="27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>
        <v>59</v>
      </c>
      <c r="D4" s="22">
        <v>57</v>
      </c>
      <c r="E4" s="22">
        <v>54</v>
      </c>
      <c r="F4" s="22">
        <v>53</v>
      </c>
      <c r="G4" s="22">
        <v>54</v>
      </c>
      <c r="H4" s="22"/>
      <c r="I4" s="22"/>
      <c r="J4" s="22"/>
      <c r="K4" s="22"/>
      <c r="L4" s="22"/>
      <c r="M4" s="22"/>
      <c r="N4" s="23"/>
    </row>
    <row r="5" spans="1:14" x14ac:dyDescent="0.25">
      <c r="B5" s="4" t="s">
        <v>15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/>
      <c r="D6" s="24">
        <v>3</v>
      </c>
      <c r="E6" s="24">
        <v>3</v>
      </c>
      <c r="F6" s="24">
        <v>0</v>
      </c>
      <c r="G6" s="24">
        <v>0</v>
      </c>
      <c r="H6" s="24"/>
      <c r="I6" s="24"/>
      <c r="J6" s="24"/>
      <c r="K6" s="24"/>
      <c r="L6" s="24"/>
      <c r="M6" s="24"/>
      <c r="N6" s="25"/>
    </row>
    <row r="7" spans="1:14" x14ac:dyDescent="0.25">
      <c r="B7" s="4" t="s">
        <v>17</v>
      </c>
      <c r="C7" s="6">
        <f t="shared" ref="C7:N7" si="0">SUM(C5+C6)</f>
        <v>0</v>
      </c>
      <c r="D7" s="6">
        <f t="shared" si="0"/>
        <v>3</v>
      </c>
      <c r="E7" s="6">
        <f t="shared" si="0"/>
        <v>3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3" t="str">
        <f>IF(C7=0,"",C7/C4)</f>
        <v/>
      </c>
      <c r="D8" s="33">
        <f t="shared" ref="D8:N8" si="1">IF(D7=0,"",D7/D4)</f>
        <v>5.2631578947368418E-2</v>
      </c>
      <c r="E8" s="33">
        <f t="shared" si="1"/>
        <v>5.5555555555555552E-2</v>
      </c>
      <c r="F8" s="33" t="str">
        <f>IF(F7=0,"",F7/F4)</f>
        <v/>
      </c>
      <c r="G8" s="33" t="str">
        <f t="shared" si="1"/>
        <v/>
      </c>
      <c r="H8" s="33" t="str">
        <f t="shared" si="1"/>
        <v/>
      </c>
      <c r="I8" s="33" t="str">
        <f t="shared" si="1"/>
        <v/>
      </c>
      <c r="J8" s="33" t="str">
        <f t="shared" si="1"/>
        <v/>
      </c>
      <c r="K8" s="33" t="str">
        <f t="shared" si="1"/>
        <v/>
      </c>
      <c r="L8" s="33" t="str">
        <f t="shared" si="1"/>
        <v/>
      </c>
      <c r="M8" s="33" t="str">
        <f t="shared" si="1"/>
        <v/>
      </c>
      <c r="N8" s="33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>
        <v>15</v>
      </c>
      <c r="D10" s="24">
        <v>13</v>
      </c>
      <c r="E10" s="24">
        <v>12</v>
      </c>
      <c r="F10" s="24">
        <v>12</v>
      </c>
      <c r="G10" s="24">
        <v>12</v>
      </c>
      <c r="H10" s="24"/>
      <c r="I10" s="24"/>
      <c r="J10" s="24"/>
      <c r="K10" s="24"/>
      <c r="L10" s="24"/>
      <c r="M10" s="24"/>
      <c r="N10" s="25"/>
    </row>
    <row r="11" spans="1:14" x14ac:dyDescent="0.25">
      <c r="B11" s="4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14" x14ac:dyDescent="0.25">
      <c r="B12" s="4" t="s">
        <v>21</v>
      </c>
      <c r="C12" s="24"/>
      <c r="D12" s="24">
        <v>2</v>
      </c>
      <c r="E12" s="24">
        <v>1</v>
      </c>
      <c r="F12" s="24">
        <v>0</v>
      </c>
      <c r="G12" s="24">
        <v>0</v>
      </c>
      <c r="H12" s="24"/>
      <c r="I12" s="24"/>
      <c r="J12" s="24"/>
      <c r="K12" s="24"/>
      <c r="L12" s="24"/>
      <c r="M12" s="24"/>
      <c r="N12" s="25"/>
    </row>
    <row r="13" spans="1:14" x14ac:dyDescent="0.25">
      <c r="B13" s="4" t="s">
        <v>22</v>
      </c>
      <c r="C13" s="6">
        <f t="shared" ref="C13:N13" si="2">C11+C12</f>
        <v>0</v>
      </c>
      <c r="D13" s="6">
        <f t="shared" si="2"/>
        <v>2</v>
      </c>
      <c r="E13" s="6">
        <f t="shared" si="2"/>
        <v>1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3" t="str">
        <f>IF(C13=0,"",C13/C10)</f>
        <v/>
      </c>
      <c r="D14" s="33">
        <f t="shared" ref="D14:N14" si="3">IF(D13=0,"",D13/D10)</f>
        <v>0.15384615384615385</v>
      </c>
      <c r="E14" s="33">
        <f t="shared" si="3"/>
        <v>8.3333333333333329E-2</v>
      </c>
      <c r="F14" s="33" t="str">
        <f t="shared" si="3"/>
        <v/>
      </c>
      <c r="G14" s="33" t="str">
        <f t="shared" si="3"/>
        <v/>
      </c>
      <c r="H14" s="33" t="str">
        <f t="shared" si="3"/>
        <v/>
      </c>
      <c r="I14" s="33" t="str">
        <f t="shared" si="3"/>
        <v/>
      </c>
      <c r="J14" s="33" t="str">
        <f t="shared" si="3"/>
        <v/>
      </c>
      <c r="K14" s="33" t="str">
        <f t="shared" si="3"/>
        <v/>
      </c>
      <c r="L14" s="33" t="str">
        <f t="shared" si="3"/>
        <v/>
      </c>
      <c r="M14" s="33" t="str">
        <f t="shared" si="3"/>
        <v/>
      </c>
      <c r="N14" s="33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21</v>
      </c>
      <c r="D16" s="24">
        <v>20</v>
      </c>
      <c r="E16" s="24">
        <v>19</v>
      </c>
      <c r="F16" s="24">
        <v>19</v>
      </c>
      <c r="G16" s="24">
        <v>18</v>
      </c>
      <c r="H16" s="24"/>
      <c r="I16" s="24"/>
      <c r="J16" s="24"/>
      <c r="K16" s="24"/>
      <c r="L16" s="24"/>
      <c r="M16" s="24"/>
      <c r="N16" s="25"/>
    </row>
    <row r="17" spans="2:15" x14ac:dyDescent="0.25">
      <c r="B17" s="4" t="s">
        <v>26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5" x14ac:dyDescent="0.25">
      <c r="B18" s="4" t="s">
        <v>27</v>
      </c>
      <c r="C18" s="24"/>
      <c r="D18" s="24">
        <v>1</v>
      </c>
      <c r="E18" s="24">
        <v>1</v>
      </c>
      <c r="F18" s="24">
        <v>0</v>
      </c>
      <c r="G18" s="24">
        <v>1</v>
      </c>
      <c r="H18" s="24"/>
      <c r="I18" s="24"/>
      <c r="J18" s="24"/>
      <c r="K18" s="24"/>
      <c r="L18" s="24"/>
      <c r="M18" s="24"/>
      <c r="N18" s="25"/>
    </row>
    <row r="19" spans="2:15" x14ac:dyDescent="0.25">
      <c r="B19" s="4" t="s">
        <v>28</v>
      </c>
      <c r="C19" s="6">
        <f t="shared" ref="C19:N19" si="4">C17+C18</f>
        <v>0</v>
      </c>
      <c r="D19" s="6">
        <f t="shared" si="4"/>
        <v>1</v>
      </c>
      <c r="E19" s="6">
        <f t="shared" si="4"/>
        <v>1</v>
      </c>
      <c r="F19" s="6">
        <f t="shared" si="4"/>
        <v>0</v>
      </c>
      <c r="G19" s="6">
        <f t="shared" si="4"/>
        <v>1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5" x14ac:dyDescent="0.25">
      <c r="B20" s="4" t="s">
        <v>29</v>
      </c>
      <c r="C20" s="33" t="str">
        <f>IF(C19=0,"",C19/C16)</f>
        <v/>
      </c>
      <c r="D20" s="33">
        <f t="shared" ref="D20:N20" si="5">IF(D19=0,"",D19/D16)</f>
        <v>0.05</v>
      </c>
      <c r="E20" s="33">
        <f t="shared" si="5"/>
        <v>5.2631578947368418E-2</v>
      </c>
      <c r="F20" s="33" t="str">
        <f t="shared" si="5"/>
        <v/>
      </c>
      <c r="G20" s="33">
        <f t="shared" si="5"/>
        <v>5.5555555555555552E-2</v>
      </c>
      <c r="H20" s="33" t="str">
        <f t="shared" si="5"/>
        <v/>
      </c>
      <c r="I20" s="33" t="str">
        <f t="shared" si="5"/>
        <v/>
      </c>
      <c r="J20" s="33" t="str">
        <f t="shared" si="5"/>
        <v/>
      </c>
      <c r="K20" s="33" t="str">
        <f t="shared" si="5"/>
        <v/>
      </c>
      <c r="L20" s="33" t="str">
        <f t="shared" si="5"/>
        <v/>
      </c>
      <c r="M20" s="33" t="str">
        <f t="shared" si="5"/>
        <v/>
      </c>
      <c r="N20" s="33" t="str">
        <f t="shared" si="5"/>
        <v/>
      </c>
    </row>
    <row r="21" spans="2:15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5" x14ac:dyDescent="0.25">
      <c r="B22" s="4" t="s">
        <v>30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2:15" x14ac:dyDescent="0.25">
      <c r="B23" s="4" t="s">
        <v>31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5" x14ac:dyDescent="0.25">
      <c r="B24" s="4" t="s">
        <v>32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5" x14ac:dyDescent="0.25">
      <c r="B25" s="4" t="s">
        <v>33</v>
      </c>
      <c r="C25" s="6">
        <f t="shared" ref="C25:N25" si="6">C23+C24</f>
        <v>0</v>
      </c>
      <c r="D25" s="6">
        <f t="shared" si="6"/>
        <v>0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5" x14ac:dyDescent="0.25">
      <c r="B26" s="4" t="s">
        <v>34</v>
      </c>
      <c r="C26" s="33" t="str">
        <f>IF(C25=0,"",C25/C22)</f>
        <v/>
      </c>
      <c r="D26" s="33" t="str">
        <f t="shared" ref="D26:N26" si="7">IF(D25=0,"",D25/D22)</f>
        <v/>
      </c>
      <c r="E26" s="33" t="str">
        <f t="shared" si="7"/>
        <v/>
      </c>
      <c r="F26" s="33" t="str">
        <f t="shared" si="7"/>
        <v/>
      </c>
      <c r="G26" s="33" t="str">
        <f t="shared" si="7"/>
        <v/>
      </c>
      <c r="H26" s="33" t="str">
        <f t="shared" si="7"/>
        <v/>
      </c>
      <c r="I26" s="33" t="str">
        <f t="shared" si="7"/>
        <v/>
      </c>
      <c r="J26" s="33" t="str">
        <f t="shared" si="7"/>
        <v/>
      </c>
      <c r="K26" s="33" t="str">
        <f t="shared" si="7"/>
        <v/>
      </c>
      <c r="L26" s="33" t="str">
        <f t="shared" si="7"/>
        <v/>
      </c>
      <c r="M26" s="33" t="str">
        <f t="shared" si="7"/>
        <v/>
      </c>
      <c r="N26" s="33" t="str">
        <f t="shared" si="7"/>
        <v/>
      </c>
    </row>
    <row r="27" spans="2:15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5" x14ac:dyDescent="0.25">
      <c r="B28" s="4" t="s">
        <v>35</v>
      </c>
      <c r="C28" s="6">
        <f>C4+C10+C16+C22</f>
        <v>95</v>
      </c>
      <c r="D28" s="6">
        <f>D4+D10+D16+D22</f>
        <v>90</v>
      </c>
      <c r="E28" s="6">
        <f>E4+E10+E16+E22</f>
        <v>85</v>
      </c>
      <c r="F28" s="6">
        <f>F4+F10+F16+F22</f>
        <v>84</v>
      </c>
      <c r="G28" s="6">
        <f>G4+G10+G16+G22</f>
        <v>84</v>
      </c>
      <c r="H28" s="6"/>
      <c r="I28" s="6"/>
      <c r="J28" s="6"/>
      <c r="K28" s="6"/>
      <c r="L28" s="6"/>
      <c r="M28" s="6"/>
      <c r="N28" s="5"/>
    </row>
    <row r="29" spans="2:15" x14ac:dyDescent="0.25">
      <c r="B29" s="4" t="s">
        <v>36</v>
      </c>
      <c r="C29" s="6">
        <f>C7+C13+C19+C25</f>
        <v>0</v>
      </c>
      <c r="D29" s="6">
        <f>D7+D13+D19+D25</f>
        <v>6</v>
      </c>
      <c r="E29" s="6">
        <v>5</v>
      </c>
      <c r="F29" s="6">
        <v>0</v>
      </c>
      <c r="G29" s="6">
        <v>1</v>
      </c>
      <c r="H29" s="6"/>
      <c r="I29" s="6"/>
      <c r="J29" s="6"/>
      <c r="K29" s="6"/>
      <c r="L29" s="6"/>
      <c r="M29" s="6"/>
      <c r="N29" s="5"/>
    </row>
    <row r="30" spans="2:15" x14ac:dyDescent="0.25">
      <c r="B30" s="20" t="s">
        <v>37</v>
      </c>
      <c r="C30" s="31">
        <f>IFERROR(C29/C28, "")</f>
        <v>0</v>
      </c>
      <c r="D30" s="31">
        <f>IFERROR(D29/D28, "")</f>
        <v>6.6666666666666666E-2</v>
      </c>
      <c r="E30" s="31">
        <f t="shared" ref="E30:N30" si="8">IFERROR(E29/E28, "")</f>
        <v>5.8823529411764705E-2</v>
      </c>
      <c r="F30" s="31">
        <f t="shared" si="8"/>
        <v>0</v>
      </c>
      <c r="G30" s="31">
        <f t="shared" si="8"/>
        <v>1.1904761904761904E-2</v>
      </c>
      <c r="H30" s="31" t="str">
        <f t="shared" si="8"/>
        <v/>
      </c>
      <c r="I30" s="31" t="str">
        <f t="shared" si="8"/>
        <v/>
      </c>
      <c r="J30" s="31" t="str">
        <f t="shared" si="8"/>
        <v/>
      </c>
      <c r="K30" s="31" t="str">
        <f t="shared" si="8"/>
        <v/>
      </c>
      <c r="L30" s="31" t="str">
        <f t="shared" si="8"/>
        <v/>
      </c>
      <c r="M30" s="31" t="str">
        <f t="shared" si="8"/>
        <v/>
      </c>
      <c r="N30" s="31" t="str">
        <f t="shared" si="8"/>
        <v/>
      </c>
      <c r="O30" s="34"/>
    </row>
    <row r="31" spans="2:15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5" x14ac:dyDescent="0.25">
      <c r="B32" s="15" t="s">
        <v>38</v>
      </c>
      <c r="C32" s="16">
        <f>C4+C10+C16</f>
        <v>95</v>
      </c>
      <c r="D32" s="16">
        <f>D4+D10+D16</f>
        <v>90</v>
      </c>
      <c r="E32" s="16">
        <f>E4+E10+E16</f>
        <v>85</v>
      </c>
      <c r="F32" s="16">
        <f>F4+F10+F16</f>
        <v>84</v>
      </c>
      <c r="G32" s="16"/>
      <c r="H32" s="16"/>
      <c r="I32" s="16"/>
      <c r="J32" s="16"/>
      <c r="K32" s="16"/>
      <c r="L32" s="16"/>
      <c r="M32" s="16"/>
      <c r="N32" s="17"/>
    </row>
    <row r="33" spans="2:14" x14ac:dyDescent="0.25">
      <c r="B33" s="15" t="s">
        <v>36</v>
      </c>
      <c r="C33" s="16">
        <f>C7+C13+C19</f>
        <v>0</v>
      </c>
      <c r="D33" s="16">
        <f>D7+D13+D19</f>
        <v>6</v>
      </c>
      <c r="E33" s="16"/>
      <c r="F33" s="16"/>
      <c r="G33" s="16"/>
      <c r="H33" s="16"/>
      <c r="I33" s="16"/>
      <c r="J33" s="16"/>
      <c r="K33" s="16"/>
      <c r="L33" s="16"/>
      <c r="M33" s="16"/>
      <c r="N33" s="17"/>
    </row>
    <row r="34" spans="2:14" x14ac:dyDescent="0.25">
      <c r="B34" s="18" t="s">
        <v>37</v>
      </c>
      <c r="C34" s="28">
        <f>IFERROR(C33/C32, "")</f>
        <v>0</v>
      </c>
      <c r="D34" s="28">
        <f>IFERROR(D33/D32, "")</f>
        <v>6.6666666666666666E-2</v>
      </c>
      <c r="E34" s="28">
        <f t="shared" ref="E34:N34" si="9">IFERROR(E33/E32, "")</f>
        <v>0</v>
      </c>
      <c r="F34" s="28">
        <f t="shared" si="9"/>
        <v>0</v>
      </c>
      <c r="G34" s="28" t="str">
        <f t="shared" si="9"/>
        <v/>
      </c>
      <c r="H34" s="28" t="str">
        <f t="shared" si="9"/>
        <v/>
      </c>
      <c r="I34" s="28" t="str">
        <f t="shared" si="9"/>
        <v/>
      </c>
      <c r="J34" s="28" t="str">
        <f t="shared" si="9"/>
        <v/>
      </c>
      <c r="K34" s="28" t="str">
        <f t="shared" si="9"/>
        <v/>
      </c>
      <c r="L34" s="28" t="str">
        <f t="shared" si="9"/>
        <v/>
      </c>
      <c r="M34" s="28" t="str">
        <f t="shared" si="9"/>
        <v/>
      </c>
      <c r="N34" s="28" t="str">
        <f t="shared" si="9"/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93FA-0695-48B6-A794-427BB26CB0B5}">
  <dimension ref="A1:N34"/>
  <sheetViews>
    <sheetView showGridLines="0" topLeftCell="A5" workbookViewId="0">
      <selection activeCell="H37" sqref="H37"/>
    </sheetView>
  </sheetViews>
  <sheetFormatPr defaultRowHeight="15" x14ac:dyDescent="0.25"/>
  <cols>
    <col min="2" max="2" width="34" bestFit="1" customWidth="1"/>
  </cols>
  <sheetData>
    <row r="1" spans="1:14" ht="28.5" x14ac:dyDescent="0.45">
      <c r="A1" s="27" t="s">
        <v>48</v>
      </c>
      <c r="B1" s="27"/>
      <c r="C1" s="27"/>
      <c r="D1" s="27"/>
      <c r="E1" s="27"/>
      <c r="F1" s="27"/>
    </row>
    <row r="2" spans="1:14" ht="15.75" thickBot="1" x14ac:dyDescent="0.3"/>
    <row r="3" spans="1:14" ht="15.75" thickBot="1" x14ac:dyDescent="0.3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4" x14ac:dyDescent="0.25">
      <c r="B4" s="10" t="s">
        <v>14</v>
      </c>
      <c r="C4" s="22">
        <v>240</v>
      </c>
      <c r="D4" s="22">
        <v>237</v>
      </c>
      <c r="E4" s="22">
        <v>235</v>
      </c>
      <c r="F4" s="22">
        <v>230</v>
      </c>
      <c r="G4" s="22">
        <v>222</v>
      </c>
      <c r="H4" s="22">
        <v>221</v>
      </c>
      <c r="I4" s="22"/>
      <c r="J4" s="22"/>
      <c r="K4" s="22"/>
      <c r="L4" s="22"/>
      <c r="M4" s="22"/>
      <c r="N4" s="23"/>
    </row>
    <row r="5" spans="1:14" x14ac:dyDescent="0.25">
      <c r="B5" s="4" t="s">
        <v>15</v>
      </c>
      <c r="C5" s="24">
        <v>1</v>
      </c>
      <c r="D5" s="24">
        <v>2</v>
      </c>
      <c r="E5" s="24">
        <v>1</v>
      </c>
      <c r="F5" s="24">
        <v>0</v>
      </c>
      <c r="G5" s="24">
        <v>2</v>
      </c>
      <c r="H5" s="24">
        <v>1</v>
      </c>
      <c r="I5" s="24"/>
      <c r="J5" s="24"/>
      <c r="K5" s="24"/>
      <c r="L5" s="24"/>
      <c r="M5" s="24"/>
      <c r="N5" s="25"/>
    </row>
    <row r="6" spans="1:14" x14ac:dyDescent="0.25">
      <c r="B6" s="4" t="s">
        <v>16</v>
      </c>
      <c r="C6" s="24">
        <v>1</v>
      </c>
      <c r="D6" s="24">
        <v>1</v>
      </c>
      <c r="E6" s="24">
        <v>1</v>
      </c>
      <c r="F6" s="24">
        <v>5</v>
      </c>
      <c r="G6" s="24">
        <v>5</v>
      </c>
      <c r="H6" s="24">
        <v>0</v>
      </c>
      <c r="I6" s="24"/>
      <c r="J6" s="24"/>
      <c r="K6" s="24"/>
      <c r="L6" s="24"/>
      <c r="M6" s="24"/>
      <c r="N6" s="25"/>
    </row>
    <row r="7" spans="1:14" x14ac:dyDescent="0.25">
      <c r="B7" s="4" t="s">
        <v>17</v>
      </c>
      <c r="C7" s="6">
        <f t="shared" ref="C7:N7" si="0">SUM(C5+C6)</f>
        <v>2</v>
      </c>
      <c r="D7" s="6">
        <f t="shared" si="0"/>
        <v>3</v>
      </c>
      <c r="E7" s="6">
        <f t="shared" si="0"/>
        <v>2</v>
      </c>
      <c r="F7" s="6">
        <f t="shared" si="0"/>
        <v>5</v>
      </c>
      <c r="G7" s="6">
        <f t="shared" si="0"/>
        <v>7</v>
      </c>
      <c r="H7" s="6">
        <f t="shared" si="0"/>
        <v>1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4" x14ac:dyDescent="0.25">
      <c r="B8" s="4" t="s">
        <v>18</v>
      </c>
      <c r="C8" s="33">
        <f>IF(C7=0,"",C7/C4)</f>
        <v>8.3333333333333332E-3</v>
      </c>
      <c r="D8" s="33">
        <f t="shared" ref="D8:N8" si="1">IF(D7=0,"",D7/D4)</f>
        <v>1.2658227848101266E-2</v>
      </c>
      <c r="E8" s="33">
        <f t="shared" si="1"/>
        <v>8.5106382978723406E-3</v>
      </c>
      <c r="F8" s="33">
        <f t="shared" si="1"/>
        <v>2.1739130434782608E-2</v>
      </c>
      <c r="G8" s="33">
        <f t="shared" si="1"/>
        <v>3.1531531531531529E-2</v>
      </c>
      <c r="H8" s="33">
        <f t="shared" si="1"/>
        <v>4.5248868778280547E-3</v>
      </c>
      <c r="I8" s="33" t="str">
        <f t="shared" si="1"/>
        <v/>
      </c>
      <c r="J8" s="33" t="str">
        <f t="shared" si="1"/>
        <v/>
      </c>
      <c r="K8" s="33" t="str">
        <f t="shared" si="1"/>
        <v/>
      </c>
      <c r="L8" s="33" t="str">
        <f t="shared" si="1"/>
        <v/>
      </c>
      <c r="M8" s="33" t="str">
        <f t="shared" si="1"/>
        <v/>
      </c>
      <c r="N8" s="33" t="str">
        <f t="shared" si="1"/>
        <v/>
      </c>
    </row>
    <row r="9" spans="1:14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B10" s="4" t="s">
        <v>19</v>
      </c>
      <c r="C10" s="24">
        <v>86</v>
      </c>
      <c r="D10" s="24">
        <v>86</v>
      </c>
      <c r="E10" s="24">
        <v>85</v>
      </c>
      <c r="F10" s="24">
        <v>85</v>
      </c>
      <c r="G10" s="24">
        <v>86</v>
      </c>
      <c r="H10" s="24">
        <v>85</v>
      </c>
      <c r="I10" s="24"/>
      <c r="J10" s="24"/>
      <c r="K10" s="24"/>
      <c r="L10" s="24"/>
      <c r="M10" s="24"/>
      <c r="N10" s="25"/>
    </row>
    <row r="11" spans="1:14" x14ac:dyDescent="0.25">
      <c r="B11" s="4" t="s">
        <v>20</v>
      </c>
      <c r="C11" s="24">
        <v>0</v>
      </c>
      <c r="D11" s="24">
        <v>0</v>
      </c>
      <c r="E11" s="24">
        <v>1</v>
      </c>
      <c r="F11" s="24">
        <v>0</v>
      </c>
      <c r="G11" s="24">
        <v>0</v>
      </c>
      <c r="H11" s="24">
        <v>1</v>
      </c>
      <c r="I11" s="24"/>
      <c r="J11" s="24"/>
      <c r="K11" s="24"/>
      <c r="L11" s="24"/>
      <c r="M11" s="24"/>
      <c r="N11" s="25"/>
    </row>
    <row r="12" spans="1:14" x14ac:dyDescent="0.25">
      <c r="B12" s="4" t="s">
        <v>21</v>
      </c>
      <c r="C12" s="24">
        <v>1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/>
      <c r="J12" s="24"/>
      <c r="K12" s="24"/>
      <c r="L12" s="24"/>
      <c r="M12" s="24"/>
      <c r="N12" s="25"/>
    </row>
    <row r="13" spans="1:14" x14ac:dyDescent="0.25">
      <c r="B13" s="4" t="s">
        <v>22</v>
      </c>
      <c r="C13" s="6">
        <f t="shared" ref="C13:N13" si="2">C11+C12</f>
        <v>1</v>
      </c>
      <c r="D13" s="6">
        <f t="shared" si="2"/>
        <v>0</v>
      </c>
      <c r="E13" s="6">
        <f t="shared" si="2"/>
        <v>1</v>
      </c>
      <c r="F13" s="6">
        <f t="shared" si="2"/>
        <v>0</v>
      </c>
      <c r="G13" s="6">
        <f t="shared" si="2"/>
        <v>0</v>
      </c>
      <c r="H13" s="6">
        <f t="shared" si="2"/>
        <v>1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</row>
    <row r="14" spans="1:14" x14ac:dyDescent="0.25">
      <c r="B14" s="4" t="s">
        <v>24</v>
      </c>
      <c r="C14" s="33">
        <f>IF(C13=0,"",C13/C10)</f>
        <v>1.1627906976744186E-2</v>
      </c>
      <c r="D14" s="33" t="str">
        <f t="shared" ref="D14:N14" si="3">IF(D13=0,"",D13/D10)</f>
        <v/>
      </c>
      <c r="E14" s="33">
        <f t="shared" si="3"/>
        <v>1.1764705882352941E-2</v>
      </c>
      <c r="F14" s="33" t="str">
        <f t="shared" si="3"/>
        <v/>
      </c>
      <c r="G14" s="33" t="str">
        <f t="shared" si="3"/>
        <v/>
      </c>
      <c r="H14" s="33">
        <f t="shared" si="3"/>
        <v>1.1764705882352941E-2</v>
      </c>
      <c r="I14" s="33" t="str">
        <f t="shared" si="3"/>
        <v/>
      </c>
      <c r="J14" s="33" t="str">
        <f t="shared" si="3"/>
        <v/>
      </c>
      <c r="K14" s="33" t="str">
        <f t="shared" si="3"/>
        <v/>
      </c>
      <c r="L14" s="33" t="str">
        <f t="shared" si="3"/>
        <v/>
      </c>
      <c r="M14" s="33" t="str">
        <f t="shared" si="3"/>
        <v/>
      </c>
      <c r="N14" s="33" t="str">
        <f t="shared" si="3"/>
        <v/>
      </c>
    </row>
    <row r="15" spans="1:14" x14ac:dyDescent="0.25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x14ac:dyDescent="0.25">
      <c r="B16" s="4" t="s">
        <v>25</v>
      </c>
      <c r="C16" s="24">
        <v>60</v>
      </c>
      <c r="D16" s="24">
        <v>58</v>
      </c>
      <c r="E16" s="24">
        <v>57</v>
      </c>
      <c r="F16" s="24">
        <v>59</v>
      </c>
      <c r="G16" s="24">
        <v>56</v>
      </c>
      <c r="H16" s="24">
        <v>55</v>
      </c>
      <c r="I16" s="24"/>
      <c r="J16" s="24"/>
      <c r="K16" s="24"/>
      <c r="L16" s="24"/>
      <c r="M16" s="24"/>
      <c r="N16" s="25"/>
    </row>
    <row r="17" spans="2:14" x14ac:dyDescent="0.25">
      <c r="B17" s="4" t="s">
        <v>26</v>
      </c>
      <c r="C17" s="24">
        <v>0</v>
      </c>
      <c r="D17" s="24">
        <v>0</v>
      </c>
      <c r="E17" s="24">
        <v>1</v>
      </c>
      <c r="F17" s="24">
        <v>0</v>
      </c>
      <c r="G17" s="24">
        <v>1</v>
      </c>
      <c r="H17" s="24">
        <v>0</v>
      </c>
      <c r="I17" s="24"/>
      <c r="J17" s="24"/>
      <c r="K17" s="24"/>
      <c r="L17" s="24"/>
      <c r="M17" s="24"/>
      <c r="N17" s="25"/>
    </row>
    <row r="18" spans="2:14" x14ac:dyDescent="0.25">
      <c r="B18" s="4" t="s">
        <v>27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/>
      <c r="J18" s="24"/>
      <c r="K18" s="24"/>
      <c r="L18" s="24"/>
      <c r="M18" s="24"/>
      <c r="N18" s="25"/>
    </row>
    <row r="19" spans="2:14" x14ac:dyDescent="0.25">
      <c r="B19" s="4" t="s">
        <v>28</v>
      </c>
      <c r="C19" s="6">
        <f t="shared" ref="C19:N19" si="4">C17+C18</f>
        <v>0</v>
      </c>
      <c r="D19" s="6">
        <f t="shared" si="4"/>
        <v>0</v>
      </c>
      <c r="E19" s="6">
        <f t="shared" si="4"/>
        <v>1</v>
      </c>
      <c r="F19" s="6">
        <f t="shared" si="4"/>
        <v>0</v>
      </c>
      <c r="G19" s="6">
        <f t="shared" si="4"/>
        <v>1</v>
      </c>
      <c r="H19" s="6">
        <f t="shared" si="4"/>
        <v>1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4" x14ac:dyDescent="0.25">
      <c r="B20" s="4" t="s">
        <v>29</v>
      </c>
      <c r="C20" s="33" t="str">
        <f>IF(C19=0,"",C19/C16)</f>
        <v/>
      </c>
      <c r="D20" s="33" t="str">
        <f t="shared" ref="D20:N20" si="5">IF(D19=0,"",D19/D16)</f>
        <v/>
      </c>
      <c r="E20" s="33">
        <f t="shared" si="5"/>
        <v>1.7543859649122806E-2</v>
      </c>
      <c r="F20" s="33" t="str">
        <f t="shared" si="5"/>
        <v/>
      </c>
      <c r="G20" s="33">
        <f t="shared" si="5"/>
        <v>1.7857142857142856E-2</v>
      </c>
      <c r="H20" s="33">
        <f t="shared" si="5"/>
        <v>1.8181818181818181E-2</v>
      </c>
      <c r="I20" s="33" t="str">
        <f t="shared" si="5"/>
        <v/>
      </c>
      <c r="J20" s="33" t="str">
        <f t="shared" si="5"/>
        <v/>
      </c>
      <c r="K20" s="33" t="str">
        <f t="shared" si="5"/>
        <v/>
      </c>
      <c r="L20" s="33" t="str">
        <f t="shared" si="5"/>
        <v/>
      </c>
      <c r="M20" s="33" t="str">
        <f t="shared" si="5"/>
        <v/>
      </c>
      <c r="N20" s="33" t="str">
        <f t="shared" si="5"/>
        <v/>
      </c>
    </row>
    <row r="21" spans="2:14" x14ac:dyDescent="0.25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2:14" x14ac:dyDescent="0.25">
      <c r="B22" s="4" t="s">
        <v>30</v>
      </c>
      <c r="C22" s="24">
        <v>7</v>
      </c>
      <c r="D22" s="24">
        <v>7</v>
      </c>
      <c r="E22" s="24">
        <v>7</v>
      </c>
      <c r="F22" s="24">
        <v>0</v>
      </c>
      <c r="G22" s="24">
        <v>0</v>
      </c>
      <c r="H22" s="24">
        <v>0</v>
      </c>
      <c r="I22" s="24"/>
      <c r="J22" s="24"/>
      <c r="K22" s="24"/>
      <c r="L22" s="24"/>
      <c r="M22" s="24"/>
      <c r="N22" s="25"/>
    </row>
    <row r="23" spans="2:14" x14ac:dyDescent="0.25">
      <c r="B23" s="4" t="s">
        <v>31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/>
      <c r="J23" s="24"/>
      <c r="K23" s="24"/>
      <c r="L23" s="24"/>
      <c r="M23" s="24"/>
      <c r="N23" s="25"/>
    </row>
    <row r="24" spans="2:14" x14ac:dyDescent="0.25">
      <c r="B24" s="4" t="s">
        <v>32</v>
      </c>
      <c r="C24" s="24">
        <v>0</v>
      </c>
      <c r="D24" s="24">
        <v>0</v>
      </c>
      <c r="E24" s="24">
        <v>0</v>
      </c>
      <c r="F24" s="24">
        <v>7</v>
      </c>
      <c r="G24" s="24">
        <v>0</v>
      </c>
      <c r="H24" s="24">
        <v>0</v>
      </c>
      <c r="I24" s="24"/>
      <c r="J24" s="24"/>
      <c r="K24" s="24"/>
      <c r="L24" s="24"/>
      <c r="M24" s="24"/>
      <c r="N24" s="25"/>
    </row>
    <row r="25" spans="2:14" x14ac:dyDescent="0.25">
      <c r="B25" s="4" t="s">
        <v>33</v>
      </c>
      <c r="C25" s="6">
        <f t="shared" ref="C25:N25" si="6">C23+C24</f>
        <v>0</v>
      </c>
      <c r="D25" s="6">
        <f t="shared" si="6"/>
        <v>0</v>
      </c>
      <c r="E25" s="6">
        <f t="shared" si="6"/>
        <v>0</v>
      </c>
      <c r="F25" s="6">
        <f t="shared" si="6"/>
        <v>7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4" x14ac:dyDescent="0.25">
      <c r="B26" s="4" t="s">
        <v>34</v>
      </c>
      <c r="C26" s="33" t="str">
        <f>IF(C25=0,"",C25/C22)</f>
        <v/>
      </c>
      <c r="D26" s="33" t="str">
        <f t="shared" ref="D26:N26" si="7">IF(D25=0,"",D25/D22)</f>
        <v/>
      </c>
      <c r="E26" s="33" t="str">
        <f t="shared" si="7"/>
        <v/>
      </c>
      <c r="F26" s="33">
        <v>1</v>
      </c>
      <c r="G26" s="33" t="str">
        <f t="shared" si="7"/>
        <v/>
      </c>
      <c r="H26" s="33" t="str">
        <f t="shared" si="7"/>
        <v/>
      </c>
      <c r="I26" s="33" t="str">
        <f t="shared" si="7"/>
        <v/>
      </c>
      <c r="J26" s="33" t="str">
        <f t="shared" si="7"/>
        <v/>
      </c>
      <c r="K26" s="33" t="str">
        <f t="shared" si="7"/>
        <v/>
      </c>
      <c r="L26" s="33" t="str">
        <f t="shared" si="7"/>
        <v/>
      </c>
      <c r="M26" s="33" t="str">
        <f t="shared" si="7"/>
        <v/>
      </c>
      <c r="N26" s="33" t="str">
        <f t="shared" si="7"/>
        <v/>
      </c>
    </row>
    <row r="27" spans="2:14" x14ac:dyDescent="0.25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2:14" x14ac:dyDescent="0.25">
      <c r="B28" s="4" t="s">
        <v>35</v>
      </c>
      <c r="C28" s="6">
        <f t="shared" ref="C28:N28" si="8">C4+C10+C16+C22</f>
        <v>393</v>
      </c>
      <c r="D28" s="6">
        <f t="shared" si="8"/>
        <v>388</v>
      </c>
      <c r="E28" s="6">
        <f t="shared" si="8"/>
        <v>384</v>
      </c>
      <c r="F28" s="6">
        <f t="shared" si="8"/>
        <v>374</v>
      </c>
      <c r="G28" s="6">
        <f t="shared" si="8"/>
        <v>364</v>
      </c>
      <c r="H28" s="6">
        <f t="shared" si="8"/>
        <v>361</v>
      </c>
      <c r="I28" s="6">
        <f t="shared" si="8"/>
        <v>0</v>
      </c>
      <c r="J28" s="6">
        <f t="shared" si="8"/>
        <v>0</v>
      </c>
      <c r="K28" s="6">
        <f t="shared" si="8"/>
        <v>0</v>
      </c>
      <c r="L28" s="6">
        <f t="shared" si="8"/>
        <v>0</v>
      </c>
      <c r="M28" s="6">
        <f t="shared" si="8"/>
        <v>0</v>
      </c>
      <c r="N28" s="5">
        <f t="shared" si="8"/>
        <v>0</v>
      </c>
    </row>
    <row r="29" spans="2:14" x14ac:dyDescent="0.25">
      <c r="B29" s="4" t="s">
        <v>36</v>
      </c>
      <c r="C29" s="6">
        <f t="shared" ref="C29:N29" si="9">C7+C13+C19+C25</f>
        <v>3</v>
      </c>
      <c r="D29" s="6">
        <f t="shared" si="9"/>
        <v>3</v>
      </c>
      <c r="E29" s="6">
        <f t="shared" si="9"/>
        <v>4</v>
      </c>
      <c r="F29" s="6">
        <f t="shared" si="9"/>
        <v>12</v>
      </c>
      <c r="G29" s="6">
        <f t="shared" si="9"/>
        <v>8</v>
      </c>
      <c r="H29" s="6">
        <f t="shared" si="9"/>
        <v>3</v>
      </c>
      <c r="I29" s="6">
        <f t="shared" si="9"/>
        <v>0</v>
      </c>
      <c r="J29" s="6">
        <f t="shared" si="9"/>
        <v>0</v>
      </c>
      <c r="K29" s="6">
        <f t="shared" si="9"/>
        <v>0</v>
      </c>
      <c r="L29" s="6">
        <f t="shared" si="9"/>
        <v>0</v>
      </c>
      <c r="M29" s="6">
        <f t="shared" si="9"/>
        <v>0</v>
      </c>
      <c r="N29" s="5">
        <f t="shared" si="9"/>
        <v>0</v>
      </c>
    </row>
    <row r="30" spans="2:14" x14ac:dyDescent="0.25">
      <c r="B30" s="20" t="s">
        <v>37</v>
      </c>
      <c r="C30" s="30">
        <f t="shared" ref="C30:N30" si="10">IFERROR(C29/C28, "")</f>
        <v>7.6335877862595417E-3</v>
      </c>
      <c r="D30" s="30">
        <f t="shared" si="10"/>
        <v>7.7319587628865982E-3</v>
      </c>
      <c r="E30" s="30">
        <f t="shared" si="10"/>
        <v>1.0416666666666666E-2</v>
      </c>
      <c r="F30" s="30">
        <f t="shared" si="10"/>
        <v>3.2085561497326207E-2</v>
      </c>
      <c r="G30" s="30">
        <f t="shared" si="10"/>
        <v>2.197802197802198E-2</v>
      </c>
      <c r="H30" s="30">
        <f t="shared" si="10"/>
        <v>8.3102493074792248E-3</v>
      </c>
      <c r="I30" s="30" t="str">
        <f t="shared" si="10"/>
        <v/>
      </c>
      <c r="J30" s="30" t="str">
        <f t="shared" si="10"/>
        <v/>
      </c>
      <c r="K30" s="30" t="str">
        <f t="shared" si="10"/>
        <v/>
      </c>
      <c r="L30" s="30" t="str">
        <f t="shared" si="10"/>
        <v/>
      </c>
      <c r="M30" s="30" t="str">
        <f t="shared" si="10"/>
        <v/>
      </c>
      <c r="N30" s="30" t="str">
        <f t="shared" si="10"/>
        <v/>
      </c>
    </row>
    <row r="31" spans="2:1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5" t="s">
        <v>38</v>
      </c>
      <c r="C32" s="16">
        <f>C4+C10+C16</f>
        <v>386</v>
      </c>
      <c r="D32" s="16">
        <v>381</v>
      </c>
      <c r="E32" s="16">
        <v>377</v>
      </c>
      <c r="F32" s="16">
        <v>374</v>
      </c>
      <c r="G32" s="16">
        <v>364</v>
      </c>
      <c r="H32" s="16">
        <v>361</v>
      </c>
      <c r="I32" s="16"/>
      <c r="J32" s="16"/>
      <c r="K32" s="16"/>
      <c r="L32" s="16"/>
      <c r="M32" s="16"/>
      <c r="N32" s="17"/>
    </row>
    <row r="33" spans="2:14" x14ac:dyDescent="0.25">
      <c r="B33" s="15" t="s">
        <v>36</v>
      </c>
      <c r="C33" s="16">
        <f t="shared" ref="C33:N33" si="11">C7+C13+C19</f>
        <v>3</v>
      </c>
      <c r="D33" s="16">
        <f t="shared" si="11"/>
        <v>3</v>
      </c>
      <c r="E33" s="16">
        <f t="shared" si="11"/>
        <v>4</v>
      </c>
      <c r="F33" s="16">
        <f t="shared" si="11"/>
        <v>5</v>
      </c>
      <c r="G33" s="16">
        <f t="shared" si="11"/>
        <v>8</v>
      </c>
      <c r="H33" s="16">
        <f t="shared" si="11"/>
        <v>3</v>
      </c>
      <c r="I33" s="16">
        <f t="shared" si="11"/>
        <v>0</v>
      </c>
      <c r="J33" s="16">
        <f t="shared" si="11"/>
        <v>0</v>
      </c>
      <c r="K33" s="16">
        <f t="shared" si="11"/>
        <v>0</v>
      </c>
      <c r="L33" s="16">
        <f t="shared" si="11"/>
        <v>0</v>
      </c>
      <c r="M33" s="16">
        <f t="shared" si="11"/>
        <v>0</v>
      </c>
      <c r="N33" s="16">
        <f t="shared" si="11"/>
        <v>0</v>
      </c>
    </row>
    <row r="34" spans="2:14" x14ac:dyDescent="0.25">
      <c r="B34" s="18" t="s">
        <v>37</v>
      </c>
      <c r="C34" s="28">
        <f>IFERROR(C33/C32, "")</f>
        <v>7.7720207253886009E-3</v>
      </c>
      <c r="D34" s="28">
        <f t="shared" ref="D34:N34" si="12">IFERROR(D33/D32, "")</f>
        <v>7.874015748031496E-3</v>
      </c>
      <c r="E34" s="28">
        <f t="shared" si="12"/>
        <v>1.0610079575596816E-2</v>
      </c>
      <c r="F34" s="28">
        <f t="shared" si="12"/>
        <v>1.3368983957219251E-2</v>
      </c>
      <c r="G34" s="28">
        <f t="shared" si="12"/>
        <v>2.197802197802198E-2</v>
      </c>
      <c r="H34" s="28">
        <f t="shared" si="12"/>
        <v>8.3102493074792248E-3</v>
      </c>
      <c r="I34" s="28" t="str">
        <f t="shared" si="12"/>
        <v/>
      </c>
      <c r="J34" s="28" t="str">
        <f t="shared" si="12"/>
        <v/>
      </c>
      <c r="K34" s="28" t="str">
        <f t="shared" si="12"/>
        <v/>
      </c>
      <c r="L34" s="28" t="str">
        <f t="shared" si="12"/>
        <v/>
      </c>
      <c r="M34" s="28" t="str">
        <f t="shared" si="12"/>
        <v/>
      </c>
      <c r="N34" s="28" t="str">
        <f t="shared" si="12"/>
        <v/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4DB0-D85E-4034-AF28-0C4594936297}">
  <dimension ref="A1:DS36"/>
  <sheetViews>
    <sheetView workbookViewId="0">
      <selection activeCell="B37" sqref="B37"/>
    </sheetView>
  </sheetViews>
  <sheetFormatPr defaultRowHeight="15" x14ac:dyDescent="0.25"/>
  <cols>
    <col min="2" max="2" width="34" bestFit="1" customWidth="1"/>
  </cols>
  <sheetData>
    <row r="1" spans="1:123" ht="34.5" x14ac:dyDescent="0.55000000000000004">
      <c r="A1" s="42" t="s">
        <v>0</v>
      </c>
      <c r="B1" s="42"/>
      <c r="C1" s="42"/>
      <c r="D1" s="42"/>
    </row>
    <row r="2" spans="1:123" ht="15.75" thickBot="1" x14ac:dyDescent="0.3"/>
    <row r="3" spans="1:123" x14ac:dyDescent="0.25">
      <c r="B3" s="14" t="s">
        <v>1</v>
      </c>
      <c r="C3" s="13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1" t="s">
        <v>13</v>
      </c>
    </row>
    <row r="4" spans="1:123" hidden="1" x14ac:dyDescent="0.25">
      <c r="B4" s="35" t="s">
        <v>14</v>
      </c>
      <c r="C4" s="24">
        <f>Table136[[#This Row],[JAN]]+Table1367[[#This Row],[JAN]]+Table13678[[#This Row],[JAN]]+Table136789[[#This Row],[JAN]]+Table1367891011[[#This Row],[JAN]]+Table13678910[[#This Row],[JAN]]+Table1367891012[[#This Row],[JAN]]</f>
        <v>891</v>
      </c>
      <c r="D4" s="24">
        <f>Table136[[#This Row],[FEB]]+Table1367[[#This Row],[FEB]]+Table13678[[#This Row],[FEB]]+Table136789[[#This Row],[FEB]]+Table1367891011[[#This Row],[FEB]]+Table13678910[[#This Row],[FEB]]+Table1367891012[[#This Row],[FEB]]</f>
        <v>885</v>
      </c>
      <c r="E4" s="24">
        <f>Table136[[#This Row],[MAR]]+Table1367[[#This Row],[MAR]]+Table13678[[#This Row],[MAR]]+Table136789[[#This Row],[MAR]]+Table1367891011[[#This Row],[MAR]]+Table13678910[[#This Row],[MAR]]+Table1367891012[[#This Row],[MAR]]</f>
        <v>856</v>
      </c>
      <c r="F4" s="24">
        <f>Table136[[#This Row],[APR]]+Table1367[[#This Row],[APR]]+Table13678[[#This Row],[APR]]+Table136789[[#This Row],[APR]]+Table1367891011[[#This Row],[APR]]+Table13678910[[#This Row],[APR]]+Table1367891012[[#This Row],[APR]]</f>
        <v>845</v>
      </c>
      <c r="G4" s="24">
        <f>Table136[[#This Row],[MAY]]+Table1367[[#This Row],[MAY]]+Table13678[[#This Row],[MAY]]+Table136789[[#This Row],[MAY]]+Table1367891011[[#This Row],[MAY]]+Table13678910[[#This Row],[MAY]]+Table1367891012[[#This Row],[MAY]]</f>
        <v>832</v>
      </c>
      <c r="H4" s="24">
        <f>Table136[[#This Row],[JUN]]+Table1367[[#This Row],[JUN]]+Table13678[[#This Row],[JUN]]+Table136789[[#This Row],[JUN]]+Table1367891011[[#This Row],[JUN]]+Table13678910[[#This Row],[JUN]]+Table1367891012[[#This Row],[JUN]]</f>
        <v>221</v>
      </c>
      <c r="I4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4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4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4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4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4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5" spans="1:123" hidden="1" x14ac:dyDescent="0.25">
      <c r="B5" s="36" t="s">
        <v>15</v>
      </c>
      <c r="C5" s="24">
        <f>Table136[[#This Row],[JAN]]+Table1367[[#This Row],[JAN]]+Table13678[[#This Row],[JAN]]+Table136789[[#This Row],[JAN]]+Table1367891011[[#This Row],[JAN]]+Table13678910[[#This Row],[JAN]]+Table1367891012[[#This Row],[JAN]]</f>
        <v>4</v>
      </c>
      <c r="D5" s="24">
        <f>Table136[[#This Row],[FEB]]+Table1367[[#This Row],[FEB]]+Table13678[[#This Row],[FEB]]+Table136789[[#This Row],[FEB]]+Table1367891011[[#This Row],[FEB]]+Table13678910[[#This Row],[FEB]]+Table1367891012[[#This Row],[FEB]]</f>
        <v>7</v>
      </c>
      <c r="E5" s="24">
        <f>Table136[[#This Row],[MAR]]+Table1367[[#This Row],[MAR]]+Table13678[[#This Row],[MAR]]+Table136789[[#This Row],[MAR]]+Table1367891011[[#This Row],[MAR]]+Table13678910[[#This Row],[MAR]]+Table1367891012[[#This Row],[MAR]]</f>
        <v>2</v>
      </c>
      <c r="F5" s="24">
        <f>Table136[[#This Row],[APR]]+Table1367[[#This Row],[APR]]+Table13678[[#This Row],[APR]]+Table136789[[#This Row],[APR]]+Table1367891011[[#This Row],[APR]]+Table13678910[[#This Row],[APR]]+Table1367891012[[#This Row],[APR]]</f>
        <v>4</v>
      </c>
      <c r="G5" s="24">
        <f>Table136[[#This Row],[MAY]]+Table1367[[#This Row],[MAY]]+Table13678[[#This Row],[MAY]]+Table136789[[#This Row],[MAY]]+Table1367891011[[#This Row],[MAY]]+Table13678910[[#This Row],[MAY]]+Table1367891012[[#This Row],[MAY]]</f>
        <v>7</v>
      </c>
      <c r="H5" s="24">
        <f>Table136[[#This Row],[JUN]]+Table1367[[#This Row],[JUN]]+Table13678[[#This Row],[JUN]]+Table136789[[#This Row],[JUN]]+Table1367891011[[#This Row],[JUN]]+Table13678910[[#This Row],[JUN]]+Table1367891012[[#This Row],[JUN]]</f>
        <v>3</v>
      </c>
      <c r="I5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5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5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5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5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5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6" spans="1:123" hidden="1" x14ac:dyDescent="0.25">
      <c r="B6" s="36" t="s">
        <v>16</v>
      </c>
      <c r="C6" s="24">
        <f>Table136[[#This Row],[JAN]]+Table1367[[#This Row],[JAN]]+Table13678[[#This Row],[JAN]]+Table136789[[#This Row],[JAN]]+Table1367891011[[#This Row],[JAN]]+Table13678910[[#This Row],[JAN]]+Table1367891012[[#This Row],[JAN]]</f>
        <v>2</v>
      </c>
      <c r="D6" s="24">
        <f>Table136[[#This Row],[FEB]]+Table1367[[#This Row],[FEB]]+Table13678[[#This Row],[FEB]]+Table136789[[#This Row],[FEB]]+Table1367891011[[#This Row],[FEB]]+Table13678910[[#This Row],[FEB]]+Table1367891012[[#This Row],[FEB]]</f>
        <v>10</v>
      </c>
      <c r="E6" s="24">
        <f>Table136[[#This Row],[MAR]]+Table1367[[#This Row],[MAR]]+Table13678[[#This Row],[MAR]]+Table136789[[#This Row],[MAR]]+Table1367891011[[#This Row],[MAR]]+Table13678910[[#This Row],[MAR]]+Table1367891012[[#This Row],[MAR]]</f>
        <v>6</v>
      </c>
      <c r="F6" s="24">
        <f>Table136[[#This Row],[APR]]+Table1367[[#This Row],[APR]]+Table13678[[#This Row],[APR]]+Table136789[[#This Row],[APR]]+Table1367891011[[#This Row],[APR]]+Table13678910[[#This Row],[APR]]+Table1367891012[[#This Row],[APR]]</f>
        <v>6</v>
      </c>
      <c r="G6" s="24">
        <f>Table136[[#This Row],[MAY]]+Table1367[[#This Row],[MAY]]+Table13678[[#This Row],[MAY]]+Table136789[[#This Row],[MAY]]+Table1367891011[[#This Row],[MAY]]+Table13678910[[#This Row],[MAY]]+Table1367891012[[#This Row],[MAY]]</f>
        <v>7</v>
      </c>
      <c r="H6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6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6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6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6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6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6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7" spans="1:123" hidden="1" x14ac:dyDescent="0.25">
      <c r="B7" s="36" t="s">
        <v>17</v>
      </c>
      <c r="C7" s="6">
        <f t="shared" ref="C7:N7" si="0">SUM(C5+C6)</f>
        <v>6</v>
      </c>
      <c r="D7" s="6">
        <f t="shared" si="0"/>
        <v>17</v>
      </c>
      <c r="E7" s="6">
        <f>SUM(E5+E6)</f>
        <v>8</v>
      </c>
      <c r="F7" s="6">
        <f t="shared" si="0"/>
        <v>10</v>
      </c>
      <c r="G7" s="6">
        <f t="shared" si="0"/>
        <v>14</v>
      </c>
      <c r="H7" s="6">
        <f t="shared" si="0"/>
        <v>4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  <row r="8" spans="1:123" hidden="1" x14ac:dyDescent="0.25">
      <c r="B8" s="36" t="s">
        <v>18</v>
      </c>
      <c r="C8" s="33">
        <f>IF(C7=0,"",C7/C4)</f>
        <v>6.7340067340067337E-3</v>
      </c>
      <c r="D8" s="33">
        <f t="shared" ref="D8:N8" si="1">IF(D7=0,"",D7/D4)</f>
        <v>1.92090395480226E-2</v>
      </c>
      <c r="E8" s="33">
        <f t="shared" si="1"/>
        <v>9.3457943925233638E-3</v>
      </c>
      <c r="F8" s="33">
        <f t="shared" si="1"/>
        <v>1.1834319526627219E-2</v>
      </c>
      <c r="G8" s="33">
        <f t="shared" si="1"/>
        <v>1.6826923076923076E-2</v>
      </c>
      <c r="H8" s="33">
        <f t="shared" si="1"/>
        <v>1.8099547511312219E-2</v>
      </c>
      <c r="I8" s="33" t="str">
        <f t="shared" si="1"/>
        <v/>
      </c>
      <c r="J8" s="33" t="str">
        <f t="shared" si="1"/>
        <v/>
      </c>
      <c r="K8" s="33" t="str">
        <f t="shared" si="1"/>
        <v/>
      </c>
      <c r="L8" s="33" t="str">
        <f t="shared" si="1"/>
        <v/>
      </c>
      <c r="M8" s="33" t="str">
        <f t="shared" si="1"/>
        <v/>
      </c>
      <c r="N8" s="33" t="str">
        <f t="shared" si="1"/>
        <v/>
      </c>
    </row>
    <row r="9" spans="1:123" hidden="1" x14ac:dyDescent="0.25">
      <c r="B9" s="3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23" hidden="1" x14ac:dyDescent="0.25">
      <c r="B10" s="36" t="s">
        <v>19</v>
      </c>
      <c r="C10" s="24">
        <f>Table136[[#This Row],[JAN]]+Table1367[[#This Row],[JAN]]+Table13678[[#This Row],[JAN]]+Table136789[[#This Row],[JAN]]+Table1367891011[[#This Row],[JAN]]+Table13678910[[#This Row],[JAN]]+Table1367891012[[#This Row],[JAN]]</f>
        <v>425</v>
      </c>
      <c r="D10" s="24">
        <f>Table136[[#This Row],[FEB]]+Table1367[[#This Row],[FEB]]+Table13678[[#This Row],[FEB]]+Table136789[[#This Row],[FEB]]+Table1367891011[[#This Row],[FEB]]+Table13678910[[#This Row],[FEB]]+Table1367891012[[#This Row],[FEB]]</f>
        <v>421</v>
      </c>
      <c r="E10" s="24">
        <f>Table136[[#This Row],[MAR]]+Table1367[[#This Row],[MAR]]+Table13678[[#This Row],[MAR]]+Table136789[[#This Row],[MAR]]+Table1367891011[[#This Row],[MAR]]+Table13678910[[#This Row],[MAR]]+Table1367891012[[#This Row],[MAR]]</f>
        <v>447</v>
      </c>
      <c r="F10" s="24">
        <f>Table136[[#This Row],[APR]]+Table1367[[#This Row],[APR]]+Table13678[[#This Row],[APR]]+Table136789[[#This Row],[APR]]+Table1367891011[[#This Row],[APR]]+Table13678910[[#This Row],[APR]]+Table1367891012[[#This Row],[APR]]</f>
        <v>422</v>
      </c>
      <c r="G10" s="24">
        <f>Table136[[#This Row],[MAY]]+Table1367[[#This Row],[MAY]]+Table13678[[#This Row],[MAY]]+Table136789[[#This Row],[MAY]]+Table1367891011[[#This Row],[MAY]]+Table13678910[[#This Row],[MAY]]+Table1367891012[[#This Row],[MAY]]</f>
        <v>423</v>
      </c>
      <c r="H10" s="24">
        <f>Table136[[#This Row],[JUN]]+Table1367[[#This Row],[JUN]]+Table13678[[#This Row],[JUN]]+Table136789[[#This Row],[JUN]]+Table1367891011[[#This Row],[JUN]]+Table13678910[[#This Row],[JUN]]+Table1367891012[[#This Row],[JUN]]</f>
        <v>85</v>
      </c>
      <c r="I10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0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0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0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0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0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1" spans="1:123" hidden="1" x14ac:dyDescent="0.25">
      <c r="B11" s="36" t="s">
        <v>20</v>
      </c>
      <c r="C11" s="24">
        <f>Table136[[#This Row],[JAN]]+Table1367[[#This Row],[JAN]]+Table13678[[#This Row],[JAN]]+Table136789[[#This Row],[JAN]]+Table1367891011[[#This Row],[JAN]]+Table13678910[[#This Row],[JAN]]+Table1367891012[[#This Row],[JAN]]</f>
        <v>0</v>
      </c>
      <c r="D11" s="24">
        <f>Table136[[#This Row],[FEB]]+Table1367[[#This Row],[FEB]]+Table13678[[#This Row],[FEB]]+Table136789[[#This Row],[FEB]]+Table1367891011[[#This Row],[FEB]]+Table13678910[[#This Row],[FEB]]+Table1367891012[[#This Row],[FEB]]</f>
        <v>0</v>
      </c>
      <c r="E11" s="24">
        <f>Table136[[#This Row],[MAR]]+Table1367[[#This Row],[MAR]]+Table13678[[#This Row],[MAR]]+Table136789[[#This Row],[MAR]]+Table1367891011[[#This Row],[MAR]]+Table13678910[[#This Row],[MAR]]+Table1367891012[[#This Row],[MAR]]</f>
        <v>2</v>
      </c>
      <c r="F11" s="24">
        <f>Table136[[#This Row],[APR]]+Table1367[[#This Row],[APR]]+Table13678[[#This Row],[APR]]+Table136789[[#This Row],[APR]]+Table1367891011[[#This Row],[APR]]+Table13678910[[#This Row],[APR]]+Table1367891012[[#This Row],[APR]]</f>
        <v>0</v>
      </c>
      <c r="G11" s="24">
        <f>Table136[[#This Row],[MAY]]+Table1367[[#This Row],[MAY]]+Table13678[[#This Row],[MAY]]+Table136789[[#This Row],[MAY]]+Table1367891011[[#This Row],[MAY]]+Table13678910[[#This Row],[MAY]]+Table1367891012[[#This Row],[MAY]]</f>
        <v>0</v>
      </c>
      <c r="H11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11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1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1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1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1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1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2" spans="1:123" hidden="1" x14ac:dyDescent="0.25">
      <c r="B12" s="36" t="s">
        <v>21</v>
      </c>
      <c r="C12" s="24">
        <f>Table136[[#This Row],[JAN]]+Table1367[[#This Row],[JAN]]+Table13678[[#This Row],[JAN]]+Table136789[[#This Row],[JAN]]+Table1367891011[[#This Row],[JAN]]+Table13678910[[#This Row],[JAN]]+Table1367891012[[#This Row],[JAN]]</f>
        <v>3</v>
      </c>
      <c r="D12" s="24">
        <f>Table136[[#This Row],[FEB]]+Table1367[[#This Row],[FEB]]+Table13678[[#This Row],[FEB]]+Table136789[[#This Row],[FEB]]+Table1367891011[[#This Row],[FEB]]+Table13678910[[#This Row],[FEB]]+Table1367891012[[#This Row],[FEB]]</f>
        <v>2</v>
      </c>
      <c r="E12" s="24">
        <f>Table136[[#This Row],[MAR]]+Table1367[[#This Row],[MAR]]+Table13678[[#This Row],[MAR]]+Table136789[[#This Row],[MAR]]+Table1367891011[[#This Row],[MAR]]+Table13678910[[#This Row],[MAR]]+Table1367891012[[#This Row],[MAR]]</f>
        <v>1</v>
      </c>
      <c r="F12" s="24">
        <f>Table136[[#This Row],[APR]]+Table1367[[#This Row],[APR]]+Table13678[[#This Row],[APR]]+Table136789[[#This Row],[APR]]+Table1367891011[[#This Row],[APR]]+Table13678910[[#This Row],[APR]]+Table1367891012[[#This Row],[APR]]</f>
        <v>2</v>
      </c>
      <c r="G12" s="24">
        <f>Table136[[#This Row],[MAY]]+Table1367[[#This Row],[MAY]]+Table13678[[#This Row],[MAY]]+Table136789[[#This Row],[MAY]]+Table1367891011[[#This Row],[MAY]]+Table13678910[[#This Row],[MAY]]+Table1367891012[[#This Row],[MAY]]</f>
        <v>0</v>
      </c>
      <c r="H12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12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2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2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2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2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2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3" spans="1:123" hidden="1" x14ac:dyDescent="0.25">
      <c r="B13" s="36" t="s">
        <v>22</v>
      </c>
      <c r="C13" s="6">
        <f t="shared" ref="C13:N13" si="2">C11+C12</f>
        <v>3</v>
      </c>
      <c r="D13" s="6">
        <f t="shared" si="2"/>
        <v>2</v>
      </c>
      <c r="E13" s="6">
        <f t="shared" si="2"/>
        <v>3</v>
      </c>
      <c r="F13" s="6">
        <f t="shared" si="2"/>
        <v>2</v>
      </c>
      <c r="G13" s="6">
        <f t="shared" si="2"/>
        <v>0</v>
      </c>
      <c r="H13" s="6">
        <f t="shared" si="2"/>
        <v>1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DS13" t="s">
        <v>23</v>
      </c>
    </row>
    <row r="14" spans="1:123" hidden="1" x14ac:dyDescent="0.25">
      <c r="B14" s="36" t="s">
        <v>24</v>
      </c>
      <c r="C14" s="3">
        <f>IF(C13=0,"",C13/C10)</f>
        <v>7.058823529411765E-3</v>
      </c>
      <c r="D14" s="3">
        <f t="shared" ref="D14:N14" si="3">IF(D13=0,"",D13/D10)</f>
        <v>4.7505938242280287E-3</v>
      </c>
      <c r="E14" s="3">
        <f t="shared" si="3"/>
        <v>6.7114093959731542E-3</v>
      </c>
      <c r="F14" s="3">
        <f t="shared" si="3"/>
        <v>4.7393364928909956E-3</v>
      </c>
      <c r="G14" s="3" t="str">
        <f t="shared" si="3"/>
        <v/>
      </c>
      <c r="H14" s="3">
        <f t="shared" si="3"/>
        <v>1.1764705882352941E-2</v>
      </c>
      <c r="I14" s="3" t="str">
        <f t="shared" si="3"/>
        <v/>
      </c>
      <c r="J14" s="3" t="str">
        <f t="shared" si="3"/>
        <v/>
      </c>
      <c r="K14" s="3" t="str">
        <f t="shared" si="3"/>
        <v/>
      </c>
      <c r="L14" s="3" t="str">
        <f t="shared" si="3"/>
        <v/>
      </c>
      <c r="M14" s="3" t="str">
        <f t="shared" si="3"/>
        <v/>
      </c>
      <c r="N14" s="3" t="str">
        <f t="shared" si="3"/>
        <v/>
      </c>
    </row>
    <row r="15" spans="1:123" hidden="1" x14ac:dyDescent="0.25">
      <c r="B15" s="3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23" hidden="1" x14ac:dyDescent="0.25">
      <c r="B16" s="36" t="s">
        <v>25</v>
      </c>
      <c r="C16" s="24">
        <f>Table136[[#This Row],[JAN]]+Table1367[[#This Row],[JAN]]+Table13678[[#This Row],[JAN]]+Table136789[[#This Row],[JAN]]+Table1367891011[[#This Row],[JAN]]+Table13678910[[#This Row],[JAN]]+Table1367891012[[#This Row],[JAN]]</f>
        <v>348</v>
      </c>
      <c r="D16" s="24">
        <f>Table136[[#This Row],[FEB]]+Table1367[[#This Row],[FEB]]+Table13678[[#This Row],[FEB]]+Table136789[[#This Row],[FEB]]+Table1367891011[[#This Row],[FEB]]+Table13678910[[#This Row],[FEB]]+Table1367891012[[#This Row],[FEB]]</f>
        <v>344</v>
      </c>
      <c r="E16" s="24">
        <f>Table136[[#This Row],[MAR]]+Table1367[[#This Row],[MAR]]+Table13678[[#This Row],[MAR]]+Table136789[[#This Row],[MAR]]+Table1367891011[[#This Row],[MAR]]+Table13678910[[#This Row],[MAR]]+Table1367891012[[#This Row],[MAR]]</f>
        <v>306</v>
      </c>
      <c r="F16" s="24">
        <f>Table136[[#This Row],[APR]]+Table1367[[#This Row],[APR]]+Table13678[[#This Row],[APR]]+Table136789[[#This Row],[APR]]+Table1367891011[[#This Row],[APR]]+Table13678910[[#This Row],[APR]]+Table1367891012[[#This Row],[APR]]</f>
        <v>337</v>
      </c>
      <c r="G16" s="24">
        <f>Table136[[#This Row],[MAY]]+Table1367[[#This Row],[MAY]]+Table13678[[#This Row],[MAY]]+Table136789[[#This Row],[MAY]]+Table1367891011[[#This Row],[MAY]]+Table13678910[[#This Row],[MAY]]+Table1367891012[[#This Row],[MAY]]</f>
        <v>335</v>
      </c>
      <c r="H16" s="24">
        <f>Table136[[#This Row],[JUN]]+Table1367[[#This Row],[JUN]]+Table13678[[#This Row],[JUN]]+Table136789[[#This Row],[JUN]]+Table1367891011[[#This Row],[JUN]]+Table13678910[[#This Row],[JUN]]+Table1367891012[[#This Row],[JUN]]</f>
        <v>55</v>
      </c>
      <c r="I16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16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6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6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6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6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7" spans="2:16" hidden="1" x14ac:dyDescent="0.25">
      <c r="B17" s="36" t="s">
        <v>26</v>
      </c>
      <c r="C17" s="24">
        <f>Table136[[#This Row],[JAN]]+Table1367[[#This Row],[JAN]]+Table13678[[#This Row],[JAN]]+Table136789[[#This Row],[JAN]]+Table1367891011[[#This Row],[JAN]]+Table13678910[[#This Row],[JAN]]+Table1367891012[[#This Row],[JAN]]</f>
        <v>2</v>
      </c>
      <c r="D17" s="24">
        <f>Table136[[#This Row],[FEB]]+Table1367[[#This Row],[FEB]]+Table13678[[#This Row],[FEB]]+Table136789[[#This Row],[FEB]]+Table1367891011[[#This Row],[FEB]]+Table13678910[[#This Row],[FEB]]+Table1367891012[[#This Row],[FEB]]</f>
        <v>4</v>
      </c>
      <c r="E17" s="24">
        <f>Table136[[#This Row],[MAR]]+Table1367[[#This Row],[MAR]]+Table13678[[#This Row],[MAR]]+Table136789[[#This Row],[MAR]]+Table1367891011[[#This Row],[MAR]]+Table13678910[[#This Row],[MAR]]+Table1367891012[[#This Row],[MAR]]</f>
        <v>1</v>
      </c>
      <c r="F17" s="24">
        <f>Table136[[#This Row],[APR]]+Table1367[[#This Row],[APR]]+Table13678[[#This Row],[APR]]+Table136789[[#This Row],[APR]]+Table1367891011[[#This Row],[APR]]+Table13678910[[#This Row],[APR]]+Table1367891012[[#This Row],[APR]]</f>
        <v>1</v>
      </c>
      <c r="G17" s="24">
        <f>Table136[[#This Row],[MAY]]+Table1367[[#This Row],[MAY]]+Table13678[[#This Row],[MAY]]+Table136789[[#This Row],[MAY]]+Table1367891011[[#This Row],[MAY]]+Table13678910[[#This Row],[MAY]]+Table1367891012[[#This Row],[MAY]]</f>
        <v>2</v>
      </c>
      <c r="H17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17" s="24">
        <f>Table136[[#This Row],[JUL]]+Table1367[[#This Row],[JUL]]+Table13678[[#This Row],[JUL]]+Table136789[[#This Row],[JUL]]+Table1367891011[[#This Row],[JUL]]+Table13678910[[#This Row],[JUL]]+Table1367891012[[#This Row],[JUL]]</f>
        <v>1</v>
      </c>
      <c r="J17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7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7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7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7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8" spans="2:16" hidden="1" x14ac:dyDescent="0.25">
      <c r="B18" s="36" t="s">
        <v>27</v>
      </c>
      <c r="C18" s="24">
        <f>Table136[[#This Row],[JAN]]+Table1367[[#This Row],[JAN]]+Table13678[[#This Row],[JAN]]+Table136789[[#This Row],[JAN]]+Table1367891011[[#This Row],[JAN]]+Table13678910[[#This Row],[JAN]]+Table1367891012[[#This Row],[JAN]]</f>
        <v>3</v>
      </c>
      <c r="D18" s="24">
        <f>Table136[[#This Row],[FEB]]+Table1367[[#This Row],[FEB]]+Table13678[[#This Row],[FEB]]+Table136789[[#This Row],[FEB]]+Table1367891011[[#This Row],[FEB]]+Table13678910[[#This Row],[FEB]]+Table1367891012[[#This Row],[FEB]]</f>
        <v>2</v>
      </c>
      <c r="E18" s="24">
        <f>Table136[[#This Row],[MAR]]+Table1367[[#This Row],[MAR]]+Table13678[[#This Row],[MAR]]+Table136789[[#This Row],[MAR]]+Table1367891011[[#This Row],[MAR]]+Table13678910[[#This Row],[MAR]]+Table1367891012[[#This Row],[MAR]]</f>
        <v>1</v>
      </c>
      <c r="F18" s="24">
        <f>Table136[[#This Row],[APR]]+Table1367[[#This Row],[APR]]+Table13678[[#This Row],[APR]]+Table136789[[#This Row],[APR]]+Table1367891011[[#This Row],[APR]]+Table13678910[[#This Row],[APR]]+Table1367891012[[#This Row],[APR]]</f>
        <v>1</v>
      </c>
      <c r="G18" s="24">
        <f>Table136[[#This Row],[MAY]]+Table1367[[#This Row],[MAY]]+Table13678[[#This Row],[MAY]]+Table136789[[#This Row],[MAY]]+Table1367891011[[#This Row],[MAY]]+Table13678910[[#This Row],[MAY]]+Table1367891012[[#This Row],[MAY]]</f>
        <v>3</v>
      </c>
      <c r="H18" s="24">
        <f>Table136[[#This Row],[JUN]]+Table1367[[#This Row],[JUN]]+Table13678[[#This Row],[JUN]]+Table136789[[#This Row],[JUN]]+Table1367891011[[#This Row],[JUN]]+Table13678910[[#This Row],[JUN]]+Table1367891012[[#This Row],[JUN]]</f>
        <v>1</v>
      </c>
      <c r="I18" s="24">
        <f>Table136[[#This Row],[JUL]]+Table1367[[#This Row],[JUL]]+Table13678[[#This Row],[JUL]]+Table136789[[#This Row],[JUL]]+Table1367891011[[#This Row],[JUL]]+Table13678910[[#This Row],[JUL]]+Table1367891012[[#This Row],[JUL]]</f>
        <v>1</v>
      </c>
      <c r="J18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18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18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18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18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19" spans="2:16" hidden="1" x14ac:dyDescent="0.25">
      <c r="B19" s="36" t="s">
        <v>28</v>
      </c>
      <c r="C19" s="6">
        <f t="shared" ref="C19:N19" si="4">C17+C18</f>
        <v>5</v>
      </c>
      <c r="D19" s="6">
        <f t="shared" si="4"/>
        <v>6</v>
      </c>
      <c r="E19" s="6">
        <f t="shared" si="4"/>
        <v>2</v>
      </c>
      <c r="F19" s="6">
        <f t="shared" si="4"/>
        <v>2</v>
      </c>
      <c r="G19" s="6">
        <f t="shared" si="4"/>
        <v>5</v>
      </c>
      <c r="H19" s="6">
        <f t="shared" si="4"/>
        <v>2</v>
      </c>
      <c r="I19" s="6">
        <f t="shared" si="4"/>
        <v>2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</row>
    <row r="20" spans="2:16" hidden="1" x14ac:dyDescent="0.25">
      <c r="B20" s="36" t="s">
        <v>29</v>
      </c>
      <c r="C20" s="33">
        <f>IF(C19=0,"",C19/C16)</f>
        <v>1.4367816091954023E-2</v>
      </c>
      <c r="D20" s="33">
        <f t="shared" ref="D20:N20" si="5">IF(D19=0,"",D19/D16)</f>
        <v>1.7441860465116279E-2</v>
      </c>
      <c r="E20" s="33">
        <f t="shared" si="5"/>
        <v>6.5359477124183009E-3</v>
      </c>
      <c r="F20" s="33">
        <f t="shared" si="5"/>
        <v>5.9347181008902079E-3</v>
      </c>
      <c r="G20" s="33" t="str">
        <f>IF(AV4=0,"",G19/G16)</f>
        <v/>
      </c>
      <c r="H20" s="33">
        <f t="shared" si="5"/>
        <v>3.6363636363636362E-2</v>
      </c>
      <c r="I20" s="33" t="e">
        <f t="shared" si="5"/>
        <v>#DIV/0!</v>
      </c>
      <c r="J20" s="33" t="str">
        <f t="shared" si="5"/>
        <v/>
      </c>
      <c r="K20" s="33" t="str">
        <f t="shared" si="5"/>
        <v/>
      </c>
      <c r="L20" s="33" t="str">
        <f t="shared" si="5"/>
        <v/>
      </c>
      <c r="M20" s="33" t="str">
        <f t="shared" si="5"/>
        <v/>
      </c>
      <c r="N20" s="33" t="str">
        <f t="shared" si="5"/>
        <v/>
      </c>
    </row>
    <row r="21" spans="2:16" hidden="1" x14ac:dyDescent="0.25">
      <c r="B21" s="3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6" hidden="1" x14ac:dyDescent="0.25">
      <c r="B22" s="36" t="s">
        <v>30</v>
      </c>
      <c r="C22" s="24">
        <f>Table136[[#This Row],[JAN]]+Table1367[[#This Row],[JAN]]+Table13678[[#This Row],[JAN]]+Table136789[[#This Row],[JAN]]+Table1367891011[[#This Row],[JAN]]+Table13678910[[#This Row],[JAN]]+Table1367891012[[#This Row],[JAN]]</f>
        <v>84</v>
      </c>
      <c r="D22" s="24">
        <f>Table136[[#This Row],[FEB]]+Table1367[[#This Row],[FEB]]+Table13678[[#This Row],[FEB]]+Table136789[[#This Row],[FEB]]+Table1367891011[[#This Row],[FEB]]+Table13678910[[#This Row],[FEB]]+Table1367891012[[#This Row],[FEB]]</f>
        <v>87</v>
      </c>
      <c r="E22" s="40">
        <f>Table136[[#This Row],[MAR]]+Table1367[[#This Row],[MAR]]+Table13678[[#This Row],[MAR]]+Table136789[[#This Row],[MAR]]+Table1367891011[[#This Row],[MAR]]+Table13678910[[#This Row],[MAR]]+Table1367891012[[#This Row],[MAR]]</f>
        <v>91</v>
      </c>
      <c r="F22" s="24">
        <f>Table136[[#This Row],[APR]]+Table1367[[#This Row],[APR]]+Table13678[[#This Row],[APR]]+Table136789[[#This Row],[APR]]+Table1367891011[[#This Row],[APR]]+Table13678910[[#This Row],[APR]]+Table1367891012[[#This Row],[APR]]</f>
        <v>89</v>
      </c>
      <c r="G22" s="24">
        <f>Table136[[#This Row],[MAY]]+Table1367[[#This Row],[MAY]]+Table13678[[#This Row],[MAY]]+Table136789[[#This Row],[MAY]]+Table1367891011[[#This Row],[MAY]]+Table13678910[[#This Row],[MAY]]+Table1367891012[[#This Row],[MAY]]</f>
        <v>91</v>
      </c>
      <c r="H22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22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22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22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22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22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22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23" spans="2:16" hidden="1" x14ac:dyDescent="0.25">
      <c r="B23" s="36" t="s">
        <v>31</v>
      </c>
      <c r="C23" s="24">
        <f>Table136[[#This Row],[JAN]]+Table1367[[#This Row],[JAN]]+Table13678[[#This Row],[JAN]]+Table136789[[#This Row],[JAN]]+Table1367891011[[#This Row],[JAN]]+Table13678910[[#This Row],[JAN]]+Table1367891012[[#This Row],[JAN]]</f>
        <v>2</v>
      </c>
      <c r="D23" s="24">
        <f>Table136[[#This Row],[FEB]]+Table1367[[#This Row],[FEB]]+Table13678[[#This Row],[FEB]]+Table136789[[#This Row],[FEB]]+Table1367891011[[#This Row],[FEB]]+Table13678910[[#This Row],[FEB]]+Table1367891012[[#This Row],[FEB]]</f>
        <v>8</v>
      </c>
      <c r="E23" s="24">
        <f>Table136[[#This Row],[MAR]]+Table1367[[#This Row],[MAR]]+Table13678[[#This Row],[MAR]]+Table136789[[#This Row],[MAR]]+Table1367891011[[#This Row],[MAR]]+Table13678910[[#This Row],[MAR]]+Table1367891012[[#This Row],[MAR]]</f>
        <v>3</v>
      </c>
      <c r="F23" s="24">
        <f>Table136[[#This Row],[APR]]+Table1367[[#This Row],[APR]]+Table13678[[#This Row],[APR]]+Table136789[[#This Row],[APR]]+Table1367891011[[#This Row],[APR]]+Table13678910[[#This Row],[APR]]+Table1367891012[[#This Row],[APR]]</f>
        <v>0</v>
      </c>
      <c r="G23" s="24">
        <f>Table136[[#This Row],[MAY]]+Table1367[[#This Row],[MAY]]+Table13678[[#This Row],[MAY]]+Table136789[[#This Row],[MAY]]+Table1367891011[[#This Row],[MAY]]+Table13678910[[#This Row],[MAY]]+Table1367891012[[#This Row],[MAY]]</f>
        <v>1</v>
      </c>
      <c r="H23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23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23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23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23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23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23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24" spans="2:16" hidden="1" x14ac:dyDescent="0.25">
      <c r="B24" s="36" t="s">
        <v>32</v>
      </c>
      <c r="C24" s="24">
        <f>Table136[[#This Row],[JAN]]+Table1367[[#This Row],[JAN]]+Table13678[[#This Row],[JAN]]+Table136789[[#This Row],[JAN]]+Table1367891011[[#This Row],[JAN]]+Table13678910[[#This Row],[JAN]]+Table1367891012[[#This Row],[JAN]]</f>
        <v>0</v>
      </c>
      <c r="D24" s="24">
        <f>Table136[[#This Row],[FEB]]+Table1367[[#This Row],[FEB]]+Table13678[[#This Row],[FEB]]+Table136789[[#This Row],[FEB]]+Table1367891011[[#This Row],[FEB]]+Table13678910[[#This Row],[FEB]]+Table1367891012[[#This Row],[FEB]]</f>
        <v>0</v>
      </c>
      <c r="E24" s="24">
        <f>Table136[[#This Row],[MAR]]+Table1367[[#This Row],[MAR]]+Table13678[[#This Row],[MAR]]+Table136789[[#This Row],[MAR]]+Table1367891011[[#This Row],[MAR]]+Table13678910[[#This Row],[MAR]]+Table1367891012[[#This Row],[MAR]]</f>
        <v>0</v>
      </c>
      <c r="F24" s="24">
        <f>Table136[[#This Row],[APR]]+Table1367[[#This Row],[APR]]+Table13678[[#This Row],[APR]]+Table136789[[#This Row],[APR]]+Table1367891011[[#This Row],[APR]]+Table13678910[[#This Row],[APR]]+Table1367891012[[#This Row],[APR]]</f>
        <v>7</v>
      </c>
      <c r="G24" s="24">
        <f>Table136[[#This Row],[MAY]]+Table1367[[#This Row],[MAY]]+Table13678[[#This Row],[MAY]]+Table136789[[#This Row],[MAY]]+Table1367891011[[#This Row],[MAY]]+Table13678910[[#This Row],[MAY]]+Table1367891012[[#This Row],[MAY]]</f>
        <v>0</v>
      </c>
      <c r="H24" s="24">
        <f>Table136[[#This Row],[JUN]]+Table1367[[#This Row],[JUN]]+Table13678[[#This Row],[JUN]]+Table136789[[#This Row],[JUN]]+Table1367891011[[#This Row],[JUN]]+Table13678910[[#This Row],[JUN]]+Table1367891012[[#This Row],[JUN]]</f>
        <v>0</v>
      </c>
      <c r="I24" s="24">
        <f>Table136[[#This Row],[JUL]]+Table1367[[#This Row],[JUL]]+Table13678[[#This Row],[JUL]]+Table136789[[#This Row],[JUL]]+Table1367891011[[#This Row],[JUL]]+Table13678910[[#This Row],[JUL]]+Table1367891012[[#This Row],[JUL]]</f>
        <v>0</v>
      </c>
      <c r="J24" s="24">
        <f>Table136[[#This Row],[AUG]]+Table1367[[#This Row],[AUG]]+Table13678[[#This Row],[AUG]]+Table136789[[#This Row],[AUG]]+Table1367891011[[#This Row],[AUG]]+Table13678910[[#This Row],[AUG]]+Table1367891012[[#This Row],[AUG]]</f>
        <v>0</v>
      </c>
      <c r="K24" s="24">
        <f>Table136[[#This Row],[SEP]]+Table1367[[#This Row],[SEP]]+Table13678[[#This Row],[SEP]]+Table136789[[#This Row],[SEP]]+Table1367891011[[#This Row],[SEP]]+Table13678910[[#This Row],[SEP]]+Table1367891012[[#This Row],[SEP]]</f>
        <v>0</v>
      </c>
      <c r="L24" s="24">
        <f>Table136[[#This Row],[OCT]]+Table1367[[#This Row],[OCT]]+Table13678[[#This Row],[OCT]]+Table136789[[#This Row],[OCT]]+Table1367891011[[#This Row],[OCT]]+Table13678910[[#This Row],[OCT]]+Table1367891012[[#This Row],[OCT]]</f>
        <v>0</v>
      </c>
      <c r="M24" s="24">
        <f>Table136[[#This Row],[NOV]]+Table1367[[#This Row],[NOV]]+Table13678[[#This Row],[NOV]]+Table136789[[#This Row],[NOV]]+Table1367891011[[#This Row],[NOV]]+Table13678910[[#This Row],[NOV]]+Table1367891012[[#This Row],[NOV]]</f>
        <v>0</v>
      </c>
      <c r="N24" s="24">
        <f>Table136[[#This Row],[DEC]]+Table1367[[#This Row],[DEC]]+Table13678[[#This Row],[DEC]]+Table136789[[#This Row],[DEC]]+Table1367891011[[#This Row],[DEC]]+Table13678910[[#This Row],[DEC]]+Table1367891012[[#This Row],[DEC]]</f>
        <v>0</v>
      </c>
    </row>
    <row r="25" spans="2:16" hidden="1" x14ac:dyDescent="0.25">
      <c r="B25" s="36" t="s">
        <v>33</v>
      </c>
      <c r="C25" s="6">
        <f t="shared" ref="C25:N25" si="6">C23+C24</f>
        <v>2</v>
      </c>
      <c r="D25" s="6">
        <f t="shared" si="6"/>
        <v>8</v>
      </c>
      <c r="E25" s="6">
        <f t="shared" si="6"/>
        <v>3</v>
      </c>
      <c r="F25" s="6">
        <f t="shared" si="6"/>
        <v>7</v>
      </c>
      <c r="G25" s="6">
        <f t="shared" si="6"/>
        <v>1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</row>
    <row r="26" spans="2:16" hidden="1" x14ac:dyDescent="0.25">
      <c r="B26" s="36" t="s">
        <v>34</v>
      </c>
      <c r="C26" s="33">
        <f>IF(C25=0,"",C25/C22)</f>
        <v>2.3809523809523808E-2</v>
      </c>
      <c r="D26" s="33">
        <f t="shared" ref="D26:N26" si="7">IF(D25=0,"",D25/D22)</f>
        <v>9.1954022988505746E-2</v>
      </c>
      <c r="E26" s="3">
        <f>IF(E25=0,"",E25/E22)</f>
        <v>3.2967032967032968E-2</v>
      </c>
      <c r="F26" s="3">
        <f t="shared" si="7"/>
        <v>7.8651685393258425E-2</v>
      </c>
      <c r="G26" s="3">
        <f t="shared" si="7"/>
        <v>1.098901098901099E-2</v>
      </c>
      <c r="H26" s="3" t="str">
        <f t="shared" si="7"/>
        <v/>
      </c>
      <c r="I26" s="3" t="str">
        <f t="shared" si="7"/>
        <v/>
      </c>
      <c r="J26" s="3" t="str">
        <f t="shared" si="7"/>
        <v/>
      </c>
      <c r="K26" s="3" t="str">
        <f t="shared" si="7"/>
        <v/>
      </c>
      <c r="L26" s="3" t="str">
        <f t="shared" si="7"/>
        <v/>
      </c>
      <c r="M26" s="3" t="str">
        <f t="shared" si="7"/>
        <v/>
      </c>
      <c r="N26" s="3" t="str">
        <f t="shared" si="7"/>
        <v/>
      </c>
    </row>
    <row r="27" spans="2:16" hidden="1" x14ac:dyDescent="0.25">
      <c r="B27" s="3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6" x14ac:dyDescent="0.25">
      <c r="B28" s="36" t="s">
        <v>35</v>
      </c>
      <c r="C28" s="6">
        <f t="shared" ref="C28:N28" si="8">C4+C10+C16+C22</f>
        <v>1748</v>
      </c>
      <c r="D28" s="6">
        <f t="shared" si="8"/>
        <v>1737</v>
      </c>
      <c r="E28" s="41">
        <f t="shared" si="8"/>
        <v>1700</v>
      </c>
      <c r="F28" s="6">
        <f t="shared" si="8"/>
        <v>1693</v>
      </c>
      <c r="G28" s="6">
        <f t="shared" si="8"/>
        <v>1681</v>
      </c>
      <c r="H28" s="6">
        <f t="shared" si="8"/>
        <v>361</v>
      </c>
      <c r="I28" s="6">
        <f t="shared" si="8"/>
        <v>0</v>
      </c>
      <c r="J28" s="6">
        <f t="shared" si="8"/>
        <v>0</v>
      </c>
      <c r="K28" s="6">
        <f t="shared" si="8"/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  <row r="29" spans="2:16" hidden="1" x14ac:dyDescent="0.25">
      <c r="B29" s="36" t="s">
        <v>36</v>
      </c>
      <c r="C29" s="6">
        <f t="shared" ref="C29:N29" si="9">C7+C13+C19+C25</f>
        <v>16</v>
      </c>
      <c r="D29" s="6">
        <f t="shared" si="9"/>
        <v>33</v>
      </c>
      <c r="E29" s="6">
        <f t="shared" si="9"/>
        <v>16</v>
      </c>
      <c r="F29" s="6">
        <f t="shared" si="9"/>
        <v>21</v>
      </c>
      <c r="G29" s="6">
        <f t="shared" si="9"/>
        <v>20</v>
      </c>
      <c r="H29" s="6">
        <f t="shared" si="9"/>
        <v>7</v>
      </c>
      <c r="I29" s="6">
        <f t="shared" si="9"/>
        <v>2</v>
      </c>
      <c r="J29" s="6">
        <f t="shared" si="9"/>
        <v>0</v>
      </c>
      <c r="K29" s="6">
        <f t="shared" si="9"/>
        <v>0</v>
      </c>
      <c r="L29" s="6">
        <f t="shared" si="9"/>
        <v>0</v>
      </c>
      <c r="M29" s="6">
        <f t="shared" si="9"/>
        <v>0</v>
      </c>
      <c r="N29" s="6">
        <f t="shared" si="9"/>
        <v>0</v>
      </c>
    </row>
    <row r="30" spans="2:16" x14ac:dyDescent="0.25">
      <c r="B30" s="20" t="s">
        <v>37</v>
      </c>
      <c r="C30" s="38">
        <f t="shared" ref="C30:N30" si="10">IFERROR(C29/C28, "")</f>
        <v>9.1533180778032037E-3</v>
      </c>
      <c r="D30" s="38">
        <f t="shared" si="10"/>
        <v>1.8998272884283247E-2</v>
      </c>
      <c r="E30" s="38">
        <f t="shared" si="10"/>
        <v>9.4117647058823521E-3</v>
      </c>
      <c r="F30" s="38">
        <f t="shared" si="10"/>
        <v>1.2404016538688719E-2</v>
      </c>
      <c r="G30" s="38">
        <f t="shared" si="10"/>
        <v>1.1897679952409279E-2</v>
      </c>
      <c r="H30" s="38">
        <f t="shared" si="10"/>
        <v>1.9390581717451522E-2</v>
      </c>
      <c r="I30" s="38" t="str">
        <f t="shared" si="10"/>
        <v/>
      </c>
      <c r="J30" s="38" t="str">
        <f t="shared" si="10"/>
        <v/>
      </c>
      <c r="K30" s="38" t="str">
        <f t="shared" si="10"/>
        <v/>
      </c>
      <c r="L30" s="38" t="str">
        <f t="shared" si="10"/>
        <v/>
      </c>
      <c r="M30" s="38" t="str">
        <f t="shared" si="10"/>
        <v/>
      </c>
      <c r="N30" s="38" t="str">
        <f t="shared" si="10"/>
        <v/>
      </c>
    </row>
    <row r="31" spans="2:16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t="s">
        <v>23</v>
      </c>
    </row>
    <row r="32" spans="2:16" x14ac:dyDescent="0.25">
      <c r="B32" s="15" t="s">
        <v>38</v>
      </c>
      <c r="C32" s="16">
        <f t="shared" ref="C32:N32" si="11">C4+C10+C16</f>
        <v>1664</v>
      </c>
      <c r="D32" s="16">
        <f t="shared" si="11"/>
        <v>1650</v>
      </c>
      <c r="E32" s="16">
        <f t="shared" si="11"/>
        <v>1609</v>
      </c>
      <c r="F32" s="16">
        <f t="shared" si="11"/>
        <v>1604</v>
      </c>
      <c r="G32" s="16">
        <f t="shared" si="11"/>
        <v>1590</v>
      </c>
      <c r="H32" s="16">
        <f t="shared" si="11"/>
        <v>361</v>
      </c>
      <c r="I32" s="16">
        <f t="shared" si="11"/>
        <v>0</v>
      </c>
      <c r="J32" s="16">
        <f t="shared" si="11"/>
        <v>0</v>
      </c>
      <c r="K32" s="16">
        <f t="shared" si="11"/>
        <v>0</v>
      </c>
      <c r="L32" s="16">
        <f t="shared" si="11"/>
        <v>0</v>
      </c>
      <c r="M32" s="16">
        <f t="shared" si="11"/>
        <v>0</v>
      </c>
      <c r="N32" s="16">
        <f t="shared" si="11"/>
        <v>0</v>
      </c>
    </row>
    <row r="33" spans="2:14" hidden="1" x14ac:dyDescent="0.25">
      <c r="B33" s="15" t="s">
        <v>36</v>
      </c>
      <c r="C33" s="16">
        <f t="shared" ref="C33:N33" si="12">C7+C13+C19</f>
        <v>14</v>
      </c>
      <c r="D33" s="16">
        <f t="shared" si="12"/>
        <v>25</v>
      </c>
      <c r="E33" s="16">
        <f t="shared" si="12"/>
        <v>13</v>
      </c>
      <c r="F33" s="16">
        <f t="shared" si="12"/>
        <v>14</v>
      </c>
      <c r="G33" s="16">
        <f t="shared" si="12"/>
        <v>19</v>
      </c>
      <c r="H33" s="16">
        <f t="shared" si="12"/>
        <v>7</v>
      </c>
      <c r="I33" s="16">
        <f t="shared" si="12"/>
        <v>2</v>
      </c>
      <c r="J33" s="16">
        <f t="shared" si="12"/>
        <v>0</v>
      </c>
      <c r="K33" s="16">
        <f t="shared" si="12"/>
        <v>0</v>
      </c>
      <c r="L33" s="16">
        <f t="shared" si="12"/>
        <v>0</v>
      </c>
      <c r="M33" s="16">
        <f t="shared" si="12"/>
        <v>0</v>
      </c>
      <c r="N33" s="16">
        <f t="shared" si="12"/>
        <v>0</v>
      </c>
    </row>
    <row r="34" spans="2:14" hidden="1" x14ac:dyDescent="0.25">
      <c r="B34" s="18" t="s">
        <v>37</v>
      </c>
      <c r="C34" s="28">
        <f t="shared" ref="C34:N34" si="13">IFERROR(C33/C32, "")</f>
        <v>8.4134615384615381E-3</v>
      </c>
      <c r="D34" s="28">
        <f t="shared" si="13"/>
        <v>1.5151515151515152E-2</v>
      </c>
      <c r="E34" s="28">
        <f t="shared" si="13"/>
        <v>8.0795525170913613E-3</v>
      </c>
      <c r="F34" s="28">
        <f t="shared" si="13"/>
        <v>8.7281795511221939E-3</v>
      </c>
      <c r="G34" s="28">
        <f t="shared" si="13"/>
        <v>1.1949685534591196E-2</v>
      </c>
      <c r="H34" s="28">
        <f t="shared" si="13"/>
        <v>1.9390581717451522E-2</v>
      </c>
      <c r="I34" s="28" t="str">
        <f t="shared" si="13"/>
        <v/>
      </c>
      <c r="J34" s="28" t="str">
        <f t="shared" si="13"/>
        <v/>
      </c>
      <c r="K34" s="28" t="str">
        <f t="shared" si="13"/>
        <v/>
      </c>
      <c r="L34" s="28" t="str">
        <f t="shared" si="13"/>
        <v/>
      </c>
      <c r="M34" s="28" t="str">
        <f t="shared" si="13"/>
        <v/>
      </c>
      <c r="N34" s="28" t="str">
        <f t="shared" si="13"/>
        <v/>
      </c>
    </row>
    <row r="36" spans="2:14" x14ac:dyDescent="0.25">
      <c r="F36" t="s">
        <v>23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E9DD554B771449BCA7AF200F7DA75" ma:contentTypeVersion="6" ma:contentTypeDescription="Create a new document." ma:contentTypeScope="" ma:versionID="c3daf86be8f0dc4dcdc958a8f37afc64">
  <xsd:schema xmlns:xsd="http://www.w3.org/2001/XMLSchema" xmlns:xs="http://www.w3.org/2001/XMLSchema" xmlns:p="http://schemas.microsoft.com/office/2006/metadata/properties" xmlns:ns2="0bdeb650-2d56-4286-b1ac-3645b92a5e13" xmlns:ns3="452a1946-e733-41a6-ba85-548affa926c6" targetNamespace="http://schemas.microsoft.com/office/2006/metadata/properties" ma:root="true" ma:fieldsID="ef7dd5be2b67ce8ff3c526c7f21e20ff" ns2:_="" ns3:_="">
    <xsd:import namespace="0bdeb650-2d56-4286-b1ac-3645b92a5e13"/>
    <xsd:import namespace="452a1946-e733-41a6-ba85-548affa926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eb650-2d56-4286-b1ac-3645b92a5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a1946-e733-41a6-ba85-548affa926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179FE9-3785-467B-B36E-639B7FED2D8D}">
  <ds:schemaRefs>
    <ds:schemaRef ds:uri="http://purl.org/dc/dcmitype/"/>
    <ds:schemaRef ds:uri="452a1946-e733-41a6-ba85-548affa926c6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bdeb650-2d56-4286-b1ac-3645b92a5e13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2D37C7-CBC0-4727-90BE-5219296FD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eb650-2d56-4286-b1ac-3645b92a5e13"/>
    <ds:schemaRef ds:uri="452a1946-e733-41a6-ba85-548affa92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DC2F2-1ECC-407D-851C-38A08652ED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EU Totals</vt:lpstr>
      <vt:lpstr>PAGO</vt:lpstr>
      <vt:lpstr>PASI</vt:lpstr>
      <vt:lpstr>PAGE</vt:lpstr>
      <vt:lpstr>PARA</vt:lpstr>
      <vt:lpstr>PAIN</vt:lpstr>
      <vt:lpstr>PACA</vt:lpstr>
      <vt:lpstr>PAST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Steffany Mouawad</dc:creator>
  <cp:keywords/>
  <dc:description/>
  <cp:lastModifiedBy>Adam O Donoghue</cp:lastModifiedBy>
  <cp:revision/>
  <dcterms:created xsi:type="dcterms:W3CDTF">2025-01-09T16:27:28Z</dcterms:created>
  <dcterms:modified xsi:type="dcterms:W3CDTF">2025-07-07T10:36:16Z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0x01010090DE9DD554B771449BCA7AF200F7DA75</vt:lpwstr>
  </property>
</Properties>
</file>