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6745" windowHeight="18240" activeTab="1"/>
  </bookViews>
  <sheets>
    <sheet name="Raw Materials" sheetId="1" r:id="rId1"/>
    <sheet name="Parts Build by ANL" sheetId="2" r:id="rId2"/>
    <sheet name="Raw Parts" sheetId="3" r:id="rId3"/>
    <sheet name="Other things needed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K15" i="1"/>
  <c r="J15" i="1"/>
  <c r="M15" i="1" s="1"/>
  <c r="K14" i="1"/>
  <c r="J14" i="1"/>
  <c r="M14" i="1" s="1"/>
  <c r="K13" i="1"/>
  <c r="M13" i="1" s="1"/>
  <c r="J13" i="1"/>
  <c r="K12" i="1"/>
  <c r="J12" i="1"/>
  <c r="M12" i="1" s="1"/>
  <c r="K11" i="1"/>
  <c r="J11" i="1"/>
  <c r="M11" i="1" s="1"/>
  <c r="M10" i="1"/>
  <c r="K10" i="1"/>
  <c r="J10" i="1"/>
  <c r="K9" i="1"/>
  <c r="J9" i="1"/>
  <c r="M9" i="1" s="1"/>
  <c r="K8" i="1"/>
  <c r="J8" i="1"/>
  <c r="M8" i="1" s="1"/>
  <c r="K7" i="1"/>
  <c r="J7" i="1"/>
  <c r="M7" i="1" s="1"/>
  <c r="K6" i="1"/>
  <c r="J6" i="1"/>
  <c r="M6" i="1" s="1"/>
  <c r="K5" i="1"/>
  <c r="M5" i="1" s="1"/>
  <c r="J5" i="1"/>
  <c r="J4" i="1"/>
  <c r="K4" i="1"/>
  <c r="L26" i="3"/>
  <c r="N26" i="3" s="1"/>
  <c r="L25" i="3"/>
  <c r="N25" i="3" s="1"/>
  <c r="L37" i="3"/>
  <c r="N37" i="3" s="1"/>
  <c r="L36" i="3"/>
  <c r="N36" i="3" s="1"/>
  <c r="L59" i="3"/>
  <c r="N59" i="3" s="1"/>
  <c r="L58" i="3"/>
  <c r="N58" i="3" s="1"/>
  <c r="L57" i="3"/>
  <c r="N57" i="3" s="1"/>
  <c r="L56" i="3"/>
  <c r="N56" i="3" s="1"/>
  <c r="L55" i="3"/>
  <c r="N55" i="3" s="1"/>
  <c r="L54" i="3"/>
  <c r="N54" i="3" s="1"/>
  <c r="L53" i="3"/>
  <c r="N53" i="3" s="1"/>
  <c r="L52" i="3"/>
  <c r="N52" i="3" s="1"/>
  <c r="L51" i="3"/>
  <c r="N51" i="3" s="1"/>
  <c r="L50" i="3"/>
  <c r="N50" i="3" s="1"/>
  <c r="L47" i="3"/>
  <c r="N47" i="3" s="1"/>
  <c r="L46" i="3"/>
  <c r="N46" i="3" s="1"/>
  <c r="L49" i="3"/>
  <c r="N49" i="3" s="1"/>
  <c r="L48" i="3"/>
  <c r="N48" i="3" s="1"/>
  <c r="L45" i="3"/>
  <c r="N45" i="3" s="1"/>
  <c r="L44" i="3"/>
  <c r="N44" i="3" s="1"/>
  <c r="L43" i="3"/>
  <c r="N43" i="3" s="1"/>
  <c r="L42" i="3"/>
  <c r="N42" i="3" s="1"/>
  <c r="L41" i="3"/>
  <c r="N41" i="3" s="1"/>
  <c r="L40" i="3"/>
  <c r="N40" i="3" s="1"/>
  <c r="L39" i="3"/>
  <c r="N39" i="3" s="1"/>
  <c r="L38" i="3"/>
  <c r="N38" i="3" s="1"/>
  <c r="L35" i="3"/>
  <c r="L34" i="3"/>
  <c r="L33" i="3"/>
  <c r="L32" i="3"/>
  <c r="L31" i="3"/>
  <c r="L30" i="3"/>
  <c r="L29" i="3"/>
  <c r="L28" i="3"/>
  <c r="L27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K35" i="3"/>
  <c r="K34" i="3"/>
  <c r="K33" i="3"/>
  <c r="K32" i="3"/>
  <c r="K31" i="3"/>
  <c r="K30" i="3"/>
  <c r="K29" i="3"/>
  <c r="K28" i="3"/>
  <c r="K27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M4" i="1" l="1"/>
  <c r="N27" i="3"/>
  <c r="N28" i="3"/>
  <c r="N13" i="3"/>
  <c r="N15" i="3"/>
  <c r="N23" i="3"/>
  <c r="N6" i="3"/>
  <c r="N8" i="3"/>
  <c r="N16" i="3"/>
  <c r="N24" i="3"/>
  <c r="N34" i="3"/>
  <c r="N9" i="3"/>
  <c r="N17" i="3"/>
  <c r="N35" i="3"/>
  <c r="N10" i="3"/>
  <c r="N7" i="3"/>
  <c r="N33" i="3"/>
  <c r="N5" i="3"/>
  <c r="N21" i="3"/>
  <c r="N31" i="3"/>
  <c r="N18" i="3"/>
  <c r="N12" i="3"/>
  <c r="N14" i="3"/>
  <c r="N22" i="3"/>
  <c r="N32" i="3"/>
  <c r="N11" i="3"/>
  <c r="N19" i="3"/>
  <c r="N29" i="3"/>
  <c r="N4" i="3"/>
  <c r="N20" i="3"/>
  <c r="N30" i="3"/>
</calcChain>
</file>

<file path=xl/sharedStrings.xml><?xml version="1.0" encoding="utf-8"?>
<sst xmlns="http://schemas.openxmlformats.org/spreadsheetml/2006/main" count="312" uniqueCount="243">
  <si>
    <t>Raw Materials</t>
  </si>
  <si>
    <t>Name</t>
  </si>
  <si>
    <t>Technical Name</t>
  </si>
  <si>
    <t>Vendor</t>
  </si>
  <si>
    <t>SKU/UPC</t>
  </si>
  <si>
    <t>8 x 20aluminum plate</t>
  </si>
  <si>
    <t>https://www.metalsupermarkets.com/</t>
  </si>
  <si>
    <t>Waggle Box</t>
  </si>
  <si>
    <t>377-2136-ND</t>
  </si>
  <si>
    <t>Power Box</t>
  </si>
  <si>
    <t>Domes</t>
  </si>
  <si>
    <t>Amazon</t>
  </si>
  <si>
    <t>https://www.amazon.com/JMX-Webcam-Camera-Security-Housing/dp/B01376SOCY/ref=sr_1_18?ie=UTF8&amp;qid=1473203940&amp;sr=8-18&amp;keywords=JMX+acrylic+dome</t>
  </si>
  <si>
    <t>Ethernet Jacks</t>
  </si>
  <si>
    <t>Noses</t>
  </si>
  <si>
    <t>Stainless steel midget Vent</t>
  </si>
  <si>
    <t>M3 HSIs</t>
  </si>
  <si>
    <t>94180A331</t>
  </si>
  <si>
    <t>Acryilic Sheets</t>
  </si>
  <si>
    <t>T-slot framing</t>
  </si>
  <si>
    <t>Parts Constructed By ANL</t>
  </si>
  <si>
    <t>Construction Notes</t>
  </si>
  <si>
    <t>Uggly Box</t>
  </si>
  <si>
    <t>Holes need to be drilled
Domes glued in place</t>
  </si>
  <si>
    <t>Plate</t>
  </si>
  <si>
    <t>Several holes need to be drilled.</t>
  </si>
  <si>
    <t>Power supply</t>
  </si>
  <si>
    <t>holes need to be drilled and gland and power connector installed</t>
  </si>
  <si>
    <t>Radshield mounting plate</t>
  </si>
  <si>
    <t>Plate needs to be cut from raw material
plate needs holes drilled in it for mounting.</t>
  </si>
  <si>
    <t>Waggle Scaffold</t>
  </si>
  <si>
    <t>Acrylic needs to be laser cut
HSIs need to be installed</t>
  </si>
  <si>
    <t>Camera mount</t>
  </si>
  <si>
    <t>Camera Mount needs to be printed</t>
  </si>
  <si>
    <t>3way sensor mount</t>
  </si>
  <si>
    <t>3way mount needs to be printed</t>
  </si>
  <si>
    <t>Modified base for rad shield</t>
  </si>
  <si>
    <t>Holes need to be cut for mounting 3way sensor mount.</t>
  </si>
  <si>
    <t>Optional: Cut 8020 8inch mounting</t>
  </si>
  <si>
    <t>Chopsaw the 8020 aluminum down to approprioate sizes.</t>
  </si>
  <si>
    <t>Alpha Sense</t>
  </si>
  <si>
    <t>COTS from Alphasense</t>
  </si>
  <si>
    <t>Chemsense</t>
  </si>
  <si>
    <t>INTEL</t>
  </si>
  <si>
    <t>Light sense</t>
  </si>
  <si>
    <t>Produced by Surya</t>
  </si>
  <si>
    <t>Coresense</t>
  </si>
  <si>
    <t>Parts</t>
  </si>
  <si>
    <t>Note</t>
  </si>
  <si>
    <t>QTY</t>
  </si>
  <si>
    <t>M4 Cap screw</t>
  </si>
  <si>
    <t>For Camera Mounts</t>
  </si>
  <si>
    <t>M4x14</t>
  </si>
  <si>
    <t>91502A126</t>
  </si>
  <si>
    <t>M4 Washers</t>
  </si>
  <si>
    <t>91166A240</t>
  </si>
  <si>
    <t>M4 lock washers</t>
  </si>
  <si>
    <t>97985A530</t>
  </si>
  <si>
    <t>M4</t>
  </si>
  <si>
    <t>90591A141</t>
  </si>
  <si>
    <t>Mounts Sensor mount to Rad Shield</t>
  </si>
  <si>
    <t>Mounts sensors to Mounts</t>
  </si>
  <si>
    <t>Long M4s screws</t>
  </si>
  <si>
    <t>Scaffold</t>
  </si>
  <si>
    <t>M4X30</t>
  </si>
  <si>
    <t>92005A232</t>
  </si>
  <si>
    <t>Long Spacer</t>
  </si>
  <si>
    <t>SP134</t>
  </si>
  <si>
    <t>http://www.mcmaster.com/#94639a357/=1420epz</t>
  </si>
  <si>
    <t>M4 Nuts</t>
  </si>
  <si>
    <t>90695A035</t>
  </si>
  <si>
    <t>M3 screws</t>
  </si>
  <si>
    <t>Wagman to scaffold</t>
  </si>
  <si>
    <t>M3x14</t>
  </si>
  <si>
    <t>91290A119</t>
  </si>
  <si>
    <t>M3 spacers</t>
  </si>
  <si>
    <t>5/16" OD, 1/4" Length, for Number 6 Screw Size</t>
  </si>
  <si>
    <t>http://www.mcmaster.com/#94639a332/=1420brp</t>
  </si>
  <si>
    <t>XU4 to scaffold</t>
  </si>
  <si>
    <t>M3X10</t>
  </si>
  <si>
    <t>91290A115</t>
  </si>
  <si>
    <t>3/16" OD, 1/4" Length, for Number 4 Screw Size</t>
  </si>
  <si>
    <t>http://www.mcmaster.com/#94639a706/=1420drh</t>
  </si>
  <si>
    <t>C1+ to Wagman</t>
  </si>
  <si>
    <t>Sp 3/8</t>
  </si>
  <si>
    <t>http://www.mcmaster.com/#94639a710/=1420iqv</t>
  </si>
  <si>
    <t>M3 Nuts</t>
  </si>
  <si>
    <t>M2 Screws</t>
  </si>
  <si>
    <t>Camera</t>
  </si>
  <si>
    <t>M2X20</t>
  </si>
  <si>
    <t>91292A013</t>
  </si>
  <si>
    <t>M2 washers</t>
  </si>
  <si>
    <t>M2 nylon washers</t>
  </si>
  <si>
    <t>M2 nuts</t>
  </si>
  <si>
    <t>90591A265</t>
  </si>
  <si>
    <t>Rail Screws</t>
  </si>
  <si>
    <t>1/4" 6-19 Phillips Thread Forming Screw</t>
  </si>
  <si>
    <t>90380A144</t>
  </si>
  <si>
    <t>C1+</t>
  </si>
  <si>
    <t>Modified by Surya</t>
  </si>
  <si>
    <t>Wagman</t>
  </si>
  <si>
    <t>XU4</t>
  </si>
  <si>
    <t>Camera V</t>
  </si>
  <si>
    <t>Camera H</t>
  </si>
  <si>
    <t>T-slot Framing</t>
  </si>
  <si>
    <t>Mounts Shield</t>
  </si>
  <si>
    <t>8 inch</t>
  </si>
  <si>
    <t>T-slot 8020 for rad shield 8"</t>
  </si>
  <si>
    <t>47065T801</t>
  </si>
  <si>
    <t>T-slot Bracket</t>
  </si>
  <si>
    <t>http://www.mcmaster.com/#47065T236</t>
  </si>
  <si>
    <t>T-slot mounts</t>
  </si>
  <si>
    <t>Compact End-Feed Fastener, 1/4"-20</t>
  </si>
  <si>
    <t>http://www.mcmaster.com/#47065t139/=141zt2f</t>
  </si>
  <si>
    <t>Compact Plastic Submersible Cord Grip</t>
  </si>
  <si>
    <t>69915K52</t>
  </si>
  <si>
    <t>Tools</t>
  </si>
  <si>
    <t>Description</t>
  </si>
  <si>
    <t>Ven</t>
  </si>
  <si>
    <t>Qty</t>
  </si>
  <si>
    <t>SKU/URL</t>
  </si>
  <si>
    <t>Hex Wrench</t>
  </si>
  <si>
    <t>Mcmaster</t>
  </si>
  <si>
    <t>http://www.mcmaster.com/#37165A59</t>
  </si>
  <si>
    <t>http://www.mcmaster.com/#37165A62</t>
  </si>
  <si>
    <t>http://www.mcmaster.com/#37165A41</t>
  </si>
  <si>
    <t>Powered Screw gun</t>
  </si>
  <si>
    <t>Grainger</t>
  </si>
  <si>
    <t>https://www.grainger.com/product/DEWALT-20V-MAX-Li-Ion-1-2-Cordless-32ZU52</t>
  </si>
  <si>
    <t>bit holder</t>
  </si>
  <si>
    <t>https://www.grainger.com/product/IRWIN-Screw-Guide-1AUP4?s_pp=false&amp;picUrl=//static.grainger.com/rp/s/is/image/Grainger/1AUP4_AS01?$smthumb$</t>
  </si>
  <si>
    <t>assorted driver bits</t>
  </si>
  <si>
    <t>https://www.grainger.com/product/20UH16?cm_re=AZIDPBR&amp;cm_sp=Product_Details-_-Customers_Also_Purchased-_-AZIDPBR_56173&amp;cm_vc=AZIDPBR_56173</t>
  </si>
  <si>
    <t>http://www.mcmaster.com/#47065t801/=149llo3</t>
  </si>
  <si>
    <t>https://www.polycase.com/sg-12</t>
  </si>
  <si>
    <t>http://www.ambientweather.com/amwesrpatean.html</t>
  </si>
  <si>
    <t>http://www.digikey.com/product-search/en?keywords=sc1964-nd</t>
  </si>
  <si>
    <t>http://www.mcmaster.com/#92470a194/=149nv94</t>
  </si>
  <si>
    <t>http://www.mcmaster.com/#90380a144/=149nhym</t>
  </si>
  <si>
    <t>http://www.ambientweather.com/amwesrpaexki.html</t>
  </si>
  <si>
    <t>http://www.mcmaster.com/#acrylic-sheets/=149o5st</t>
  </si>
  <si>
    <t>http://www.mcmaster.com/#91502a126/=149o8ot</t>
  </si>
  <si>
    <t>http://www.mcmaster.com/#91166a240/=149o8wl</t>
  </si>
  <si>
    <t>http://www.mcmaster.com/#97985a530/=149o9el</t>
  </si>
  <si>
    <t>http://www.mcmaster.com/#90591a141/=149o9qt</t>
  </si>
  <si>
    <t>http://www.mcmaster.com/#92005a232/=149o9ys</t>
  </si>
  <si>
    <t>http://www.mcmaster.com/#91166a240/=149oa2p</t>
  </si>
  <si>
    <t>M4 Washfor M5 Screw Sizeers</t>
  </si>
  <si>
    <t>http://www.mcmaster.com/#90695a035/=149oail</t>
  </si>
  <si>
    <t>http://www.mcmaster.com/#91290a119/=149oapg</t>
  </si>
  <si>
    <t>http://www.mcmaster.com/#91290a115/=149oaze</t>
  </si>
  <si>
    <t>http://www.mcmaster.com/#91292a013/=149obty</t>
  </si>
  <si>
    <t>http://www.mcmaster.com/#90591a265/=149oc4l</t>
  </si>
  <si>
    <t>http://www.mcmaster.com/#90380a144/=149oc9t</t>
  </si>
  <si>
    <t>http://www.mcmaster.com/#69915k52/=149ocgw</t>
  </si>
  <si>
    <t>http://www.mcmaster.com/#94180a331/=149oev2</t>
  </si>
  <si>
    <t>94180a331</t>
  </si>
  <si>
    <t>Heat-Set Inserts for Plastics M3 x 0.5 mm Thread Size</t>
  </si>
  <si>
    <t>McMaster-Carr</t>
  </si>
  <si>
    <t>https://www.amazon.com/LulzBot-Taulman-Printer-Filament-Natural/dp/B00ZKDN34M/ref=sr_1_2?ie=UTF8&amp;qid=1474475708&amp;sr=8-2&amp;keywords=alloy+910</t>
  </si>
  <si>
    <t>LulzBot Taulman Alloy 910 Nylon 3D Printer Filament, 1 lb. Reel, 3 mm, Natural</t>
  </si>
  <si>
    <t>http://www.digikey.com/product-search/en?keywords=377-2136-ND</t>
  </si>
  <si>
    <t>Digi-Key</t>
  </si>
  <si>
    <t>Ethernet Cables</t>
  </si>
  <si>
    <t>Power Supply</t>
  </si>
  <si>
    <t>Power Supply Brackett</t>
  </si>
  <si>
    <t>Power supply mounting screws</t>
  </si>
  <si>
    <t>http://www.boatstore.com/clam-shell-vent-2-1-4-l-x-2-1-8-w-5-8-h-packaged-card.html</t>
  </si>
  <si>
    <t>SD Card</t>
  </si>
  <si>
    <t>battery and tail</t>
  </si>
  <si>
    <t>3" USB for Alphasense</t>
  </si>
  <si>
    <t>USB Hub</t>
  </si>
  <si>
    <t>Silicon Seal for the nose</t>
  </si>
  <si>
    <t>Loctite</t>
  </si>
  <si>
    <t>Gorilla Glue Epoxy</t>
  </si>
  <si>
    <t>USB Ethernet adaptor</t>
  </si>
  <si>
    <t>Other cables, cat 6, usb</t>
  </si>
  <si>
    <t>Main power cable 12'</t>
  </si>
  <si>
    <t>two odroid power cable from wagman board</t>
  </si>
  <si>
    <t>power cord from power supply to wagman board</t>
  </si>
  <si>
    <t>Threaded rods for Stevenson shield</t>
  </si>
  <si>
    <t>Split washers for T-Slot mounting</t>
  </si>
  <si>
    <t>LightSense</t>
  </si>
  <si>
    <t>AirSense</t>
  </si>
  <si>
    <t>https://www.amazon.com/gp/product/B017SDE0PC/ref=oh_aui_detailpage_o07_s00?ie=UTF8&amp;psc=1</t>
  </si>
  <si>
    <t>http://www.hardkernel.com/main/products/prdt_info.php?g_code=G137508214939</t>
  </si>
  <si>
    <t>http://www.hardkernel.com/main/products/prdt_info.php?g_code=G138960965859</t>
  </si>
  <si>
    <t>http://www.hardkernel.com/main/products/prdt_info.php?g_code=G141440511056</t>
  </si>
  <si>
    <t>Made By PDT</t>
  </si>
  <si>
    <t>http://www.digikey.com/product-search/en/power-supplies-external-internal-off-board/ac-dc-converters/590377?k=VGS-50-5</t>
  </si>
  <si>
    <t>http://store20.prestostore.com/catalog.php/rsrstore/pd2143810</t>
  </si>
  <si>
    <t xml:space="preserve">I would try this </t>
  </si>
  <si>
    <t>https://www.amazon.com/Loctite-Blue-Threadlocker-6-Milliliter-209728/dp/B000I1RSNS/ref=sr_1_1?s=industrial&amp;ie=UTF8&amp;qid=1476681975&amp;sr=1-1&amp;keywords=blue+loctite</t>
  </si>
  <si>
    <t>https://www.amazon.com/Gorilla-Epoxy-85-oz-Clear/dp/B001Z3C3AG/ref=sr_1_1?s=industrial&amp;ie=UTF8&amp;qid=1476681993&amp;sr=1-1&amp;keywords=gorilla+glue+epoxy</t>
  </si>
  <si>
    <t>http://www.mcmaster.com/#91290a110/=14mq9bk</t>
  </si>
  <si>
    <t>eMMC C1+</t>
  </si>
  <si>
    <t>eMMC XU4</t>
  </si>
  <si>
    <t>http://www.vpi.us/cable-sf-cat6.html</t>
  </si>
  <si>
    <t>Series of different lengths used</t>
  </si>
  <si>
    <t>Most will work</t>
  </si>
  <si>
    <t>http://www.mcmaster.com/#95610a510/=14mqjxe</t>
  </si>
  <si>
    <t>https://www.amazon.com/SanDisk-Extreme-microSDHC-Adapter-SDSQXNE-016G-GN6MA/dp/B013CP5F90/ref=sr_1_1?ie=UTF8&amp;qid=1460049897&amp;sr=8-1&amp;keywords=SDSQXNE-016G-GN6MA</t>
  </si>
  <si>
    <t>90695A033</t>
  </si>
  <si>
    <t>http://www.mcmaster.com/#91102a750/=14mr3y4</t>
  </si>
  <si>
    <t>no longer needed</t>
  </si>
  <si>
    <t>m3 nuts</t>
  </si>
  <si>
    <t>XU4 to scaffold and C1+ to wagman</t>
  </si>
  <si>
    <t xml:space="preserve">ELP-USB500W02M-L21 </t>
  </si>
  <si>
    <t>https://www.amazon.com/ELP-Camera-5megapixel-Industrial-Machine/dp/B00KA83C8O</t>
  </si>
  <si>
    <t>https://www.amazon.com/ELP-75degree-8megapixel-Webcams-Industrial/dp/B00WFQOTM2</t>
  </si>
  <si>
    <t>100ELP-USB8MP02G-L75</t>
  </si>
  <si>
    <t>https://www.amazon.com/gp/product/B017SDE0PC/ref=oh_aui_detailpage_o08_s00?ie=UTF8&amp;psc=1</t>
  </si>
  <si>
    <t>Lan Connector</t>
  </si>
  <si>
    <t>Power Cord</t>
  </si>
  <si>
    <t>Power Connector</t>
  </si>
  <si>
    <t>http://www.molex.com/molex/products/datasheet.jsp?part=active/1300130201_RECEPTACLES.xml</t>
  </si>
  <si>
    <t>http://www.molex.com/webdocs/datasheets/pdf/en-us/1300060287_CORDSETS.pdf</t>
  </si>
  <si>
    <t>http://www.digikey.com/products/en?keywords=%20DCP-RJ6ST-F</t>
  </si>
  <si>
    <t>Washer for M5 Screw Size</t>
  </si>
  <si>
    <t>Number 8 Screw</t>
  </si>
  <si>
    <t>Number 6 Screw</t>
  </si>
  <si>
    <t>http://www.mcmaster.com/#90695A033</t>
  </si>
  <si>
    <t>94639a710</t>
  </si>
  <si>
    <t>92470a194</t>
  </si>
  <si>
    <t>90380a144</t>
  </si>
  <si>
    <t>94639a357</t>
  </si>
  <si>
    <t>94639a332</t>
  </si>
  <si>
    <t>94639a706</t>
  </si>
  <si>
    <t>47065T236</t>
  </si>
  <si>
    <t>47065t139</t>
  </si>
  <si>
    <t>95610a510</t>
  </si>
  <si>
    <t>Cord gland</t>
  </si>
  <si>
    <t>Pagoda Expansion Kit</t>
  </si>
  <si>
    <t>Ambient Weather</t>
  </si>
  <si>
    <t>SRSLX</t>
  </si>
  <si>
    <t>Temperature and Humidity Solar Radiation Shield</t>
  </si>
  <si>
    <t>SRS100LX</t>
  </si>
  <si>
    <t>Digikey</t>
  </si>
  <si>
    <t>47065t801</t>
  </si>
  <si>
    <t>Boatstore</t>
  </si>
  <si>
    <t>?</t>
  </si>
  <si>
    <t>Metal Plate</t>
  </si>
  <si>
    <t>Metal Supermarkets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</si>
</sst>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9"/>
      <color rgb="FF333333"/>
      <name val="Arial"/>
      <family val="2"/>
      <charset val="1"/>
    </font>
    <font>
      <sz val="11"/>
      <color rgb="FF0061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 applyFont="1" applyBorder="1" applyAlignment="1" applyProtection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2" fillId="2" borderId="0" xfId="1" applyFont="1" applyFill="1" applyBorder="1" applyAlignment="1" applyProtection="1">
      <alignment horizontal="left" vertical="center"/>
    </xf>
    <xf numFmtId="0" fontId="0" fillId="3" borderId="0" xfId="0" applyFill="1"/>
    <xf numFmtId="0" fontId="2" fillId="0" borderId="0" xfId="1"/>
    <xf numFmtId="0" fontId="5" fillId="0" borderId="0" xfId="0" applyFont="1"/>
    <xf numFmtId="0" fontId="0" fillId="0" borderId="0" xfId="0" applyFill="1"/>
    <xf numFmtId="0" fontId="4" fillId="4" borderId="0" xfId="2"/>
    <xf numFmtId="0" fontId="2" fillId="0" borderId="0" xfId="1" applyBorder="1" applyProtection="1"/>
    <xf numFmtId="1" fontId="0" fillId="0" borderId="0" xfId="0" applyNumberFormat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s://www.metalsupermarkets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store20.prestostore.com/catalog.php/rsrstore/pd2143810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opLeftCell="B1" zoomScale="120" zoomScaleNormal="120" zoomScalePageLayoutView="120" workbookViewId="0">
      <selection activeCell="M4" sqref="M4:M15"/>
    </sheetView>
  </sheetViews>
  <sheetFormatPr defaultColWidth="8.85546875" defaultRowHeight="15" x14ac:dyDescent="0.25"/>
  <cols>
    <col min="1" max="1" width="71.140625" customWidth="1"/>
    <col min="2" max="2" width="10.42578125" customWidth="1"/>
    <col min="3" max="3" width="22.28515625" customWidth="1"/>
    <col min="4" max="4" width="19.7109375" customWidth="1"/>
    <col min="5" max="5" width="19.28515625" customWidth="1"/>
  </cols>
  <sheetData>
    <row r="2" spans="1:13" ht="28.5" x14ac:dyDescent="0.45">
      <c r="A2" s="1" t="s">
        <v>0</v>
      </c>
      <c r="B2" s="1"/>
      <c r="C2" s="1"/>
      <c r="D2" s="1"/>
      <c r="E2" s="1"/>
    </row>
    <row r="3" spans="1:13" ht="28.5" x14ac:dyDescent="0.45">
      <c r="A3" s="1" t="s">
        <v>1</v>
      </c>
      <c r="B3" s="1" t="s">
        <v>49</v>
      </c>
      <c r="C3" s="1" t="s">
        <v>2</v>
      </c>
      <c r="D3" s="1" t="s">
        <v>3</v>
      </c>
      <c r="E3" s="1" t="s">
        <v>4</v>
      </c>
    </row>
    <row r="4" spans="1:13" x14ac:dyDescent="0.25">
      <c r="A4" t="s">
        <v>241</v>
      </c>
      <c r="B4">
        <v>1</v>
      </c>
      <c r="C4" t="s">
        <v>5</v>
      </c>
      <c r="D4" t="s">
        <v>242</v>
      </c>
      <c r="F4" s="2" t="s">
        <v>6</v>
      </c>
      <c r="J4" t="str">
        <f>CONCATENATE(C4, IF(LEN(C4) &gt; 0, ", ", ""), D4, IF(LEN(D4) &gt; 0, IF(LEN(E4) &gt; 0, ", ", ""), ""), E4)</f>
        <v>8 x 20aluminum plate, Metal Supermarkets</v>
      </c>
      <c r="K4" s="13" t="str">
        <f>CONCATENATE("UBPN-",TEXT(ROW(A4)+53,"000"))</f>
        <v>UBPN-057</v>
      </c>
      <c r="M4" t="str">
        <f>CONCATENATE(B4, " &amp; ",A4, " &amp; ", J4, " &amp; ", K4, "\\ \hline")</f>
        <v>1 &amp; Metal Plate &amp; 8 x 20aluminum plate, Metal Supermarkets &amp; UBPN-057\\ \hline</v>
      </c>
    </row>
    <row r="5" spans="1:13" x14ac:dyDescent="0.25">
      <c r="A5" t="s">
        <v>7</v>
      </c>
      <c r="B5">
        <v>1</v>
      </c>
      <c r="D5" t="s">
        <v>162</v>
      </c>
      <c r="E5" t="s">
        <v>8</v>
      </c>
      <c r="F5" t="s">
        <v>161</v>
      </c>
      <c r="J5" t="str">
        <f t="shared" ref="J5:J15" si="0">CONCATENATE(C5, IF(LEN(C5) &gt; 0, ", ", ""), D5, IF(LEN(D5) &gt; 0, IF(LEN(E5) &gt; 0, ", ", ""), ""), E5)</f>
        <v>Digi-Key, 377-2136-ND</v>
      </c>
      <c r="K5" s="13" t="str">
        <f t="shared" ref="K5:K15" si="1">CONCATENATE("UBPN-",TEXT(ROW(A5)+53,"000"))</f>
        <v>UBPN-058</v>
      </c>
      <c r="M5" t="str">
        <f t="shared" ref="M5:M15" si="2">CONCATENATE(B5, " &amp; ",A5, " &amp; ", J5, " &amp; ", K5, "\\ \hline")</f>
        <v>1 &amp; Waggle Box &amp; Digi-Key, 377-2136-ND &amp; UBPN-058\\ \hline</v>
      </c>
    </row>
    <row r="6" spans="1:13" x14ac:dyDescent="0.25">
      <c r="A6" t="s">
        <v>9</v>
      </c>
      <c r="B6">
        <v>1</v>
      </c>
      <c r="F6" t="s">
        <v>134</v>
      </c>
      <c r="J6" t="str">
        <f t="shared" si="0"/>
        <v/>
      </c>
      <c r="K6" s="13" t="str">
        <f t="shared" si="1"/>
        <v>UBPN-059</v>
      </c>
      <c r="M6" t="str">
        <f t="shared" si="2"/>
        <v>1 &amp; Power Box &amp;  &amp; UBPN-059\\ \hline</v>
      </c>
    </row>
    <row r="7" spans="1:13" x14ac:dyDescent="0.25">
      <c r="A7" t="s">
        <v>232</v>
      </c>
      <c r="B7">
        <v>1</v>
      </c>
      <c r="D7" t="s">
        <v>233</v>
      </c>
      <c r="E7" t="s">
        <v>234</v>
      </c>
      <c r="F7" t="s">
        <v>139</v>
      </c>
      <c r="J7" t="str">
        <f t="shared" si="0"/>
        <v>Ambient Weather, SRSLX</v>
      </c>
      <c r="K7" s="13" t="str">
        <f t="shared" si="1"/>
        <v>UBPN-060</v>
      </c>
      <c r="M7" t="str">
        <f t="shared" si="2"/>
        <v>1 &amp; Pagoda Expansion Kit &amp; Ambient Weather, SRSLX &amp; UBPN-060\\ \hline</v>
      </c>
    </row>
    <row r="8" spans="1:13" x14ac:dyDescent="0.25">
      <c r="A8" t="s">
        <v>235</v>
      </c>
      <c r="B8">
        <v>1</v>
      </c>
      <c r="D8" t="s">
        <v>233</v>
      </c>
      <c r="E8" t="s">
        <v>236</v>
      </c>
      <c r="F8" t="s">
        <v>135</v>
      </c>
      <c r="J8" t="str">
        <f t="shared" si="0"/>
        <v>Ambient Weather, SRS100LX</v>
      </c>
      <c r="K8" s="13" t="str">
        <f t="shared" si="1"/>
        <v>UBPN-061</v>
      </c>
      <c r="M8" t="str">
        <f t="shared" si="2"/>
        <v>1 &amp; Temperature and Humidity Solar Radiation Shield &amp; Ambient Weather, SRS100LX &amp; UBPN-061\\ \hline</v>
      </c>
    </row>
    <row r="9" spans="1:13" x14ac:dyDescent="0.25">
      <c r="A9" t="s">
        <v>10</v>
      </c>
      <c r="B9">
        <v>2</v>
      </c>
      <c r="D9" t="s">
        <v>11</v>
      </c>
      <c r="F9" t="s">
        <v>12</v>
      </c>
      <c r="J9" t="str">
        <f t="shared" si="0"/>
        <v>Amazon</v>
      </c>
      <c r="K9" s="13" t="str">
        <f t="shared" si="1"/>
        <v>UBPN-062</v>
      </c>
      <c r="M9" t="str">
        <f t="shared" si="2"/>
        <v>2 &amp; Domes &amp; Amazon &amp; UBPN-062\\ \hline</v>
      </c>
    </row>
    <row r="10" spans="1:13" x14ac:dyDescent="0.25">
      <c r="A10" t="s">
        <v>13</v>
      </c>
      <c r="B10">
        <v>1</v>
      </c>
      <c r="D10" t="s">
        <v>237</v>
      </c>
      <c r="F10" t="s">
        <v>136</v>
      </c>
      <c r="J10" t="str">
        <f t="shared" si="0"/>
        <v>Digikey</v>
      </c>
      <c r="K10" s="13" t="str">
        <f t="shared" si="1"/>
        <v>UBPN-063</v>
      </c>
      <c r="M10" t="str">
        <f t="shared" si="2"/>
        <v>1 &amp; Ethernet Jacks &amp; Digikey &amp; UBPN-063\\ \hline</v>
      </c>
    </row>
    <row r="11" spans="1:13" x14ac:dyDescent="0.25">
      <c r="A11" t="s">
        <v>14</v>
      </c>
      <c r="B11">
        <v>1</v>
      </c>
      <c r="C11" t="s">
        <v>15</v>
      </c>
      <c r="D11" t="s">
        <v>239</v>
      </c>
      <c r="F11" t="s">
        <v>167</v>
      </c>
      <c r="J11" t="str">
        <f t="shared" si="0"/>
        <v>Stainless steel midget Vent, Boatstore</v>
      </c>
      <c r="K11" s="13" t="str">
        <f t="shared" si="1"/>
        <v>UBPN-064</v>
      </c>
      <c r="M11" t="str">
        <f t="shared" si="2"/>
        <v>1 &amp; Noses &amp; Stainless steel midget Vent, Boatstore &amp; UBPN-064\\ \hline</v>
      </c>
    </row>
    <row r="12" spans="1:13" x14ac:dyDescent="0.25">
      <c r="A12" t="s">
        <v>16</v>
      </c>
      <c r="B12" t="s">
        <v>240</v>
      </c>
      <c r="D12" t="s">
        <v>158</v>
      </c>
      <c r="E12" t="s">
        <v>17</v>
      </c>
      <c r="J12" t="str">
        <f t="shared" si="0"/>
        <v>McMaster-Carr, 94180A331</v>
      </c>
      <c r="K12" s="13" t="str">
        <f t="shared" si="1"/>
        <v>UBPN-065</v>
      </c>
      <c r="M12" t="str">
        <f t="shared" si="2"/>
        <v>? &amp; M3 HSIs &amp; McMaster-Carr, 94180A331 &amp; UBPN-065\\ \hline</v>
      </c>
    </row>
    <row r="13" spans="1:13" x14ac:dyDescent="0.25">
      <c r="A13" t="s">
        <v>18</v>
      </c>
      <c r="B13" t="s">
        <v>240</v>
      </c>
      <c r="D13" t="s">
        <v>158</v>
      </c>
      <c r="F13" t="s">
        <v>140</v>
      </c>
      <c r="J13" t="str">
        <f t="shared" si="0"/>
        <v>McMaster-Carr</v>
      </c>
      <c r="K13" s="13" t="str">
        <f t="shared" si="1"/>
        <v>UBPN-066</v>
      </c>
      <c r="M13" t="str">
        <f t="shared" si="2"/>
        <v>? &amp; Acryilic Sheets &amp; McMaster-Carr &amp; UBPN-066\\ \hline</v>
      </c>
    </row>
    <row r="14" spans="1:13" x14ac:dyDescent="0.25">
      <c r="A14" t="s">
        <v>160</v>
      </c>
      <c r="B14">
        <v>1</v>
      </c>
      <c r="D14" t="s">
        <v>11</v>
      </c>
      <c r="F14" t="s">
        <v>159</v>
      </c>
      <c r="J14" t="str">
        <f t="shared" si="0"/>
        <v>Amazon</v>
      </c>
      <c r="K14" s="13" t="str">
        <f t="shared" si="1"/>
        <v>UBPN-067</v>
      </c>
      <c r="M14" t="str">
        <f t="shared" si="2"/>
        <v>1 &amp; LulzBot Taulman Alloy 910 Nylon 3D Printer Filament, 1 lb. Reel, 3 mm, Natural &amp; Amazon &amp; UBPN-067\\ \hline</v>
      </c>
    </row>
    <row r="15" spans="1:13" x14ac:dyDescent="0.25">
      <c r="A15" t="s">
        <v>19</v>
      </c>
      <c r="B15">
        <v>1</v>
      </c>
      <c r="D15" t="s">
        <v>158</v>
      </c>
      <c r="E15" t="s">
        <v>238</v>
      </c>
      <c r="F15" s="8" t="s">
        <v>133</v>
      </c>
      <c r="J15" t="str">
        <f t="shared" si="0"/>
        <v>McMaster-Carr, 47065t801</v>
      </c>
      <c r="K15" s="13" t="str">
        <f t="shared" si="1"/>
        <v>UBPN-068</v>
      </c>
      <c r="M15" t="str">
        <f t="shared" si="2"/>
        <v>1 &amp; T-slot framing &amp; McMaster-Carr, 47065t801 &amp; UBPN-068\\ \hline</v>
      </c>
    </row>
  </sheetData>
  <hyperlinks>
    <hyperlink ref="F4" r:id="rId1"/>
    <hyperlink ref="F15" r:id="rId2" location="47065t801/=149llo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0" zoomScaleNormal="120" zoomScalePageLayoutView="120" workbookViewId="0">
      <selection activeCell="D5" sqref="D5:D13"/>
    </sheetView>
  </sheetViews>
  <sheetFormatPr defaultColWidth="8.85546875" defaultRowHeight="15" x14ac:dyDescent="0.25"/>
  <cols>
    <col min="2" max="2" width="33.28515625" customWidth="1"/>
    <col min="3" max="3" width="66.85546875" style="3" customWidth="1"/>
  </cols>
  <sheetData>
    <row r="1" spans="1:5" x14ac:dyDescent="0.25">
      <c r="C1"/>
    </row>
    <row r="2" spans="1:5" x14ac:dyDescent="0.25">
      <c r="B2" t="s">
        <v>20</v>
      </c>
      <c r="C2"/>
    </row>
    <row r="4" spans="1:5" ht="28.5" x14ac:dyDescent="0.45">
      <c r="A4" t="s">
        <v>49</v>
      </c>
      <c r="B4" s="1" t="s">
        <v>1</v>
      </c>
      <c r="C4" s="4" t="s">
        <v>21</v>
      </c>
      <c r="D4" s="1"/>
      <c r="E4" s="1"/>
    </row>
    <row r="5" spans="1:5" ht="30" x14ac:dyDescent="0.25">
      <c r="B5" t="s">
        <v>22</v>
      </c>
      <c r="C5" s="3" t="s">
        <v>23</v>
      </c>
      <c r="D5" t="str">
        <f>CONCATENATE(A5, " &amp; ", B5, " &amp; ", C5, " &amp; ", "", "\\ \hline")</f>
        <v xml:space="preserve"> &amp; Uggly Box &amp; Holes need to be drilled
Domes glued in place &amp; \\ \hline</v>
      </c>
    </row>
    <row r="6" spans="1:5" x14ac:dyDescent="0.25">
      <c r="B6" t="s">
        <v>24</v>
      </c>
      <c r="C6" s="3" t="s">
        <v>25</v>
      </c>
      <c r="D6" t="str">
        <f t="shared" ref="D6:D13" si="0">CONCATENATE(A6, " &amp; ", B6, " &amp; ", C6, " &amp; ", "", "\\ \hline")</f>
        <v xml:space="preserve"> &amp; Plate &amp; Several holes need to be drilled. &amp; \\ \hline</v>
      </c>
    </row>
    <row r="7" spans="1:5" x14ac:dyDescent="0.25">
      <c r="B7" t="s">
        <v>26</v>
      </c>
      <c r="C7" s="3" t="s">
        <v>27</v>
      </c>
      <c r="D7" t="str">
        <f t="shared" si="0"/>
        <v xml:space="preserve"> &amp; Power supply &amp; holes need to be drilled and gland and power connector installed &amp; \\ \hline</v>
      </c>
    </row>
    <row r="8" spans="1:5" ht="30" x14ac:dyDescent="0.25">
      <c r="B8" t="s">
        <v>28</v>
      </c>
      <c r="C8" s="3" t="s">
        <v>29</v>
      </c>
      <c r="D8" t="str">
        <f t="shared" si="0"/>
        <v xml:space="preserve"> &amp; Radshield mounting plate &amp; Plate needs to be cut from raw material
plate needs holes drilled in it for mounting. &amp; \\ \hline</v>
      </c>
    </row>
    <row r="9" spans="1:5" ht="30" x14ac:dyDescent="0.25">
      <c r="B9" t="s">
        <v>30</v>
      </c>
      <c r="C9" s="3" t="s">
        <v>31</v>
      </c>
      <c r="D9" t="str">
        <f t="shared" si="0"/>
        <v xml:space="preserve"> &amp; Waggle Scaffold &amp; Acrylic needs to be laser cut
HSIs need to be installed &amp; \\ \hline</v>
      </c>
    </row>
    <row r="10" spans="1:5" x14ac:dyDescent="0.25">
      <c r="B10" t="s">
        <v>32</v>
      </c>
      <c r="C10" s="3" t="s">
        <v>33</v>
      </c>
      <c r="D10" t="str">
        <f t="shared" si="0"/>
        <v xml:space="preserve"> &amp; Camera mount &amp; Camera Mount needs to be printed &amp; \\ \hline</v>
      </c>
    </row>
    <row r="11" spans="1:5" x14ac:dyDescent="0.25">
      <c r="B11" t="s">
        <v>34</v>
      </c>
      <c r="C11" s="3" t="s">
        <v>35</v>
      </c>
      <c r="D11" t="str">
        <f t="shared" si="0"/>
        <v xml:space="preserve"> &amp; 3way sensor mount &amp; 3way mount needs to be printed &amp; \\ \hline</v>
      </c>
    </row>
    <row r="12" spans="1:5" x14ac:dyDescent="0.25">
      <c r="B12" t="s">
        <v>36</v>
      </c>
      <c r="C12" s="3" t="s">
        <v>37</v>
      </c>
      <c r="D12" t="str">
        <f t="shared" si="0"/>
        <v xml:space="preserve"> &amp; Modified base for rad shield &amp; Holes need to be cut for mounting 3way sensor mount. &amp; \\ \hline</v>
      </c>
    </row>
    <row r="13" spans="1:5" x14ac:dyDescent="0.25">
      <c r="B13" t="s">
        <v>38</v>
      </c>
      <c r="C13" s="3" t="s">
        <v>39</v>
      </c>
      <c r="D13" t="str">
        <f t="shared" si="0"/>
        <v xml:space="preserve"> &amp; Optional: Cut 8020 8inch mounting &amp; Chopsaw the 8020 aluminum down to approprioate sizes. &amp; \\ \hline</v>
      </c>
    </row>
    <row r="16" spans="1:5" x14ac:dyDescent="0.25">
      <c r="B16" t="s">
        <v>40</v>
      </c>
      <c r="C16" s="3" t="s">
        <v>41</v>
      </c>
    </row>
    <row r="17" spans="2:3" x14ac:dyDescent="0.25">
      <c r="B17" t="s">
        <v>42</v>
      </c>
      <c r="C17" s="3" t="s">
        <v>43</v>
      </c>
    </row>
    <row r="18" spans="2:3" x14ac:dyDescent="0.25">
      <c r="B18" t="s">
        <v>44</v>
      </c>
      <c r="C18" s="3" t="s">
        <v>45</v>
      </c>
    </row>
    <row r="19" spans="2:3" x14ac:dyDescent="0.25">
      <c r="B19" t="s">
        <v>46</v>
      </c>
      <c r="C19" s="3" t="s">
        <v>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27" zoomScale="120" zoomScaleNormal="120" zoomScalePageLayoutView="120" workbookViewId="0">
      <selection activeCell="N30" sqref="N30"/>
    </sheetView>
  </sheetViews>
  <sheetFormatPr defaultColWidth="8.85546875" defaultRowHeight="15" x14ac:dyDescent="0.25"/>
  <cols>
    <col min="1" max="1" width="60.85546875" customWidth="1"/>
    <col min="2" max="3" width="8.85546875" style="3"/>
    <col min="4" max="4" width="23.28515625" customWidth="1"/>
    <col min="5" max="5" width="33.7109375" customWidth="1"/>
    <col min="11" max="11" width="41.42578125" customWidth="1"/>
  </cols>
  <sheetData>
    <row r="1" spans="1:14" x14ac:dyDescent="0.25">
      <c r="B1"/>
      <c r="C1"/>
    </row>
    <row r="2" spans="1:14" x14ac:dyDescent="0.25">
      <c r="A2" t="s">
        <v>47</v>
      </c>
      <c r="B2"/>
      <c r="C2"/>
    </row>
    <row r="3" spans="1:14" ht="57" x14ac:dyDescent="0.45">
      <c r="A3" s="1" t="s">
        <v>1</v>
      </c>
      <c r="B3" s="4" t="s">
        <v>48</v>
      </c>
      <c r="C3" s="4" t="s">
        <v>49</v>
      </c>
      <c r="D3" s="1" t="s">
        <v>2</v>
      </c>
      <c r="E3" s="1" t="s">
        <v>3</v>
      </c>
      <c r="F3" s="1" t="s">
        <v>4</v>
      </c>
    </row>
    <row r="4" spans="1:14" ht="45" x14ac:dyDescent="0.25">
      <c r="A4" t="s">
        <v>50</v>
      </c>
      <c r="B4" s="3" t="s">
        <v>51</v>
      </c>
      <c r="C4" s="3">
        <v>2</v>
      </c>
      <c r="D4" t="s">
        <v>52</v>
      </c>
      <c r="E4" t="s">
        <v>158</v>
      </c>
      <c r="F4" s="5" t="s">
        <v>53</v>
      </c>
      <c r="G4" t="s">
        <v>141</v>
      </c>
      <c r="K4" t="str">
        <f>CONCATENATE(D4, IF(LEN(D4) &gt; 0, ", ", ""), E4, IF(LEN(E4) &gt; 0, ", ", ""), F4, IF(LEN(F4) &gt; 0, IF(LEN(B4) &gt; 0, ", ", ""), ""), B4)</f>
        <v>M4x14, McMaster-Carr, 91502A126, For Camera Mounts</v>
      </c>
      <c r="L4" s="13" t="str">
        <f>CONCATENATE("UBPN-", TEXT(ROW(A4)-3, "000"))</f>
        <v>UBPN-001</v>
      </c>
      <c r="N4" t="str">
        <f>CONCATENATE(C4, " &amp; ", A4, " &amp; ", K4, " &amp; ", L4, "\\ \hline")</f>
        <v>2 &amp; M4 Cap screw &amp; M4x14, McMaster-Carr, 91502A126, For Camera Mounts &amp; UBPN-001\\ \hline</v>
      </c>
    </row>
    <row r="5" spans="1:14" ht="45" x14ac:dyDescent="0.25">
      <c r="A5" t="s">
        <v>218</v>
      </c>
      <c r="B5" s="3" t="s">
        <v>51</v>
      </c>
      <c r="C5" s="3">
        <v>2</v>
      </c>
      <c r="E5" t="s">
        <v>158</v>
      </c>
      <c r="F5" t="s">
        <v>55</v>
      </c>
      <c r="G5" s="8" t="s">
        <v>142</v>
      </c>
      <c r="K5" t="str">
        <f>CONCATENATE(D5, IF(LEN(D5) &gt; 0, ", ", ""), E5, IF(LEN(E5) &gt; 0, ", ", ""), F5, IF(LEN(F5) &gt; 0, IF(LEN(B5) &gt; 0, ", ", ""), ""), B5)</f>
        <v>McMaster-Carr, 91166A240, For Camera Mounts</v>
      </c>
      <c r="L5" s="13" t="str">
        <f>CONCATENATE("UBPN-", TEXT(ROW(A5)-3, "000"))</f>
        <v>UBPN-002</v>
      </c>
      <c r="N5" t="str">
        <f t="shared" ref="N5:N52" si="0">CONCATENATE(C5, " &amp; ", A5, " &amp; ", K5, " &amp; ", L5, "\\ \hline")</f>
        <v>2 &amp; Washer for M5 Screw Size &amp; McMaster-Carr, 91166A240, For Camera Mounts &amp; UBPN-002\\ \hline</v>
      </c>
    </row>
    <row r="6" spans="1:14" ht="45" x14ac:dyDescent="0.25">
      <c r="A6" t="s">
        <v>56</v>
      </c>
      <c r="B6" s="3" t="s">
        <v>51</v>
      </c>
      <c r="C6" s="3">
        <v>2</v>
      </c>
      <c r="E6" t="s">
        <v>158</v>
      </c>
      <c r="F6" s="5" t="s">
        <v>57</v>
      </c>
      <c r="G6" t="s">
        <v>143</v>
      </c>
      <c r="K6" t="str">
        <f>CONCATENATE(D6, IF(LEN(D6) &gt; 0, ", ", ""), E6, IF(LEN(E6) &gt; 0, ", ", ""), F6, IF(LEN(F6) &gt; 0, IF(LEN(B6) &gt; 0, ", ", ""), ""), B6)</f>
        <v>McMaster-Carr, 97985A530, For Camera Mounts</v>
      </c>
      <c r="L6" s="13" t="str">
        <f>CONCATENATE("UBPN-", TEXT(ROW(A6)-3, "000"))</f>
        <v>UBPN-003</v>
      </c>
      <c r="N6" t="str">
        <f t="shared" si="0"/>
        <v>2 &amp; M4 lock washers &amp; McMaster-Carr, 97985A530, For Camera Mounts &amp; UBPN-003\\ \hline</v>
      </c>
    </row>
    <row r="7" spans="1:14" ht="45" x14ac:dyDescent="0.25">
      <c r="A7" t="s">
        <v>58</v>
      </c>
      <c r="B7" s="3" t="s">
        <v>51</v>
      </c>
      <c r="C7" s="3">
        <v>2</v>
      </c>
      <c r="E7" t="s">
        <v>158</v>
      </c>
      <c r="F7" s="5" t="s">
        <v>59</v>
      </c>
      <c r="G7" t="s">
        <v>144</v>
      </c>
      <c r="K7" t="str">
        <f>CONCATENATE(D7, IF(LEN(D7) &gt; 0, ", ", ""), E7, IF(LEN(E7) &gt; 0, ", ", ""), F7, IF(LEN(F7) &gt; 0, IF(LEN(B7) &gt; 0, ", ", ""), ""), B7)</f>
        <v>McMaster-Carr, 90591A141, For Camera Mounts</v>
      </c>
      <c r="L7" s="13" t="str">
        <f>CONCATENATE("UBPN-", TEXT(ROW(A7)-3, "000"))</f>
        <v>UBPN-004</v>
      </c>
      <c r="N7" t="str">
        <f t="shared" si="0"/>
        <v>2 &amp; M4 &amp; McMaster-Carr, 90591A141, For Camera Mounts &amp; UBPN-004\\ \hline</v>
      </c>
    </row>
    <row r="8" spans="1:14" ht="75" x14ac:dyDescent="0.25">
      <c r="A8" t="s">
        <v>219</v>
      </c>
      <c r="B8" s="3" t="s">
        <v>60</v>
      </c>
      <c r="C8" s="3">
        <v>4</v>
      </c>
      <c r="E8" t="s">
        <v>158</v>
      </c>
      <c r="F8" t="s">
        <v>223</v>
      </c>
      <c r="G8" s="8" t="s">
        <v>137</v>
      </c>
      <c r="K8" t="str">
        <f t="shared" ref="K8:K9" si="1">CONCATENATE(D8, IF(LEN(D8) &gt; 0, ", ", ""), E8, IF(LEN(E8) &gt; 0, ", ", ""), F8, IF(LEN(F8) &gt; 0, IF(LEN(B8) &gt; 0, ", ", ""), ""), B8)</f>
        <v>McMaster-Carr, 92470a194, Mounts Sensor mount to Rad Shield</v>
      </c>
      <c r="L8" s="13" t="str">
        <f>CONCATENATE("UBPN-", TEXT(ROW(A8)-3, "000"))</f>
        <v>UBPN-005</v>
      </c>
      <c r="N8" t="str">
        <f t="shared" si="0"/>
        <v>4 &amp; Number 8 Screw &amp; McMaster-Carr, 92470a194, Mounts Sensor mount to Rad Shield &amp; UBPN-005\\ \hline</v>
      </c>
    </row>
    <row r="9" spans="1:14" ht="60" x14ac:dyDescent="0.25">
      <c r="A9" t="s">
        <v>220</v>
      </c>
      <c r="B9" s="3" t="s">
        <v>61</v>
      </c>
      <c r="C9" s="3">
        <v>2</v>
      </c>
      <c r="E9" t="s">
        <v>158</v>
      </c>
      <c r="F9" t="s">
        <v>224</v>
      </c>
      <c r="G9" s="8" t="s">
        <v>138</v>
      </c>
      <c r="K9" t="str">
        <f t="shared" si="1"/>
        <v>McMaster-Carr, 90380a144, Mounts sensors to Mounts</v>
      </c>
      <c r="L9" s="13" t="str">
        <f>CONCATENATE("UBPN-", TEXT(ROW(A9)-3, "000"))</f>
        <v>UBPN-006</v>
      </c>
      <c r="N9" t="str">
        <f t="shared" si="0"/>
        <v>2 &amp; Number 6 Screw &amp; McMaster-Carr, 90380a144, Mounts sensors to Mounts &amp; UBPN-006\\ \hline</v>
      </c>
    </row>
    <row r="10" spans="1:14" x14ac:dyDescent="0.25">
      <c r="A10" t="s">
        <v>62</v>
      </c>
      <c r="B10" s="3" t="s">
        <v>63</v>
      </c>
      <c r="C10" s="3">
        <v>4</v>
      </c>
      <c r="D10" t="s">
        <v>64</v>
      </c>
      <c r="E10" t="s">
        <v>158</v>
      </c>
      <c r="F10" s="5" t="s">
        <v>65</v>
      </c>
      <c r="G10" t="s">
        <v>145</v>
      </c>
      <c r="K10" t="str">
        <f t="shared" ref="K10:K13" si="2">CONCATENATE(D10, IF(LEN(D10) &gt; 0, ", ", ""), E10, IF(LEN(E10) &gt; 0, ", ", ""), F10, IF(LEN(F10) &gt; 0, IF(LEN(B10) &gt; 0, ", ", ""), ""), B10)</f>
        <v>M4X30, McMaster-Carr, 92005A232, Scaffold</v>
      </c>
      <c r="L10" s="13" t="str">
        <f>CONCATENATE("UBPN-", TEXT(ROW(A10)-3, "000"))</f>
        <v>UBPN-007</v>
      </c>
      <c r="N10" t="str">
        <f t="shared" si="0"/>
        <v>4 &amp; Long M4s screws &amp; M4X30, McMaster-Carr, 92005A232, Scaffold &amp; UBPN-007\\ \hline</v>
      </c>
    </row>
    <row r="11" spans="1:14" x14ac:dyDescent="0.25">
      <c r="A11" t="s">
        <v>147</v>
      </c>
      <c r="B11" s="3" t="s">
        <v>63</v>
      </c>
      <c r="C11" s="3">
        <v>4</v>
      </c>
      <c r="D11" t="s">
        <v>54</v>
      </c>
      <c r="E11" t="s">
        <v>158</v>
      </c>
      <c r="F11" t="s">
        <v>55</v>
      </c>
      <c r="G11" t="s">
        <v>146</v>
      </c>
      <c r="K11" t="str">
        <f t="shared" si="2"/>
        <v>M4 Washers, McMaster-Carr, 91166A240, Scaffold</v>
      </c>
      <c r="L11" s="13" t="str">
        <f>CONCATENATE("UBPN-", TEXT(ROW(A11)-3, "000"))</f>
        <v>UBPN-008</v>
      </c>
      <c r="N11" t="str">
        <f t="shared" si="0"/>
        <v>4 &amp; M4 Washfor M5 Screw Sizeers &amp; M4 Washers, McMaster-Carr, 91166A240, Scaffold &amp; UBPN-008\\ \hline</v>
      </c>
    </row>
    <row r="12" spans="1:14" x14ac:dyDescent="0.25">
      <c r="A12" t="s">
        <v>66</v>
      </c>
      <c r="B12" s="3" t="s">
        <v>63</v>
      </c>
      <c r="C12" s="3">
        <v>4</v>
      </c>
      <c r="D12" t="s">
        <v>67</v>
      </c>
      <c r="E12" t="s">
        <v>158</v>
      </c>
      <c r="F12" t="s">
        <v>225</v>
      </c>
      <c r="G12" s="8" t="s">
        <v>68</v>
      </c>
      <c r="K12" t="str">
        <f t="shared" si="2"/>
        <v>SP134, McMaster-Carr, 94639a357, Scaffold</v>
      </c>
      <c r="L12" s="13" t="str">
        <f>CONCATENATE("UBPN-", TEXT(ROW(A12)-3, "000"))</f>
        <v>UBPN-009</v>
      </c>
      <c r="N12" t="str">
        <f t="shared" si="0"/>
        <v>4 &amp; Long Spacer &amp; SP134, McMaster-Carr, 94639a357, Scaffold &amp; UBPN-009\\ \hline</v>
      </c>
    </row>
    <row r="13" spans="1:14" x14ac:dyDescent="0.25">
      <c r="A13" t="s">
        <v>69</v>
      </c>
      <c r="B13" s="3" t="s">
        <v>63</v>
      </c>
      <c r="C13" s="3">
        <v>4</v>
      </c>
      <c r="D13" t="s">
        <v>69</v>
      </c>
      <c r="E13" t="s">
        <v>158</v>
      </c>
      <c r="F13" t="s">
        <v>70</v>
      </c>
      <c r="G13" t="s">
        <v>148</v>
      </c>
      <c r="K13" t="str">
        <f t="shared" si="2"/>
        <v>M4 Nuts, McMaster-Carr, 90695A035, Scaffold</v>
      </c>
      <c r="L13" s="13" t="str">
        <f>CONCATENATE("UBPN-", TEXT(ROW(A13)-3, "000"))</f>
        <v>UBPN-010</v>
      </c>
      <c r="N13" t="str">
        <f t="shared" si="0"/>
        <v>4 &amp; M4 Nuts &amp; M4 Nuts, McMaster-Carr, 90695A035, Scaffold &amp; UBPN-010\\ \hline</v>
      </c>
    </row>
    <row r="14" spans="1:14" ht="45" x14ac:dyDescent="0.25">
      <c r="A14" t="s">
        <v>71</v>
      </c>
      <c r="B14" s="3" t="s">
        <v>72</v>
      </c>
      <c r="C14" s="3">
        <v>4</v>
      </c>
      <c r="D14" t="s">
        <v>73</v>
      </c>
      <c r="E14" t="s">
        <v>158</v>
      </c>
      <c r="F14" t="s">
        <v>74</v>
      </c>
      <c r="G14" t="s">
        <v>149</v>
      </c>
      <c r="K14" t="str">
        <f t="shared" ref="K14:K15" si="3">CONCATENATE(D14, IF(LEN(D14) &gt; 0, ", ", ""), E14, IF(LEN(E14) &gt; 0, ", ", ""), F14, IF(LEN(F14) &gt; 0, IF(LEN(B14) &gt; 0, ", ", ""), ""), B14)</f>
        <v>M3x14, McMaster-Carr, 91290A119, Wagman to scaffold</v>
      </c>
      <c r="L14" s="13" t="str">
        <f>CONCATENATE("UBPN-", TEXT(ROW(A14)-3, "000"))</f>
        <v>UBPN-011</v>
      </c>
      <c r="N14" t="str">
        <f t="shared" si="0"/>
        <v>4 &amp; M3 screws &amp; M3x14, McMaster-Carr, 91290A119, Wagman to scaffold &amp; UBPN-011\\ \hline</v>
      </c>
    </row>
    <row r="15" spans="1:14" ht="45" x14ac:dyDescent="0.25">
      <c r="A15" t="s">
        <v>75</v>
      </c>
      <c r="B15" s="3" t="s">
        <v>72</v>
      </c>
      <c r="C15" s="3">
        <v>4</v>
      </c>
      <c r="D15" t="s">
        <v>76</v>
      </c>
      <c r="E15" t="s">
        <v>158</v>
      </c>
      <c r="F15" t="s">
        <v>226</v>
      </c>
      <c r="G15" s="8" t="s">
        <v>77</v>
      </c>
      <c r="K15" t="str">
        <f t="shared" si="3"/>
        <v>5/16" OD, 1/4" Length, for Number 6 Screw Size, McMaster-Carr, 94639a332, Wagman to scaffold</v>
      </c>
      <c r="L15" s="13" t="str">
        <f>CONCATENATE("UBPN-", TEXT(ROW(A15)-3, "000"))</f>
        <v>UBPN-012</v>
      </c>
      <c r="N15" t="str">
        <f t="shared" si="0"/>
        <v>4 &amp; M3 spacers &amp; 5/16" OD, 1/4" Length, for Number 6 Screw Size, McMaster-Carr, 94639a332, Wagman to scaffold &amp; UBPN-012\\ \hline</v>
      </c>
    </row>
    <row r="16" spans="1:14" ht="75" x14ac:dyDescent="0.25">
      <c r="A16" t="s">
        <v>71</v>
      </c>
      <c r="B16" s="3" t="s">
        <v>206</v>
      </c>
      <c r="C16" s="3">
        <v>8</v>
      </c>
      <c r="D16" t="s">
        <v>79</v>
      </c>
      <c r="E16" t="s">
        <v>158</v>
      </c>
      <c r="F16" t="s">
        <v>80</v>
      </c>
      <c r="G16" t="s">
        <v>150</v>
      </c>
      <c r="K16" t="str">
        <f t="shared" ref="K16:K17" si="4">CONCATENATE(D16, IF(LEN(D16) &gt; 0, ", ", ""), E16, IF(LEN(E16) &gt; 0, ", ", ""), F16, IF(LEN(F16) &gt; 0, IF(LEN(B16) &gt; 0, ", ", ""), ""), B16)</f>
        <v>M3X10, McMaster-Carr, 91290A115, XU4 to scaffold and C1+ to wagman</v>
      </c>
      <c r="L16" s="13" t="str">
        <f>CONCATENATE("UBPN-", TEXT(ROW(A16)-3, "000"))</f>
        <v>UBPN-013</v>
      </c>
      <c r="N16" t="str">
        <f t="shared" si="0"/>
        <v>8 &amp; M3 screws &amp; M3X10, McMaster-Carr, 91290A115, XU4 to scaffold and C1+ to wagman &amp; UBPN-013\\ \hline</v>
      </c>
    </row>
    <row r="17" spans="1:14" ht="30" x14ac:dyDescent="0.25">
      <c r="A17" t="s">
        <v>75</v>
      </c>
      <c r="B17" s="3" t="s">
        <v>78</v>
      </c>
      <c r="C17" s="3">
        <v>4</v>
      </c>
      <c r="D17" t="s">
        <v>81</v>
      </c>
      <c r="E17" t="s">
        <v>158</v>
      </c>
      <c r="F17" t="s">
        <v>227</v>
      </c>
      <c r="G17" s="12" t="s">
        <v>82</v>
      </c>
      <c r="K17" t="str">
        <f t="shared" si="4"/>
        <v>3/16" OD, 1/4" Length, for Number 4 Screw Size, McMaster-Carr, 94639a706, XU4 to scaffold</v>
      </c>
      <c r="L17" s="13" t="str">
        <f>CONCATENATE("UBPN-", TEXT(ROW(A17)-3, "000"))</f>
        <v>UBPN-014</v>
      </c>
      <c r="N17" t="str">
        <f t="shared" si="0"/>
        <v>4 &amp; M3 spacers &amp; 3/16" OD, 1/4" Length, for Number 4 Screw Size, McMaster-Carr, 94639a706, XU4 to scaffold &amp; UBPN-014\\ \hline</v>
      </c>
    </row>
    <row r="18" spans="1:14" ht="30" x14ac:dyDescent="0.25">
      <c r="A18" t="s">
        <v>75</v>
      </c>
      <c r="B18" s="3" t="s">
        <v>83</v>
      </c>
      <c r="C18" s="3">
        <v>4</v>
      </c>
      <c r="D18" t="s">
        <v>84</v>
      </c>
      <c r="E18" t="s">
        <v>158</v>
      </c>
      <c r="F18" t="s">
        <v>222</v>
      </c>
      <c r="G18" s="8" t="s">
        <v>85</v>
      </c>
      <c r="K18" t="str">
        <f t="shared" ref="K18:K19" si="5">CONCATENATE(D18, IF(LEN(D18) &gt; 0, ", ", ""), E18, IF(LEN(E18) &gt; 0, ", ", ""), F18, IF(LEN(F18) &gt; 0, IF(LEN(B18) &gt; 0, ", ", ""), ""), B18)</f>
        <v>Sp 3/8, McMaster-Carr, 94639a710, C1+ to Wagman</v>
      </c>
      <c r="L18" s="13" t="str">
        <f>CONCATENATE("UBPN-", TEXT(ROW(A18)-3, "000"))</f>
        <v>UBPN-015</v>
      </c>
      <c r="N18" t="str">
        <f t="shared" si="0"/>
        <v>4 &amp; M3 spacers &amp; Sp 3/8, McMaster-Carr, 94639a710, C1+ to Wagman &amp; UBPN-015\\ \hline</v>
      </c>
    </row>
    <row r="19" spans="1:14" ht="30" x14ac:dyDescent="0.25">
      <c r="A19" s="11" t="s">
        <v>86</v>
      </c>
      <c r="B19" s="3" t="s">
        <v>83</v>
      </c>
      <c r="C19" s="3">
        <v>4</v>
      </c>
      <c r="D19" s="10" t="s">
        <v>205</v>
      </c>
      <c r="E19" t="s">
        <v>158</v>
      </c>
      <c r="F19" s="8" t="s">
        <v>202</v>
      </c>
      <c r="G19" t="s">
        <v>221</v>
      </c>
      <c r="K19" t="str">
        <f t="shared" si="5"/>
        <v>m3 nuts, McMaster-Carr, 90695A033, C1+ to Wagman</v>
      </c>
      <c r="L19" s="13" t="str">
        <f>CONCATENATE("UBPN-", TEXT(ROW(A19)-3, "000"))</f>
        <v>UBPN-016</v>
      </c>
      <c r="N19" t="str">
        <f t="shared" si="0"/>
        <v>4 &amp; M3 Nuts &amp; m3 nuts, McMaster-Carr, 90695A033, C1+ to Wagman &amp; UBPN-016\\ \hline</v>
      </c>
    </row>
    <row r="20" spans="1:14" x14ac:dyDescent="0.25">
      <c r="A20" t="s">
        <v>87</v>
      </c>
      <c r="B20" s="3" t="s">
        <v>88</v>
      </c>
      <c r="C20" s="3">
        <v>8</v>
      </c>
      <c r="D20" t="s">
        <v>89</v>
      </c>
      <c r="E20" t="s">
        <v>158</v>
      </c>
      <c r="F20" t="s">
        <v>90</v>
      </c>
      <c r="G20" t="s">
        <v>151</v>
      </c>
      <c r="K20" t="str">
        <f t="shared" ref="K20:K24" si="6">CONCATENATE(D20, IF(LEN(D20) &gt; 0, ", ", ""), E20, IF(LEN(E20) &gt; 0, ", ", ""), F20, IF(LEN(F20) &gt; 0, IF(LEN(B20) &gt; 0, ", ", ""), ""), B20)</f>
        <v>M2X20, McMaster-Carr, 91292A013, Camera</v>
      </c>
      <c r="L20" s="13" t="str">
        <f>CONCATENATE("UBPN-", TEXT(ROW(A20)-3, "000"))</f>
        <v>UBPN-017</v>
      </c>
      <c r="N20" t="str">
        <f t="shared" si="0"/>
        <v>8 &amp; M2 Screws &amp; M2X20, McMaster-Carr, 91292A013, Camera &amp; UBPN-017\\ \hline</v>
      </c>
    </row>
    <row r="21" spans="1:14" x14ac:dyDescent="0.25">
      <c r="A21" s="11" t="s">
        <v>91</v>
      </c>
      <c r="B21" s="3" t="s">
        <v>88</v>
      </c>
      <c r="C21" s="3">
        <v>8</v>
      </c>
      <c r="D21" t="s">
        <v>92</v>
      </c>
      <c r="E21" t="s">
        <v>158</v>
      </c>
      <c r="F21" t="s">
        <v>230</v>
      </c>
      <c r="G21" t="s">
        <v>200</v>
      </c>
      <c r="K21" t="str">
        <f t="shared" si="6"/>
        <v>M2 nylon washers, McMaster-Carr, 95610a510, Camera</v>
      </c>
      <c r="L21" s="13" t="str">
        <f>CONCATENATE("UBPN-", TEXT(ROW(A21)-3, "000"))</f>
        <v>UBPN-018</v>
      </c>
      <c r="N21" t="str">
        <f t="shared" si="0"/>
        <v>8 &amp; M2 washers &amp; M2 nylon washers, McMaster-Carr, 95610a510, Camera &amp; UBPN-018\\ \hline</v>
      </c>
    </row>
    <row r="22" spans="1:14" ht="15.75" customHeight="1" x14ac:dyDescent="0.25">
      <c r="A22" t="s">
        <v>93</v>
      </c>
      <c r="B22" s="3" t="s">
        <v>88</v>
      </c>
      <c r="C22" s="3">
        <v>8</v>
      </c>
      <c r="D22" t="s">
        <v>93</v>
      </c>
      <c r="E22" t="s">
        <v>158</v>
      </c>
      <c r="F22" t="s">
        <v>94</v>
      </c>
      <c r="G22" t="s">
        <v>152</v>
      </c>
      <c r="K22" t="str">
        <f t="shared" si="6"/>
        <v>M2 nuts, McMaster-Carr, 90591A265, Camera</v>
      </c>
      <c r="L22" s="13" t="str">
        <f>CONCATENATE("UBPN-", TEXT(ROW(A22)-3, "000"))</f>
        <v>UBPN-019</v>
      </c>
      <c r="N22" t="str">
        <f t="shared" si="0"/>
        <v>8 &amp; M2 nuts &amp; M2 nuts, McMaster-Carr, 90591A265, Camera &amp; UBPN-019\\ \hline</v>
      </c>
    </row>
    <row r="23" spans="1:14" ht="15.75" customHeight="1" x14ac:dyDescent="0.25">
      <c r="A23" t="s">
        <v>95</v>
      </c>
      <c r="B23" s="3" t="s">
        <v>63</v>
      </c>
      <c r="C23" s="3">
        <v>4</v>
      </c>
      <c r="D23" t="s">
        <v>96</v>
      </c>
      <c r="E23" t="s">
        <v>158</v>
      </c>
      <c r="F23" t="s">
        <v>97</v>
      </c>
      <c r="G23" t="s">
        <v>153</v>
      </c>
      <c r="K23" t="str">
        <f t="shared" si="6"/>
        <v>1/4" 6-19 Phillips Thread Forming Screw, McMaster-Carr, 90380A144, Scaffold</v>
      </c>
      <c r="L23" s="13" t="str">
        <f>CONCATENATE("UBPN-", TEXT(ROW(A23)-3, "000"))</f>
        <v>UBPN-020</v>
      </c>
      <c r="N23" t="str">
        <f t="shared" si="0"/>
        <v>4 &amp; Rail Screws &amp; 1/4" 6-19 Phillips Thread Forming Screw, McMaster-Carr, 90380A144, Scaffold &amp; UBPN-020\\ \hline</v>
      </c>
    </row>
    <row r="24" spans="1:14" x14ac:dyDescent="0.25">
      <c r="A24" t="s">
        <v>157</v>
      </c>
      <c r="C24" s="3">
        <v>1</v>
      </c>
      <c r="E24" t="s">
        <v>158</v>
      </c>
      <c r="F24" t="s">
        <v>156</v>
      </c>
      <c r="G24" t="s">
        <v>155</v>
      </c>
      <c r="K24" t="str">
        <f t="shared" si="6"/>
        <v>McMaster-Carr, 94180a331</v>
      </c>
      <c r="L24" s="13" t="str">
        <f>CONCATENATE("UBPN-", TEXT(ROW(A24)-3, "000"))</f>
        <v>UBPN-021</v>
      </c>
      <c r="N24" t="str">
        <f t="shared" si="0"/>
        <v>1 &amp; Heat-Set Inserts for Plastics M3 x 0.5 mm Thread Size &amp; McMaster-Carr, 94180a331 &amp; UBPN-021\\ \hline</v>
      </c>
    </row>
    <row r="25" spans="1:14" x14ac:dyDescent="0.25">
      <c r="A25" t="s">
        <v>182</v>
      </c>
      <c r="C25" s="3">
        <v>1</v>
      </c>
      <c r="L25" s="13" t="str">
        <f>CONCATENATE("UBPN-", TEXT(ROW(A25)-3, "000"))</f>
        <v>UBPN-022</v>
      </c>
      <c r="N25" t="str">
        <f t="shared" si="0"/>
        <v>1 &amp; LightSense &amp;  &amp; UBPN-022\\ \hline</v>
      </c>
    </row>
    <row r="26" spans="1:14" x14ac:dyDescent="0.25">
      <c r="A26" t="s">
        <v>183</v>
      </c>
      <c r="B26"/>
      <c r="C26" s="3">
        <v>1</v>
      </c>
      <c r="L26" s="13" t="str">
        <f>CONCATENATE("UBPN-", TEXT(ROW(A26)-3, "000"))</f>
        <v>UBPN-023</v>
      </c>
      <c r="N26" t="str">
        <f t="shared" si="0"/>
        <v>1 &amp; AirSense &amp;  &amp; UBPN-023\\ \hline</v>
      </c>
    </row>
    <row r="27" spans="1:14" x14ac:dyDescent="0.25">
      <c r="A27" t="s">
        <v>98</v>
      </c>
      <c r="B27"/>
      <c r="C27" s="3">
        <v>1</v>
      </c>
      <c r="D27" t="s">
        <v>99</v>
      </c>
      <c r="K27" t="str">
        <f t="shared" ref="K27:K29" si="7">CONCATENATE(D27, IF(LEN(D27) &gt; 0, ", ", ""), E27, IF(LEN(E27) &gt; 0, ", ", ""), F27, IF(LEN(F27) &gt; 0, IF(LEN(B27) &gt; 0, ", ", ""), ""), B27)</f>
        <v xml:space="preserve">Modified by Surya, </v>
      </c>
      <c r="L27" s="13" t="str">
        <f>CONCATENATE("UBPN-", TEXT(ROW(A27)-3, "000"))</f>
        <v>UBPN-024</v>
      </c>
      <c r="N27" t="str">
        <f t="shared" si="0"/>
        <v>1 &amp; C1+ &amp; Modified by Surya,  &amp; UBPN-024\\ \hline</v>
      </c>
    </row>
    <row r="28" spans="1:14" x14ac:dyDescent="0.25">
      <c r="A28" t="s">
        <v>100</v>
      </c>
      <c r="B28"/>
      <c r="C28" s="3">
        <v>1</v>
      </c>
      <c r="D28" t="s">
        <v>45</v>
      </c>
      <c r="K28" t="str">
        <f t="shared" si="7"/>
        <v xml:space="preserve">Produced by Surya, </v>
      </c>
      <c r="L28" s="13" t="str">
        <f>CONCATENATE("UBPN-", TEXT(ROW(A28)-3, "000"))</f>
        <v>UBPN-025</v>
      </c>
      <c r="N28" t="str">
        <f t="shared" si="0"/>
        <v>1 &amp; Wagman &amp; Produced by Surya,  &amp; UBPN-025\\ \hline</v>
      </c>
    </row>
    <row r="29" spans="1:14" x14ac:dyDescent="0.25">
      <c r="A29" t="s">
        <v>101</v>
      </c>
      <c r="B29"/>
      <c r="C29" s="3">
        <v>1</v>
      </c>
      <c r="D29" t="s">
        <v>99</v>
      </c>
      <c r="K29" t="str">
        <f t="shared" si="7"/>
        <v xml:space="preserve">Modified by Surya, </v>
      </c>
      <c r="L29" s="13" t="str">
        <f>CONCATENATE("UBPN-", TEXT(ROW(A29)-3, "000"))</f>
        <v>UBPN-026</v>
      </c>
      <c r="N29" t="str">
        <f t="shared" si="0"/>
        <v>1 &amp; XU4 &amp; Modified by Surya,  &amp; UBPN-026\\ \hline</v>
      </c>
    </row>
    <row r="30" spans="1:14" x14ac:dyDescent="0.25">
      <c r="A30" t="s">
        <v>102</v>
      </c>
      <c r="B30"/>
      <c r="C30" s="3">
        <v>1</v>
      </c>
      <c r="D30" t="s">
        <v>210</v>
      </c>
      <c r="G30" t="s">
        <v>209</v>
      </c>
      <c r="K30" t="str">
        <f>CONCATENATE(D30, IF(LEN(D30) &gt; 0, ", ", ""), E30, IF(LEN(E30) &gt; 0, ", ", ""), G30, IF(LEN(G30) &gt; 0, IF(LEN(B30) &gt; 0, ", ", ""), ""), B30)</f>
        <v>100ELP-USB8MP02G-L75, https://www.amazon.com/ELP-75degree-8megapixel-Webcams-Industrial/dp/B00WFQOTM2</v>
      </c>
      <c r="L30" s="13" t="str">
        <f>CONCATENATE("UBPN-", TEXT(ROW(A30)-3, "000"))</f>
        <v>UBPN-027</v>
      </c>
      <c r="N30" t="str">
        <f t="shared" si="0"/>
        <v>1 &amp; Camera V &amp; 100ELP-USB8MP02G-L75, https://www.amazon.com/ELP-75degree-8megapixel-Webcams-Industrial/dp/B00WFQOTM2 &amp; UBPN-027\\ \hline</v>
      </c>
    </row>
    <row r="31" spans="1:14" x14ac:dyDescent="0.25">
      <c r="A31" t="s">
        <v>103</v>
      </c>
      <c r="B31"/>
      <c r="C31" s="3">
        <v>1</v>
      </c>
      <c r="D31" t="s">
        <v>207</v>
      </c>
      <c r="G31" t="s">
        <v>208</v>
      </c>
      <c r="K31" t="str">
        <f>CONCATENATE(D31, IF(LEN(D31) &gt; 0, ", ", ""), E31, IF(LEN(E31) &gt; 0, ", ", ""), G31, IF(LEN(G31) &gt; 0, IF(LEN(B31) &gt; 0, ", ", ""), ""), B31)</f>
        <v>ELP-USB500W02M-L21 , https://www.amazon.com/ELP-Camera-5megapixel-Industrial-Machine/dp/B00KA83C8O</v>
      </c>
      <c r="L31" s="13" t="str">
        <f>CONCATENATE("UBPN-", TEXT(ROW(A31)-3, "000"))</f>
        <v>UBPN-028</v>
      </c>
      <c r="N31" t="str">
        <f t="shared" si="0"/>
        <v>1 &amp; Camera H &amp; ELP-USB500W02M-L21 , https://www.amazon.com/ELP-Camera-5megapixel-Industrial-Machine/dp/B00KA83C8O &amp; UBPN-028\\ \hline</v>
      </c>
    </row>
    <row r="32" spans="1:14" ht="30" x14ac:dyDescent="0.25">
      <c r="A32" t="s">
        <v>104</v>
      </c>
      <c r="B32" s="3" t="s">
        <v>105</v>
      </c>
      <c r="C32" s="3" t="s">
        <v>106</v>
      </c>
      <c r="D32" t="s">
        <v>107</v>
      </c>
      <c r="E32" t="s">
        <v>158</v>
      </c>
      <c r="F32" s="6" t="s">
        <v>108</v>
      </c>
      <c r="K32" t="str">
        <f t="shared" ref="K32:K34" si="8">CONCATENATE(D32, IF(LEN(D32) &gt; 0, ", ", ""), E32, IF(LEN(E32) &gt; 0, ", ", ""), F32, IF(LEN(F32) &gt; 0, IF(LEN(B32) &gt; 0, ", ", ""), ""), B32)</f>
        <v>T-slot 8020 for rad shield 8", McMaster-Carr, 47065T801, Mounts Shield</v>
      </c>
      <c r="L32" s="13" t="str">
        <f>CONCATENATE("UBPN-", TEXT(ROW(A32)-3, "000"))</f>
        <v>UBPN-029</v>
      </c>
      <c r="N32" t="str">
        <f t="shared" si="0"/>
        <v>8 inch &amp; T-slot Framing &amp; T-slot 8020 for rad shield 8", McMaster-Carr, 47065T801, Mounts Shield &amp; UBPN-029\\ \hline</v>
      </c>
    </row>
    <row r="33" spans="1:14" ht="30" x14ac:dyDescent="0.25">
      <c r="A33" t="s">
        <v>109</v>
      </c>
      <c r="B33" s="3" t="s">
        <v>105</v>
      </c>
      <c r="C33" s="3">
        <v>2</v>
      </c>
      <c r="D33" t="s">
        <v>109</v>
      </c>
      <c r="E33" t="s">
        <v>158</v>
      </c>
      <c r="F33" t="s">
        <v>228</v>
      </c>
      <c r="G33" s="8" t="s">
        <v>110</v>
      </c>
      <c r="K33" t="str">
        <f t="shared" si="8"/>
        <v>T-slot Bracket, McMaster-Carr, 47065T236, Mounts Shield</v>
      </c>
      <c r="L33" s="13" t="str">
        <f>CONCATENATE("UBPN-", TEXT(ROW(A33)-3, "000"))</f>
        <v>UBPN-030</v>
      </c>
      <c r="N33" t="str">
        <f t="shared" si="0"/>
        <v>2 &amp; T-slot Bracket &amp; T-slot Bracket, McMaster-Carr, 47065T236, Mounts Shield &amp; UBPN-030\\ \hline</v>
      </c>
    </row>
    <row r="34" spans="1:14" ht="30" x14ac:dyDescent="0.25">
      <c r="A34" t="s">
        <v>111</v>
      </c>
      <c r="B34" s="3" t="s">
        <v>105</v>
      </c>
      <c r="C34" s="3">
        <v>1</v>
      </c>
      <c r="D34" t="s">
        <v>112</v>
      </c>
      <c r="E34" t="s">
        <v>158</v>
      </c>
      <c r="F34" t="s">
        <v>229</v>
      </c>
      <c r="G34" s="8" t="s">
        <v>113</v>
      </c>
      <c r="K34" t="str">
        <f t="shared" si="8"/>
        <v>Compact End-Feed Fastener, 1/4"-20, McMaster-Carr, 47065t139, Mounts Shield</v>
      </c>
      <c r="L34" s="13" t="str">
        <f>CONCATENATE("UBPN-", TEXT(ROW(A34)-3, "000"))</f>
        <v>UBPN-031</v>
      </c>
      <c r="N34" t="str">
        <f t="shared" si="0"/>
        <v>1 &amp; T-slot mounts &amp; Compact End-Feed Fastener, 1/4"-20, McMaster-Carr, 47065t139, Mounts Shield &amp; UBPN-031\\ \hline</v>
      </c>
    </row>
    <row r="35" spans="1:14" ht="30" x14ac:dyDescent="0.25">
      <c r="A35" t="s">
        <v>231</v>
      </c>
      <c r="B35" s="3" t="s">
        <v>26</v>
      </c>
      <c r="C35" s="3">
        <v>1</v>
      </c>
      <c r="D35" t="s">
        <v>114</v>
      </c>
      <c r="E35" t="s">
        <v>158</v>
      </c>
      <c r="F35" t="s">
        <v>115</v>
      </c>
      <c r="G35" t="s">
        <v>154</v>
      </c>
      <c r="K35" t="str">
        <f t="shared" ref="K35" si="9">CONCATENATE(D35, IF(LEN(D35) &gt; 0, ", ", ""), E35, IF(LEN(E35) &gt; 0, ", ", ""), F35, IF(LEN(F35) &gt; 0, IF(LEN(B35) &gt; 0, ", ", ""), ""), B35)</f>
        <v>Compact Plastic Submersible Cord Grip, McMaster-Carr, 69915K52, Power supply</v>
      </c>
      <c r="L35" s="13" t="str">
        <f>CONCATENATE("UBPN-", TEXT(ROW(A35)-3, "000"))</f>
        <v>UBPN-032</v>
      </c>
      <c r="N35" t="str">
        <f t="shared" si="0"/>
        <v>1 &amp; Cord gland &amp; Compact Plastic Submersible Cord Grip, McMaster-Carr, 69915K52, Power supply &amp; UBPN-032\\ \hline</v>
      </c>
    </row>
    <row r="36" spans="1:14" x14ac:dyDescent="0.25">
      <c r="A36" t="s">
        <v>163</v>
      </c>
      <c r="C36" s="3">
        <v>1</v>
      </c>
      <c r="L36" s="13" t="str">
        <f>CONCATENATE("UBPN-", TEXT(ROW(A36)-3, "000"))</f>
        <v>UBPN-033</v>
      </c>
      <c r="N36" t="str">
        <f t="shared" si="0"/>
        <v>1 &amp; Ethernet Cables &amp;  &amp; UBPN-033\\ \hline</v>
      </c>
    </row>
    <row r="37" spans="1:14" x14ac:dyDescent="0.25">
      <c r="A37" s="7" t="s">
        <v>175</v>
      </c>
      <c r="C37" s="3">
        <v>1</v>
      </c>
      <c r="L37" s="13" t="str">
        <f>CONCATENATE("UBPN-", TEXT(ROW(A37)-3, "000"))</f>
        <v>UBPN-034</v>
      </c>
      <c r="N37" t="str">
        <f t="shared" si="0"/>
        <v>1 &amp; USB Ethernet adaptor &amp;  &amp; UBPN-034\\ \hline</v>
      </c>
    </row>
    <row r="38" spans="1:14" x14ac:dyDescent="0.25">
      <c r="A38" s="7" t="s">
        <v>176</v>
      </c>
      <c r="C38" s="3">
        <v>1</v>
      </c>
      <c r="E38" t="s">
        <v>198</v>
      </c>
      <c r="F38" t="s">
        <v>197</v>
      </c>
      <c r="L38" s="13" t="str">
        <f>CONCATENATE("UBPN-", TEXT(ROW(A38)-3, "000"))</f>
        <v>UBPN-035</v>
      </c>
      <c r="N38" t="str">
        <f t="shared" si="0"/>
        <v>1 &amp; Other cables, cat 6, usb &amp;  &amp; UBPN-035\\ \hline</v>
      </c>
    </row>
    <row r="39" spans="1:14" x14ac:dyDescent="0.25">
      <c r="A39" s="11" t="s">
        <v>164</v>
      </c>
      <c r="C39" s="3">
        <v>1</v>
      </c>
      <c r="F39" t="s">
        <v>189</v>
      </c>
      <c r="L39" s="13" t="str">
        <f>CONCATENATE("UBPN-", TEXT(ROW(A39)-3, "000"))</f>
        <v>UBPN-036</v>
      </c>
      <c r="N39" t="str">
        <f t="shared" si="0"/>
        <v>1 &amp; Power Supply &amp;  &amp; UBPN-036\\ \hline</v>
      </c>
    </row>
    <row r="40" spans="1:14" x14ac:dyDescent="0.25">
      <c r="A40" s="11" t="s">
        <v>165</v>
      </c>
      <c r="C40" s="3">
        <v>1</v>
      </c>
      <c r="F40" t="s">
        <v>188</v>
      </c>
      <c r="L40" s="13" t="str">
        <f>CONCATENATE("UBPN-", TEXT(ROW(A40)-3, "000"))</f>
        <v>UBPN-037</v>
      </c>
      <c r="N40" t="str">
        <f t="shared" si="0"/>
        <v>1 &amp; Power Supply Brackett &amp;  &amp; UBPN-037\\ \hline</v>
      </c>
    </row>
    <row r="41" spans="1:14" x14ac:dyDescent="0.25">
      <c r="A41" s="11" t="s">
        <v>179</v>
      </c>
      <c r="C41" s="3">
        <v>1</v>
      </c>
      <c r="F41" t="s">
        <v>184</v>
      </c>
      <c r="L41" s="13" t="str">
        <f>CONCATENATE("UBPN-", TEXT(ROW(A41)-3, "000"))</f>
        <v>UBPN-038</v>
      </c>
      <c r="N41" t="str">
        <f t="shared" si="0"/>
        <v>1 &amp; power cord from power supply to wagman board &amp;  &amp; UBPN-038\\ \hline</v>
      </c>
    </row>
    <row r="42" spans="1:14" x14ac:dyDescent="0.25">
      <c r="A42" s="11" t="s">
        <v>178</v>
      </c>
      <c r="C42" s="3">
        <v>1</v>
      </c>
      <c r="F42" t="s">
        <v>186</v>
      </c>
      <c r="L42" s="13" t="str">
        <f>CONCATENATE("UBPN-", TEXT(ROW(A42)-3, "000"))</f>
        <v>UBPN-039</v>
      </c>
      <c r="N42" t="str">
        <f t="shared" si="0"/>
        <v>1 &amp; two odroid power cable from wagman board &amp;  &amp; UBPN-039\\ \hline</v>
      </c>
    </row>
    <row r="43" spans="1:14" x14ac:dyDescent="0.25">
      <c r="A43" s="11" t="s">
        <v>178</v>
      </c>
      <c r="C43" s="3">
        <v>1</v>
      </c>
      <c r="F43" t="s">
        <v>187</v>
      </c>
      <c r="L43" s="13" t="str">
        <f>CONCATENATE("UBPN-", TEXT(ROW(A43)-3, "000"))</f>
        <v>UBPN-040</v>
      </c>
      <c r="N43" t="str">
        <f t="shared" si="0"/>
        <v>1 &amp; two odroid power cable from wagman board &amp;  &amp; UBPN-040\\ \hline</v>
      </c>
    </row>
    <row r="44" spans="1:14" x14ac:dyDescent="0.25">
      <c r="A44" s="11" t="s">
        <v>177</v>
      </c>
      <c r="C44" s="3">
        <v>1</v>
      </c>
      <c r="F44" t="s">
        <v>211</v>
      </c>
      <c r="L44" s="13" t="str">
        <f>CONCATENATE("UBPN-", TEXT(ROW(A44)-3, "000"))</f>
        <v>UBPN-041</v>
      </c>
      <c r="N44" t="str">
        <f t="shared" si="0"/>
        <v>1 &amp; Main power cable 12' &amp;  &amp; UBPN-041\\ \hline</v>
      </c>
    </row>
    <row r="45" spans="1:14" x14ac:dyDescent="0.25">
      <c r="A45" s="11" t="s">
        <v>166</v>
      </c>
      <c r="C45" s="3">
        <v>1</v>
      </c>
      <c r="F45" t="s">
        <v>194</v>
      </c>
      <c r="L45" s="13" t="str">
        <f>CONCATENATE("UBPN-", TEXT(ROW(A45)-3, "000"))</f>
        <v>UBPN-042</v>
      </c>
      <c r="N45" t="str">
        <f t="shared" si="0"/>
        <v>1 &amp; Power supply mounting screws &amp;  &amp; UBPN-042\\ \hline</v>
      </c>
    </row>
    <row r="46" spans="1:14" x14ac:dyDescent="0.25">
      <c r="A46" s="11" t="s">
        <v>195</v>
      </c>
      <c r="C46" s="3">
        <v>1</v>
      </c>
      <c r="L46" s="13" t="str">
        <f>CONCATENATE("UBPN-", TEXT(ROW(A46)-3, "000"))</f>
        <v>UBPN-043</v>
      </c>
      <c r="N46" t="str">
        <f t="shared" si="0"/>
        <v>1 &amp; eMMC C1+ &amp;  &amp; UBPN-043\\ \hline</v>
      </c>
    </row>
    <row r="47" spans="1:14" x14ac:dyDescent="0.25">
      <c r="A47" s="11" t="s">
        <v>196</v>
      </c>
      <c r="C47" s="3">
        <v>1</v>
      </c>
      <c r="L47" s="13" t="str">
        <f>CONCATENATE("UBPN-", TEXT(ROW(A47)-3, "000"))</f>
        <v>UBPN-044</v>
      </c>
      <c r="N47" t="str">
        <f t="shared" si="0"/>
        <v>1 &amp; eMMC XU4 &amp;  &amp; UBPN-044\\ \hline</v>
      </c>
    </row>
    <row r="48" spans="1:14" x14ac:dyDescent="0.25">
      <c r="A48" s="11" t="s">
        <v>168</v>
      </c>
      <c r="C48" s="3">
        <v>1</v>
      </c>
      <c r="F48" s="9" t="s">
        <v>201</v>
      </c>
      <c r="L48" s="13" t="str">
        <f>CONCATENATE("UBPN-", TEXT(ROW(A48)-3, "000"))</f>
        <v>UBPN-045</v>
      </c>
      <c r="N48" t="str">
        <f t="shared" si="0"/>
        <v>1 &amp; SD Card &amp;  &amp; UBPN-045\\ \hline</v>
      </c>
    </row>
    <row r="49" spans="1:14" x14ac:dyDescent="0.25">
      <c r="A49" s="11" t="s">
        <v>169</v>
      </c>
      <c r="C49" s="3">
        <v>1</v>
      </c>
      <c r="F49" t="s">
        <v>185</v>
      </c>
      <c r="L49" s="13" t="str">
        <f>CONCATENATE("UBPN-", TEXT(ROW(A49)-3, "000"))</f>
        <v>UBPN-046</v>
      </c>
      <c r="N49" t="str">
        <f t="shared" si="0"/>
        <v>1 &amp; battery and tail &amp;  &amp; UBPN-046\\ \hline</v>
      </c>
    </row>
    <row r="50" spans="1:14" x14ac:dyDescent="0.25">
      <c r="A50" s="7" t="s">
        <v>170</v>
      </c>
      <c r="C50" s="3">
        <v>1</v>
      </c>
      <c r="L50" s="13" t="str">
        <f>CONCATENATE("UBPN-", TEXT(ROW(A50)-3, "000"))</f>
        <v>UBPN-047</v>
      </c>
      <c r="N50" t="str">
        <f t="shared" si="0"/>
        <v>1 &amp; 3" USB for Alphasense &amp;  &amp; UBPN-047\\ \hline</v>
      </c>
    </row>
    <row r="51" spans="1:14" x14ac:dyDescent="0.25">
      <c r="A51" s="7" t="s">
        <v>171</v>
      </c>
      <c r="C51" s="3">
        <v>1</v>
      </c>
      <c r="E51" t="s">
        <v>199</v>
      </c>
      <c r="L51" s="13" t="str">
        <f>CONCATENATE("UBPN-", TEXT(ROW(A51)-3, "000"))</f>
        <v>UBPN-048</v>
      </c>
      <c r="N51" t="str">
        <f t="shared" si="0"/>
        <v>1 &amp; USB Hub &amp;  &amp; UBPN-048\\ \hline</v>
      </c>
    </row>
    <row r="52" spans="1:14" x14ac:dyDescent="0.25">
      <c r="A52" s="11" t="s">
        <v>172</v>
      </c>
      <c r="C52" s="3">
        <v>1</v>
      </c>
      <c r="E52" t="s">
        <v>191</v>
      </c>
      <c r="F52" s="8" t="s">
        <v>190</v>
      </c>
      <c r="L52" s="13" t="str">
        <f>CONCATENATE("UBPN-", TEXT(ROW(A52)-3, "000"))</f>
        <v>UBPN-049</v>
      </c>
      <c r="N52" t="str">
        <f t="shared" si="0"/>
        <v>1 &amp; Silicon Seal for the nose &amp;  &amp; UBPN-049\\ \hline</v>
      </c>
    </row>
    <row r="53" spans="1:14" x14ac:dyDescent="0.25">
      <c r="A53" s="11" t="s">
        <v>173</v>
      </c>
      <c r="C53" s="3">
        <v>1</v>
      </c>
      <c r="F53" t="s">
        <v>192</v>
      </c>
      <c r="L53" s="13" t="str">
        <f>CONCATENATE("UBPN-", TEXT(ROW(A53)-3, "000"))</f>
        <v>UBPN-050</v>
      </c>
      <c r="N53" t="str">
        <f t="shared" ref="N53:N59" si="10">CONCATENATE(C53, " &amp; ", A53, " &amp; ", K53, " &amp; ", L53, "\\ \hline")</f>
        <v>1 &amp; Loctite &amp;  &amp; UBPN-050\\ \hline</v>
      </c>
    </row>
    <row r="54" spans="1:14" x14ac:dyDescent="0.25">
      <c r="A54" s="11" t="s">
        <v>174</v>
      </c>
      <c r="C54" s="3">
        <v>1</v>
      </c>
      <c r="F54" t="s">
        <v>193</v>
      </c>
      <c r="L54" s="13" t="str">
        <f>CONCATENATE("UBPN-", TEXT(ROW(A54)-3, "000"))</f>
        <v>UBPN-051</v>
      </c>
      <c r="N54" t="str">
        <f t="shared" si="10"/>
        <v>1 &amp; Gorilla Glue Epoxy &amp;  &amp; UBPN-051\\ \hline</v>
      </c>
    </row>
    <row r="55" spans="1:14" x14ac:dyDescent="0.25">
      <c r="A55" s="7" t="s">
        <v>180</v>
      </c>
      <c r="C55" s="3">
        <v>1</v>
      </c>
      <c r="L55" s="13" t="str">
        <f>CONCATENATE("UBPN-", TEXT(ROW(A55)-3, "000"))</f>
        <v>UBPN-052</v>
      </c>
      <c r="N55" t="str">
        <f t="shared" si="10"/>
        <v>1 &amp; Threaded rods for Stevenson shield &amp;  &amp; UBPN-052\\ \hline</v>
      </c>
    </row>
    <row r="56" spans="1:14" x14ac:dyDescent="0.25">
      <c r="A56" s="11" t="s">
        <v>181</v>
      </c>
      <c r="C56" s="3">
        <v>1</v>
      </c>
      <c r="E56" t="s">
        <v>204</v>
      </c>
      <c r="F56" t="s">
        <v>203</v>
      </c>
      <c r="L56" s="13" t="str">
        <f>CONCATENATE("UBPN-", TEXT(ROW(A56)-3, "000"))</f>
        <v>UBPN-053</v>
      </c>
      <c r="N56" t="str">
        <f t="shared" si="10"/>
        <v>1 &amp; Split washers for T-Slot mounting &amp;  &amp; UBPN-053\\ \hline</v>
      </c>
    </row>
    <row r="57" spans="1:14" x14ac:dyDescent="0.25">
      <c r="A57" s="11" t="s">
        <v>212</v>
      </c>
      <c r="C57" s="3">
        <v>1</v>
      </c>
      <c r="F57" t="s">
        <v>217</v>
      </c>
      <c r="L57" s="13" t="str">
        <f>CONCATENATE("UBPN-", TEXT(ROW(A57)-3, "000"))</f>
        <v>UBPN-054</v>
      </c>
      <c r="N57" t="str">
        <f t="shared" si="10"/>
        <v>1 &amp; Lan Connector &amp;  &amp; UBPN-054\\ \hline</v>
      </c>
    </row>
    <row r="58" spans="1:14" x14ac:dyDescent="0.25">
      <c r="A58" s="11" t="s">
        <v>213</v>
      </c>
      <c r="C58" s="3">
        <v>1</v>
      </c>
      <c r="F58" t="s">
        <v>216</v>
      </c>
      <c r="L58" s="13" t="str">
        <f>CONCATENATE("UBPN-", TEXT(ROW(A58)-3, "000"))</f>
        <v>UBPN-055</v>
      </c>
      <c r="N58" t="str">
        <f t="shared" si="10"/>
        <v>1 &amp; Power Cord &amp;  &amp; UBPN-055\\ \hline</v>
      </c>
    </row>
    <row r="59" spans="1:14" x14ac:dyDescent="0.25">
      <c r="A59" s="11" t="s">
        <v>214</v>
      </c>
      <c r="C59" s="3">
        <v>1</v>
      </c>
      <c r="F59" t="s">
        <v>215</v>
      </c>
      <c r="L59" s="13" t="str">
        <f>CONCATENATE("UBPN-", TEXT(ROW(A59)-3, "000"))</f>
        <v>UBPN-056</v>
      </c>
      <c r="N59" t="str">
        <f t="shared" si="10"/>
        <v>1 &amp; Power Connector &amp;  &amp; UBPN-056\\ \hline</v>
      </c>
    </row>
  </sheetData>
  <hyperlinks>
    <hyperlink ref="G17" r:id="rId1" location="94639a706/=1420drh"/>
    <hyperlink ref="F32" r:id="rId2" location="47065T801"/>
    <hyperlink ref="F52" r:id="rId3"/>
    <hyperlink ref="F19" r:id="rId4" location="90695A033" display="http://www.mcmaster.com/ - 90695A033"/>
    <hyperlink ref="G5" r:id="rId5" location="91166a240/=149o8wl"/>
    <hyperlink ref="G18" r:id="rId6" location="94639a710/=1420iqv"/>
    <hyperlink ref="G8" r:id="rId7" location="92470a194/=149nv94"/>
    <hyperlink ref="G9" r:id="rId8" location="90380a144/=149nhym"/>
    <hyperlink ref="G12" r:id="rId9" location="94639a357/=1420epz"/>
    <hyperlink ref="G15" r:id="rId10" location="94639a332/=1420brp"/>
    <hyperlink ref="G33" r:id="rId11" location="47065T236"/>
    <hyperlink ref="G34" r:id="rId12" location="47065t139/=141zt2f"/>
  </hyperlinks>
  <pageMargins left="0.7" right="0.7" top="0.75" bottom="0.75" header="0.51180555555555496" footer="0.51180555555555496"/>
  <pageSetup firstPageNumber="0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20" zoomScaleNormal="120" zoomScalePageLayoutView="120" workbookViewId="0">
      <selection activeCell="C7" sqref="C7"/>
    </sheetView>
  </sheetViews>
  <sheetFormatPr defaultColWidth="8.85546875" defaultRowHeight="15" x14ac:dyDescent="0.25"/>
  <cols>
    <col min="1" max="1" width="32" customWidth="1"/>
  </cols>
  <sheetData>
    <row r="1" spans="1:4" x14ac:dyDescent="0.25">
      <c r="A1" t="s">
        <v>116</v>
      </c>
    </row>
    <row r="2" spans="1:4" x14ac:dyDescent="0.25">
      <c r="A2" t="s">
        <v>117</v>
      </c>
    </row>
    <row r="4" spans="1:4" x14ac:dyDescent="0.25">
      <c r="A4" t="s">
        <v>117</v>
      </c>
      <c r="B4" t="s">
        <v>118</v>
      </c>
      <c r="C4" t="s">
        <v>119</v>
      </c>
      <c r="D4" t="s">
        <v>120</v>
      </c>
    </row>
    <row r="5" spans="1:4" x14ac:dyDescent="0.25">
      <c r="A5" t="s">
        <v>121</v>
      </c>
      <c r="B5" t="s">
        <v>122</v>
      </c>
      <c r="C5">
        <v>3</v>
      </c>
      <c r="D5" t="s">
        <v>123</v>
      </c>
    </row>
    <row r="6" spans="1:4" x14ac:dyDescent="0.25">
      <c r="A6" t="s">
        <v>121</v>
      </c>
      <c r="B6" t="s">
        <v>122</v>
      </c>
      <c r="C6">
        <v>3</v>
      </c>
      <c r="D6" t="s">
        <v>124</v>
      </c>
    </row>
    <row r="7" spans="1:4" x14ac:dyDescent="0.25">
      <c r="A7" t="s">
        <v>121</v>
      </c>
      <c r="B7" t="s">
        <v>122</v>
      </c>
      <c r="C7">
        <v>3</v>
      </c>
      <c r="D7" t="s">
        <v>125</v>
      </c>
    </row>
    <row r="9" spans="1:4" x14ac:dyDescent="0.25">
      <c r="A9" t="s">
        <v>126</v>
      </c>
      <c r="B9" t="s">
        <v>127</v>
      </c>
      <c r="C9">
        <v>2</v>
      </c>
      <c r="D9" t="s">
        <v>128</v>
      </c>
    </row>
    <row r="10" spans="1:4" x14ac:dyDescent="0.25">
      <c r="A10" t="s">
        <v>129</v>
      </c>
      <c r="B10" t="s">
        <v>127</v>
      </c>
      <c r="C10">
        <v>2</v>
      </c>
      <c r="D10" t="s">
        <v>130</v>
      </c>
    </row>
    <row r="11" spans="1:4" x14ac:dyDescent="0.25">
      <c r="A11" t="s">
        <v>131</v>
      </c>
      <c r="B11" t="s">
        <v>127</v>
      </c>
      <c r="C11">
        <v>2</v>
      </c>
      <c r="D11" t="s">
        <v>132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Materials</vt:lpstr>
      <vt:lpstr>Parts Build by ANL</vt:lpstr>
      <vt:lpstr>Raw Parts</vt:lpstr>
      <vt:lpstr>Other things needed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Cory C.</dc:creator>
  <cp:lastModifiedBy>Adam Szymanski</cp:lastModifiedBy>
  <cp:revision>0</cp:revision>
  <dcterms:created xsi:type="dcterms:W3CDTF">2016-09-06T19:03:01Z</dcterms:created>
  <dcterms:modified xsi:type="dcterms:W3CDTF">2017-07-26T16:09:27Z</dcterms:modified>
  <dc:language>en-US</dc:language>
</cp:coreProperties>
</file>