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olsa M seri" sheetId="1" r:id="rId1"/>
    <sheet name="Bolsa M HS" sheetId="2" r:id="rId2"/>
  </sheets>
  <calcPr calcId="145621"/>
</workbook>
</file>

<file path=xl/calcChain.xml><?xml version="1.0" encoding="utf-8"?>
<calcChain xmlns="http://schemas.openxmlformats.org/spreadsheetml/2006/main">
  <c r="G49" i="1" l="1"/>
  <c r="C95" i="2"/>
  <c r="C96" i="2" s="1"/>
  <c r="C97" i="2" s="1"/>
  <c r="C86" i="2"/>
  <c r="C85" i="2"/>
  <c r="C87" i="2" s="1"/>
  <c r="C89" i="2" s="1"/>
  <c r="C90" i="2" s="1"/>
  <c r="C82" i="2"/>
  <c r="A82" i="2"/>
  <c r="F81" i="2"/>
  <c r="D81" i="2"/>
  <c r="F80" i="2"/>
  <c r="F82" i="2" s="1"/>
  <c r="D80" i="2"/>
  <c r="D82" i="2" s="1"/>
  <c r="B72" i="2"/>
  <c r="A72" i="2"/>
  <c r="B71" i="2"/>
  <c r="A71" i="2"/>
  <c r="A70" i="2"/>
  <c r="B69" i="2"/>
  <c r="A69" i="2"/>
  <c r="B68" i="2"/>
  <c r="A68" i="2"/>
  <c r="H59" i="2"/>
  <c r="H58" i="2"/>
  <c r="H57" i="2"/>
  <c r="E56" i="2"/>
  <c r="H56" i="2" s="1"/>
  <c r="H55" i="2"/>
  <c r="H54" i="2"/>
  <c r="H53" i="2"/>
  <c r="H52" i="2"/>
  <c r="H51" i="2"/>
  <c r="H50" i="2"/>
  <c r="H49" i="2"/>
  <c r="C40" i="2"/>
  <c r="G43" i="2" s="1"/>
  <c r="E31" i="2"/>
  <c r="E30" i="2"/>
  <c r="E32" i="2" s="1"/>
  <c r="E34" i="2" s="1"/>
  <c r="H26" i="2"/>
  <c r="E26" i="2"/>
  <c r="E27" i="2" s="1"/>
  <c r="C26" i="2"/>
  <c r="C27" i="2" s="1"/>
  <c r="H25" i="2"/>
  <c r="H27" i="2" s="1"/>
  <c r="F25" i="2"/>
  <c r="C85" i="1"/>
  <c r="C86" i="1" s="1"/>
  <c r="C87" i="1" s="1"/>
  <c r="C89" i="1" s="1"/>
  <c r="C90" i="1" s="1"/>
  <c r="C95" i="1"/>
  <c r="E35" i="1"/>
  <c r="E30" i="1"/>
  <c r="B72" i="1"/>
  <c r="A72" i="1"/>
  <c r="B71" i="1"/>
  <c r="A71" i="1"/>
  <c r="A70" i="1"/>
  <c r="B69" i="1"/>
  <c r="A69" i="1"/>
  <c r="B68" i="1"/>
  <c r="A68" i="1"/>
  <c r="H59" i="1"/>
  <c r="H58" i="1"/>
  <c r="E56" i="1"/>
  <c r="H56" i="1" s="1"/>
  <c r="H55" i="1"/>
  <c r="H54" i="1"/>
  <c r="H53" i="1"/>
  <c r="H52" i="1"/>
  <c r="H51" i="1"/>
  <c r="H50" i="1"/>
  <c r="H49" i="1"/>
  <c r="C96" i="1"/>
  <c r="C40" i="1"/>
  <c r="G43" i="1" s="1"/>
  <c r="E31" i="1"/>
  <c r="E32" i="1" s="1"/>
  <c r="E34" i="1" s="1"/>
  <c r="A82" i="1"/>
  <c r="E26" i="1"/>
  <c r="F26" i="1" s="1"/>
  <c r="C26" i="1"/>
  <c r="C27" i="1" s="1"/>
  <c r="F80" i="1"/>
  <c r="D80" i="1"/>
  <c r="H25" i="1"/>
  <c r="F25" i="1"/>
  <c r="H61" i="2" l="1"/>
  <c r="B67" i="2" s="1"/>
  <c r="E35" i="2"/>
  <c r="F96" i="2"/>
  <c r="B70" i="2" s="1"/>
  <c r="F95" i="2"/>
  <c r="B54" i="2" s="1"/>
  <c r="F26" i="2"/>
  <c r="F27" i="2" s="1"/>
  <c r="C41" i="2"/>
  <c r="F27" i="1"/>
  <c r="C97" i="1"/>
  <c r="D81" i="1"/>
  <c r="D82" i="1" s="1"/>
  <c r="C82" i="1"/>
  <c r="H26" i="1"/>
  <c r="H27" i="1" s="1"/>
  <c r="F81" i="1"/>
  <c r="F82" i="1" s="1"/>
  <c r="E27" i="1"/>
  <c r="C41" i="1"/>
  <c r="H57" i="1"/>
  <c r="H61" i="1" s="1"/>
  <c r="B51" i="2" l="1"/>
  <c r="G44" i="2"/>
  <c r="H44" i="2" s="1"/>
  <c r="C42" i="2"/>
  <c r="B67" i="1"/>
  <c r="B51" i="1"/>
  <c r="G44" i="1"/>
  <c r="H44" i="1" s="1"/>
  <c r="C42" i="1"/>
  <c r="F95" i="1"/>
  <c r="B54" i="1" s="1"/>
  <c r="F96" i="1"/>
  <c r="B70" i="1" s="1"/>
  <c r="C46" i="2" l="1"/>
  <c r="B50" i="2"/>
  <c r="B58" i="2" s="1"/>
  <c r="B60" i="2" s="1"/>
  <c r="H68" i="2" s="1"/>
  <c r="I68" i="2" s="1"/>
  <c r="B66" i="2"/>
  <c r="B74" i="2" s="1"/>
  <c r="C46" i="1"/>
  <c r="B50" i="1"/>
  <c r="B58" i="1" s="1"/>
  <c r="B60" i="1" s="1"/>
  <c r="H68" i="1" s="1"/>
  <c r="I68" i="1" s="1"/>
  <c r="B66" i="1"/>
  <c r="B74" i="1" s="1"/>
  <c r="C74" i="2" l="1"/>
  <c r="H69" i="2" s="1"/>
  <c r="D65" i="2"/>
  <c r="E63" i="2"/>
  <c r="I53" i="2"/>
  <c r="C74" i="1"/>
  <c r="H69" i="1" s="1"/>
  <c r="E63" i="1"/>
  <c r="D65" i="1"/>
  <c r="I53" i="1"/>
  <c r="H70" i="2" l="1"/>
  <c r="I69" i="2"/>
  <c r="I70" i="2" s="1"/>
  <c r="H71" i="2" s="1"/>
  <c r="H70" i="1"/>
  <c r="I69" i="1"/>
  <c r="I70" i="1" s="1"/>
  <c r="H71" i="1" s="1"/>
</calcChain>
</file>

<file path=xl/sharedStrings.xml><?xml version="1.0" encoding="utf-8"?>
<sst xmlns="http://schemas.openxmlformats.org/spreadsheetml/2006/main" count="256" uniqueCount="103">
  <si>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</si>
  <si>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</si>
  <si>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</si>
  <si>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</si>
  <si>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</si>
  <si>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</si>
  <si>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</si>
  <si>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</si>
  <si>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</si>
  <si>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</si>
  <si>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Bolsas Mediana</t>
  </si>
  <si>
    <t>cartulina importación</t>
  </si>
  <si>
    <t>X</t>
  </si>
  <si>
    <t>tamaño 36 X  26 X 19 cm.</t>
  </si>
  <si>
    <t>por tamaño</t>
  </si>
  <si>
    <t>asa de listón especial</t>
  </si>
  <si>
    <t>Papel:</t>
  </si>
  <si>
    <t xml:space="preserve">Color </t>
  </si>
  <si>
    <t>Caple</t>
  </si>
  <si>
    <t>Reverso Blanco</t>
  </si>
  <si>
    <t>18 pts.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</si>
  <si>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</si>
  <si>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</si>
  <si>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</si>
  <si>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</si>
  <si>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</si>
  <si>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</si>
  <si>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</si>
  <si>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POCHTECA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</si>
  <si>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</si>
  <si>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</si>
  <si>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</si>
  <si>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</si>
  <si>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</si>
  <si>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</si>
  <si>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</si>
  <si>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</si>
  <si>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</si>
  <si>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</si>
  <si>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</si>
  <si>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</si>
  <si>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</si>
  <si>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</si>
  <si>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</si>
  <si>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</si>
  <si>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>Costo Historias</t>
  </si>
  <si>
    <t xml:space="preserve">Tamaños a correr </t>
  </si>
  <si>
    <t>Salen por tamaño</t>
  </si>
  <si>
    <t>Precio Venta</t>
  </si>
  <si>
    <t>Pliegos Requeridos</t>
  </si>
  <si>
    <t>Cientos a imprimir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</si>
  <si>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</si>
  <si>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</si>
  <si>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</si>
  <si>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</si>
  <si>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</si>
  <si>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</si>
  <si>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</si>
  <si>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</si>
  <si>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</si>
  <si>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</si>
  <si>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Papel</t>
  </si>
  <si>
    <t>Impresión</t>
  </si>
  <si>
    <t>Grabado</t>
  </si>
  <si>
    <t>Tabla de suaje</t>
  </si>
  <si>
    <t>Hot stamping</t>
  </si>
  <si>
    <t>listón</t>
  </si>
  <si>
    <t>corte</t>
  </si>
  <si>
    <t>Caple Refuerzo</t>
  </si>
  <si>
    <t>arreglo suaje</t>
  </si>
  <si>
    <t>Empaque</t>
  </si>
  <si>
    <t>SUAJE</t>
  </si>
  <si>
    <t>Mensajeria</t>
  </si>
  <si>
    <t>armado + pegado</t>
  </si>
  <si>
    <t>pegue etiqueta</t>
  </si>
  <si>
    <t>Total</t>
  </si>
  <si>
    <t>UV brillante Reg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</si>
  <si>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</si>
  <si>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</si>
  <si>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</si>
  <si>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</si>
  <si>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</si>
  <si>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</si>
  <si>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</si>
  <si>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</si>
  <si>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</si>
  <si>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</si>
  <si>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</si>
  <si>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</si>
  <si>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Ganancia %</t>
  </si>
  <si>
    <t>18 de abril de 2017.</t>
  </si>
  <si>
    <t>Braya</t>
  </si>
  <si>
    <t>Herradura Doble Barrica</t>
  </si>
  <si>
    <t>impresas a 1 tinta serigrafía</t>
  </si>
  <si>
    <t xml:space="preserve">Ispira </t>
  </si>
  <si>
    <t>Negro</t>
  </si>
  <si>
    <t>250 gr.</t>
  </si>
  <si>
    <t>FONDO BOLSA CALCULO</t>
  </si>
  <si>
    <t>arreglo y marco</t>
  </si>
  <si>
    <t>Serigrafía 1C</t>
  </si>
  <si>
    <t>Placa HS</t>
  </si>
  <si>
    <t>arreglo y MAQ</t>
  </si>
  <si>
    <t xml:space="preserve">hot stamping 1 cara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</si>
</sst>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12" applyNumberFormat="0" applyAlignment="0" applyProtection="0"/>
    <xf numFmtId="0" fontId="12" fillId="6" borderId="13" applyNumberFormat="0" applyAlignment="0" applyProtection="0"/>
    <xf numFmtId="0" fontId="13" fillId="7" borderId="0" applyNumberFormat="0" applyBorder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8" fillId="8" borderId="17" applyNumberFormat="0" applyFont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2" fillId="0" borderId="8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7" fillId="2" borderId="10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0" fontId="7" fillId="0" borderId="0" xfId="0" applyFont="1" applyAlignment="1"/>
    <xf numFmtId="0" fontId="7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4" fontId="2" fillId="0" borderId="0" xfId="0" applyNumberFormat="1" applyFont="1"/>
    <xf numFmtId="44" fontId="5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right"/>
    </xf>
    <xf numFmtId="44" fontId="7" fillId="2" borderId="0" xfId="0" applyNumberFormat="1" applyFont="1" applyFill="1" applyAlignment="1">
      <alignment horizontal="center"/>
    </xf>
    <xf numFmtId="2" fontId="7" fillId="0" borderId="0" xfId="0" applyNumberFormat="1" applyFont="1" applyAlignment="1">
      <alignment horizontal="center" wrapText="1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tabSelected="1" zoomScale="85" zoomScaleNormal="85" workbookViewId="0">
      <selection activeCell="G6" sqref="G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">
        <v>90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">
        <v>91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8</v>
      </c>
      <c r="C13" s="1" t="s">
        <v>92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9</v>
      </c>
      <c r="C15" s="15" t="s">
        <v>10</v>
      </c>
      <c r="D15" s="16"/>
      <c r="E15" s="16"/>
      <c r="F15" s="17" t="s">
        <v>4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8" t="s">
        <v>11</v>
      </c>
      <c r="D16" s="16"/>
      <c r="E16" s="16"/>
      <c r="F16" s="19">
        <v>48.2</v>
      </c>
      <c r="G16" s="20" t="s">
        <v>12</v>
      </c>
      <c r="H16" s="21">
        <v>39.5</v>
      </c>
      <c r="J16"/>
      <c r="K16"/>
      <c r="L16"/>
      <c r="M16"/>
      <c r="N16"/>
      <c r="O16"/>
      <c r="P16"/>
      <c r="Q16"/>
      <c r="R16"/>
    </row>
    <row r="17" spans="1:18" ht="15.75" x14ac:dyDescent="0.3">
      <c r="C17" s="18" t="s">
        <v>13</v>
      </c>
      <c r="D17" s="16"/>
      <c r="E17" s="16"/>
      <c r="F17" s="17">
        <v>0.5</v>
      </c>
      <c r="G17" s="22" t="s">
        <v>14</v>
      </c>
      <c r="H17" s="8"/>
      <c r="J17"/>
      <c r="K17"/>
      <c r="L17"/>
      <c r="M17"/>
      <c r="N17"/>
      <c r="O17"/>
      <c r="P17"/>
      <c r="Q17"/>
      <c r="R17"/>
    </row>
    <row r="18" spans="1:18" ht="15.75" x14ac:dyDescent="0.3">
      <c r="C18" s="18" t="s">
        <v>93</v>
      </c>
      <c r="D18" s="16"/>
      <c r="E18" s="16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8" t="s">
        <v>15</v>
      </c>
      <c r="D19" s="16"/>
      <c r="E19" s="16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8"/>
      <c r="D20" s="16"/>
      <c r="E20" s="16"/>
      <c r="F20" s="6"/>
      <c r="G20" s="7"/>
      <c r="H20" s="8"/>
      <c r="J20"/>
      <c r="K20"/>
      <c r="L20"/>
      <c r="M20"/>
      <c r="N20"/>
      <c r="O20"/>
      <c r="P20"/>
      <c r="Q20"/>
      <c r="R20"/>
    </row>
    <row r="21" spans="1:18" ht="15.75" x14ac:dyDescent="0.3">
      <c r="C21" s="18"/>
      <c r="D21" s="16"/>
      <c r="E21" s="16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6"/>
      <c r="D22" s="16"/>
      <c r="E22" s="16"/>
      <c r="F22" s="23"/>
      <c r="G22" s="13"/>
      <c r="H22" s="14"/>
      <c r="J22"/>
      <c r="K22"/>
      <c r="L22"/>
      <c r="M22"/>
      <c r="N22"/>
      <c r="O22"/>
      <c r="P22"/>
    </row>
    <row r="23" spans="1:18" ht="15.75" x14ac:dyDescent="0.3">
      <c r="A23" s="4" t="s">
        <v>16</v>
      </c>
      <c r="C23" s="24" t="s">
        <v>94</v>
      </c>
      <c r="D23" s="5" t="s">
        <v>17</v>
      </c>
      <c r="E23" s="25" t="s">
        <v>95</v>
      </c>
      <c r="F23" s="1" t="s">
        <v>96</v>
      </c>
      <c r="J23"/>
      <c r="K23"/>
      <c r="L23"/>
      <c r="M23"/>
      <c r="N23"/>
      <c r="O23"/>
      <c r="P23"/>
    </row>
    <row r="25" spans="1:18" x14ac:dyDescent="0.3">
      <c r="A25" s="4" t="s">
        <v>21</v>
      </c>
      <c r="C25" s="26">
        <v>70</v>
      </c>
      <c r="D25" s="25" t="s">
        <v>22</v>
      </c>
      <c r="E25" s="27">
        <v>102</v>
      </c>
      <c r="F25" s="28">
        <f>+C25</f>
        <v>70</v>
      </c>
      <c r="G25" s="29" t="s">
        <v>22</v>
      </c>
      <c r="H25" s="29">
        <f>+E25</f>
        <v>102</v>
      </c>
    </row>
    <row r="26" spans="1:18" x14ac:dyDescent="0.3">
      <c r="A26" s="4" t="s">
        <v>23</v>
      </c>
      <c r="B26" s="3"/>
      <c r="C26" s="30">
        <f>+F16</f>
        <v>48.2</v>
      </c>
      <c r="D26" s="31" t="s">
        <v>22</v>
      </c>
      <c r="E26" s="30">
        <f>+H16</f>
        <v>39.5</v>
      </c>
      <c r="F26" s="32">
        <f>+E26</f>
        <v>39.5</v>
      </c>
      <c r="G26" s="32" t="s">
        <v>22</v>
      </c>
      <c r="H26" s="32">
        <f>+C26</f>
        <v>48.2</v>
      </c>
      <c r="I26" s="33"/>
    </row>
    <row r="27" spans="1:18" ht="15" thickBot="1" x14ac:dyDescent="0.35">
      <c r="A27" s="3" t="s">
        <v>24</v>
      </c>
      <c r="B27" s="34"/>
      <c r="C27" s="35">
        <f>+C25/C26</f>
        <v>1.4522821576763485</v>
      </c>
      <c r="D27" s="36"/>
      <c r="E27" s="35">
        <f>+E25/E26</f>
        <v>2.5822784810126582</v>
      </c>
      <c r="F27" s="35">
        <f>+F25/F26</f>
        <v>1.7721518987341771</v>
      </c>
      <c r="G27" s="36"/>
      <c r="H27" s="35">
        <f>+H25/H26</f>
        <v>2.1161825726141079</v>
      </c>
      <c r="I27" s="33"/>
    </row>
    <row r="28" spans="1:18" ht="15" thickBot="1" x14ac:dyDescent="0.35">
      <c r="A28" s="3" t="s">
        <v>25</v>
      </c>
      <c r="B28" s="37"/>
      <c r="C28" s="38"/>
      <c r="D28" s="39">
        <v>2</v>
      </c>
      <c r="E28" s="40"/>
      <c r="F28" s="41"/>
      <c r="G28" s="42">
        <v>2</v>
      </c>
      <c r="H28" s="43" t="s">
        <v>26</v>
      </c>
    </row>
    <row r="29" spans="1:18" x14ac:dyDescent="0.3">
      <c r="A29" s="3"/>
      <c r="B29" s="24"/>
      <c r="C29" s="33"/>
      <c r="G29" s="44"/>
      <c r="H29" s="33"/>
    </row>
    <row r="30" spans="1:18" x14ac:dyDescent="0.3">
      <c r="A30" s="28" t="s">
        <v>27</v>
      </c>
      <c r="B30" s="28" t="s">
        <v>28</v>
      </c>
      <c r="D30" s="44" t="s">
        <v>29</v>
      </c>
      <c r="E30" s="45">
        <f>+F30/1000</f>
        <v>63.884</v>
      </c>
      <c r="F30" s="75">
        <v>63884</v>
      </c>
      <c r="G30" s="1" t="s">
        <v>30</v>
      </c>
      <c r="H30" s="46">
        <v>0.5</v>
      </c>
    </row>
    <row r="31" spans="1:18" ht="15.75" x14ac:dyDescent="0.3">
      <c r="A31" s="3"/>
      <c r="B31" s="3"/>
      <c r="C31" s="3"/>
      <c r="D31" s="47" t="s">
        <v>31</v>
      </c>
      <c r="E31" s="45">
        <f>+H30*E30</f>
        <v>31.942</v>
      </c>
      <c r="H31" s="46"/>
      <c r="I31" s="33"/>
      <c r="Q31"/>
      <c r="R31"/>
    </row>
    <row r="32" spans="1:18" ht="15.75" x14ac:dyDescent="0.3">
      <c r="D32" s="47" t="s">
        <v>32</v>
      </c>
      <c r="E32" s="48">
        <f>+E30-E31</f>
        <v>31.942</v>
      </c>
      <c r="I32" s="33"/>
      <c r="Q32"/>
      <c r="R32"/>
    </row>
    <row r="33" spans="1:22" ht="15.75" x14ac:dyDescent="0.3">
      <c r="E33" s="24" t="s">
        <v>33</v>
      </c>
      <c r="F33" s="24" t="s">
        <v>34</v>
      </c>
      <c r="G33" s="24" t="s">
        <v>34</v>
      </c>
      <c r="H33" s="24" t="s">
        <v>34</v>
      </c>
      <c r="I33" s="33"/>
      <c r="Q33"/>
      <c r="R33"/>
    </row>
    <row r="34" spans="1:22" ht="15.75" x14ac:dyDescent="0.3">
      <c r="D34" s="44" t="s">
        <v>35</v>
      </c>
      <c r="E34" s="49">
        <f>+E32</f>
        <v>31.942</v>
      </c>
      <c r="F34" s="49">
        <v>0</v>
      </c>
      <c r="G34" s="49">
        <v>0</v>
      </c>
      <c r="H34" s="49">
        <v>0</v>
      </c>
      <c r="Q34"/>
      <c r="R34"/>
    </row>
    <row r="35" spans="1:22" ht="15.75" x14ac:dyDescent="0.3">
      <c r="D35" s="44" t="s">
        <v>36</v>
      </c>
      <c r="E35" s="49">
        <f>+E34*1.2</f>
        <v>38.330399999999997</v>
      </c>
      <c r="F35" s="49">
        <v>0</v>
      </c>
      <c r="G35" s="49">
        <v>0</v>
      </c>
      <c r="H35" s="49">
        <v>0</v>
      </c>
      <c r="Q35"/>
      <c r="R35"/>
    </row>
    <row r="36" spans="1:22" ht="16.5" thickBot="1" x14ac:dyDescent="0.35">
      <c r="A36" s="3"/>
      <c r="G36" s="44"/>
      <c r="Q36"/>
      <c r="R36"/>
    </row>
    <row r="37" spans="1:22" ht="15.75" x14ac:dyDescent="0.3">
      <c r="A37" s="3"/>
      <c r="B37" s="24"/>
      <c r="C37" s="33"/>
      <c r="E37" s="10" t="s">
        <v>37</v>
      </c>
      <c r="F37" s="11" t="s">
        <v>38</v>
      </c>
      <c r="G37" s="11"/>
      <c r="H37" s="12"/>
      <c r="Q37"/>
      <c r="R37"/>
    </row>
    <row r="38" spans="1:22" ht="16.5" thickBot="1" x14ac:dyDescent="0.35">
      <c r="A38" s="4" t="s">
        <v>39</v>
      </c>
      <c r="C38" s="50">
        <v>2</v>
      </c>
      <c r="D38" s="51" t="s">
        <v>40</v>
      </c>
      <c r="E38" s="23"/>
      <c r="F38" s="13" t="s">
        <v>41</v>
      </c>
      <c r="G38" s="13"/>
      <c r="H38" s="14"/>
      <c r="Q38"/>
      <c r="R38"/>
    </row>
    <row r="39" spans="1:22" ht="15.75" x14ac:dyDescent="0.3">
      <c r="A39" s="4"/>
      <c r="C39" s="24"/>
      <c r="D39" s="1" t="s">
        <v>42</v>
      </c>
      <c r="E39" s="3"/>
      <c r="F39" s="3"/>
      <c r="Q39"/>
      <c r="R39"/>
    </row>
    <row r="40" spans="1:22" ht="15.75" x14ac:dyDescent="0.3">
      <c r="A40" s="4" t="s">
        <v>43</v>
      </c>
      <c r="B40" s="5"/>
      <c r="C40" s="52">
        <f>+B48/F17</f>
        <v>40</v>
      </c>
      <c r="D40" s="27">
        <v>40</v>
      </c>
      <c r="F40" s="47" t="s">
        <v>44</v>
      </c>
      <c r="G40" s="26">
        <v>1</v>
      </c>
      <c r="H40" s="3"/>
      <c r="Q40"/>
      <c r="R40"/>
    </row>
    <row r="41" spans="1:22" ht="15.75" x14ac:dyDescent="0.3">
      <c r="A41" s="4" t="s">
        <v>46</v>
      </c>
      <c r="C41" s="37">
        <f>+C40+D40</f>
        <v>80</v>
      </c>
      <c r="F41" s="47" t="s">
        <v>47</v>
      </c>
      <c r="G41" s="26">
        <v>1</v>
      </c>
      <c r="H41" s="3"/>
      <c r="Q41"/>
      <c r="R41"/>
    </row>
    <row r="42" spans="1:22" ht="15.75" x14ac:dyDescent="0.3">
      <c r="A42" s="4" t="s">
        <v>49</v>
      </c>
      <c r="C42" s="37">
        <f>+C41/C38</f>
        <v>40</v>
      </c>
      <c r="F42" s="47" t="s">
        <v>50</v>
      </c>
      <c r="G42" s="26"/>
      <c r="H42" s="3"/>
      <c r="Q42"/>
      <c r="R42"/>
    </row>
    <row r="43" spans="1:22" ht="15.75" x14ac:dyDescent="0.3">
      <c r="A43" s="4"/>
      <c r="C43" s="24"/>
      <c r="F43" s="44" t="s">
        <v>51</v>
      </c>
      <c r="G43" s="26">
        <f>+C40/1000</f>
        <v>0.04</v>
      </c>
      <c r="H43" s="3"/>
      <c r="Q43"/>
      <c r="R43"/>
    </row>
    <row r="44" spans="1:22" ht="15.75" x14ac:dyDescent="0.3">
      <c r="A44" s="4"/>
      <c r="C44" s="53"/>
      <c r="F44" s="47" t="s">
        <v>52</v>
      </c>
      <c r="G44" s="54">
        <f>+C41*F17</f>
        <v>40</v>
      </c>
      <c r="H44" s="3">
        <f>+G44*F19</f>
        <v>0</v>
      </c>
      <c r="Q44"/>
      <c r="R44"/>
    </row>
    <row r="45" spans="1:22" ht="15.75" x14ac:dyDescent="0.3">
      <c r="A45" s="4"/>
      <c r="C45" s="24"/>
      <c r="E45" s="47"/>
      <c r="F45" s="47"/>
      <c r="G45" s="33"/>
      <c r="I45" s="3"/>
      <c r="J45" s="4"/>
      <c r="L45" s="24"/>
      <c r="N45" s="47"/>
      <c r="O45" s="47"/>
      <c r="P45" s="33"/>
      <c r="Q45"/>
      <c r="R45"/>
    </row>
    <row r="46" spans="1:22" ht="15.75" x14ac:dyDescent="0.3">
      <c r="A46" s="4" t="s">
        <v>53</v>
      </c>
      <c r="C46" s="28">
        <f>+C42*C38</f>
        <v>80</v>
      </c>
      <c r="F46" s="47"/>
      <c r="G46" s="33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54</v>
      </c>
      <c r="B48" s="24">
        <v>20</v>
      </c>
      <c r="C48" s="55"/>
      <c r="D48" s="28" t="s">
        <v>55</v>
      </c>
      <c r="E48" s="28" t="s">
        <v>56</v>
      </c>
      <c r="F48" s="28" t="s">
        <v>57</v>
      </c>
      <c r="G48" s="28" t="s">
        <v>58</v>
      </c>
      <c r="H48" s="28" t="s">
        <v>59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6" t="s">
        <v>60</v>
      </c>
      <c r="B49" s="57"/>
      <c r="C49" s="3"/>
      <c r="D49" s="24">
        <v>1</v>
      </c>
      <c r="E49" s="24">
        <v>1</v>
      </c>
      <c r="F49" s="24" t="s">
        <v>98</v>
      </c>
      <c r="G49" s="33">
        <f>145+140</f>
        <v>285</v>
      </c>
      <c r="H49" s="33">
        <f>+(D49*E49)*G49</f>
        <v>285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7" t="s">
        <v>61</v>
      </c>
      <c r="B50" s="58">
        <f>+E34*C42</f>
        <v>1277.68</v>
      </c>
      <c r="C50" s="3"/>
      <c r="D50" s="24">
        <v>1</v>
      </c>
      <c r="E50" s="24">
        <v>1</v>
      </c>
      <c r="F50" s="24" t="s">
        <v>99</v>
      </c>
      <c r="G50" s="33">
        <v>300</v>
      </c>
      <c r="H50" s="33">
        <f>+(D50*E50)*G50</f>
        <v>300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7" t="s">
        <v>62</v>
      </c>
      <c r="B51" s="58">
        <f>+H61</f>
        <v>1409</v>
      </c>
      <c r="C51" s="3"/>
      <c r="D51" s="24">
        <v>0</v>
      </c>
      <c r="E51" s="24">
        <v>0</v>
      </c>
      <c r="F51" s="24" t="s">
        <v>63</v>
      </c>
      <c r="G51" s="33">
        <v>0.8</v>
      </c>
      <c r="H51" s="33">
        <f>+(D51*E51)*G51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6.5" x14ac:dyDescent="0.3">
      <c r="A52" s="57" t="s">
        <v>64</v>
      </c>
      <c r="B52" s="58">
        <v>0</v>
      </c>
      <c r="C52" s="3"/>
      <c r="D52" s="24">
        <v>0</v>
      </c>
      <c r="E52" s="24">
        <v>0</v>
      </c>
      <c r="F52" s="24" t="s">
        <v>65</v>
      </c>
      <c r="G52" s="33">
        <v>3</v>
      </c>
      <c r="H52" s="33">
        <f>+G52*E52*D52</f>
        <v>0</v>
      </c>
      <c r="I52" s="59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60" t="s">
        <v>66</v>
      </c>
      <c r="B53" s="58">
        <v>150</v>
      </c>
      <c r="C53" s="3"/>
      <c r="D53" s="24">
        <v>1</v>
      </c>
      <c r="E53" s="24">
        <v>1</v>
      </c>
      <c r="F53" s="24" t="s">
        <v>67</v>
      </c>
      <c r="G53" s="33">
        <v>50</v>
      </c>
      <c r="H53" s="33">
        <f t="shared" ref="H53:H56" si="0">+(D53*E53)*G53</f>
        <v>50</v>
      </c>
      <c r="I53" s="33">
        <f>+B74/100</f>
        <v>46.393059999999998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60" t="s">
        <v>68</v>
      </c>
      <c r="B54" s="58">
        <f>+F95</f>
        <v>32.283333333333339</v>
      </c>
      <c r="C54" s="3"/>
      <c r="D54" s="24">
        <v>1</v>
      </c>
      <c r="E54" s="24">
        <v>1</v>
      </c>
      <c r="F54" s="24" t="s">
        <v>69</v>
      </c>
      <c r="G54" s="33">
        <v>145</v>
      </c>
      <c r="H54" s="33">
        <f t="shared" si="0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60" t="s">
        <v>70</v>
      </c>
      <c r="B55" s="58">
        <v>150</v>
      </c>
      <c r="D55" s="24">
        <v>1</v>
      </c>
      <c r="E55" s="24">
        <v>1</v>
      </c>
      <c r="F55" s="24" t="s">
        <v>71</v>
      </c>
      <c r="G55" s="33">
        <v>145</v>
      </c>
      <c r="H55" s="33">
        <f t="shared" si="0"/>
        <v>145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60" t="s">
        <v>72</v>
      </c>
      <c r="B56" s="58">
        <v>200</v>
      </c>
      <c r="D56" s="24">
        <v>1</v>
      </c>
      <c r="E56" s="24">
        <f>+B48*1.1</f>
        <v>22</v>
      </c>
      <c r="F56" s="24" t="s">
        <v>73</v>
      </c>
      <c r="G56" s="33">
        <v>22</v>
      </c>
      <c r="H56" s="33">
        <f t="shared" si="0"/>
        <v>484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60"/>
      <c r="B57" s="60"/>
      <c r="D57" s="24">
        <v>0</v>
      </c>
      <c r="E57" s="24">
        <v>0</v>
      </c>
      <c r="F57" s="24" t="s">
        <v>74</v>
      </c>
      <c r="G57" s="33">
        <v>1</v>
      </c>
      <c r="H57" s="33">
        <f t="shared" ref="H57:H59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6" t="s">
        <v>75</v>
      </c>
      <c r="B58" s="61">
        <f>SUM(B50:B57)</f>
        <v>3218.9633333333336</v>
      </c>
      <c r="C58" s="3"/>
      <c r="D58" s="24">
        <v>0</v>
      </c>
      <c r="E58" s="24">
        <v>0</v>
      </c>
      <c r="F58" s="62" t="s">
        <v>76</v>
      </c>
      <c r="G58" s="33">
        <v>380</v>
      </c>
      <c r="H58" s="33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63"/>
      <c r="C59" s="3"/>
      <c r="D59" s="24"/>
      <c r="E59" s="24"/>
      <c r="F59" s="3"/>
      <c r="G59" s="3"/>
      <c r="H59" s="33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5">
        <f>+B58/B48</f>
        <v>160.94816666666668</v>
      </c>
      <c r="C60" s="4" t="s">
        <v>77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4" t="s">
        <v>78</v>
      </c>
      <c r="H61" s="33">
        <f>SUM(H49:H60)</f>
        <v>1409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79</v>
      </c>
      <c r="H62" s="65">
        <v>1.65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80</v>
      </c>
      <c r="B63" s="3"/>
      <c r="C63" s="3"/>
      <c r="E63" s="35">
        <f>+B74/C40</f>
        <v>115.98264999999999</v>
      </c>
      <c r="G63" s="1" t="s">
        <v>81</v>
      </c>
      <c r="H63" s="66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82</v>
      </c>
      <c r="C64" s="28" t="s">
        <v>83</v>
      </c>
      <c r="D64" s="3"/>
      <c r="E64" s="3"/>
      <c r="F64" s="3"/>
      <c r="G64" s="1" t="s">
        <v>81</v>
      </c>
      <c r="H64" s="66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6" t="s">
        <v>84</v>
      </c>
      <c r="B65" s="57"/>
      <c r="C65" s="3"/>
      <c r="D65" s="3">
        <f>+B74*C68</f>
        <v>0</v>
      </c>
      <c r="E65" s="3"/>
      <c r="F65" s="3"/>
      <c r="G65" s="5" t="s">
        <v>85</v>
      </c>
      <c r="H65" s="66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7" t="s">
        <v>61</v>
      </c>
      <c r="B66" s="58">
        <f>+E35*C42</f>
        <v>1533.2159999999999</v>
      </c>
      <c r="C66" s="67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7" t="s">
        <v>62</v>
      </c>
      <c r="B67" s="58">
        <f>+H61*H62</f>
        <v>2324.85</v>
      </c>
      <c r="C67" s="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7" t="str">
        <f>+A52</f>
        <v>Tabla de suaje</v>
      </c>
      <c r="B68" s="58">
        <f>+B52*H62</f>
        <v>0</v>
      </c>
      <c r="C68" s="67"/>
      <c r="G68" s="68" t="s">
        <v>86</v>
      </c>
      <c r="H68" s="35">
        <f>+B60</f>
        <v>160.94816666666668</v>
      </c>
      <c r="I68" s="69">
        <f>+H68*B48</f>
        <v>3218.9633333333336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7" t="str">
        <f>+A53</f>
        <v>listón</v>
      </c>
      <c r="B69" s="58">
        <f>+B53*1.1</f>
        <v>165</v>
      </c>
      <c r="C69" s="67"/>
      <c r="G69" s="68" t="s">
        <v>87</v>
      </c>
      <c r="H69" s="35">
        <f>+C74</f>
        <v>231.96529999999998</v>
      </c>
      <c r="I69" s="69">
        <f>+H69*B48</f>
        <v>4639.3059999999996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57" t="str">
        <f>+A54</f>
        <v>Caple Refuerzo</v>
      </c>
      <c r="B70" s="58">
        <f>+F96</f>
        <v>38.74</v>
      </c>
      <c r="C70" s="70"/>
      <c r="G70" s="71" t="s">
        <v>88</v>
      </c>
      <c r="H70" s="72">
        <f>+H69-H68</f>
        <v>71.017133333333305</v>
      </c>
      <c r="I70" s="69">
        <f>+I69-I68</f>
        <v>1420.342666666666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7" t="str">
        <f>+A55</f>
        <v>Empaque</v>
      </c>
      <c r="B71" s="58">
        <f>+B55*H62</f>
        <v>247.5</v>
      </c>
      <c r="C71" s="70"/>
      <c r="G71" s="73" t="s">
        <v>89</v>
      </c>
      <c r="H71" s="72">
        <f>+I70</f>
        <v>1420.342666666666</v>
      </c>
      <c r="I71" s="74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7" t="str">
        <f>+A56</f>
        <v>Mensajeria</v>
      </c>
      <c r="B72" s="58">
        <f>+B56*H62</f>
        <v>330</v>
      </c>
      <c r="C72" s="70"/>
      <c r="H72" s="72"/>
      <c r="I72" s="74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7"/>
      <c r="B73" s="58"/>
      <c r="C73" s="70"/>
      <c r="H73" s="46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A74" s="56" t="s">
        <v>75</v>
      </c>
      <c r="B74" s="61">
        <f>SUM(B65:B73)</f>
        <v>4639.3059999999996</v>
      </c>
      <c r="C74" s="72">
        <f>+B74/B48</f>
        <v>231.96529999999998</v>
      </c>
      <c r="D74" s="79"/>
      <c r="E74" s="79"/>
      <c r="F74" s="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D75" s="79"/>
      <c r="E75" s="79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A77" s="5" t="s">
        <v>97</v>
      </c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A78" s="24" t="s">
        <v>18</v>
      </c>
      <c r="B78" s="5" t="s">
        <v>17</v>
      </c>
      <c r="C78" s="25" t="s">
        <v>19</v>
      </c>
      <c r="D78" s="1" t="s">
        <v>20</v>
      </c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A80" s="26">
        <v>71</v>
      </c>
      <c r="B80" s="25" t="s">
        <v>22</v>
      </c>
      <c r="C80" s="27">
        <v>125</v>
      </c>
      <c r="D80" s="28">
        <f>+A80</f>
        <v>71</v>
      </c>
      <c r="E80" s="29" t="s">
        <v>22</v>
      </c>
      <c r="F80" s="29">
        <f>+C80</f>
        <v>125</v>
      </c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ht="15.75" x14ac:dyDescent="0.3">
      <c r="A81" s="30">
        <v>36</v>
      </c>
      <c r="B81" s="31" t="s">
        <v>22</v>
      </c>
      <c r="C81" s="30">
        <v>26</v>
      </c>
      <c r="D81" s="32">
        <f>+C81</f>
        <v>26</v>
      </c>
      <c r="E81" s="32" t="s">
        <v>22</v>
      </c>
      <c r="F81" s="32">
        <f>+A81</f>
        <v>36</v>
      </c>
      <c r="G81" s="33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ht="16.5" thickBot="1" x14ac:dyDescent="0.35">
      <c r="A82" s="35">
        <f>+A80/A81</f>
        <v>1.9722222222222223</v>
      </c>
      <c r="B82" s="36"/>
      <c r="C82" s="35">
        <f>+C80/C81</f>
        <v>4.8076923076923075</v>
      </c>
      <c r="D82" s="35">
        <f>+D80/D81</f>
        <v>2.7307692307692308</v>
      </c>
      <c r="E82" s="36"/>
      <c r="F82" s="35">
        <f>+F80/F81</f>
        <v>3.4722222222222223</v>
      </c>
      <c r="G82" s="33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ht="16.5" thickBot="1" x14ac:dyDescent="0.35">
      <c r="A83" s="38"/>
      <c r="B83" s="39">
        <v>4</v>
      </c>
      <c r="C83" s="40"/>
      <c r="D83" s="41"/>
      <c r="E83" s="42">
        <v>6</v>
      </c>
      <c r="F83" s="43" t="s">
        <v>26</v>
      </c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 x14ac:dyDescent="0.3">
      <c r="A84" s="33"/>
      <c r="E84" s="44"/>
      <c r="F84" s="33"/>
    </row>
    <row r="85" spans="1:22" x14ac:dyDescent="0.3">
      <c r="B85" s="44" t="s">
        <v>29</v>
      </c>
      <c r="C85" s="45">
        <f>+D85/1000</f>
        <v>9.6850000000000005</v>
      </c>
      <c r="D85" s="75">
        <v>9685</v>
      </c>
      <c r="E85" s="1" t="s">
        <v>30</v>
      </c>
      <c r="F85" s="46">
        <v>0.5</v>
      </c>
    </row>
    <row r="86" spans="1:22" x14ac:dyDescent="0.3">
      <c r="A86" s="3"/>
      <c r="B86" s="47" t="s">
        <v>31</v>
      </c>
      <c r="C86" s="45">
        <f>+F85*C85</f>
        <v>4.8425000000000002</v>
      </c>
      <c r="F86" s="46"/>
      <c r="G86" s="33"/>
    </row>
    <row r="87" spans="1:22" x14ac:dyDescent="0.3">
      <c r="B87" s="47" t="s">
        <v>32</v>
      </c>
      <c r="C87" s="48">
        <f>+C85-C86</f>
        <v>4.8425000000000002</v>
      </c>
      <c r="G87" s="33"/>
    </row>
    <row r="88" spans="1:22" ht="15.75" x14ac:dyDescent="0.3">
      <c r="C88" s="24" t="s">
        <v>33</v>
      </c>
      <c r="D88"/>
      <c r="E88"/>
      <c r="F88"/>
      <c r="G88" s="33"/>
    </row>
    <row r="89" spans="1:22" ht="16.5" x14ac:dyDescent="0.3">
      <c r="B89" s="44" t="s">
        <v>35</v>
      </c>
      <c r="C89" s="49">
        <f>+C87</f>
        <v>4.8425000000000002</v>
      </c>
      <c r="D89"/>
      <c r="E89"/>
      <c r="F89"/>
      <c r="J89" s="59"/>
      <c r="K89" s="59"/>
      <c r="L89" s="59"/>
      <c r="M89" s="59"/>
      <c r="N89" s="59"/>
      <c r="O89" s="59"/>
      <c r="P89" s="59"/>
      <c r="Q89" s="59"/>
      <c r="R89" s="59"/>
    </row>
    <row r="90" spans="1:22" ht="16.5" x14ac:dyDescent="0.3">
      <c r="B90" s="44" t="s">
        <v>36</v>
      </c>
      <c r="C90" s="49">
        <f>+C89*1.2</f>
        <v>5.8109999999999999</v>
      </c>
      <c r="D90"/>
      <c r="E90"/>
      <c r="F90"/>
      <c r="J90" s="59"/>
      <c r="K90" s="59"/>
      <c r="L90" s="59"/>
      <c r="M90" s="59"/>
      <c r="N90" s="59"/>
      <c r="O90" s="59"/>
      <c r="P90" s="59"/>
      <c r="Q90" s="59"/>
      <c r="R90" s="59"/>
    </row>
    <row r="91" spans="1:22" ht="16.5" x14ac:dyDescent="0.3">
      <c r="E91"/>
      <c r="F91"/>
      <c r="G91"/>
      <c r="J91" s="59"/>
      <c r="K91" s="59"/>
      <c r="L91" s="59"/>
      <c r="M91" s="59"/>
      <c r="N91" s="59"/>
      <c r="O91" s="59"/>
      <c r="P91" s="59"/>
      <c r="Q91" s="59"/>
      <c r="R91" s="59"/>
    </row>
    <row r="92" spans="1:22" ht="16.5" x14ac:dyDescent="0.3">
      <c r="A92" s="3"/>
      <c r="B92" s="24"/>
      <c r="C92" s="33"/>
      <c r="E92"/>
      <c r="F92"/>
      <c r="G92"/>
      <c r="J92" s="59"/>
      <c r="K92" s="59"/>
      <c r="L92" s="59"/>
      <c r="M92" s="59"/>
      <c r="N92" s="59"/>
      <c r="O92" s="59"/>
      <c r="P92" s="59"/>
      <c r="Q92" s="59"/>
      <c r="R92" s="59"/>
    </row>
    <row r="93" spans="1:22" ht="16.5" x14ac:dyDescent="0.3">
      <c r="A93" s="4" t="s">
        <v>39</v>
      </c>
      <c r="C93" s="50">
        <v>6</v>
      </c>
      <c r="D93" s="51" t="s">
        <v>40</v>
      </c>
      <c r="E93"/>
      <c r="F93"/>
      <c r="G93"/>
      <c r="J93" s="59"/>
      <c r="K93" s="59"/>
      <c r="L93" s="59"/>
      <c r="M93" s="59"/>
      <c r="N93" s="59"/>
      <c r="O93" s="59"/>
      <c r="P93" s="59"/>
      <c r="Q93" s="59"/>
      <c r="R93" s="59"/>
    </row>
    <row r="94" spans="1:22" ht="16.5" x14ac:dyDescent="0.3">
      <c r="A94" s="4"/>
      <c r="C94" s="24"/>
      <c r="D94" s="1" t="s">
        <v>42</v>
      </c>
      <c r="E94" s="3"/>
      <c r="F94" s="3"/>
      <c r="J94" s="59"/>
      <c r="K94" s="59"/>
      <c r="L94" s="59"/>
      <c r="M94" s="59"/>
      <c r="N94" s="59"/>
      <c r="O94" s="59"/>
      <c r="P94" s="59"/>
      <c r="Q94" s="59"/>
      <c r="R94" s="59"/>
    </row>
    <row r="95" spans="1:22" ht="16.5" x14ac:dyDescent="0.3">
      <c r="A95" s="4" t="s">
        <v>43</v>
      </c>
      <c r="B95" s="5"/>
      <c r="C95" s="52">
        <f>+B48</f>
        <v>20</v>
      </c>
      <c r="D95" s="27">
        <v>20</v>
      </c>
      <c r="E95" s="77" t="s">
        <v>45</v>
      </c>
      <c r="F95" s="78">
        <f>+C97*C89</f>
        <v>32.283333333333339</v>
      </c>
      <c r="J95" s="59"/>
      <c r="K95" s="59"/>
      <c r="L95" s="59"/>
      <c r="M95" s="59"/>
      <c r="N95" s="59"/>
      <c r="O95" s="59"/>
      <c r="P95" s="59"/>
      <c r="Q95" s="59"/>
      <c r="R95" s="59"/>
    </row>
    <row r="96" spans="1:22" ht="16.5" x14ac:dyDescent="0.3">
      <c r="A96" s="4" t="s">
        <v>46</v>
      </c>
      <c r="C96" s="37">
        <f>+C95+D95</f>
        <v>40</v>
      </c>
      <c r="E96" s="68" t="s">
        <v>48</v>
      </c>
      <c r="F96" s="76">
        <f>+C97*C90</f>
        <v>38.74</v>
      </c>
      <c r="J96" s="59"/>
      <c r="K96" s="59"/>
      <c r="L96" s="59"/>
      <c r="M96" s="59"/>
      <c r="N96" s="59"/>
      <c r="O96" s="59"/>
      <c r="P96" s="59"/>
      <c r="Q96" s="59"/>
      <c r="R96" s="59"/>
    </row>
    <row r="97" spans="1:18" ht="16.5" x14ac:dyDescent="0.3">
      <c r="A97" s="4" t="s">
        <v>49</v>
      </c>
      <c r="C97" s="37">
        <f>+C96/C93</f>
        <v>6.666666666666667</v>
      </c>
      <c r="F97"/>
      <c r="G97"/>
      <c r="J97" s="59"/>
      <c r="K97" s="59"/>
      <c r="L97" s="59"/>
      <c r="M97" s="59"/>
      <c r="N97" s="59"/>
      <c r="O97" s="59"/>
      <c r="P97" s="59"/>
      <c r="Q97" s="59"/>
      <c r="R97" s="59"/>
    </row>
    <row r="98" spans="1:18" ht="16.5" x14ac:dyDescent="0.3">
      <c r="A98" s="4"/>
      <c r="C98" s="24"/>
      <c r="F98"/>
      <c r="G98"/>
      <c r="J98" s="59"/>
      <c r="K98" s="59"/>
      <c r="L98" s="59"/>
      <c r="M98" s="59"/>
      <c r="N98" s="59"/>
      <c r="O98" s="59"/>
      <c r="P98" s="59"/>
      <c r="Q98" s="59"/>
      <c r="R98" s="59"/>
    </row>
    <row r="99" spans="1:18" ht="15.75" x14ac:dyDescent="0.3">
      <c r="A99" s="4"/>
      <c r="C99" s="53"/>
      <c r="F99"/>
      <c r="G99"/>
    </row>
    <row r="100" spans="1:18" ht="15.75" x14ac:dyDescent="0.3">
      <c r="F100"/>
      <c r="G100"/>
    </row>
  </sheetData>
  <mergeCells count="2">
    <mergeCell ref="D74:E74"/>
    <mergeCell ref="D75:E75"/>
  </mergeCells>
  <pageMargins left="0.70866141732283472" right="0.70866141732283472" top="0.74803149606299213" bottom="0.74803149606299213" header="0.31496062992125984" footer="0.31496062992125984"/>
  <pageSetup scale="46" orientation="portrait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topLeftCell="A67" zoomScale="85" zoomScaleNormal="85" workbookViewId="0">
      <selection activeCell="H91" sqref="H9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">
        <v>90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">
        <v>91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8</v>
      </c>
      <c r="C13" s="1" t="s">
        <v>92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9</v>
      </c>
      <c r="C15" s="15" t="s">
        <v>10</v>
      </c>
      <c r="D15" s="16"/>
      <c r="E15" s="16"/>
      <c r="F15" s="17" t="s">
        <v>4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8" t="s">
        <v>11</v>
      </c>
      <c r="D16" s="16"/>
      <c r="E16" s="16"/>
      <c r="F16" s="19">
        <v>48.2</v>
      </c>
      <c r="G16" s="20" t="s">
        <v>12</v>
      </c>
      <c r="H16" s="21">
        <v>39.5</v>
      </c>
      <c r="J16"/>
      <c r="K16"/>
      <c r="L16"/>
      <c r="M16"/>
      <c r="N16"/>
      <c r="O16"/>
      <c r="P16"/>
      <c r="Q16"/>
      <c r="R16"/>
    </row>
    <row r="17" spans="1:18" ht="15.75" x14ac:dyDescent="0.3">
      <c r="C17" s="18" t="s">
        <v>13</v>
      </c>
      <c r="D17" s="16"/>
      <c r="E17" s="16"/>
      <c r="F17" s="17">
        <v>0.5</v>
      </c>
      <c r="G17" s="22" t="s">
        <v>14</v>
      </c>
      <c r="H17" s="8"/>
      <c r="J17"/>
      <c r="K17"/>
      <c r="L17"/>
      <c r="M17"/>
      <c r="N17"/>
      <c r="O17"/>
      <c r="P17"/>
      <c r="Q17"/>
      <c r="R17"/>
    </row>
    <row r="18" spans="1:18" ht="15.75" x14ac:dyDescent="0.3">
      <c r="C18" s="18" t="s">
        <v>102</v>
      </c>
      <c r="D18" s="16"/>
      <c r="E18" s="16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8" t="s">
        <v>15</v>
      </c>
      <c r="D19" s="16"/>
      <c r="E19" s="16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8"/>
      <c r="D20" s="16"/>
      <c r="E20" s="16"/>
      <c r="F20" s="6"/>
      <c r="G20" s="7"/>
      <c r="H20" s="8"/>
      <c r="J20"/>
      <c r="K20"/>
      <c r="L20"/>
      <c r="M20"/>
      <c r="N20"/>
      <c r="O20"/>
      <c r="P20"/>
      <c r="Q20"/>
      <c r="R20"/>
    </row>
    <row r="21" spans="1:18" ht="15.75" x14ac:dyDescent="0.3">
      <c r="C21" s="18"/>
      <c r="D21" s="16"/>
      <c r="E21" s="16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6"/>
      <c r="D22" s="16"/>
      <c r="E22" s="16"/>
      <c r="F22" s="23"/>
      <c r="G22" s="13"/>
      <c r="H22" s="14"/>
      <c r="J22"/>
      <c r="K22"/>
      <c r="L22"/>
      <c r="M22"/>
      <c r="N22"/>
      <c r="O22"/>
      <c r="P22"/>
    </row>
    <row r="23" spans="1:18" ht="15.75" x14ac:dyDescent="0.3">
      <c r="A23" s="4" t="s">
        <v>16</v>
      </c>
      <c r="C23" s="24" t="s">
        <v>94</v>
      </c>
      <c r="D23" s="5" t="s">
        <v>17</v>
      </c>
      <c r="E23" s="25" t="s">
        <v>95</v>
      </c>
      <c r="F23" s="1" t="s">
        <v>96</v>
      </c>
      <c r="J23"/>
      <c r="K23"/>
      <c r="L23"/>
      <c r="M23"/>
      <c r="N23"/>
      <c r="O23"/>
      <c r="P23"/>
    </row>
    <row r="25" spans="1:18" x14ac:dyDescent="0.3">
      <c r="A25" s="4" t="s">
        <v>21</v>
      </c>
      <c r="C25" s="26">
        <v>70</v>
      </c>
      <c r="D25" s="25" t="s">
        <v>22</v>
      </c>
      <c r="E25" s="27">
        <v>102</v>
      </c>
      <c r="F25" s="28">
        <f>+C25</f>
        <v>70</v>
      </c>
      <c r="G25" s="29" t="s">
        <v>22</v>
      </c>
      <c r="H25" s="29">
        <f>+E25</f>
        <v>102</v>
      </c>
    </row>
    <row r="26" spans="1:18" x14ac:dyDescent="0.3">
      <c r="A26" s="4" t="s">
        <v>23</v>
      </c>
      <c r="B26" s="3"/>
      <c r="C26" s="30">
        <f>+F16</f>
        <v>48.2</v>
      </c>
      <c r="D26" s="31" t="s">
        <v>22</v>
      </c>
      <c r="E26" s="30">
        <f>+H16</f>
        <v>39.5</v>
      </c>
      <c r="F26" s="32">
        <f>+E26</f>
        <v>39.5</v>
      </c>
      <c r="G26" s="32" t="s">
        <v>22</v>
      </c>
      <c r="H26" s="32">
        <f>+C26</f>
        <v>48.2</v>
      </c>
      <c r="I26" s="33"/>
    </row>
    <row r="27" spans="1:18" ht="15" thickBot="1" x14ac:dyDescent="0.35">
      <c r="A27" s="3" t="s">
        <v>24</v>
      </c>
      <c r="B27" s="34"/>
      <c r="C27" s="35">
        <f>+C25/C26</f>
        <v>1.4522821576763485</v>
      </c>
      <c r="D27" s="36"/>
      <c r="E27" s="35">
        <f>+E25/E26</f>
        <v>2.5822784810126582</v>
      </c>
      <c r="F27" s="35">
        <f>+F25/F26</f>
        <v>1.7721518987341771</v>
      </c>
      <c r="G27" s="36"/>
      <c r="H27" s="35">
        <f>+H25/H26</f>
        <v>2.1161825726141079</v>
      </c>
      <c r="I27" s="33"/>
    </row>
    <row r="28" spans="1:18" ht="15" thickBot="1" x14ac:dyDescent="0.35">
      <c r="A28" s="3" t="s">
        <v>25</v>
      </c>
      <c r="B28" s="37"/>
      <c r="C28" s="38"/>
      <c r="D28" s="39">
        <v>2</v>
      </c>
      <c r="E28" s="40"/>
      <c r="F28" s="41"/>
      <c r="G28" s="42">
        <v>2</v>
      </c>
      <c r="H28" s="43" t="s">
        <v>26</v>
      </c>
    </row>
    <row r="29" spans="1:18" x14ac:dyDescent="0.3">
      <c r="A29" s="3"/>
      <c r="B29" s="24"/>
      <c r="C29" s="33"/>
      <c r="G29" s="44"/>
      <c r="H29" s="33"/>
    </row>
    <row r="30" spans="1:18" x14ac:dyDescent="0.3">
      <c r="A30" s="28" t="s">
        <v>27</v>
      </c>
      <c r="B30" s="28" t="s">
        <v>28</v>
      </c>
      <c r="D30" s="44" t="s">
        <v>29</v>
      </c>
      <c r="E30" s="45">
        <f>+F30/1000</f>
        <v>63.884</v>
      </c>
      <c r="F30" s="75">
        <v>63884</v>
      </c>
      <c r="G30" s="1" t="s">
        <v>30</v>
      </c>
      <c r="H30" s="46">
        <v>0.5</v>
      </c>
    </row>
    <row r="31" spans="1:18" ht="15.75" x14ac:dyDescent="0.3">
      <c r="A31" s="3"/>
      <c r="B31" s="3"/>
      <c r="C31" s="3"/>
      <c r="D31" s="47" t="s">
        <v>31</v>
      </c>
      <c r="E31" s="45">
        <f>+H30*E30</f>
        <v>31.942</v>
      </c>
      <c r="H31" s="46"/>
      <c r="I31" s="33"/>
      <c r="Q31"/>
      <c r="R31"/>
    </row>
    <row r="32" spans="1:18" ht="15.75" x14ac:dyDescent="0.3">
      <c r="D32" s="47" t="s">
        <v>32</v>
      </c>
      <c r="E32" s="48">
        <f>+E30-E31</f>
        <v>31.942</v>
      </c>
      <c r="I32" s="33"/>
      <c r="Q32"/>
      <c r="R32"/>
    </row>
    <row r="33" spans="1:22" ht="15.75" x14ac:dyDescent="0.3">
      <c r="E33" s="24" t="s">
        <v>33</v>
      </c>
      <c r="F33" s="24" t="s">
        <v>34</v>
      </c>
      <c r="G33" s="24" t="s">
        <v>34</v>
      </c>
      <c r="H33" s="24" t="s">
        <v>34</v>
      </c>
      <c r="I33" s="33"/>
      <c r="Q33"/>
      <c r="R33"/>
    </row>
    <row r="34" spans="1:22" ht="15.75" x14ac:dyDescent="0.3">
      <c r="D34" s="44" t="s">
        <v>35</v>
      </c>
      <c r="E34" s="49">
        <f>+E32</f>
        <v>31.942</v>
      </c>
      <c r="F34" s="49">
        <v>0</v>
      </c>
      <c r="G34" s="49">
        <v>0</v>
      </c>
      <c r="H34" s="49">
        <v>0</v>
      </c>
      <c r="Q34"/>
      <c r="R34"/>
    </row>
    <row r="35" spans="1:22" ht="15.75" x14ac:dyDescent="0.3">
      <c r="D35" s="44" t="s">
        <v>36</v>
      </c>
      <c r="E35" s="49">
        <f>+E34*1.2</f>
        <v>38.330399999999997</v>
      </c>
      <c r="F35" s="49">
        <v>0</v>
      </c>
      <c r="G35" s="49">
        <v>0</v>
      </c>
      <c r="H35" s="49">
        <v>0</v>
      </c>
      <c r="Q35"/>
      <c r="R35"/>
    </row>
    <row r="36" spans="1:22" ht="16.5" thickBot="1" x14ac:dyDescent="0.35">
      <c r="A36" s="3"/>
      <c r="G36" s="44"/>
      <c r="Q36"/>
      <c r="R36"/>
    </row>
    <row r="37" spans="1:22" ht="15.75" x14ac:dyDescent="0.3">
      <c r="A37" s="3"/>
      <c r="B37" s="24"/>
      <c r="C37" s="33"/>
      <c r="E37" s="10" t="s">
        <v>37</v>
      </c>
      <c r="F37" s="11" t="s">
        <v>38</v>
      </c>
      <c r="G37" s="11"/>
      <c r="H37" s="12"/>
      <c r="Q37"/>
      <c r="R37"/>
    </row>
    <row r="38" spans="1:22" ht="16.5" thickBot="1" x14ac:dyDescent="0.35">
      <c r="A38" s="4" t="s">
        <v>39</v>
      </c>
      <c r="C38" s="50">
        <v>2</v>
      </c>
      <c r="D38" s="51" t="s">
        <v>40</v>
      </c>
      <c r="E38" s="23"/>
      <c r="F38" s="13" t="s">
        <v>41</v>
      </c>
      <c r="G38" s="13"/>
      <c r="H38" s="14"/>
      <c r="Q38"/>
      <c r="R38"/>
    </row>
    <row r="39" spans="1:22" ht="15.75" x14ac:dyDescent="0.3">
      <c r="A39" s="4"/>
      <c r="C39" s="24"/>
      <c r="D39" s="1" t="s">
        <v>42</v>
      </c>
      <c r="E39" s="3"/>
      <c r="F39" s="3"/>
      <c r="Q39"/>
      <c r="R39"/>
    </row>
    <row r="40" spans="1:22" ht="15.75" x14ac:dyDescent="0.3">
      <c r="A40" s="4" t="s">
        <v>43</v>
      </c>
      <c r="B40" s="5"/>
      <c r="C40" s="52">
        <f>+B48/F17</f>
        <v>40</v>
      </c>
      <c r="D40" s="27">
        <v>40</v>
      </c>
      <c r="F40" s="47" t="s">
        <v>44</v>
      </c>
      <c r="G40" s="26">
        <v>1</v>
      </c>
      <c r="H40" s="3"/>
      <c r="Q40"/>
      <c r="R40"/>
    </row>
    <row r="41" spans="1:22" ht="15.75" x14ac:dyDescent="0.3">
      <c r="A41" s="4" t="s">
        <v>46</v>
      </c>
      <c r="C41" s="37">
        <f>+C40+D40</f>
        <v>80</v>
      </c>
      <c r="F41" s="47" t="s">
        <v>47</v>
      </c>
      <c r="G41" s="26">
        <v>1</v>
      </c>
      <c r="H41" s="3"/>
      <c r="Q41"/>
      <c r="R41"/>
    </row>
    <row r="42" spans="1:22" ht="15.75" x14ac:dyDescent="0.3">
      <c r="A42" s="4" t="s">
        <v>49</v>
      </c>
      <c r="C42" s="37">
        <f>+C41/C38</f>
        <v>40</v>
      </c>
      <c r="F42" s="47" t="s">
        <v>50</v>
      </c>
      <c r="G42" s="26"/>
      <c r="H42" s="3"/>
      <c r="Q42"/>
      <c r="R42"/>
    </row>
    <row r="43" spans="1:22" ht="15.75" x14ac:dyDescent="0.3">
      <c r="A43" s="4"/>
      <c r="C43" s="24"/>
      <c r="F43" s="44" t="s">
        <v>51</v>
      </c>
      <c r="G43" s="26">
        <f>+C40/1000</f>
        <v>0.04</v>
      </c>
      <c r="H43" s="3"/>
      <c r="Q43"/>
      <c r="R43"/>
    </row>
    <row r="44" spans="1:22" ht="15.75" x14ac:dyDescent="0.3">
      <c r="A44" s="4"/>
      <c r="C44" s="53"/>
      <c r="F44" s="47" t="s">
        <v>52</v>
      </c>
      <c r="G44" s="54">
        <f>+C41*F17</f>
        <v>40</v>
      </c>
      <c r="H44" s="3">
        <f>+G44*F19</f>
        <v>0</v>
      </c>
      <c r="Q44"/>
      <c r="R44"/>
    </row>
    <row r="45" spans="1:22" ht="15.75" x14ac:dyDescent="0.3">
      <c r="A45" s="4"/>
      <c r="C45" s="24"/>
      <c r="E45" s="47"/>
      <c r="F45" s="47"/>
      <c r="G45" s="33"/>
      <c r="I45" s="3"/>
      <c r="J45" s="4"/>
      <c r="L45" s="24"/>
      <c r="N45" s="47"/>
      <c r="O45" s="47"/>
      <c r="P45" s="33"/>
      <c r="Q45"/>
      <c r="R45"/>
    </row>
    <row r="46" spans="1:22" ht="15.75" x14ac:dyDescent="0.3">
      <c r="A46" s="4" t="s">
        <v>53</v>
      </c>
      <c r="C46" s="28">
        <f>+C42*C38</f>
        <v>80</v>
      </c>
      <c r="F46" s="47"/>
      <c r="G46" s="33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54</v>
      </c>
      <c r="B48" s="24">
        <v>20</v>
      </c>
      <c r="C48" s="55"/>
      <c r="D48" s="28" t="s">
        <v>55</v>
      </c>
      <c r="E48" s="28" t="s">
        <v>56</v>
      </c>
      <c r="F48" s="28" t="s">
        <v>57</v>
      </c>
      <c r="G48" s="28" t="s">
        <v>58</v>
      </c>
      <c r="H48" s="28" t="s">
        <v>59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6" t="s">
        <v>60</v>
      </c>
      <c r="B49" s="57"/>
      <c r="C49" s="3"/>
      <c r="D49" s="24">
        <v>1</v>
      </c>
      <c r="E49" s="24">
        <v>1</v>
      </c>
      <c r="F49" s="24" t="s">
        <v>101</v>
      </c>
      <c r="G49" s="33">
        <v>400</v>
      </c>
      <c r="H49" s="33">
        <f>+(D49*E49)*G49</f>
        <v>400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7" t="s">
        <v>61</v>
      </c>
      <c r="B50" s="58">
        <f>+E34*C42</f>
        <v>1277.68</v>
      </c>
      <c r="C50" s="3"/>
      <c r="D50" s="24">
        <v>0</v>
      </c>
      <c r="E50" s="24">
        <v>0</v>
      </c>
      <c r="F50" s="24" t="s">
        <v>99</v>
      </c>
      <c r="G50" s="33">
        <v>240</v>
      </c>
      <c r="H50" s="33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7" t="s">
        <v>62</v>
      </c>
      <c r="B51" s="58">
        <f>+H61</f>
        <v>1624</v>
      </c>
      <c r="C51" s="3"/>
      <c r="D51" s="24">
        <v>0</v>
      </c>
      <c r="E51" s="24">
        <v>0</v>
      </c>
      <c r="F51" s="24" t="s">
        <v>63</v>
      </c>
      <c r="G51" s="33">
        <v>0.8</v>
      </c>
      <c r="H51" s="33">
        <f>+(D51*E51)*G51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6.5" x14ac:dyDescent="0.3">
      <c r="A52" s="57" t="s">
        <v>100</v>
      </c>
      <c r="B52" s="58">
        <v>600</v>
      </c>
      <c r="C52" s="3"/>
      <c r="D52" s="24">
        <v>1</v>
      </c>
      <c r="E52" s="24">
        <v>1</v>
      </c>
      <c r="F52" s="24" t="s">
        <v>65</v>
      </c>
      <c r="G52" s="33">
        <v>400</v>
      </c>
      <c r="H52" s="33">
        <f>+G52*E52*D52</f>
        <v>400</v>
      </c>
      <c r="I52" s="59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60" t="s">
        <v>66</v>
      </c>
      <c r="B53" s="58">
        <v>150</v>
      </c>
      <c r="C53" s="3"/>
      <c r="D53" s="24">
        <v>1</v>
      </c>
      <c r="E53" s="24">
        <v>1</v>
      </c>
      <c r="F53" s="24" t="s">
        <v>67</v>
      </c>
      <c r="G53" s="33">
        <v>50</v>
      </c>
      <c r="H53" s="33">
        <f t="shared" ref="H53:H56" si="0">+(D53*E53)*G53</f>
        <v>50</v>
      </c>
      <c r="I53" s="33">
        <f>+B74/100</f>
        <v>59.840559999999996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60" t="s">
        <v>68</v>
      </c>
      <c r="B54" s="58">
        <f>+F95</f>
        <v>32.283333333333339</v>
      </c>
      <c r="C54" s="3"/>
      <c r="D54" s="24">
        <v>1</v>
      </c>
      <c r="E54" s="24">
        <v>1</v>
      </c>
      <c r="F54" s="24" t="s">
        <v>69</v>
      </c>
      <c r="G54" s="33">
        <v>145</v>
      </c>
      <c r="H54" s="33">
        <f t="shared" si="0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60" t="s">
        <v>70</v>
      </c>
      <c r="B55" s="58">
        <v>150</v>
      </c>
      <c r="D55" s="24">
        <v>1</v>
      </c>
      <c r="E55" s="24">
        <v>1</v>
      </c>
      <c r="F55" s="24" t="s">
        <v>71</v>
      </c>
      <c r="G55" s="33">
        <v>145</v>
      </c>
      <c r="H55" s="33">
        <f t="shared" si="0"/>
        <v>145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60" t="s">
        <v>72</v>
      </c>
      <c r="B56" s="58">
        <v>200</v>
      </c>
      <c r="D56" s="24">
        <v>1</v>
      </c>
      <c r="E56" s="24">
        <f>+B48*1.1</f>
        <v>22</v>
      </c>
      <c r="F56" s="24" t="s">
        <v>73</v>
      </c>
      <c r="G56" s="33">
        <v>22</v>
      </c>
      <c r="H56" s="33">
        <f t="shared" si="0"/>
        <v>484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60"/>
      <c r="B57" s="60"/>
      <c r="D57" s="24">
        <v>0</v>
      </c>
      <c r="E57" s="24">
        <v>0</v>
      </c>
      <c r="F57" s="24" t="s">
        <v>74</v>
      </c>
      <c r="G57" s="33">
        <v>1</v>
      </c>
      <c r="H57" s="33">
        <f t="shared" ref="H57:H59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6" t="s">
        <v>75</v>
      </c>
      <c r="B58" s="61">
        <f>SUM(B50:B57)</f>
        <v>4033.9633333333336</v>
      </c>
      <c r="C58" s="3"/>
      <c r="D58" s="24">
        <v>0</v>
      </c>
      <c r="E58" s="24">
        <v>0</v>
      </c>
      <c r="F58" s="62" t="s">
        <v>76</v>
      </c>
      <c r="G58" s="33">
        <v>380</v>
      </c>
      <c r="H58" s="33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63"/>
      <c r="C59" s="3"/>
      <c r="D59" s="24"/>
      <c r="E59" s="24"/>
      <c r="F59" s="3"/>
      <c r="G59" s="3"/>
      <c r="H59" s="33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5">
        <f>+B58/B48</f>
        <v>201.69816666666668</v>
      </c>
      <c r="C60" s="4" t="s">
        <v>77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4" t="s">
        <v>78</v>
      </c>
      <c r="H61" s="33">
        <f>SUM(H49:H60)</f>
        <v>1624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79</v>
      </c>
      <c r="H62" s="65">
        <v>1.65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80</v>
      </c>
      <c r="B63" s="3"/>
      <c r="C63" s="3"/>
      <c r="E63" s="35">
        <f>+B74/C40</f>
        <v>149.60139999999998</v>
      </c>
      <c r="G63" s="1" t="s">
        <v>81</v>
      </c>
      <c r="H63" s="66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82</v>
      </c>
      <c r="C64" s="28" t="s">
        <v>83</v>
      </c>
      <c r="D64" s="3"/>
      <c r="E64" s="3"/>
      <c r="F64" s="3"/>
      <c r="G64" s="1" t="s">
        <v>81</v>
      </c>
      <c r="H64" s="66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6" t="s">
        <v>84</v>
      </c>
      <c r="B65" s="57"/>
      <c r="C65" s="3"/>
      <c r="D65" s="3">
        <f>+B74*C68</f>
        <v>0</v>
      </c>
      <c r="E65" s="3"/>
      <c r="F65" s="3"/>
      <c r="G65" s="5" t="s">
        <v>85</v>
      </c>
      <c r="H65" s="66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7" t="s">
        <v>61</v>
      </c>
      <c r="B66" s="58">
        <f>+E35*C42</f>
        <v>1533.2159999999999</v>
      </c>
      <c r="C66" s="67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7" t="s">
        <v>62</v>
      </c>
      <c r="B67" s="58">
        <f>+H61*H62</f>
        <v>2679.6</v>
      </c>
      <c r="C67" s="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7" t="str">
        <f>+A52</f>
        <v>Placa HS</v>
      </c>
      <c r="B68" s="58">
        <f>+B52*H62</f>
        <v>990</v>
      </c>
      <c r="C68" s="67"/>
      <c r="G68" s="68" t="s">
        <v>86</v>
      </c>
      <c r="H68" s="35">
        <f>+B60</f>
        <v>201.69816666666668</v>
      </c>
      <c r="I68" s="69">
        <f>+H68*B48</f>
        <v>4033.9633333333336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7" t="str">
        <f>+A53</f>
        <v>listón</v>
      </c>
      <c r="B69" s="58">
        <f>+B53*1.1</f>
        <v>165</v>
      </c>
      <c r="C69" s="67"/>
      <c r="G69" s="68" t="s">
        <v>87</v>
      </c>
      <c r="H69" s="35">
        <f>+C74</f>
        <v>299.20279999999997</v>
      </c>
      <c r="I69" s="69">
        <f>+H69*B48</f>
        <v>5984.0559999999996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57" t="str">
        <f>+A54</f>
        <v>Caple Refuerzo</v>
      </c>
      <c r="B70" s="58">
        <f>+F96</f>
        <v>38.74</v>
      </c>
      <c r="C70" s="70"/>
      <c r="G70" s="71" t="s">
        <v>88</v>
      </c>
      <c r="H70" s="72">
        <f>+H69-H68</f>
        <v>97.504633333333288</v>
      </c>
      <c r="I70" s="69">
        <f>+I69-I68</f>
        <v>1950.092666666666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7" t="str">
        <f>+A55</f>
        <v>Empaque</v>
      </c>
      <c r="B71" s="58">
        <f>+B55*H62</f>
        <v>247.5</v>
      </c>
      <c r="C71" s="70"/>
      <c r="G71" s="73" t="s">
        <v>89</v>
      </c>
      <c r="H71" s="72">
        <f>+I70</f>
        <v>1950.092666666666</v>
      </c>
      <c r="I71" s="74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7" t="str">
        <f>+A56</f>
        <v>Mensajeria</v>
      </c>
      <c r="B72" s="58">
        <f>+B56*H62</f>
        <v>330</v>
      </c>
      <c r="C72" s="70"/>
      <c r="H72" s="72"/>
      <c r="I72" s="74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7"/>
      <c r="B73" s="58"/>
      <c r="C73" s="70"/>
      <c r="H73" s="46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A74" s="56" t="s">
        <v>75</v>
      </c>
      <c r="B74" s="61">
        <f>SUM(B65:B73)</f>
        <v>5984.0559999999996</v>
      </c>
      <c r="C74" s="72">
        <f>+B74/B48</f>
        <v>299.20279999999997</v>
      </c>
      <c r="D74" s="79"/>
      <c r="E74" s="79"/>
      <c r="F74" s="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D75" s="79"/>
      <c r="E75" s="79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A77" s="5" t="s">
        <v>97</v>
      </c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A78" s="24" t="s">
        <v>18</v>
      </c>
      <c r="B78" s="5" t="s">
        <v>17</v>
      </c>
      <c r="C78" s="25" t="s">
        <v>19</v>
      </c>
      <c r="D78" s="1" t="s">
        <v>20</v>
      </c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A80" s="26">
        <v>71</v>
      </c>
      <c r="B80" s="25" t="s">
        <v>22</v>
      </c>
      <c r="C80" s="27">
        <v>125</v>
      </c>
      <c r="D80" s="28">
        <f>+A80</f>
        <v>71</v>
      </c>
      <c r="E80" s="29" t="s">
        <v>22</v>
      </c>
      <c r="F80" s="29">
        <f>+C80</f>
        <v>125</v>
      </c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ht="15.75" x14ac:dyDescent="0.3">
      <c r="A81" s="30">
        <v>36</v>
      </c>
      <c r="B81" s="31" t="s">
        <v>22</v>
      </c>
      <c r="C81" s="30">
        <v>26</v>
      </c>
      <c r="D81" s="32">
        <f>+C81</f>
        <v>26</v>
      </c>
      <c r="E81" s="32" t="s">
        <v>22</v>
      </c>
      <c r="F81" s="32">
        <f>+A81</f>
        <v>36</v>
      </c>
      <c r="G81" s="33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ht="16.5" thickBot="1" x14ac:dyDescent="0.35">
      <c r="A82" s="35">
        <f>+A80/A81</f>
        <v>1.9722222222222223</v>
      </c>
      <c r="B82" s="36"/>
      <c r="C82" s="35">
        <f>+C80/C81</f>
        <v>4.8076923076923075</v>
      </c>
      <c r="D82" s="35">
        <f>+D80/D81</f>
        <v>2.7307692307692308</v>
      </c>
      <c r="E82" s="36"/>
      <c r="F82" s="35">
        <f>+F80/F81</f>
        <v>3.4722222222222223</v>
      </c>
      <c r="G82" s="33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ht="16.5" thickBot="1" x14ac:dyDescent="0.35">
      <c r="A83" s="38"/>
      <c r="B83" s="39">
        <v>4</v>
      </c>
      <c r="C83" s="40"/>
      <c r="D83" s="41"/>
      <c r="E83" s="42">
        <v>6</v>
      </c>
      <c r="F83" s="43" t="s">
        <v>26</v>
      </c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 x14ac:dyDescent="0.3">
      <c r="A84" s="33"/>
      <c r="E84" s="44"/>
      <c r="F84" s="33"/>
    </row>
    <row r="85" spans="1:22" x14ac:dyDescent="0.3">
      <c r="B85" s="44" t="s">
        <v>29</v>
      </c>
      <c r="C85" s="45">
        <f>+D85/1000</f>
        <v>9.6850000000000005</v>
      </c>
      <c r="D85" s="75">
        <v>9685</v>
      </c>
      <c r="E85" s="1" t="s">
        <v>30</v>
      </c>
      <c r="F85" s="46">
        <v>0.5</v>
      </c>
    </row>
    <row r="86" spans="1:22" x14ac:dyDescent="0.3">
      <c r="A86" s="3"/>
      <c r="B86" s="47" t="s">
        <v>31</v>
      </c>
      <c r="C86" s="45">
        <f>+F85*C85</f>
        <v>4.8425000000000002</v>
      </c>
      <c r="F86" s="46"/>
      <c r="G86" s="33"/>
    </row>
    <row r="87" spans="1:22" x14ac:dyDescent="0.3">
      <c r="B87" s="47" t="s">
        <v>32</v>
      </c>
      <c r="C87" s="48">
        <f>+C85-C86</f>
        <v>4.8425000000000002</v>
      </c>
      <c r="G87" s="33"/>
    </row>
    <row r="88" spans="1:22" ht="15.75" x14ac:dyDescent="0.3">
      <c r="C88" s="24" t="s">
        <v>33</v>
      </c>
      <c r="D88"/>
      <c r="E88"/>
      <c r="F88"/>
      <c r="G88" s="33"/>
    </row>
    <row r="89" spans="1:22" ht="16.5" x14ac:dyDescent="0.3">
      <c r="B89" s="44" t="s">
        <v>35</v>
      </c>
      <c r="C89" s="49">
        <f>+C87</f>
        <v>4.8425000000000002</v>
      </c>
      <c r="D89"/>
      <c r="E89"/>
      <c r="F89"/>
      <c r="J89" s="59"/>
      <c r="K89" s="59"/>
      <c r="L89" s="59"/>
      <c r="M89" s="59"/>
      <c r="N89" s="59"/>
      <c r="O89" s="59"/>
      <c r="P89" s="59"/>
      <c r="Q89" s="59"/>
      <c r="R89" s="59"/>
    </row>
    <row r="90" spans="1:22" ht="16.5" x14ac:dyDescent="0.3">
      <c r="B90" s="44" t="s">
        <v>36</v>
      </c>
      <c r="C90" s="49">
        <f>+C89*1.2</f>
        <v>5.8109999999999999</v>
      </c>
      <c r="D90"/>
      <c r="E90"/>
      <c r="F90"/>
      <c r="J90" s="59"/>
      <c r="K90" s="59"/>
      <c r="L90" s="59"/>
      <c r="M90" s="59"/>
      <c r="N90" s="59"/>
      <c r="O90" s="59"/>
      <c r="P90" s="59"/>
      <c r="Q90" s="59"/>
      <c r="R90" s="59"/>
    </row>
    <row r="91" spans="1:22" ht="16.5" x14ac:dyDescent="0.3">
      <c r="E91"/>
      <c r="F91"/>
      <c r="G91"/>
      <c r="J91" s="59"/>
      <c r="K91" s="59"/>
      <c r="L91" s="59"/>
      <c r="M91" s="59"/>
      <c r="N91" s="59"/>
      <c r="O91" s="59"/>
      <c r="P91" s="59"/>
      <c r="Q91" s="59"/>
      <c r="R91" s="59"/>
    </row>
    <row r="92" spans="1:22" ht="16.5" x14ac:dyDescent="0.3">
      <c r="A92" s="3"/>
      <c r="B92" s="24"/>
      <c r="C92" s="33"/>
      <c r="E92"/>
      <c r="F92"/>
      <c r="G92"/>
      <c r="J92" s="59"/>
      <c r="K92" s="59"/>
      <c r="L92" s="59"/>
      <c r="M92" s="59"/>
      <c r="N92" s="59"/>
      <c r="O92" s="59"/>
      <c r="P92" s="59"/>
      <c r="Q92" s="59"/>
      <c r="R92" s="59"/>
    </row>
    <row r="93" spans="1:22" ht="16.5" x14ac:dyDescent="0.3">
      <c r="A93" s="4" t="s">
        <v>39</v>
      </c>
      <c r="C93" s="50">
        <v>6</v>
      </c>
      <c r="D93" s="51" t="s">
        <v>40</v>
      </c>
      <c r="E93"/>
      <c r="F93"/>
      <c r="G93"/>
      <c r="J93" s="59"/>
      <c r="K93" s="59"/>
      <c r="L93" s="59"/>
      <c r="M93" s="59"/>
      <c r="N93" s="59"/>
      <c r="O93" s="59"/>
      <c r="P93" s="59"/>
      <c r="Q93" s="59"/>
      <c r="R93" s="59"/>
    </row>
    <row r="94" spans="1:22" ht="16.5" x14ac:dyDescent="0.3">
      <c r="A94" s="4"/>
      <c r="C94" s="24"/>
      <c r="D94" s="1" t="s">
        <v>42</v>
      </c>
      <c r="E94" s="3"/>
      <c r="F94" s="3"/>
      <c r="J94" s="59"/>
      <c r="K94" s="59"/>
      <c r="L94" s="59"/>
      <c r="M94" s="59"/>
      <c r="N94" s="59"/>
      <c r="O94" s="59"/>
      <c r="P94" s="59"/>
      <c r="Q94" s="59"/>
      <c r="R94" s="59"/>
    </row>
    <row r="95" spans="1:22" ht="16.5" x14ac:dyDescent="0.3">
      <c r="A95" s="4" t="s">
        <v>43</v>
      </c>
      <c r="B95" s="5"/>
      <c r="C95" s="52">
        <f>+B48</f>
        <v>20</v>
      </c>
      <c r="D95" s="27">
        <v>20</v>
      </c>
      <c r="E95" s="77" t="s">
        <v>45</v>
      </c>
      <c r="F95" s="78">
        <f>+C97*C89</f>
        <v>32.283333333333339</v>
      </c>
      <c r="J95" s="59"/>
      <c r="K95" s="59"/>
      <c r="L95" s="59"/>
      <c r="M95" s="59"/>
      <c r="N95" s="59"/>
      <c r="O95" s="59"/>
      <c r="P95" s="59"/>
      <c r="Q95" s="59"/>
      <c r="R95" s="59"/>
    </row>
    <row r="96" spans="1:22" ht="16.5" x14ac:dyDescent="0.3">
      <c r="A96" s="4" t="s">
        <v>46</v>
      </c>
      <c r="C96" s="37">
        <f>+C95+D95</f>
        <v>40</v>
      </c>
      <c r="E96" s="68" t="s">
        <v>48</v>
      </c>
      <c r="F96" s="76">
        <f>+C97*C90</f>
        <v>38.74</v>
      </c>
      <c r="J96" s="59"/>
      <c r="K96" s="59"/>
      <c r="L96" s="59"/>
      <c r="M96" s="59"/>
      <c r="N96" s="59"/>
      <c r="O96" s="59"/>
      <c r="P96" s="59"/>
      <c r="Q96" s="59"/>
      <c r="R96" s="59"/>
    </row>
    <row r="97" spans="1:18" ht="16.5" x14ac:dyDescent="0.3">
      <c r="A97" s="4" t="s">
        <v>49</v>
      </c>
      <c r="C97" s="37">
        <f>+C96/C93</f>
        <v>6.666666666666667</v>
      </c>
      <c r="F97"/>
      <c r="G97"/>
      <c r="J97" s="59"/>
      <c r="K97" s="59"/>
      <c r="L97" s="59"/>
      <c r="M97" s="59"/>
      <c r="N97" s="59"/>
      <c r="O97" s="59"/>
      <c r="P97" s="59"/>
      <c r="Q97" s="59"/>
      <c r="R97" s="59"/>
    </row>
    <row r="98" spans="1:18" ht="16.5" x14ac:dyDescent="0.3">
      <c r="A98" s="4"/>
      <c r="C98" s="24"/>
      <c r="F98"/>
      <c r="G98"/>
      <c r="J98" s="59"/>
      <c r="K98" s="59"/>
      <c r="L98" s="59"/>
      <c r="M98" s="59"/>
      <c r="N98" s="59"/>
      <c r="O98" s="59"/>
      <c r="P98" s="59"/>
      <c r="Q98" s="59"/>
      <c r="R98" s="59"/>
    </row>
    <row r="99" spans="1:18" ht="15.75" x14ac:dyDescent="0.3">
      <c r="A99" s="4"/>
      <c r="C99" s="53"/>
      <c r="F99"/>
      <c r="G99"/>
    </row>
    <row r="100" spans="1:18" ht="15.75" x14ac:dyDescent="0.3">
      <c r="F100"/>
      <c r="G100"/>
    </row>
  </sheetData>
  <mergeCells count="2">
    <mergeCell ref="D74:E74"/>
    <mergeCell ref="D75:E75"/>
  </mergeCells>
  <pageMargins left="0.70866141732283472" right="0.70866141732283472" top="0.74803149606299213" bottom="0.74803149606299213" header="0.31496062992125984" footer="0.31496062992125984"/>
  <pageSetup scale="46" orientation="portrait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Bolsa M seri</vt:lpstr>
      <vt:lpstr>Bolsa M HS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2017-04-18T19:42:23Z</cp:lastPrinted>
  <dcterms:created xsi:type="dcterms:W3CDTF">2017-04-18T19:31:21Z</dcterms:created>
  <dcterms:modified xsi:type="dcterms:W3CDTF">2017-05-06T19:02:58Z</dcterms:modified>
</cp:coreProperties>
</file>