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olsa M HS 300" sheetId="3" r:id="rId1"/>
    <sheet name="Bolsa M HS 200" sheetId="2" r:id="rId2"/>
    <sheet name="Bolsa M HS 100" sheetId="1" r:id="rId3"/>
  </sheets>
  <calcPr calcId="145621"/>
</workbook>
</file>

<file path=xl/calcChain.xml><?xml version="1.0" encoding="utf-8"?>
<calcChain xmlns="http://schemas.openxmlformats.org/spreadsheetml/2006/main">
  <c r="E100" i="3" l="1"/>
  <c r="D98" i="3"/>
  <c r="C98" i="3" s="1"/>
  <c r="C101" i="3" s="1"/>
  <c r="C88" i="3"/>
  <c r="C89" i="3" s="1"/>
  <c r="C90" i="3" s="1"/>
  <c r="C78" i="3"/>
  <c r="C79" i="3" s="1"/>
  <c r="C75" i="3"/>
  <c r="A75" i="3"/>
  <c r="F74" i="3"/>
  <c r="D74" i="3"/>
  <c r="F73" i="3"/>
  <c r="F75" i="3" s="1"/>
  <c r="D73" i="3"/>
  <c r="D75" i="3" s="1"/>
  <c r="B66" i="3"/>
  <c r="A66" i="3"/>
  <c r="B65" i="3"/>
  <c r="A65" i="3"/>
  <c r="A64" i="3"/>
  <c r="A63" i="3"/>
  <c r="B62" i="3"/>
  <c r="A62" i="3"/>
  <c r="H52" i="3"/>
  <c r="H51" i="3"/>
  <c r="E50" i="3"/>
  <c r="H50" i="3" s="1"/>
  <c r="H49" i="3"/>
  <c r="H48" i="3"/>
  <c r="H47" i="3"/>
  <c r="H46" i="3"/>
  <c r="H45" i="3"/>
  <c r="H44" i="3"/>
  <c r="E44" i="3"/>
  <c r="H43" i="3"/>
  <c r="C37" i="3"/>
  <c r="G39" i="3" s="1"/>
  <c r="C36" i="3"/>
  <c r="G38" i="3" s="1"/>
  <c r="E27" i="3"/>
  <c r="E28" i="3" s="1"/>
  <c r="F23" i="3"/>
  <c r="E23" i="3"/>
  <c r="E24" i="3" s="1"/>
  <c r="C23" i="3"/>
  <c r="H23" i="3" s="1"/>
  <c r="H22" i="3"/>
  <c r="H24" i="3" s="1"/>
  <c r="F22" i="3"/>
  <c r="F24" i="3" s="1"/>
  <c r="H54" i="3" l="1"/>
  <c r="B45" i="3" s="1"/>
  <c r="B61" i="3"/>
  <c r="F88" i="3"/>
  <c r="B48" i="3" s="1"/>
  <c r="D105" i="3"/>
  <c r="D106" i="3" s="1"/>
  <c r="C105" i="3"/>
  <c r="C24" i="3"/>
  <c r="E29" i="3"/>
  <c r="E31" i="3" s="1"/>
  <c r="C80" i="3"/>
  <c r="C82" i="3" s="1"/>
  <c r="C83" i="3" s="1"/>
  <c r="F89" i="3" s="1"/>
  <c r="B64" i="3" s="1"/>
  <c r="C38" i="3"/>
  <c r="C40" i="3" s="1"/>
  <c r="E100" i="2"/>
  <c r="D98" i="2"/>
  <c r="C98" i="2" s="1"/>
  <c r="C101" i="2" s="1"/>
  <c r="D105" i="2" s="1"/>
  <c r="D106" i="2" s="1"/>
  <c r="C89" i="2"/>
  <c r="C90" i="2" s="1"/>
  <c r="C88" i="2"/>
  <c r="C79" i="2"/>
  <c r="C80" i="2" s="1"/>
  <c r="C82" i="2" s="1"/>
  <c r="C83" i="2" s="1"/>
  <c r="C78" i="2"/>
  <c r="F75" i="2"/>
  <c r="D75" i="2"/>
  <c r="C75" i="2"/>
  <c r="A75" i="2"/>
  <c r="F74" i="2"/>
  <c r="D74" i="2"/>
  <c r="F73" i="2"/>
  <c r="D73" i="2"/>
  <c r="B66" i="2"/>
  <c r="A66" i="2"/>
  <c r="B65" i="2"/>
  <c r="A65" i="2"/>
  <c r="A64" i="2"/>
  <c r="A63" i="2"/>
  <c r="B62" i="2"/>
  <c r="A62" i="2"/>
  <c r="H52" i="2"/>
  <c r="H51" i="2"/>
  <c r="H50" i="2"/>
  <c r="E50" i="2"/>
  <c r="H49" i="2"/>
  <c r="H48" i="2"/>
  <c r="H47" i="2"/>
  <c r="H46" i="2"/>
  <c r="H45" i="2"/>
  <c r="E44" i="2"/>
  <c r="H44" i="2" s="1"/>
  <c r="H43" i="2"/>
  <c r="C36" i="2"/>
  <c r="G38" i="2" s="1"/>
  <c r="E28" i="2"/>
  <c r="E29" i="2" s="1"/>
  <c r="E31" i="2" s="1"/>
  <c r="E27" i="2"/>
  <c r="F24" i="2"/>
  <c r="E24" i="2"/>
  <c r="C24" i="2"/>
  <c r="H23" i="2"/>
  <c r="H24" i="2" s="1"/>
  <c r="F23" i="2"/>
  <c r="E23" i="2"/>
  <c r="C23" i="2"/>
  <c r="H22" i="2"/>
  <c r="F22" i="2"/>
  <c r="B44" i="3" l="1"/>
  <c r="E32" i="3"/>
  <c r="B60" i="3" s="1"/>
  <c r="C106" i="3"/>
  <c r="B63" i="3" s="1"/>
  <c r="B47" i="3"/>
  <c r="C37" i="2"/>
  <c r="H54" i="2"/>
  <c r="B45" i="2" s="1"/>
  <c r="E32" i="2"/>
  <c r="F89" i="2"/>
  <c r="B64" i="2" s="1"/>
  <c r="F88" i="2"/>
  <c r="B48" i="2" s="1"/>
  <c r="C105" i="2"/>
  <c r="E100" i="1"/>
  <c r="D98" i="1"/>
  <c r="B68" i="3" l="1"/>
  <c r="C68" i="3" s="1"/>
  <c r="H63" i="3" s="1"/>
  <c r="B52" i="3"/>
  <c r="B53" i="3" s="1"/>
  <c r="H62" i="3" s="1"/>
  <c r="I62" i="3" s="1"/>
  <c r="B61" i="2"/>
  <c r="G39" i="2"/>
  <c r="C38" i="2"/>
  <c r="B60" i="2"/>
  <c r="C106" i="2"/>
  <c r="B63" i="2" s="1"/>
  <c r="B68" i="2" s="1"/>
  <c r="B47" i="2"/>
  <c r="C98" i="1"/>
  <c r="C101" i="1" s="1"/>
  <c r="I65" i="3" l="1"/>
  <c r="I47" i="3"/>
  <c r="H64" i="3"/>
  <c r="I63" i="3"/>
  <c r="I64" i="3" s="1"/>
  <c r="C40" i="2"/>
  <c r="B44" i="2"/>
  <c r="B52" i="2"/>
  <c r="B53" i="2" s="1"/>
  <c r="H62" i="2" s="1"/>
  <c r="I62" i="2" s="1"/>
  <c r="C68" i="2"/>
  <c r="H63" i="2" s="1"/>
  <c r="I65" i="2"/>
  <c r="I47" i="2"/>
  <c r="C105" i="1"/>
  <c r="D105" i="1"/>
  <c r="D106" i="1" s="1"/>
  <c r="H64" i="2" l="1"/>
  <c r="I63" i="2"/>
  <c r="I64" i="2" s="1"/>
  <c r="C106" i="1"/>
  <c r="B63" i="1" s="1"/>
  <c r="B47" i="1"/>
  <c r="E44" i="1" l="1"/>
  <c r="H43" i="1" l="1"/>
  <c r="C78" i="1"/>
  <c r="C79" i="1" s="1"/>
  <c r="C80" i="1" s="1"/>
  <c r="C82" i="1" s="1"/>
  <c r="C83" i="1" s="1"/>
  <c r="C88" i="1"/>
  <c r="E27" i="1"/>
  <c r="B66" i="1"/>
  <c r="A66" i="1"/>
  <c r="B65" i="1"/>
  <c r="A65" i="1"/>
  <c r="A64" i="1"/>
  <c r="A63" i="1"/>
  <c r="B62" i="1"/>
  <c r="A62" i="1"/>
  <c r="H52" i="1"/>
  <c r="E50" i="1"/>
  <c r="H50" i="1" s="1"/>
  <c r="H49" i="1"/>
  <c r="H48" i="1"/>
  <c r="H47" i="1"/>
  <c r="H46" i="1"/>
  <c r="H45" i="1"/>
  <c r="H44" i="1"/>
  <c r="C89" i="1"/>
  <c r="C36" i="1"/>
  <c r="G38" i="1" s="1"/>
  <c r="E28" i="1"/>
  <c r="E29" i="1" s="1"/>
  <c r="E31" i="1" s="1"/>
  <c r="E32" i="1" s="1"/>
  <c r="A75" i="1"/>
  <c r="E23" i="1"/>
  <c r="F23" i="1" s="1"/>
  <c r="C23" i="1"/>
  <c r="C24" i="1" s="1"/>
  <c r="F73" i="1"/>
  <c r="D73" i="1"/>
  <c r="H22" i="1"/>
  <c r="F22" i="1"/>
  <c r="F24" i="1" l="1"/>
  <c r="C90" i="1"/>
  <c r="D74" i="1"/>
  <c r="D75" i="1" s="1"/>
  <c r="C75" i="1"/>
  <c r="H23" i="1"/>
  <c r="H24" i="1" s="1"/>
  <c r="F74" i="1"/>
  <c r="F75" i="1" s="1"/>
  <c r="E24" i="1"/>
  <c r="C37" i="1"/>
  <c r="H51" i="1"/>
  <c r="H54" i="1" s="1"/>
  <c r="B61" i="1" l="1"/>
  <c r="B45" i="1"/>
  <c r="G39" i="1"/>
  <c r="C38" i="1"/>
  <c r="F88" i="1"/>
  <c r="B48" i="1" s="1"/>
  <c r="F89" i="1"/>
  <c r="B64" i="1" s="1"/>
  <c r="C40" i="1" l="1"/>
  <c r="B44" i="1"/>
  <c r="B52" i="1" s="1"/>
  <c r="B53" i="1" s="1"/>
  <c r="H62" i="1" s="1"/>
  <c r="I62" i="1" s="1"/>
  <c r="B60" i="1"/>
  <c r="B68" i="1" s="1"/>
  <c r="I65" i="1" s="1"/>
  <c r="C68" i="1" l="1"/>
  <c r="H63" i="1" s="1"/>
  <c r="I47" i="1"/>
  <c r="H64" i="1" l="1"/>
  <c r="I63" i="1"/>
  <c r="I64" i="1" s="1"/>
</calcChain>
</file>

<file path=xl/sharedStrings.xml><?xml version="1.0" encoding="utf-8"?>
<sst xmlns="http://schemas.openxmlformats.org/spreadsheetml/2006/main" count="458" uniqueCount="123">
  <si>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</si>
  <si>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</si>
  <si>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</si>
  <si>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</si>
  <si>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</si>
  <si>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</si>
  <si>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</si>
  <si>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</si>
  <si>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</si>
  <si>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</si>
  <si>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Bolsas Mediana</t>
  </si>
  <si>
    <t>cartulina importación</t>
  </si>
  <si>
    <t>X</t>
  </si>
  <si>
    <t>tamaño 36 X  26 X 19 cm.</t>
  </si>
  <si>
    <t>por tamaño</t>
  </si>
  <si>
    <t>asa de listón especial</t>
  </si>
  <si>
    <t>Papel:</t>
  </si>
  <si>
    <t xml:space="preserve">Color </t>
  </si>
  <si>
    <t>Caple</t>
  </si>
  <si>
    <t>Reverso Blanco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</si>
  <si>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</si>
  <si>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</si>
  <si>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</si>
  <si>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</si>
  <si>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</si>
  <si>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</si>
  <si>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</si>
  <si>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POCHTECA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</si>
  <si>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</si>
  <si>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</si>
  <si>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</si>
  <si>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</si>
  <si>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</si>
  <si>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</si>
  <si>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</si>
  <si>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</si>
  <si>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</si>
  <si>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</si>
  <si>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</si>
  <si>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</si>
  <si>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</si>
  <si>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</si>
  <si>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</si>
  <si>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</si>
  <si>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>Costo Historias</t>
  </si>
  <si>
    <t xml:space="preserve">Tamaños a correr </t>
  </si>
  <si>
    <t>Salen por tamaño</t>
  </si>
  <si>
    <t>Precio Venta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</si>
  <si>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</si>
  <si>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</si>
  <si>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</si>
  <si>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</si>
  <si>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</si>
  <si>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</si>
  <si>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</si>
  <si>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</si>
  <si>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</si>
  <si>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</si>
  <si>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</si>
  <si>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</si>
  <si>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Impresión</t>
  </si>
  <si>
    <t>Grabado</t>
  </si>
  <si>
    <t>Hot stamping</t>
  </si>
  <si>
    <t>listón</t>
  </si>
  <si>
    <t>corte</t>
  </si>
  <si>
    <t>Caple Refuerzo</t>
  </si>
  <si>
    <t>arreglo suaje</t>
  </si>
  <si>
    <t>Empaque</t>
  </si>
  <si>
    <t>SUAJE</t>
  </si>
  <si>
    <t>Mensajeria</t>
  </si>
  <si>
    <t>armado + pegado</t>
  </si>
  <si>
    <t>pegue etiqueta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</si>
  <si>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</si>
  <si>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</si>
  <si>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</si>
  <si>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</si>
  <si>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</si>
  <si>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</si>
  <si>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</si>
  <si>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</si>
  <si>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</si>
  <si>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</si>
  <si>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</si>
  <si>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</si>
  <si>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</si>
  <si>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</si>
  <si>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Braya</t>
  </si>
  <si>
    <t>Herradura Doble Barrica</t>
  </si>
  <si>
    <t xml:space="preserve">Ispira </t>
  </si>
  <si>
    <t>Negro</t>
  </si>
  <si>
    <t>250 gr.</t>
  </si>
  <si>
    <t>Placa HS</t>
  </si>
  <si>
    <t>Partes Adicionales</t>
  </si>
  <si>
    <t xml:space="preserve">Producto </t>
  </si>
  <si>
    <t>Asa Listón</t>
  </si>
  <si>
    <t xml:space="preserve">Material </t>
  </si>
  <si>
    <t>Jorge confirmo nov 17, 16</t>
  </si>
  <si>
    <t>satin ancho 3, 1.5 cm $58.00 90 mts</t>
  </si>
  <si>
    <t>Tamaño Final</t>
  </si>
  <si>
    <t>cm</t>
  </si>
  <si>
    <t>popottillo ancho 3, 1.5 cm $33.00 45 mts</t>
  </si>
  <si>
    <t xml:space="preserve">Presentación </t>
  </si>
  <si>
    <t>Cantidad a comprar</t>
  </si>
  <si>
    <t xml:space="preserve">Precio por pza. </t>
  </si>
  <si>
    <t>Precio por Paquete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</si>
  <si>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</si>
  <si>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</si>
  <si>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</si>
  <si>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</si>
  <si>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</si>
  <si>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</si>
  <si>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</si>
  <si>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cm. (1 mt)</t>
  </si>
  <si>
    <t>Popotillo negro con apresto ancho 3(1.5 cm)</t>
  </si>
  <si>
    <t>mt</t>
  </si>
  <si>
    <t>HS</t>
  </si>
  <si>
    <t>arreglo HS</t>
  </si>
  <si>
    <t>Comisiones</t>
  </si>
  <si>
    <t>20 pts.</t>
  </si>
  <si>
    <t>FONDO + REFUERZO BOLSA CALCULO</t>
  </si>
  <si>
    <t>hot stamping 1 cara</t>
  </si>
  <si>
    <t>02 de mayo de 2017.</t>
  </si>
  <si>
    <t>13 de mayo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</si>
</sst>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12" applyNumberFormat="0" applyAlignment="0" applyProtection="0"/>
    <xf numFmtId="0" fontId="11" fillId="5" borderId="13" applyNumberFormat="0" applyAlignment="0" applyProtection="0"/>
    <xf numFmtId="0" fontId="12" fillId="6" borderId="0" applyNumberFormat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7" fillId="7" borderId="17" applyNumberFormat="0" applyFont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8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/>
    <xf numFmtId="44" fontId="5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44" fontId="7" fillId="2" borderId="0" xfId="0" applyNumberFormat="1" applyFont="1" applyFill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18" xfId="0" applyFont="1" applyBorder="1" applyAlignment="1">
      <alignment horizontal="left"/>
    </xf>
    <xf numFmtId="1" fontId="2" fillId="0" borderId="19" xfId="0" applyNumberFormat="1" applyFont="1" applyBorder="1" applyAlignment="1">
      <alignment horizontal="center"/>
    </xf>
    <xf numFmtId="44" fontId="2" fillId="0" borderId="18" xfId="1" applyFont="1" applyBorder="1" applyAlignment="1">
      <alignment horizontal="left"/>
    </xf>
    <xf numFmtId="0" fontId="6" fillId="0" borderId="19" xfId="0" applyFont="1" applyBorder="1"/>
    <xf numFmtId="44" fontId="2" fillId="0" borderId="18" xfId="0" applyNumberFormat="1" applyFont="1" applyBorder="1"/>
    <xf numFmtId="44" fontId="2" fillId="0" borderId="19" xfId="1" applyFont="1" applyBorder="1" applyAlignment="1">
      <alignment horizontal="right"/>
    </xf>
    <xf numFmtId="44" fontId="2" fillId="0" borderId="0" xfId="1" applyFont="1"/>
    <xf numFmtId="44" fontId="6" fillId="0" borderId="0" xfId="1" applyFont="1" applyAlignment="1">
      <alignment horizontal="center"/>
    </xf>
    <xf numFmtId="2" fontId="18" fillId="8" borderId="0" xfId="0" applyNumberFormat="1" applyFont="1" applyFill="1" applyBorder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7"/>
  <sheetViews>
    <sheetView tabSelected="1" zoomScale="85" zoomScaleNormal="85" workbookViewId="0">
      <selection activeCell="B12" sqref="B1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5" customFormat="1" ht="15.75" x14ac:dyDescent="0.3">
      <c r="A8" s="5" t="s">
        <v>5</v>
      </c>
      <c r="C8" s="5" t="s">
        <v>122</v>
      </c>
      <c r="H8" s="5" t="s">
        <v>6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5" t="s">
        <v>7</v>
      </c>
      <c r="C10" s="1" t="s">
        <v>86</v>
      </c>
      <c r="F10" s="5" t="s">
        <v>0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5"/>
      <c r="F11" s="10"/>
      <c r="G11" s="11"/>
      <c r="H11" s="12"/>
      <c r="J11"/>
      <c r="K11"/>
      <c r="L11"/>
      <c r="M11"/>
      <c r="N11"/>
      <c r="O11"/>
      <c r="P11"/>
      <c r="Q11"/>
      <c r="R11"/>
    </row>
    <row r="12" spans="1:21" ht="15.75" x14ac:dyDescent="0.3">
      <c r="A12" s="5" t="s">
        <v>8</v>
      </c>
      <c r="C12" s="1" t="s">
        <v>87</v>
      </c>
      <c r="F12" s="6"/>
      <c r="G12" s="7"/>
      <c r="H12" s="8"/>
      <c r="J12"/>
      <c r="K12"/>
      <c r="L12"/>
      <c r="M12"/>
      <c r="N12"/>
      <c r="O12"/>
      <c r="P12"/>
      <c r="Q12"/>
      <c r="R12"/>
    </row>
    <row r="13" spans="1:21" ht="15.75" x14ac:dyDescent="0.3">
      <c r="A13" s="5"/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 t="s">
        <v>9</v>
      </c>
      <c r="C14" s="15" t="s">
        <v>10</v>
      </c>
      <c r="D14" s="16"/>
      <c r="E14" s="16"/>
      <c r="F14" s="17" t="s">
        <v>4</v>
      </c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C15" s="18" t="s">
        <v>11</v>
      </c>
      <c r="D15" s="16"/>
      <c r="E15" s="16"/>
      <c r="F15" s="19">
        <v>48.2</v>
      </c>
      <c r="G15" s="20" t="s">
        <v>12</v>
      </c>
      <c r="H15" s="21">
        <v>39.5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8" t="s">
        <v>13</v>
      </c>
      <c r="D16" s="16"/>
      <c r="E16" s="16"/>
      <c r="F16" s="17">
        <v>0.5</v>
      </c>
      <c r="G16" s="22" t="s">
        <v>14</v>
      </c>
      <c r="H16" s="8"/>
      <c r="J16"/>
      <c r="K16"/>
      <c r="L16"/>
      <c r="M16"/>
      <c r="N16"/>
      <c r="O16"/>
      <c r="P16"/>
      <c r="Q16"/>
      <c r="R16"/>
    </row>
    <row r="17" spans="1:18" ht="15.75" x14ac:dyDescent="0.3">
      <c r="C17" s="18" t="s">
        <v>120</v>
      </c>
      <c r="D17" s="16"/>
      <c r="E17" s="16"/>
      <c r="F17" s="6"/>
      <c r="G17" s="7"/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8" t="s">
        <v>15</v>
      </c>
      <c r="D18" s="16"/>
      <c r="E18" s="16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6"/>
      <c r="D19" s="16"/>
      <c r="E19" s="16"/>
      <c r="F19" s="23"/>
      <c r="G19" s="13"/>
      <c r="H19" s="14"/>
      <c r="J19"/>
      <c r="K19"/>
      <c r="L19"/>
      <c r="M19"/>
      <c r="N19"/>
      <c r="O19"/>
      <c r="P19"/>
    </row>
    <row r="20" spans="1:18" ht="15.75" x14ac:dyDescent="0.3">
      <c r="A20" s="4" t="s">
        <v>16</v>
      </c>
      <c r="C20" s="24" t="s">
        <v>88</v>
      </c>
      <c r="D20" s="5" t="s">
        <v>17</v>
      </c>
      <c r="E20" s="25" t="s">
        <v>89</v>
      </c>
      <c r="F20" s="1" t="s">
        <v>90</v>
      </c>
      <c r="J20"/>
      <c r="K20"/>
      <c r="L20"/>
      <c r="M20"/>
      <c r="N20"/>
      <c r="O20"/>
      <c r="P20"/>
    </row>
    <row r="22" spans="1:18" x14ac:dyDescent="0.3">
      <c r="A22" s="4" t="s">
        <v>20</v>
      </c>
      <c r="C22" s="26">
        <v>70</v>
      </c>
      <c r="D22" s="25" t="s">
        <v>21</v>
      </c>
      <c r="E22" s="27">
        <v>102</v>
      </c>
      <c r="F22" s="28">
        <f>+C22</f>
        <v>70</v>
      </c>
      <c r="G22" s="29" t="s">
        <v>21</v>
      </c>
      <c r="H22" s="29">
        <f>+E22</f>
        <v>102</v>
      </c>
    </row>
    <row r="23" spans="1:18" x14ac:dyDescent="0.3">
      <c r="A23" s="4" t="s">
        <v>22</v>
      </c>
      <c r="B23" s="3"/>
      <c r="C23" s="30">
        <f>+F15</f>
        <v>48.2</v>
      </c>
      <c r="D23" s="31" t="s">
        <v>21</v>
      </c>
      <c r="E23" s="30">
        <f>+H15</f>
        <v>39.5</v>
      </c>
      <c r="F23" s="32">
        <f>+E23</f>
        <v>39.5</v>
      </c>
      <c r="G23" s="32" t="s">
        <v>21</v>
      </c>
      <c r="H23" s="32">
        <f>+C23</f>
        <v>48.2</v>
      </c>
      <c r="I23" s="33"/>
    </row>
    <row r="24" spans="1:18" ht="15" thickBot="1" x14ac:dyDescent="0.35">
      <c r="A24" s="3" t="s">
        <v>23</v>
      </c>
      <c r="B24" s="34"/>
      <c r="C24" s="35">
        <f>+C22/C23</f>
        <v>1.4522821576763485</v>
      </c>
      <c r="D24" s="36"/>
      <c r="E24" s="35">
        <f>+E22/E23</f>
        <v>2.5822784810126582</v>
      </c>
      <c r="F24" s="35">
        <f>+F22/F23</f>
        <v>1.7721518987341771</v>
      </c>
      <c r="G24" s="36"/>
      <c r="H24" s="35">
        <f>+H22/H23</f>
        <v>2.1161825726141079</v>
      </c>
      <c r="I24" s="33"/>
    </row>
    <row r="25" spans="1:18" ht="15" thickBot="1" x14ac:dyDescent="0.35">
      <c r="A25" s="3" t="s">
        <v>24</v>
      </c>
      <c r="B25" s="37"/>
      <c r="C25" s="38"/>
      <c r="D25" s="39">
        <v>2</v>
      </c>
      <c r="E25" s="40"/>
      <c r="F25" s="41"/>
      <c r="G25" s="42">
        <v>2</v>
      </c>
      <c r="H25" s="43" t="s">
        <v>25</v>
      </c>
    </row>
    <row r="26" spans="1:18" x14ac:dyDescent="0.3">
      <c r="A26" s="3"/>
      <c r="B26" s="24"/>
      <c r="C26" s="33"/>
      <c r="G26" s="44"/>
      <c r="H26" s="33"/>
    </row>
    <row r="27" spans="1:18" x14ac:dyDescent="0.3">
      <c r="A27" s="28" t="s">
        <v>26</v>
      </c>
      <c r="B27" s="28" t="s">
        <v>27</v>
      </c>
      <c r="D27" s="44" t="s">
        <v>28</v>
      </c>
      <c r="E27" s="45">
        <f>+F27/1000</f>
        <v>63.884</v>
      </c>
      <c r="F27" s="72">
        <v>63884</v>
      </c>
      <c r="G27" s="1" t="s">
        <v>29</v>
      </c>
      <c r="H27" s="46">
        <v>0.5</v>
      </c>
    </row>
    <row r="28" spans="1:18" ht="15.75" x14ac:dyDescent="0.3">
      <c r="A28" s="3"/>
      <c r="B28" s="3"/>
      <c r="C28" s="3"/>
      <c r="D28" s="47" t="s">
        <v>30</v>
      </c>
      <c r="E28" s="45">
        <f>+H27*E27</f>
        <v>31.942</v>
      </c>
      <c r="H28" s="46"/>
      <c r="I28" s="33"/>
      <c r="Q28"/>
      <c r="R28"/>
    </row>
    <row r="29" spans="1:18" ht="15.75" x14ac:dyDescent="0.3">
      <c r="D29" s="47" t="s">
        <v>31</v>
      </c>
      <c r="E29" s="48">
        <f>+E27-E28</f>
        <v>31.942</v>
      </c>
      <c r="I29" s="33"/>
      <c r="Q29"/>
      <c r="R29"/>
    </row>
    <row r="30" spans="1:18" ht="15.75" x14ac:dyDescent="0.3">
      <c r="E30" s="24" t="s">
        <v>32</v>
      </c>
      <c r="F30" s="24" t="s">
        <v>33</v>
      </c>
      <c r="G30" s="24" t="s">
        <v>33</v>
      </c>
      <c r="H30" s="24" t="s">
        <v>33</v>
      </c>
      <c r="I30" s="33"/>
      <c r="Q30"/>
      <c r="R30"/>
    </row>
    <row r="31" spans="1:18" ht="15.75" x14ac:dyDescent="0.3">
      <c r="D31" s="44" t="s">
        <v>34</v>
      </c>
      <c r="E31" s="49">
        <f>+E29</f>
        <v>31.942</v>
      </c>
      <c r="F31" s="49">
        <v>0</v>
      </c>
      <c r="G31" s="49">
        <v>0</v>
      </c>
      <c r="H31" s="49">
        <v>0</v>
      </c>
      <c r="Q31"/>
      <c r="R31"/>
    </row>
    <row r="32" spans="1:18" ht="15.75" x14ac:dyDescent="0.3">
      <c r="D32" s="44" t="s">
        <v>35</v>
      </c>
      <c r="E32" s="49">
        <f>+E31*1.1</f>
        <v>35.136200000000002</v>
      </c>
      <c r="F32" s="49">
        <v>0</v>
      </c>
      <c r="G32" s="49">
        <v>0</v>
      </c>
      <c r="H32" s="49">
        <v>0</v>
      </c>
      <c r="Q32"/>
      <c r="R32"/>
    </row>
    <row r="33" spans="1:22" ht="16.5" thickBot="1" x14ac:dyDescent="0.35">
      <c r="A33" s="3"/>
      <c r="G33" s="44"/>
      <c r="Q33"/>
      <c r="R33"/>
    </row>
    <row r="34" spans="1:22" ht="15.75" x14ac:dyDescent="0.3">
      <c r="A34" s="4" t="s">
        <v>38</v>
      </c>
      <c r="C34" s="50">
        <v>2</v>
      </c>
      <c r="D34" s="51" t="s">
        <v>39</v>
      </c>
      <c r="E34" s="10" t="s">
        <v>36</v>
      </c>
      <c r="F34" s="11" t="s">
        <v>37</v>
      </c>
      <c r="G34" s="11"/>
      <c r="H34" s="12"/>
      <c r="Q34"/>
      <c r="R34"/>
    </row>
    <row r="35" spans="1:22" ht="16.5" thickBot="1" x14ac:dyDescent="0.35">
      <c r="A35" s="4"/>
      <c r="C35" s="24"/>
      <c r="D35" s="1" t="s">
        <v>41</v>
      </c>
      <c r="E35" s="23"/>
      <c r="F35" s="13" t="s">
        <v>40</v>
      </c>
      <c r="G35" s="13"/>
      <c r="H35" s="14"/>
      <c r="Q35"/>
      <c r="R35"/>
    </row>
    <row r="36" spans="1:22" ht="15.75" x14ac:dyDescent="0.3">
      <c r="A36" s="4" t="s">
        <v>42</v>
      </c>
      <c r="B36" s="5"/>
      <c r="C36" s="52">
        <f>+B42/F16</f>
        <v>600</v>
      </c>
      <c r="D36" s="27">
        <v>70</v>
      </c>
      <c r="F36" s="47" t="s">
        <v>43</v>
      </c>
      <c r="G36" s="26">
        <v>1</v>
      </c>
      <c r="H36" s="3"/>
      <c r="Q36"/>
      <c r="R36"/>
    </row>
    <row r="37" spans="1:22" ht="15.75" x14ac:dyDescent="0.3">
      <c r="A37" s="4" t="s">
        <v>45</v>
      </c>
      <c r="C37" s="37">
        <f>+C36+D36</f>
        <v>670</v>
      </c>
      <c r="F37" s="47" t="s">
        <v>46</v>
      </c>
      <c r="G37" s="26">
        <v>1</v>
      </c>
      <c r="H37" s="3"/>
      <c r="Q37"/>
      <c r="R37"/>
    </row>
    <row r="38" spans="1:22" ht="15.75" x14ac:dyDescent="0.3">
      <c r="A38" s="4" t="s">
        <v>48</v>
      </c>
      <c r="C38" s="37">
        <f>+C37/C34</f>
        <v>335</v>
      </c>
      <c r="F38" s="44" t="s">
        <v>49</v>
      </c>
      <c r="G38" s="26">
        <f>+C36/1000</f>
        <v>0.6</v>
      </c>
      <c r="H38" s="3"/>
      <c r="Q38"/>
      <c r="R38"/>
    </row>
    <row r="39" spans="1:22" ht="15.75" x14ac:dyDescent="0.3">
      <c r="A39" s="4"/>
      <c r="C39" s="24"/>
      <c r="F39" s="47" t="s">
        <v>50</v>
      </c>
      <c r="G39" s="53">
        <f>+C37*F16</f>
        <v>335</v>
      </c>
      <c r="H39" s="3"/>
      <c r="Q39"/>
      <c r="R39"/>
    </row>
    <row r="40" spans="1:22" ht="15.75" x14ac:dyDescent="0.3">
      <c r="A40" s="4" t="s">
        <v>51</v>
      </c>
      <c r="C40" s="28">
        <f>+C38*C34</f>
        <v>670</v>
      </c>
      <c r="F40" s="47"/>
      <c r="G40" s="33"/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3"/>
      <c r="B41" s="3"/>
      <c r="C41" s="3"/>
      <c r="D41" s="3"/>
      <c r="E41" s="3"/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52</v>
      </c>
      <c r="B42" s="24">
        <v>300</v>
      </c>
      <c r="C42" s="54"/>
      <c r="D42" s="28" t="s">
        <v>53</v>
      </c>
      <c r="E42" s="28" t="s">
        <v>54</v>
      </c>
      <c r="F42" s="28" t="s">
        <v>55</v>
      </c>
      <c r="G42" s="28" t="s">
        <v>56</v>
      </c>
      <c r="H42" s="28" t="s">
        <v>57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5" t="s">
        <v>58</v>
      </c>
      <c r="B43" s="56"/>
      <c r="C43" s="3"/>
      <c r="D43" s="24">
        <v>1</v>
      </c>
      <c r="E43" s="24">
        <v>1</v>
      </c>
      <c r="F43" s="24" t="s">
        <v>116</v>
      </c>
      <c r="G43" s="33">
        <v>240</v>
      </c>
      <c r="H43" s="33">
        <f>+(D43*E43)*G43</f>
        <v>240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6" t="s">
        <v>59</v>
      </c>
      <c r="B44" s="57">
        <f>+E31*C38</f>
        <v>10700.57</v>
      </c>
      <c r="C44" s="3"/>
      <c r="D44" s="24">
        <v>1</v>
      </c>
      <c r="E44" s="24">
        <f>+B42/100</f>
        <v>3</v>
      </c>
      <c r="F44" s="24" t="s">
        <v>115</v>
      </c>
      <c r="G44" s="33">
        <v>400</v>
      </c>
      <c r="H44" s="33">
        <f>+(D44*E44)*G44</f>
        <v>1200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6" t="s">
        <v>60</v>
      </c>
      <c r="B45" s="57">
        <f>+H54</f>
        <v>5600</v>
      </c>
      <c r="C45" s="3"/>
      <c r="D45" s="24">
        <v>0</v>
      </c>
      <c r="E45" s="24">
        <v>0</v>
      </c>
      <c r="F45" s="24" t="s">
        <v>61</v>
      </c>
      <c r="G45" s="33">
        <v>0.8</v>
      </c>
      <c r="H45" s="33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6" t="s">
        <v>91</v>
      </c>
      <c r="B46" s="57">
        <v>600</v>
      </c>
      <c r="C46" s="3"/>
      <c r="D46" s="24">
        <v>0</v>
      </c>
      <c r="E46" s="24">
        <v>0</v>
      </c>
      <c r="F46" s="24" t="s">
        <v>62</v>
      </c>
      <c r="G46" s="33">
        <v>3</v>
      </c>
      <c r="H46" s="33">
        <f>+G46*E46*D46</f>
        <v>0</v>
      </c>
      <c r="I46" s="58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9" t="s">
        <v>63</v>
      </c>
      <c r="B47" s="57">
        <f>+C105</f>
        <v>1254</v>
      </c>
      <c r="C47" s="3"/>
      <c r="D47" s="24">
        <v>1</v>
      </c>
      <c r="E47" s="24">
        <v>1</v>
      </c>
      <c r="F47" s="24" t="s">
        <v>64</v>
      </c>
      <c r="G47" s="33">
        <v>240</v>
      </c>
      <c r="H47" s="33">
        <f t="shared" ref="H47:H50" si="0">+(D47*E47)*G47</f>
        <v>240</v>
      </c>
      <c r="I47" s="33">
        <f>+B68/100</f>
        <v>237.69962999999998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9" t="s">
        <v>65</v>
      </c>
      <c r="B48" s="57">
        <f>+F88</f>
        <v>225.76</v>
      </c>
      <c r="C48" s="3"/>
      <c r="D48" s="24">
        <v>1</v>
      </c>
      <c r="E48" s="24">
        <v>1</v>
      </c>
      <c r="F48" s="24" t="s">
        <v>66</v>
      </c>
      <c r="G48" s="33">
        <v>145</v>
      </c>
      <c r="H48" s="33">
        <f t="shared" si="0"/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9" t="s">
        <v>67</v>
      </c>
      <c r="B49" s="57">
        <v>200</v>
      </c>
      <c r="D49" s="24">
        <v>1</v>
      </c>
      <c r="E49" s="24">
        <v>1</v>
      </c>
      <c r="F49" s="24" t="s">
        <v>68</v>
      </c>
      <c r="G49" s="33">
        <v>145</v>
      </c>
      <c r="H49" s="33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9" t="s">
        <v>69</v>
      </c>
      <c r="B50" s="57">
        <v>180</v>
      </c>
      <c r="D50" s="24">
        <v>1</v>
      </c>
      <c r="E50" s="24">
        <f>+B42*1.1</f>
        <v>330</v>
      </c>
      <c r="F50" s="24" t="s">
        <v>70</v>
      </c>
      <c r="G50" s="33">
        <v>11</v>
      </c>
      <c r="H50" s="33">
        <f t="shared" si="0"/>
        <v>3630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9"/>
      <c r="B51" s="59"/>
      <c r="D51" s="24">
        <v>0</v>
      </c>
      <c r="E51" s="24">
        <v>0</v>
      </c>
      <c r="F51" s="24" t="s">
        <v>71</v>
      </c>
      <c r="G51" s="33">
        <v>1</v>
      </c>
      <c r="H51" s="33">
        <f t="shared" ref="H51:H52" si="1">+G51*E51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 t="s">
        <v>72</v>
      </c>
      <c r="B52" s="60">
        <f>SUM(B44:B51)</f>
        <v>18760.329999999998</v>
      </c>
      <c r="C52" s="3"/>
      <c r="D52" s="24">
        <v>0</v>
      </c>
      <c r="E52" s="24">
        <v>0</v>
      </c>
      <c r="F52" s="61" t="s">
        <v>73</v>
      </c>
      <c r="G52" s="33">
        <v>380</v>
      </c>
      <c r="H52" s="33">
        <f t="shared" si="1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9"/>
      <c r="B53" s="35">
        <f>+B52/B42</f>
        <v>62.534433333333325</v>
      </c>
      <c r="C53" s="4" t="s">
        <v>74</v>
      </c>
      <c r="D53" s="3"/>
      <c r="E53" s="3"/>
      <c r="F53" s="3"/>
      <c r="G53" s="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3"/>
      <c r="B54" s="3"/>
      <c r="D54" s="3"/>
      <c r="E54" s="3"/>
      <c r="F54" s="3"/>
      <c r="G54" s="62" t="s">
        <v>75</v>
      </c>
      <c r="H54" s="33">
        <f>SUM(H43:H53)</f>
        <v>5600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3"/>
      <c r="E55" s="3"/>
      <c r="G55" s="5" t="s">
        <v>76</v>
      </c>
      <c r="H55" s="63">
        <v>1.5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3"/>
      <c r="E56" s="3"/>
      <c r="G56" s="5"/>
      <c r="H56" s="63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4" t="s">
        <v>77</v>
      </c>
      <c r="B57" s="3"/>
      <c r="C57" s="3"/>
      <c r="E57" s="35"/>
      <c r="G57" s="1" t="s">
        <v>78</v>
      </c>
      <c r="H57" s="64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"/>
      <c r="B58" s="4" t="s">
        <v>79</v>
      </c>
      <c r="C58" s="28" t="s">
        <v>80</v>
      </c>
      <c r="D58" s="3"/>
      <c r="E58" s="3"/>
      <c r="F58" s="3"/>
      <c r="G58" s="1" t="s">
        <v>78</v>
      </c>
      <c r="H58" s="64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5" t="s">
        <v>81</v>
      </c>
      <c r="B59" s="56"/>
      <c r="C59" s="3"/>
      <c r="D59" s="3"/>
      <c r="E59" s="3"/>
      <c r="F59" s="3"/>
      <c r="G59" s="5" t="s">
        <v>82</v>
      </c>
      <c r="H59" s="64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6" t="s">
        <v>59</v>
      </c>
      <c r="B60" s="57">
        <f>+E32*C38</f>
        <v>11770.627</v>
      </c>
      <c r="C60" s="65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6" t="s">
        <v>60</v>
      </c>
      <c r="B61" s="57">
        <f>+H54*H55</f>
        <v>8400</v>
      </c>
      <c r="C61" s="65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6" t="str">
        <f>+A46</f>
        <v>Placa HS</v>
      </c>
      <c r="B62" s="57">
        <f>+B46*H55</f>
        <v>900</v>
      </c>
      <c r="C62" s="65"/>
      <c r="G62" s="66" t="s">
        <v>83</v>
      </c>
      <c r="H62" s="35">
        <f>+B53</f>
        <v>62.534433333333325</v>
      </c>
      <c r="I62" s="67">
        <f>+H62*B42</f>
        <v>18760.329999999998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6" t="str">
        <f>+A47</f>
        <v>listón</v>
      </c>
      <c r="B63" s="57">
        <f>+C106</f>
        <v>1881</v>
      </c>
      <c r="C63" s="65"/>
      <c r="G63" s="66" t="s">
        <v>84</v>
      </c>
      <c r="H63" s="35">
        <f>+C68</f>
        <v>79.23321</v>
      </c>
      <c r="I63" s="67">
        <f>+H63*B42</f>
        <v>23769.963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6" t="str">
        <f>+A48</f>
        <v>Caple Refuerzo</v>
      </c>
      <c r="B64" s="57">
        <f>+F89</f>
        <v>248.33600000000001</v>
      </c>
      <c r="C64" s="68"/>
      <c r="G64" s="69" t="s">
        <v>85</v>
      </c>
      <c r="H64" s="70">
        <f>+H63-H62</f>
        <v>16.698776666666674</v>
      </c>
      <c r="I64" s="67">
        <f>+I63-I62</f>
        <v>5009.6330000000016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tr">
        <f>+A49</f>
        <v>Empaque</v>
      </c>
      <c r="B65" s="57">
        <f>+B49*H55</f>
        <v>300</v>
      </c>
      <c r="C65" s="68"/>
      <c r="G65" s="86" t="s">
        <v>117</v>
      </c>
      <c r="H65" s="86"/>
      <c r="I65" s="85">
        <f>+(B68/100)*2.5</f>
        <v>594.24907499999995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tr">
        <f>+A50</f>
        <v>Mensajeria</v>
      </c>
      <c r="B66" s="57">
        <f>+B50*H55</f>
        <v>270</v>
      </c>
      <c r="C66" s="68"/>
      <c r="G66" s="7"/>
      <c r="H66" s="70"/>
      <c r="I66" s="71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/>
      <c r="B67" s="57"/>
      <c r="C67" s="68"/>
      <c r="H67" s="4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">
        <v>72</v>
      </c>
      <c r="B68" s="60">
        <f>SUM(B59:B67)</f>
        <v>23769.963</v>
      </c>
      <c r="C68" s="70">
        <f>+B68/B42</f>
        <v>79.23321</v>
      </c>
      <c r="D68" s="87"/>
      <c r="E68" s="87"/>
      <c r="F68" s="71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87"/>
      <c r="E69" s="87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" t="s">
        <v>119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24" t="s">
        <v>18</v>
      </c>
      <c r="B71" s="5" t="s">
        <v>17</v>
      </c>
      <c r="C71" s="25" t="s">
        <v>19</v>
      </c>
      <c r="D71" s="1" t="s">
        <v>118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26">
        <v>90</v>
      </c>
      <c r="B73" s="25" t="s">
        <v>21</v>
      </c>
      <c r="C73" s="27">
        <v>125</v>
      </c>
      <c r="D73" s="28">
        <f>+A73</f>
        <v>90</v>
      </c>
      <c r="E73" s="29" t="s">
        <v>21</v>
      </c>
      <c r="F73" s="29">
        <f>+C73</f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0">
        <v>36</v>
      </c>
      <c r="B74" s="31" t="s">
        <v>21</v>
      </c>
      <c r="C74" s="30">
        <v>25</v>
      </c>
      <c r="D74" s="32">
        <f>+C74</f>
        <v>25</v>
      </c>
      <c r="E74" s="32" t="s">
        <v>21</v>
      </c>
      <c r="F74" s="32">
        <f>+A74</f>
        <v>36</v>
      </c>
      <c r="G74" s="33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6.5" thickBot="1" x14ac:dyDescent="0.35">
      <c r="A75" s="35">
        <f>+A73/A74</f>
        <v>2.5</v>
      </c>
      <c r="B75" s="36"/>
      <c r="C75" s="35">
        <f>+C73/C74</f>
        <v>5</v>
      </c>
      <c r="D75" s="35">
        <f>+D73/D74</f>
        <v>3.6</v>
      </c>
      <c r="E75" s="36"/>
      <c r="F75" s="35">
        <f>+F73/F74</f>
        <v>3.4722222222222223</v>
      </c>
      <c r="G75" s="33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6.5" thickBot="1" x14ac:dyDescent="0.35">
      <c r="A76" s="38"/>
      <c r="B76" s="39">
        <v>10</v>
      </c>
      <c r="C76" s="40"/>
      <c r="D76" s="41"/>
      <c r="E76" s="42">
        <v>9</v>
      </c>
      <c r="F76" s="43" t="s">
        <v>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x14ac:dyDescent="0.3">
      <c r="A77" s="33"/>
      <c r="E77" s="44"/>
      <c r="F77" s="33"/>
    </row>
    <row r="78" spans="1:22" x14ac:dyDescent="0.3">
      <c r="B78" s="44" t="s">
        <v>28</v>
      </c>
      <c r="C78" s="45">
        <f>+D78/1000</f>
        <v>14.11</v>
      </c>
      <c r="D78" s="72">
        <v>14110</v>
      </c>
      <c r="E78" s="1" t="s">
        <v>29</v>
      </c>
      <c r="F78" s="46">
        <v>0.5</v>
      </c>
    </row>
    <row r="79" spans="1:22" x14ac:dyDescent="0.3">
      <c r="A79" s="3"/>
      <c r="B79" s="47" t="s">
        <v>30</v>
      </c>
      <c r="C79" s="45">
        <f>+F78*C78</f>
        <v>7.0549999999999997</v>
      </c>
      <c r="F79" s="46"/>
      <c r="G79" s="33"/>
    </row>
    <row r="80" spans="1:22" x14ac:dyDescent="0.3">
      <c r="B80" s="47" t="s">
        <v>31</v>
      </c>
      <c r="C80" s="48">
        <f>+C78-C79</f>
        <v>7.0549999999999997</v>
      </c>
      <c r="G80" s="33"/>
    </row>
    <row r="81" spans="1:18" ht="15.75" x14ac:dyDescent="0.3">
      <c r="C81" s="24" t="s">
        <v>32</v>
      </c>
      <c r="D81"/>
      <c r="E81"/>
      <c r="F81"/>
      <c r="G81" s="33"/>
    </row>
    <row r="82" spans="1:18" ht="16.5" x14ac:dyDescent="0.3">
      <c r="B82" s="44" t="s">
        <v>34</v>
      </c>
      <c r="C82" s="49">
        <f>+C80</f>
        <v>7.0549999999999997</v>
      </c>
      <c r="D82"/>
      <c r="E82"/>
      <c r="F82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16.5" x14ac:dyDescent="0.3">
      <c r="B83" s="44" t="s">
        <v>35</v>
      </c>
      <c r="C83" s="49">
        <f>+C82*1.1</f>
        <v>7.7605000000000004</v>
      </c>
      <c r="D83"/>
      <c r="E83"/>
      <c r="F83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16.5" x14ac:dyDescent="0.3">
      <c r="E84"/>
      <c r="F84"/>
      <c r="G84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16.5" x14ac:dyDescent="0.3">
      <c r="A85" s="3"/>
      <c r="B85" s="24"/>
      <c r="C85" s="33"/>
      <c r="E85"/>
      <c r="F85"/>
      <c r="G85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16.5" x14ac:dyDescent="0.3">
      <c r="A86" s="4" t="s">
        <v>38</v>
      </c>
      <c r="C86" s="50">
        <v>10</v>
      </c>
      <c r="D86" s="51" t="s">
        <v>39</v>
      </c>
      <c r="E86"/>
      <c r="F86"/>
      <c r="G86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16.5" x14ac:dyDescent="0.3">
      <c r="A87" s="4"/>
      <c r="C87" s="24"/>
      <c r="D87" s="1" t="s">
        <v>41</v>
      </c>
      <c r="E87" s="3"/>
      <c r="F87" s="3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16.5" x14ac:dyDescent="0.3">
      <c r="A88" s="4" t="s">
        <v>42</v>
      </c>
      <c r="B88" s="5"/>
      <c r="C88" s="52">
        <f>+B42</f>
        <v>300</v>
      </c>
      <c r="D88" s="27">
        <v>20</v>
      </c>
      <c r="E88" s="74" t="s">
        <v>44</v>
      </c>
      <c r="F88" s="75">
        <f>+C90*C82</f>
        <v>225.76</v>
      </c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A89" s="4" t="s">
        <v>45</v>
      </c>
      <c r="C89" s="37">
        <f>+C88+D88</f>
        <v>320</v>
      </c>
      <c r="E89" s="66" t="s">
        <v>47</v>
      </c>
      <c r="F89" s="73">
        <f>+C90*C83</f>
        <v>248.33600000000001</v>
      </c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A90" s="4" t="s">
        <v>48</v>
      </c>
      <c r="C90" s="37">
        <f>+C89/C86</f>
        <v>32</v>
      </c>
      <c r="F90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A91" s="4"/>
      <c r="C91" s="24"/>
      <c r="F91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A92" s="5" t="s">
        <v>92</v>
      </c>
      <c r="G92"/>
    </row>
    <row r="93" spans="1:18" ht="15.75" x14ac:dyDescent="0.3">
      <c r="B93" s="62" t="s">
        <v>93</v>
      </c>
      <c r="C93" s="88" t="s">
        <v>94</v>
      </c>
      <c r="D93" s="89"/>
      <c r="G93"/>
    </row>
    <row r="94" spans="1:18" ht="15.75" x14ac:dyDescent="0.3">
      <c r="B94" s="44" t="s">
        <v>95</v>
      </c>
      <c r="C94" s="76" t="s">
        <v>113</v>
      </c>
      <c r="D94" s="77"/>
      <c r="F94" s="5" t="s">
        <v>96</v>
      </c>
      <c r="G94"/>
    </row>
    <row r="95" spans="1:18" x14ac:dyDescent="0.3">
      <c r="B95" s="44" t="s">
        <v>17</v>
      </c>
      <c r="C95" s="78" t="s">
        <v>89</v>
      </c>
      <c r="D95" s="77"/>
      <c r="F95" s="1" t="s">
        <v>97</v>
      </c>
    </row>
    <row r="96" spans="1:18" x14ac:dyDescent="0.3">
      <c r="B96" s="44" t="s">
        <v>98</v>
      </c>
      <c r="C96" s="78">
        <v>50</v>
      </c>
      <c r="D96" s="77" t="s">
        <v>99</v>
      </c>
      <c r="F96" s="1" t="s">
        <v>100</v>
      </c>
    </row>
    <row r="97" spans="2:7" ht="15.75" x14ac:dyDescent="0.3">
      <c r="B97" s="44" t="s">
        <v>101</v>
      </c>
      <c r="C97" s="78">
        <v>100</v>
      </c>
      <c r="D97" s="77" t="s">
        <v>112</v>
      </c>
      <c r="G97"/>
    </row>
    <row r="98" spans="2:7" ht="15.75" x14ac:dyDescent="0.3">
      <c r="B98" s="44" t="s">
        <v>102</v>
      </c>
      <c r="C98" s="78">
        <f>+D98/C97</f>
        <v>330</v>
      </c>
      <c r="D98" s="79">
        <f>+(((B42*2)*C96)*1.1)</f>
        <v>33000</v>
      </c>
      <c r="G98"/>
    </row>
    <row r="99" spans="2:7" ht="15.75" x14ac:dyDescent="0.3">
      <c r="B99" s="44" t="s">
        <v>103</v>
      </c>
      <c r="C99" s="80"/>
      <c r="D99" s="77"/>
      <c r="G99"/>
    </row>
    <row r="100" spans="2:7" ht="15.75" x14ac:dyDescent="0.3">
      <c r="B100" s="44" t="s">
        <v>104</v>
      </c>
      <c r="C100" s="80">
        <v>3.8</v>
      </c>
      <c r="D100" s="81" t="s">
        <v>114</v>
      </c>
      <c r="E100" s="84">
        <f>2.8*1.3</f>
        <v>3.6399999999999997</v>
      </c>
      <c r="G100"/>
    </row>
    <row r="101" spans="2:7" ht="15.75" x14ac:dyDescent="0.3">
      <c r="B101" s="44" t="s">
        <v>105</v>
      </c>
      <c r="C101" s="80">
        <f>+C100*C98</f>
        <v>1254</v>
      </c>
      <c r="D101" s="77"/>
      <c r="G101"/>
    </row>
    <row r="102" spans="2:7" ht="15.75" x14ac:dyDescent="0.3">
      <c r="B102" s="44" t="s">
        <v>106</v>
      </c>
      <c r="C102" s="80">
        <v>0</v>
      </c>
      <c r="D102" s="77"/>
      <c r="G102"/>
    </row>
    <row r="103" spans="2:7" ht="15.75" x14ac:dyDescent="0.3">
      <c r="B103" s="44" t="s">
        <v>107</v>
      </c>
      <c r="C103" s="80">
        <v>0</v>
      </c>
      <c r="D103" s="77"/>
      <c r="G103"/>
    </row>
    <row r="104" spans="2:7" ht="15.75" x14ac:dyDescent="0.3">
      <c r="B104" s="1" t="s">
        <v>108</v>
      </c>
      <c r="C104" s="80">
        <v>0</v>
      </c>
      <c r="D104" s="77"/>
      <c r="G104"/>
    </row>
    <row r="105" spans="2:7" ht="15.75" x14ac:dyDescent="0.3">
      <c r="B105" s="44" t="s">
        <v>109</v>
      </c>
      <c r="C105" s="82">
        <f>+C101</f>
        <v>1254</v>
      </c>
      <c r="D105" s="83">
        <f>+C101/B42</f>
        <v>4.18</v>
      </c>
      <c r="E105" s="1" t="s">
        <v>110</v>
      </c>
      <c r="G105"/>
    </row>
    <row r="106" spans="2:7" x14ac:dyDescent="0.3">
      <c r="B106" s="44" t="s">
        <v>111</v>
      </c>
      <c r="C106" s="82">
        <f>+C105*H55</f>
        <v>1881</v>
      </c>
      <c r="D106" s="83">
        <f>+D105*H55</f>
        <v>6.27</v>
      </c>
      <c r="E106" s="1" t="s">
        <v>110</v>
      </c>
      <c r="G106" s="7"/>
    </row>
    <row r="107" spans="2:7" ht="16.5" x14ac:dyDescent="0.3">
      <c r="C107" s="58"/>
      <c r="D107" s="58"/>
      <c r="E107" s="58"/>
    </row>
  </sheetData>
  <mergeCells count="4">
    <mergeCell ref="G65:H65"/>
    <mergeCell ref="D68:E68"/>
    <mergeCell ref="D69:E69"/>
    <mergeCell ref="C93:D93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7"/>
  <sheetViews>
    <sheetView zoomScale="85" zoomScaleNormal="85" workbookViewId="0">
      <selection activeCell="B17" sqref="B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5" customFormat="1" ht="15.75" x14ac:dyDescent="0.3">
      <c r="A8" s="5" t="s">
        <v>5</v>
      </c>
      <c r="C8" s="5" t="s">
        <v>121</v>
      </c>
      <c r="H8" s="5" t="s">
        <v>6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5" t="s">
        <v>7</v>
      </c>
      <c r="C10" s="1" t="s">
        <v>86</v>
      </c>
      <c r="F10" s="5" t="s">
        <v>0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5"/>
      <c r="F11" s="10"/>
      <c r="G11" s="11"/>
      <c r="H11" s="12"/>
      <c r="J11"/>
      <c r="K11"/>
      <c r="L11"/>
      <c r="M11"/>
      <c r="N11"/>
      <c r="O11"/>
      <c r="P11"/>
      <c r="Q11"/>
      <c r="R11"/>
    </row>
    <row r="12" spans="1:21" ht="15.75" x14ac:dyDescent="0.3">
      <c r="A12" s="5" t="s">
        <v>8</v>
      </c>
      <c r="C12" s="1" t="s">
        <v>87</v>
      </c>
      <c r="F12" s="6"/>
      <c r="G12" s="7"/>
      <c r="H12" s="8"/>
      <c r="J12"/>
      <c r="K12"/>
      <c r="L12"/>
      <c r="M12"/>
      <c r="N12"/>
      <c r="O12"/>
      <c r="P12"/>
      <c r="Q12"/>
      <c r="R12"/>
    </row>
    <row r="13" spans="1:21" ht="15.75" x14ac:dyDescent="0.3">
      <c r="A13" s="5"/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 t="s">
        <v>9</v>
      </c>
      <c r="C14" s="15" t="s">
        <v>10</v>
      </c>
      <c r="D14" s="16"/>
      <c r="E14" s="16"/>
      <c r="F14" s="17" t="s">
        <v>4</v>
      </c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C15" s="18" t="s">
        <v>11</v>
      </c>
      <c r="D15" s="16"/>
      <c r="E15" s="16"/>
      <c r="F15" s="19">
        <v>48.2</v>
      </c>
      <c r="G15" s="20" t="s">
        <v>12</v>
      </c>
      <c r="H15" s="21">
        <v>39.5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8" t="s">
        <v>13</v>
      </c>
      <c r="D16" s="16"/>
      <c r="E16" s="16"/>
      <c r="F16" s="17">
        <v>0.5</v>
      </c>
      <c r="G16" s="22" t="s">
        <v>14</v>
      </c>
      <c r="H16" s="8"/>
      <c r="J16"/>
      <c r="K16"/>
      <c r="L16"/>
      <c r="M16"/>
      <c r="N16"/>
      <c r="O16"/>
      <c r="P16"/>
      <c r="Q16"/>
      <c r="R16"/>
    </row>
    <row r="17" spans="1:18" ht="15.75" x14ac:dyDescent="0.3">
      <c r="C17" s="18" t="s">
        <v>120</v>
      </c>
      <c r="D17" s="16"/>
      <c r="E17" s="16"/>
      <c r="F17" s="6"/>
      <c r="G17" s="7"/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8" t="s">
        <v>15</v>
      </c>
      <c r="D18" s="16"/>
      <c r="E18" s="16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6"/>
      <c r="D19" s="16"/>
      <c r="E19" s="16"/>
      <c r="F19" s="23"/>
      <c r="G19" s="13"/>
      <c r="H19" s="14"/>
      <c r="J19"/>
      <c r="K19"/>
      <c r="L19"/>
      <c r="M19"/>
      <c r="N19"/>
      <c r="O19"/>
      <c r="P19"/>
    </row>
    <row r="20" spans="1:18" ht="15.75" x14ac:dyDescent="0.3">
      <c r="A20" s="4" t="s">
        <v>16</v>
      </c>
      <c r="C20" s="24" t="s">
        <v>88</v>
      </c>
      <c r="D20" s="5" t="s">
        <v>17</v>
      </c>
      <c r="E20" s="25" t="s">
        <v>89</v>
      </c>
      <c r="F20" s="1" t="s">
        <v>90</v>
      </c>
      <c r="J20"/>
      <c r="K20"/>
      <c r="L20"/>
      <c r="M20"/>
      <c r="N20"/>
      <c r="O20"/>
      <c r="P20"/>
    </row>
    <row r="22" spans="1:18" x14ac:dyDescent="0.3">
      <c r="A22" s="4" t="s">
        <v>20</v>
      </c>
      <c r="C22" s="26">
        <v>70</v>
      </c>
      <c r="D22" s="25" t="s">
        <v>21</v>
      </c>
      <c r="E22" s="27">
        <v>102</v>
      </c>
      <c r="F22" s="28">
        <f>+C22</f>
        <v>70</v>
      </c>
      <c r="G22" s="29" t="s">
        <v>21</v>
      </c>
      <c r="H22" s="29">
        <f>+E22</f>
        <v>102</v>
      </c>
    </row>
    <row r="23" spans="1:18" x14ac:dyDescent="0.3">
      <c r="A23" s="4" t="s">
        <v>22</v>
      </c>
      <c r="B23" s="3"/>
      <c r="C23" s="30">
        <f>+F15</f>
        <v>48.2</v>
      </c>
      <c r="D23" s="31" t="s">
        <v>21</v>
      </c>
      <c r="E23" s="30">
        <f>+H15</f>
        <v>39.5</v>
      </c>
      <c r="F23" s="32">
        <f>+E23</f>
        <v>39.5</v>
      </c>
      <c r="G23" s="32" t="s">
        <v>21</v>
      </c>
      <c r="H23" s="32">
        <f>+C23</f>
        <v>48.2</v>
      </c>
      <c r="I23" s="33"/>
    </row>
    <row r="24" spans="1:18" ht="15" thickBot="1" x14ac:dyDescent="0.35">
      <c r="A24" s="3" t="s">
        <v>23</v>
      </c>
      <c r="B24" s="34"/>
      <c r="C24" s="35">
        <f>+C22/C23</f>
        <v>1.4522821576763485</v>
      </c>
      <c r="D24" s="36"/>
      <c r="E24" s="35">
        <f>+E22/E23</f>
        <v>2.5822784810126582</v>
      </c>
      <c r="F24" s="35">
        <f>+F22/F23</f>
        <v>1.7721518987341771</v>
      </c>
      <c r="G24" s="36"/>
      <c r="H24" s="35">
        <f>+H22/H23</f>
        <v>2.1161825726141079</v>
      </c>
      <c r="I24" s="33"/>
    </row>
    <row r="25" spans="1:18" ht="15" thickBot="1" x14ac:dyDescent="0.35">
      <c r="A25" s="3" t="s">
        <v>24</v>
      </c>
      <c r="B25" s="37"/>
      <c r="C25" s="38"/>
      <c r="D25" s="39">
        <v>2</v>
      </c>
      <c r="E25" s="40"/>
      <c r="F25" s="41"/>
      <c r="G25" s="42">
        <v>2</v>
      </c>
      <c r="H25" s="43" t="s">
        <v>25</v>
      </c>
    </row>
    <row r="26" spans="1:18" x14ac:dyDescent="0.3">
      <c r="A26" s="3"/>
      <c r="B26" s="24"/>
      <c r="C26" s="33"/>
      <c r="G26" s="44"/>
      <c r="H26" s="33"/>
    </row>
    <row r="27" spans="1:18" x14ac:dyDescent="0.3">
      <c r="A27" s="28" t="s">
        <v>26</v>
      </c>
      <c r="B27" s="28" t="s">
        <v>27</v>
      </c>
      <c r="D27" s="44" t="s">
        <v>28</v>
      </c>
      <c r="E27" s="45">
        <f>+F27/1000</f>
        <v>63.884</v>
      </c>
      <c r="F27" s="72">
        <v>63884</v>
      </c>
      <c r="G27" s="1" t="s">
        <v>29</v>
      </c>
      <c r="H27" s="46">
        <v>0.5</v>
      </c>
    </row>
    <row r="28" spans="1:18" ht="15.75" x14ac:dyDescent="0.3">
      <c r="A28" s="3"/>
      <c r="B28" s="3"/>
      <c r="C28" s="3"/>
      <c r="D28" s="47" t="s">
        <v>30</v>
      </c>
      <c r="E28" s="45">
        <f>+H27*E27</f>
        <v>31.942</v>
      </c>
      <c r="H28" s="46"/>
      <c r="I28" s="33"/>
      <c r="Q28"/>
      <c r="R28"/>
    </row>
    <row r="29" spans="1:18" ht="15.75" x14ac:dyDescent="0.3">
      <c r="D29" s="47" t="s">
        <v>31</v>
      </c>
      <c r="E29" s="48">
        <f>+E27-E28</f>
        <v>31.942</v>
      </c>
      <c r="I29" s="33"/>
      <c r="Q29"/>
      <c r="R29"/>
    </row>
    <row r="30" spans="1:18" ht="15.75" x14ac:dyDescent="0.3">
      <c r="E30" s="24" t="s">
        <v>32</v>
      </c>
      <c r="F30" s="24" t="s">
        <v>33</v>
      </c>
      <c r="G30" s="24" t="s">
        <v>33</v>
      </c>
      <c r="H30" s="24" t="s">
        <v>33</v>
      </c>
      <c r="I30" s="33"/>
      <c r="Q30"/>
      <c r="R30"/>
    </row>
    <row r="31" spans="1:18" ht="15.75" x14ac:dyDescent="0.3">
      <c r="D31" s="44" t="s">
        <v>34</v>
      </c>
      <c r="E31" s="49">
        <f>+E29</f>
        <v>31.942</v>
      </c>
      <c r="F31" s="49">
        <v>0</v>
      </c>
      <c r="G31" s="49">
        <v>0</v>
      </c>
      <c r="H31" s="49">
        <v>0</v>
      </c>
      <c r="Q31"/>
      <c r="R31"/>
    </row>
    <row r="32" spans="1:18" ht="15.75" x14ac:dyDescent="0.3">
      <c r="D32" s="44" t="s">
        <v>35</v>
      </c>
      <c r="E32" s="49">
        <f>+E31*1.1</f>
        <v>35.136200000000002</v>
      </c>
      <c r="F32" s="49">
        <v>0</v>
      </c>
      <c r="G32" s="49">
        <v>0</v>
      </c>
      <c r="H32" s="49">
        <v>0</v>
      </c>
      <c r="Q32"/>
      <c r="R32"/>
    </row>
    <row r="33" spans="1:22" ht="16.5" thickBot="1" x14ac:dyDescent="0.35">
      <c r="A33" s="3"/>
      <c r="G33" s="44"/>
      <c r="Q33"/>
      <c r="R33"/>
    </row>
    <row r="34" spans="1:22" ht="15.75" x14ac:dyDescent="0.3">
      <c r="A34" s="4" t="s">
        <v>38</v>
      </c>
      <c r="C34" s="50">
        <v>2</v>
      </c>
      <c r="D34" s="51" t="s">
        <v>39</v>
      </c>
      <c r="E34" s="10" t="s">
        <v>36</v>
      </c>
      <c r="F34" s="11" t="s">
        <v>37</v>
      </c>
      <c r="G34" s="11"/>
      <c r="H34" s="12"/>
      <c r="Q34"/>
      <c r="R34"/>
    </row>
    <row r="35" spans="1:22" ht="16.5" thickBot="1" x14ac:dyDescent="0.35">
      <c r="A35" s="4"/>
      <c r="C35" s="24"/>
      <c r="D35" s="1" t="s">
        <v>41</v>
      </c>
      <c r="E35" s="23"/>
      <c r="F35" s="13" t="s">
        <v>40</v>
      </c>
      <c r="G35" s="13"/>
      <c r="H35" s="14"/>
      <c r="Q35"/>
      <c r="R35"/>
    </row>
    <row r="36" spans="1:22" ht="15.75" x14ac:dyDescent="0.3">
      <c r="A36" s="4" t="s">
        <v>42</v>
      </c>
      <c r="B36" s="5"/>
      <c r="C36" s="52">
        <f>+B42/F16</f>
        <v>400</v>
      </c>
      <c r="D36" s="27">
        <v>50</v>
      </c>
      <c r="F36" s="47" t="s">
        <v>43</v>
      </c>
      <c r="G36" s="26">
        <v>1</v>
      </c>
      <c r="H36" s="3"/>
      <c r="Q36"/>
      <c r="R36"/>
    </row>
    <row r="37" spans="1:22" ht="15.75" x14ac:dyDescent="0.3">
      <c r="A37" s="4" t="s">
        <v>45</v>
      </c>
      <c r="C37" s="37">
        <f>+C36+D36</f>
        <v>450</v>
      </c>
      <c r="F37" s="47" t="s">
        <v>46</v>
      </c>
      <c r="G37" s="26">
        <v>1</v>
      </c>
      <c r="H37" s="3"/>
      <c r="Q37"/>
      <c r="R37"/>
    </row>
    <row r="38" spans="1:22" ht="15.75" x14ac:dyDescent="0.3">
      <c r="A38" s="4" t="s">
        <v>48</v>
      </c>
      <c r="C38" s="37">
        <f>+C37/C34</f>
        <v>225</v>
      </c>
      <c r="F38" s="44" t="s">
        <v>49</v>
      </c>
      <c r="G38" s="26">
        <f>+C36/1000</f>
        <v>0.4</v>
      </c>
      <c r="H38" s="3"/>
      <c r="Q38"/>
      <c r="R38"/>
    </row>
    <row r="39" spans="1:22" ht="15.75" x14ac:dyDescent="0.3">
      <c r="A39" s="4"/>
      <c r="C39" s="24"/>
      <c r="F39" s="47" t="s">
        <v>50</v>
      </c>
      <c r="G39" s="53">
        <f>+C37*F16</f>
        <v>225</v>
      </c>
      <c r="H39" s="3"/>
      <c r="Q39"/>
      <c r="R39"/>
    </row>
    <row r="40" spans="1:22" ht="15.75" x14ac:dyDescent="0.3">
      <c r="A40" s="4" t="s">
        <v>51</v>
      </c>
      <c r="C40" s="28">
        <f>+C38*C34</f>
        <v>450</v>
      </c>
      <c r="F40" s="47"/>
      <c r="G40" s="33"/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3"/>
      <c r="B41" s="3"/>
      <c r="C41" s="3"/>
      <c r="D41" s="3"/>
      <c r="E41" s="3"/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52</v>
      </c>
      <c r="B42" s="24">
        <v>200</v>
      </c>
      <c r="C42" s="54"/>
      <c r="D42" s="28" t="s">
        <v>53</v>
      </c>
      <c r="E42" s="28" t="s">
        <v>54</v>
      </c>
      <c r="F42" s="28" t="s">
        <v>55</v>
      </c>
      <c r="G42" s="28" t="s">
        <v>56</v>
      </c>
      <c r="H42" s="28" t="s">
        <v>57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5" t="s">
        <v>58</v>
      </c>
      <c r="B43" s="56"/>
      <c r="C43" s="3"/>
      <c r="D43" s="24">
        <v>1</v>
      </c>
      <c r="E43" s="24">
        <v>1</v>
      </c>
      <c r="F43" s="24" t="s">
        <v>116</v>
      </c>
      <c r="G43" s="33">
        <v>240</v>
      </c>
      <c r="H43" s="33">
        <f>+(D43*E43)*G43</f>
        <v>240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6" t="s">
        <v>59</v>
      </c>
      <c r="B44" s="57">
        <f>+E31*C38</f>
        <v>7186.95</v>
      </c>
      <c r="C44" s="3"/>
      <c r="D44" s="24">
        <v>1</v>
      </c>
      <c r="E44" s="24">
        <f>+B42/100</f>
        <v>2</v>
      </c>
      <c r="F44" s="24" t="s">
        <v>115</v>
      </c>
      <c r="G44" s="33">
        <v>400</v>
      </c>
      <c r="H44" s="33">
        <f>+(D44*E44)*G44</f>
        <v>800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6" t="s">
        <v>60</v>
      </c>
      <c r="B45" s="57">
        <f>+H54</f>
        <v>3870.0000000000005</v>
      </c>
      <c r="C45" s="3"/>
      <c r="D45" s="24">
        <v>0</v>
      </c>
      <c r="E45" s="24">
        <v>0</v>
      </c>
      <c r="F45" s="24" t="s">
        <v>61</v>
      </c>
      <c r="G45" s="33">
        <v>0.8</v>
      </c>
      <c r="H45" s="33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6" t="s">
        <v>91</v>
      </c>
      <c r="B46" s="57">
        <v>600</v>
      </c>
      <c r="C46" s="3"/>
      <c r="D46" s="24">
        <v>0</v>
      </c>
      <c r="E46" s="24">
        <v>0</v>
      </c>
      <c r="F46" s="24" t="s">
        <v>62</v>
      </c>
      <c r="G46" s="33">
        <v>3</v>
      </c>
      <c r="H46" s="33">
        <f>+G46*E46*D46</f>
        <v>0</v>
      </c>
      <c r="I46" s="58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9" t="s">
        <v>63</v>
      </c>
      <c r="B47" s="57">
        <f>+C105</f>
        <v>836</v>
      </c>
      <c r="C47" s="3"/>
      <c r="D47" s="24">
        <v>1</v>
      </c>
      <c r="E47" s="24">
        <v>1</v>
      </c>
      <c r="F47" s="24">
        <v>170</v>
      </c>
      <c r="G47" s="33">
        <v>120</v>
      </c>
      <c r="H47" s="33">
        <f t="shared" ref="H47:H50" si="0">+(D47*E47)*G47</f>
        <v>120</v>
      </c>
      <c r="I47" s="33">
        <f>+B68/100</f>
        <v>164.55376000000001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9" t="s">
        <v>65</v>
      </c>
      <c r="B48" s="57">
        <f>+F88</f>
        <v>155.20999999999998</v>
      </c>
      <c r="C48" s="3"/>
      <c r="D48" s="24">
        <v>1</v>
      </c>
      <c r="E48" s="24">
        <v>1</v>
      </c>
      <c r="F48" s="24" t="s">
        <v>66</v>
      </c>
      <c r="G48" s="33">
        <v>145</v>
      </c>
      <c r="H48" s="33">
        <f t="shared" si="0"/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9" t="s">
        <v>67</v>
      </c>
      <c r="B49" s="57">
        <v>100</v>
      </c>
      <c r="D49" s="24">
        <v>1</v>
      </c>
      <c r="E49" s="24">
        <v>1</v>
      </c>
      <c r="F49" s="24" t="s">
        <v>68</v>
      </c>
      <c r="G49" s="33">
        <v>145</v>
      </c>
      <c r="H49" s="33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9" t="s">
        <v>69</v>
      </c>
      <c r="B50" s="57">
        <v>180</v>
      </c>
      <c r="D50" s="24">
        <v>1</v>
      </c>
      <c r="E50" s="24">
        <f>+B42*1.1</f>
        <v>220.00000000000003</v>
      </c>
      <c r="F50" s="24" t="s">
        <v>70</v>
      </c>
      <c r="G50" s="33">
        <v>11</v>
      </c>
      <c r="H50" s="33">
        <f t="shared" si="0"/>
        <v>2420.0000000000005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9"/>
      <c r="B51" s="59"/>
      <c r="D51" s="24">
        <v>0</v>
      </c>
      <c r="E51" s="24">
        <v>0</v>
      </c>
      <c r="F51" s="24" t="s">
        <v>71</v>
      </c>
      <c r="G51" s="33">
        <v>1</v>
      </c>
      <c r="H51" s="33">
        <f t="shared" ref="H51:H52" si="1">+G51*E51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 t="s">
        <v>72</v>
      </c>
      <c r="B52" s="60">
        <f>SUM(B44:B51)</f>
        <v>12928.16</v>
      </c>
      <c r="C52" s="3"/>
      <c r="D52" s="24">
        <v>0</v>
      </c>
      <c r="E52" s="24">
        <v>0</v>
      </c>
      <c r="F52" s="61" t="s">
        <v>73</v>
      </c>
      <c r="G52" s="33">
        <v>380</v>
      </c>
      <c r="H52" s="33">
        <f t="shared" si="1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9"/>
      <c r="B53" s="35">
        <f>+B52/B42</f>
        <v>64.640799999999999</v>
      </c>
      <c r="C53" s="4" t="s">
        <v>74</v>
      </c>
      <c r="D53" s="3"/>
      <c r="E53" s="3"/>
      <c r="F53" s="3"/>
      <c r="G53" s="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3"/>
      <c r="B54" s="3"/>
      <c r="D54" s="3"/>
      <c r="E54" s="3"/>
      <c r="F54" s="3"/>
      <c r="G54" s="62" t="s">
        <v>75</v>
      </c>
      <c r="H54" s="33">
        <f>SUM(H43:H53)</f>
        <v>3870.0000000000005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3"/>
      <c r="E55" s="3"/>
      <c r="G55" s="5" t="s">
        <v>76</v>
      </c>
      <c r="H55" s="63">
        <v>1.5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3"/>
      <c r="E56" s="3"/>
      <c r="G56" s="5"/>
      <c r="H56" s="63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4" t="s">
        <v>77</v>
      </c>
      <c r="B57" s="3"/>
      <c r="C57" s="3"/>
      <c r="E57" s="35"/>
      <c r="G57" s="1" t="s">
        <v>78</v>
      </c>
      <c r="H57" s="64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"/>
      <c r="B58" s="4" t="s">
        <v>79</v>
      </c>
      <c r="C58" s="28" t="s">
        <v>80</v>
      </c>
      <c r="D58" s="3"/>
      <c r="E58" s="3"/>
      <c r="F58" s="3"/>
      <c r="G58" s="1" t="s">
        <v>78</v>
      </c>
      <c r="H58" s="64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5" t="s">
        <v>81</v>
      </c>
      <c r="B59" s="56"/>
      <c r="C59" s="3"/>
      <c r="D59" s="3"/>
      <c r="E59" s="3"/>
      <c r="F59" s="3"/>
      <c r="G59" s="5" t="s">
        <v>82</v>
      </c>
      <c r="H59" s="64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6" t="s">
        <v>59</v>
      </c>
      <c r="B60" s="57">
        <f>+E32*C38</f>
        <v>7905.6450000000004</v>
      </c>
      <c r="C60" s="65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6" t="s">
        <v>60</v>
      </c>
      <c r="B61" s="57">
        <f>+H54*H55</f>
        <v>5805.0000000000009</v>
      </c>
      <c r="C61" s="65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6" t="str">
        <f>+A46</f>
        <v>Placa HS</v>
      </c>
      <c r="B62" s="57">
        <f>+B46*H55</f>
        <v>900</v>
      </c>
      <c r="C62" s="65"/>
      <c r="G62" s="66" t="s">
        <v>83</v>
      </c>
      <c r="H62" s="35">
        <f>+B53</f>
        <v>64.640799999999999</v>
      </c>
      <c r="I62" s="67">
        <f>+H62*B42</f>
        <v>12928.16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6" t="str">
        <f>+A47</f>
        <v>listón</v>
      </c>
      <c r="B63" s="57">
        <f>+C106</f>
        <v>1254</v>
      </c>
      <c r="C63" s="65"/>
      <c r="G63" s="66" t="s">
        <v>84</v>
      </c>
      <c r="H63" s="35">
        <f>+C68</f>
        <v>82.276880000000006</v>
      </c>
      <c r="I63" s="67">
        <f>+H63*B42</f>
        <v>16455.376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6" t="str">
        <f>+A48</f>
        <v>Caple Refuerzo</v>
      </c>
      <c r="B64" s="57">
        <f>+F89</f>
        <v>170.73099999999999</v>
      </c>
      <c r="C64" s="68"/>
      <c r="G64" s="69" t="s">
        <v>85</v>
      </c>
      <c r="H64" s="70">
        <f>+H63-H62</f>
        <v>17.636080000000007</v>
      </c>
      <c r="I64" s="67">
        <f>+I63-I62</f>
        <v>3527.2160000000003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tr">
        <f>+A49</f>
        <v>Empaque</v>
      </c>
      <c r="B65" s="57">
        <f>+B49*H55</f>
        <v>150</v>
      </c>
      <c r="C65" s="68"/>
      <c r="G65" s="86" t="s">
        <v>117</v>
      </c>
      <c r="H65" s="86"/>
      <c r="I65" s="85">
        <f>+(B68/100)*2.5</f>
        <v>411.38440000000003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tr">
        <f>+A50</f>
        <v>Mensajeria</v>
      </c>
      <c r="B66" s="57">
        <f>+B50*H55</f>
        <v>270</v>
      </c>
      <c r="C66" s="68"/>
      <c r="G66" s="7"/>
      <c r="H66" s="70"/>
      <c r="I66" s="71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/>
      <c r="B67" s="57"/>
      <c r="C67" s="68"/>
      <c r="H67" s="4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">
        <v>72</v>
      </c>
      <c r="B68" s="60">
        <f>SUM(B59:B67)</f>
        <v>16455.376</v>
      </c>
      <c r="C68" s="70">
        <f>+B68/B42</f>
        <v>82.276880000000006</v>
      </c>
      <c r="D68" s="87"/>
      <c r="E68" s="87"/>
      <c r="F68" s="71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87"/>
      <c r="E69" s="87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" t="s">
        <v>119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24" t="s">
        <v>18</v>
      </c>
      <c r="B71" s="5" t="s">
        <v>17</v>
      </c>
      <c r="C71" s="25" t="s">
        <v>19</v>
      </c>
      <c r="D71" s="1" t="s">
        <v>118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26">
        <v>90</v>
      </c>
      <c r="B73" s="25" t="s">
        <v>21</v>
      </c>
      <c r="C73" s="27">
        <v>125</v>
      </c>
      <c r="D73" s="28">
        <f>+A73</f>
        <v>90</v>
      </c>
      <c r="E73" s="29" t="s">
        <v>21</v>
      </c>
      <c r="F73" s="29">
        <f>+C73</f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0">
        <v>36</v>
      </c>
      <c r="B74" s="31" t="s">
        <v>21</v>
      </c>
      <c r="C74" s="30">
        <v>25</v>
      </c>
      <c r="D74" s="32">
        <f>+C74</f>
        <v>25</v>
      </c>
      <c r="E74" s="32" t="s">
        <v>21</v>
      </c>
      <c r="F74" s="32">
        <f>+A74</f>
        <v>36</v>
      </c>
      <c r="G74" s="33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6.5" thickBot="1" x14ac:dyDescent="0.35">
      <c r="A75" s="35">
        <f>+A73/A74</f>
        <v>2.5</v>
      </c>
      <c r="B75" s="36"/>
      <c r="C75" s="35">
        <f>+C73/C74</f>
        <v>5</v>
      </c>
      <c r="D75" s="35">
        <f>+D73/D74</f>
        <v>3.6</v>
      </c>
      <c r="E75" s="36"/>
      <c r="F75" s="35">
        <f>+F73/F74</f>
        <v>3.4722222222222223</v>
      </c>
      <c r="G75" s="33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6.5" thickBot="1" x14ac:dyDescent="0.35">
      <c r="A76" s="38"/>
      <c r="B76" s="39">
        <v>10</v>
      </c>
      <c r="C76" s="40"/>
      <c r="D76" s="41"/>
      <c r="E76" s="42">
        <v>9</v>
      </c>
      <c r="F76" s="43" t="s">
        <v>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x14ac:dyDescent="0.3">
      <c r="A77" s="33"/>
      <c r="E77" s="44"/>
      <c r="F77" s="33"/>
    </row>
    <row r="78" spans="1:22" x14ac:dyDescent="0.3">
      <c r="B78" s="44" t="s">
        <v>28</v>
      </c>
      <c r="C78" s="45">
        <f>+D78/1000</f>
        <v>14.11</v>
      </c>
      <c r="D78" s="72">
        <v>14110</v>
      </c>
      <c r="E78" s="1" t="s">
        <v>29</v>
      </c>
      <c r="F78" s="46">
        <v>0.5</v>
      </c>
    </row>
    <row r="79" spans="1:22" x14ac:dyDescent="0.3">
      <c r="A79" s="3"/>
      <c r="B79" s="47" t="s">
        <v>30</v>
      </c>
      <c r="C79" s="45">
        <f>+F78*C78</f>
        <v>7.0549999999999997</v>
      </c>
      <c r="F79" s="46"/>
      <c r="G79" s="33"/>
    </row>
    <row r="80" spans="1:22" x14ac:dyDescent="0.3">
      <c r="B80" s="47" t="s">
        <v>31</v>
      </c>
      <c r="C80" s="48">
        <f>+C78-C79</f>
        <v>7.0549999999999997</v>
      </c>
      <c r="G80" s="33"/>
    </row>
    <row r="81" spans="1:18" ht="15.75" x14ac:dyDescent="0.3">
      <c r="C81" s="24" t="s">
        <v>32</v>
      </c>
      <c r="D81"/>
      <c r="E81"/>
      <c r="F81"/>
      <c r="G81" s="33"/>
    </row>
    <row r="82" spans="1:18" ht="16.5" x14ac:dyDescent="0.3">
      <c r="B82" s="44" t="s">
        <v>34</v>
      </c>
      <c r="C82" s="49">
        <f>+C80</f>
        <v>7.0549999999999997</v>
      </c>
      <c r="D82"/>
      <c r="E82"/>
      <c r="F82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16.5" x14ac:dyDescent="0.3">
      <c r="B83" s="44" t="s">
        <v>35</v>
      </c>
      <c r="C83" s="49">
        <f>+C82*1.1</f>
        <v>7.7605000000000004</v>
      </c>
      <c r="D83"/>
      <c r="E83"/>
      <c r="F83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16.5" x14ac:dyDescent="0.3">
      <c r="E84"/>
      <c r="F84"/>
      <c r="G84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16.5" x14ac:dyDescent="0.3">
      <c r="A85" s="3"/>
      <c r="B85" s="24"/>
      <c r="C85" s="33"/>
      <c r="E85"/>
      <c r="F85"/>
      <c r="G85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16.5" x14ac:dyDescent="0.3">
      <c r="A86" s="4" t="s">
        <v>38</v>
      </c>
      <c r="C86" s="50">
        <v>10</v>
      </c>
      <c r="D86" s="51" t="s">
        <v>39</v>
      </c>
      <c r="E86"/>
      <c r="F86"/>
      <c r="G86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16.5" x14ac:dyDescent="0.3">
      <c r="A87" s="4"/>
      <c r="C87" s="24"/>
      <c r="D87" s="1" t="s">
        <v>41</v>
      </c>
      <c r="E87" s="3"/>
      <c r="F87" s="3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16.5" x14ac:dyDescent="0.3">
      <c r="A88" s="4" t="s">
        <v>42</v>
      </c>
      <c r="B88" s="5"/>
      <c r="C88" s="52">
        <f>+B42</f>
        <v>200</v>
      </c>
      <c r="D88" s="27">
        <v>20</v>
      </c>
      <c r="E88" s="74" t="s">
        <v>44</v>
      </c>
      <c r="F88" s="75">
        <f>+C90*C82</f>
        <v>155.20999999999998</v>
      </c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A89" s="4" t="s">
        <v>45</v>
      </c>
      <c r="C89" s="37">
        <f>+C88+D88</f>
        <v>220</v>
      </c>
      <c r="E89" s="66" t="s">
        <v>47</v>
      </c>
      <c r="F89" s="73">
        <f>+C90*C83</f>
        <v>170.73099999999999</v>
      </c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A90" s="4" t="s">
        <v>48</v>
      </c>
      <c r="C90" s="37">
        <f>+C89/C86</f>
        <v>22</v>
      </c>
      <c r="F90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A91" s="4"/>
      <c r="C91" s="24"/>
      <c r="F91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A92" s="5" t="s">
        <v>92</v>
      </c>
      <c r="G92"/>
    </row>
    <row r="93" spans="1:18" ht="15.75" x14ac:dyDescent="0.3">
      <c r="B93" s="62" t="s">
        <v>93</v>
      </c>
      <c r="C93" s="88" t="s">
        <v>94</v>
      </c>
      <c r="D93" s="89"/>
      <c r="G93"/>
    </row>
    <row r="94" spans="1:18" ht="15.75" x14ac:dyDescent="0.3">
      <c r="B94" s="44" t="s">
        <v>95</v>
      </c>
      <c r="C94" s="76" t="s">
        <v>113</v>
      </c>
      <c r="D94" s="77"/>
      <c r="F94" s="5" t="s">
        <v>96</v>
      </c>
      <c r="G94"/>
    </row>
    <row r="95" spans="1:18" x14ac:dyDescent="0.3">
      <c r="B95" s="44" t="s">
        <v>17</v>
      </c>
      <c r="C95" s="78" t="s">
        <v>89</v>
      </c>
      <c r="D95" s="77"/>
      <c r="F95" s="1" t="s">
        <v>97</v>
      </c>
    </row>
    <row r="96" spans="1:18" x14ac:dyDescent="0.3">
      <c r="B96" s="44" t="s">
        <v>98</v>
      </c>
      <c r="C96" s="78">
        <v>50</v>
      </c>
      <c r="D96" s="77" t="s">
        <v>99</v>
      </c>
      <c r="F96" s="1" t="s">
        <v>100</v>
      </c>
    </row>
    <row r="97" spans="2:7" ht="15.75" x14ac:dyDescent="0.3">
      <c r="B97" s="44" t="s">
        <v>101</v>
      </c>
      <c r="C97" s="78">
        <v>100</v>
      </c>
      <c r="D97" s="77" t="s">
        <v>112</v>
      </c>
      <c r="G97"/>
    </row>
    <row r="98" spans="2:7" ht="15.75" x14ac:dyDescent="0.3">
      <c r="B98" s="44" t="s">
        <v>102</v>
      </c>
      <c r="C98" s="78">
        <f>+D98/C97</f>
        <v>220</v>
      </c>
      <c r="D98" s="79">
        <f>+(((B42*2)*C96)*1.1)</f>
        <v>22000</v>
      </c>
      <c r="G98"/>
    </row>
    <row r="99" spans="2:7" ht="15.75" x14ac:dyDescent="0.3">
      <c r="B99" s="44" t="s">
        <v>103</v>
      </c>
      <c r="C99" s="80"/>
      <c r="D99" s="77"/>
      <c r="G99"/>
    </row>
    <row r="100" spans="2:7" ht="15.75" x14ac:dyDescent="0.3">
      <c r="B100" s="44" t="s">
        <v>104</v>
      </c>
      <c r="C100" s="80">
        <v>3.8</v>
      </c>
      <c r="D100" s="81" t="s">
        <v>114</v>
      </c>
      <c r="E100" s="84">
        <f>2.8*1.3</f>
        <v>3.6399999999999997</v>
      </c>
      <c r="G100"/>
    </row>
    <row r="101" spans="2:7" ht="15.75" x14ac:dyDescent="0.3">
      <c r="B101" s="44" t="s">
        <v>105</v>
      </c>
      <c r="C101" s="80">
        <f>+C100*C98</f>
        <v>836</v>
      </c>
      <c r="D101" s="77"/>
      <c r="G101"/>
    </row>
    <row r="102" spans="2:7" ht="15.75" x14ac:dyDescent="0.3">
      <c r="B102" s="44" t="s">
        <v>106</v>
      </c>
      <c r="C102" s="80">
        <v>0</v>
      </c>
      <c r="D102" s="77"/>
      <c r="G102"/>
    </row>
    <row r="103" spans="2:7" ht="15.75" x14ac:dyDescent="0.3">
      <c r="B103" s="44" t="s">
        <v>107</v>
      </c>
      <c r="C103" s="80">
        <v>0</v>
      </c>
      <c r="D103" s="77"/>
      <c r="G103"/>
    </row>
    <row r="104" spans="2:7" ht="15.75" x14ac:dyDescent="0.3">
      <c r="B104" s="1" t="s">
        <v>108</v>
      </c>
      <c r="C104" s="80">
        <v>0</v>
      </c>
      <c r="D104" s="77"/>
      <c r="G104"/>
    </row>
    <row r="105" spans="2:7" ht="15.75" x14ac:dyDescent="0.3">
      <c r="B105" s="44" t="s">
        <v>109</v>
      </c>
      <c r="C105" s="82">
        <f>+C101</f>
        <v>836</v>
      </c>
      <c r="D105" s="83">
        <f>+C101/B42</f>
        <v>4.18</v>
      </c>
      <c r="E105" s="1" t="s">
        <v>110</v>
      </c>
      <c r="G105"/>
    </row>
    <row r="106" spans="2:7" x14ac:dyDescent="0.3">
      <c r="B106" s="44" t="s">
        <v>111</v>
      </c>
      <c r="C106" s="82">
        <f>+C105*H55</f>
        <v>1254</v>
      </c>
      <c r="D106" s="83">
        <f>+D105*H55</f>
        <v>6.27</v>
      </c>
      <c r="E106" s="1" t="s">
        <v>110</v>
      </c>
      <c r="G106" s="7"/>
    </row>
    <row r="107" spans="2:7" ht="16.5" x14ac:dyDescent="0.3">
      <c r="C107" s="58"/>
      <c r="D107" s="58"/>
      <c r="E107" s="58"/>
    </row>
  </sheetData>
  <mergeCells count="4">
    <mergeCell ref="G65:H65"/>
    <mergeCell ref="D68:E68"/>
    <mergeCell ref="D69:E69"/>
    <mergeCell ref="C93:D93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7"/>
  <sheetViews>
    <sheetView topLeftCell="A57" zoomScale="85" zoomScaleNormal="85" workbookViewId="0">
      <selection activeCell="B75" sqref="B7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5" customFormat="1" ht="15.75" x14ac:dyDescent="0.3">
      <c r="A8" s="5" t="s">
        <v>5</v>
      </c>
      <c r="C8" s="5" t="s">
        <v>121</v>
      </c>
      <c r="H8" s="5" t="s">
        <v>6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5" t="s">
        <v>7</v>
      </c>
      <c r="C10" s="1" t="s">
        <v>86</v>
      </c>
      <c r="F10" s="5" t="s">
        <v>0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5"/>
      <c r="F11" s="10"/>
      <c r="G11" s="11"/>
      <c r="H11" s="12"/>
      <c r="J11"/>
      <c r="K11"/>
      <c r="L11"/>
      <c r="M11"/>
      <c r="N11"/>
      <c r="O11"/>
      <c r="P11"/>
      <c r="Q11"/>
      <c r="R11"/>
    </row>
    <row r="12" spans="1:21" ht="15.75" x14ac:dyDescent="0.3">
      <c r="A12" s="5" t="s">
        <v>8</v>
      </c>
      <c r="C12" s="1" t="s">
        <v>87</v>
      </c>
      <c r="F12" s="6"/>
      <c r="G12" s="7"/>
      <c r="H12" s="8"/>
      <c r="J12"/>
      <c r="K12"/>
      <c r="L12"/>
      <c r="M12"/>
      <c r="N12"/>
      <c r="O12"/>
      <c r="P12"/>
      <c r="Q12"/>
      <c r="R12"/>
    </row>
    <row r="13" spans="1:21" ht="15.75" x14ac:dyDescent="0.3">
      <c r="A13" s="5"/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 t="s">
        <v>9</v>
      </c>
      <c r="C14" s="15" t="s">
        <v>10</v>
      </c>
      <c r="D14" s="16"/>
      <c r="E14" s="16"/>
      <c r="F14" s="17" t="s">
        <v>4</v>
      </c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C15" s="18" t="s">
        <v>11</v>
      </c>
      <c r="D15" s="16"/>
      <c r="E15" s="16"/>
      <c r="F15" s="19">
        <v>48.2</v>
      </c>
      <c r="G15" s="20" t="s">
        <v>12</v>
      </c>
      <c r="H15" s="21">
        <v>39.5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18" t="s">
        <v>13</v>
      </c>
      <c r="D16" s="16"/>
      <c r="E16" s="16"/>
      <c r="F16" s="17">
        <v>0.5</v>
      </c>
      <c r="G16" s="22" t="s">
        <v>14</v>
      </c>
      <c r="H16" s="8"/>
      <c r="J16"/>
      <c r="K16"/>
      <c r="L16"/>
      <c r="M16"/>
      <c r="N16"/>
      <c r="O16"/>
      <c r="P16"/>
      <c r="Q16"/>
      <c r="R16"/>
    </row>
    <row r="17" spans="1:18" ht="15.75" x14ac:dyDescent="0.3">
      <c r="C17" s="18" t="s">
        <v>120</v>
      </c>
      <c r="D17" s="16"/>
      <c r="E17" s="16"/>
      <c r="F17" s="6"/>
      <c r="G17" s="7"/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8" t="s">
        <v>15</v>
      </c>
      <c r="D18" s="16"/>
      <c r="E18" s="16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16"/>
      <c r="D19" s="16"/>
      <c r="E19" s="16"/>
      <c r="F19" s="23"/>
      <c r="G19" s="13"/>
      <c r="H19" s="14"/>
      <c r="J19"/>
      <c r="K19"/>
      <c r="L19"/>
      <c r="M19"/>
      <c r="N19"/>
      <c r="O19"/>
      <c r="P19"/>
    </row>
    <row r="20" spans="1:18" ht="15.75" x14ac:dyDescent="0.3">
      <c r="A20" s="4" t="s">
        <v>16</v>
      </c>
      <c r="C20" s="24" t="s">
        <v>88</v>
      </c>
      <c r="D20" s="5" t="s">
        <v>17</v>
      </c>
      <c r="E20" s="25" t="s">
        <v>89</v>
      </c>
      <c r="F20" s="1" t="s">
        <v>90</v>
      </c>
      <c r="J20"/>
      <c r="K20"/>
      <c r="L20"/>
      <c r="M20"/>
      <c r="N20"/>
      <c r="O20"/>
      <c r="P20"/>
    </row>
    <row r="22" spans="1:18" x14ac:dyDescent="0.3">
      <c r="A22" s="4" t="s">
        <v>20</v>
      </c>
      <c r="C22" s="26">
        <v>70</v>
      </c>
      <c r="D22" s="25" t="s">
        <v>21</v>
      </c>
      <c r="E22" s="27">
        <v>102</v>
      </c>
      <c r="F22" s="28">
        <f>+C22</f>
        <v>70</v>
      </c>
      <c r="G22" s="29" t="s">
        <v>21</v>
      </c>
      <c r="H22" s="29">
        <f>+E22</f>
        <v>102</v>
      </c>
    </row>
    <row r="23" spans="1:18" x14ac:dyDescent="0.3">
      <c r="A23" s="4" t="s">
        <v>22</v>
      </c>
      <c r="B23" s="3"/>
      <c r="C23" s="30">
        <f>+F15</f>
        <v>48.2</v>
      </c>
      <c r="D23" s="31" t="s">
        <v>21</v>
      </c>
      <c r="E23" s="30">
        <f>+H15</f>
        <v>39.5</v>
      </c>
      <c r="F23" s="32">
        <f>+E23</f>
        <v>39.5</v>
      </c>
      <c r="G23" s="32" t="s">
        <v>21</v>
      </c>
      <c r="H23" s="32">
        <f>+C23</f>
        <v>48.2</v>
      </c>
      <c r="I23" s="33"/>
    </row>
    <row r="24" spans="1:18" ht="15" thickBot="1" x14ac:dyDescent="0.35">
      <c r="A24" s="3" t="s">
        <v>23</v>
      </c>
      <c r="B24" s="34"/>
      <c r="C24" s="35">
        <f>+C22/C23</f>
        <v>1.4522821576763485</v>
      </c>
      <c r="D24" s="36"/>
      <c r="E24" s="35">
        <f>+E22/E23</f>
        <v>2.5822784810126582</v>
      </c>
      <c r="F24" s="35">
        <f>+F22/F23</f>
        <v>1.7721518987341771</v>
      </c>
      <c r="G24" s="36"/>
      <c r="H24" s="35">
        <f>+H22/H23</f>
        <v>2.1161825726141079</v>
      </c>
      <c r="I24" s="33"/>
    </row>
    <row r="25" spans="1:18" ht="15" thickBot="1" x14ac:dyDescent="0.35">
      <c r="A25" s="3" t="s">
        <v>24</v>
      </c>
      <c r="B25" s="37"/>
      <c r="C25" s="38"/>
      <c r="D25" s="39">
        <v>2</v>
      </c>
      <c r="E25" s="40"/>
      <c r="F25" s="41"/>
      <c r="G25" s="42">
        <v>2</v>
      </c>
      <c r="H25" s="43" t="s">
        <v>25</v>
      </c>
    </row>
    <row r="26" spans="1:18" x14ac:dyDescent="0.3">
      <c r="A26" s="3"/>
      <c r="B26" s="24"/>
      <c r="C26" s="33"/>
      <c r="G26" s="44"/>
      <c r="H26" s="33"/>
    </row>
    <row r="27" spans="1:18" x14ac:dyDescent="0.3">
      <c r="A27" s="28" t="s">
        <v>26</v>
      </c>
      <c r="B27" s="28" t="s">
        <v>27</v>
      </c>
      <c r="D27" s="44" t="s">
        <v>28</v>
      </c>
      <c r="E27" s="45">
        <f>+F27/1000</f>
        <v>63.884</v>
      </c>
      <c r="F27" s="72">
        <v>63884</v>
      </c>
      <c r="G27" s="1" t="s">
        <v>29</v>
      </c>
      <c r="H27" s="46">
        <v>0.5</v>
      </c>
    </row>
    <row r="28" spans="1:18" ht="15.75" x14ac:dyDescent="0.3">
      <c r="A28" s="3"/>
      <c r="B28" s="3"/>
      <c r="C28" s="3"/>
      <c r="D28" s="47" t="s">
        <v>30</v>
      </c>
      <c r="E28" s="45">
        <f>+H27*E27</f>
        <v>31.942</v>
      </c>
      <c r="H28" s="46"/>
      <c r="I28" s="33"/>
      <c r="Q28"/>
      <c r="R28"/>
    </row>
    <row r="29" spans="1:18" ht="15.75" x14ac:dyDescent="0.3">
      <c r="D29" s="47" t="s">
        <v>31</v>
      </c>
      <c r="E29" s="48">
        <f>+E27-E28</f>
        <v>31.942</v>
      </c>
      <c r="I29" s="33"/>
      <c r="Q29"/>
      <c r="R29"/>
    </row>
    <row r="30" spans="1:18" ht="15.75" x14ac:dyDescent="0.3">
      <c r="E30" s="24" t="s">
        <v>32</v>
      </c>
      <c r="F30" s="24" t="s">
        <v>33</v>
      </c>
      <c r="G30" s="24" t="s">
        <v>33</v>
      </c>
      <c r="H30" s="24" t="s">
        <v>33</v>
      </c>
      <c r="I30" s="33"/>
      <c r="Q30"/>
      <c r="R30"/>
    </row>
    <row r="31" spans="1:18" ht="15.75" x14ac:dyDescent="0.3">
      <c r="D31" s="44" t="s">
        <v>34</v>
      </c>
      <c r="E31" s="49">
        <f>+E29</f>
        <v>31.942</v>
      </c>
      <c r="F31" s="49">
        <v>0</v>
      </c>
      <c r="G31" s="49">
        <v>0</v>
      </c>
      <c r="H31" s="49">
        <v>0</v>
      </c>
      <c r="Q31"/>
      <c r="R31"/>
    </row>
    <row r="32" spans="1:18" ht="15.75" x14ac:dyDescent="0.3">
      <c r="D32" s="44" t="s">
        <v>35</v>
      </c>
      <c r="E32" s="49">
        <f>+E31*1.1</f>
        <v>35.136200000000002</v>
      </c>
      <c r="F32" s="49">
        <v>0</v>
      </c>
      <c r="G32" s="49">
        <v>0</v>
      </c>
      <c r="H32" s="49">
        <v>0</v>
      </c>
      <c r="Q32"/>
      <c r="R32"/>
    </row>
    <row r="33" spans="1:22" ht="16.5" thickBot="1" x14ac:dyDescent="0.35">
      <c r="A33" s="3"/>
      <c r="G33" s="44"/>
      <c r="Q33"/>
      <c r="R33"/>
    </row>
    <row r="34" spans="1:22" ht="15.75" x14ac:dyDescent="0.3">
      <c r="A34" s="4" t="s">
        <v>38</v>
      </c>
      <c r="C34" s="50">
        <v>2</v>
      </c>
      <c r="D34" s="51" t="s">
        <v>39</v>
      </c>
      <c r="E34" s="10" t="s">
        <v>36</v>
      </c>
      <c r="F34" s="11" t="s">
        <v>37</v>
      </c>
      <c r="G34" s="11"/>
      <c r="H34" s="12"/>
      <c r="Q34"/>
      <c r="R34"/>
    </row>
    <row r="35" spans="1:22" ht="16.5" thickBot="1" x14ac:dyDescent="0.35">
      <c r="A35" s="4"/>
      <c r="C35" s="24"/>
      <c r="D35" s="1" t="s">
        <v>41</v>
      </c>
      <c r="E35" s="23"/>
      <c r="F35" s="13" t="s">
        <v>40</v>
      </c>
      <c r="G35" s="13"/>
      <c r="H35" s="14"/>
      <c r="Q35"/>
      <c r="R35"/>
    </row>
    <row r="36" spans="1:22" ht="15.75" x14ac:dyDescent="0.3">
      <c r="A36" s="4" t="s">
        <v>42</v>
      </c>
      <c r="B36" s="5"/>
      <c r="C36" s="52">
        <f>+B42/F16</f>
        <v>200</v>
      </c>
      <c r="D36" s="27">
        <v>50</v>
      </c>
      <c r="F36" s="47" t="s">
        <v>43</v>
      </c>
      <c r="G36" s="26">
        <v>1</v>
      </c>
      <c r="H36" s="3"/>
      <c r="Q36"/>
      <c r="R36"/>
    </row>
    <row r="37" spans="1:22" ht="15.75" x14ac:dyDescent="0.3">
      <c r="A37" s="4" t="s">
        <v>45</v>
      </c>
      <c r="C37" s="37">
        <f>+C36+D36</f>
        <v>250</v>
      </c>
      <c r="F37" s="47" t="s">
        <v>46</v>
      </c>
      <c r="G37" s="26">
        <v>1</v>
      </c>
      <c r="H37" s="3"/>
      <c r="Q37"/>
      <c r="R37"/>
    </row>
    <row r="38" spans="1:22" ht="15.75" x14ac:dyDescent="0.3">
      <c r="A38" s="4" t="s">
        <v>48</v>
      </c>
      <c r="C38" s="37">
        <f>+C37/C34</f>
        <v>125</v>
      </c>
      <c r="F38" s="44" t="s">
        <v>49</v>
      </c>
      <c r="G38" s="26">
        <f>+C36/1000</f>
        <v>0.2</v>
      </c>
      <c r="H38" s="3"/>
      <c r="Q38"/>
      <c r="R38"/>
    </row>
    <row r="39" spans="1:22" ht="15.75" x14ac:dyDescent="0.3">
      <c r="A39" s="4"/>
      <c r="C39" s="24"/>
      <c r="F39" s="47" t="s">
        <v>50</v>
      </c>
      <c r="G39" s="53">
        <f>+C37*F16</f>
        <v>125</v>
      </c>
      <c r="H39" s="3"/>
      <c r="Q39"/>
      <c r="R39"/>
    </row>
    <row r="40" spans="1:22" ht="15.75" x14ac:dyDescent="0.3">
      <c r="A40" s="4" t="s">
        <v>51</v>
      </c>
      <c r="C40" s="28">
        <f>+C38*C34</f>
        <v>250</v>
      </c>
      <c r="F40" s="47"/>
      <c r="G40" s="33"/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3"/>
      <c r="B41" s="3"/>
      <c r="C41" s="3"/>
      <c r="D41" s="3"/>
      <c r="E41" s="3"/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52</v>
      </c>
      <c r="B42" s="24">
        <v>100</v>
      </c>
      <c r="C42" s="54"/>
      <c r="D42" s="28" t="s">
        <v>53</v>
      </c>
      <c r="E42" s="28" t="s">
        <v>54</v>
      </c>
      <c r="F42" s="28" t="s">
        <v>55</v>
      </c>
      <c r="G42" s="28" t="s">
        <v>56</v>
      </c>
      <c r="H42" s="28" t="s">
        <v>57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55" t="s">
        <v>58</v>
      </c>
      <c r="B43" s="56"/>
      <c r="C43" s="3"/>
      <c r="D43" s="24">
        <v>1</v>
      </c>
      <c r="E43" s="24">
        <v>1</v>
      </c>
      <c r="F43" s="24" t="s">
        <v>116</v>
      </c>
      <c r="G43" s="33">
        <v>240</v>
      </c>
      <c r="H43" s="33">
        <f>+(D43*E43)*G43</f>
        <v>240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56" t="s">
        <v>59</v>
      </c>
      <c r="B44" s="57">
        <f>+E31*C38</f>
        <v>3992.75</v>
      </c>
      <c r="C44" s="3"/>
      <c r="D44" s="24">
        <v>1</v>
      </c>
      <c r="E44" s="24">
        <f>+B42/100</f>
        <v>1</v>
      </c>
      <c r="F44" s="24" t="s">
        <v>115</v>
      </c>
      <c r="G44" s="33">
        <v>400</v>
      </c>
      <c r="H44" s="33">
        <f>+(D44*E44)*G44</f>
        <v>400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56" t="s">
        <v>60</v>
      </c>
      <c r="B45" s="57">
        <f>+H54</f>
        <v>2370</v>
      </c>
      <c r="C45" s="3"/>
      <c r="D45" s="24">
        <v>0</v>
      </c>
      <c r="E45" s="24">
        <v>0</v>
      </c>
      <c r="F45" s="24" t="s">
        <v>61</v>
      </c>
      <c r="G45" s="33">
        <v>0.8</v>
      </c>
      <c r="H45" s="33">
        <f>+(D45*E45)*G45</f>
        <v>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56" t="s">
        <v>91</v>
      </c>
      <c r="B46" s="57">
        <v>600</v>
      </c>
      <c r="C46" s="3"/>
      <c r="D46" s="24">
        <v>0</v>
      </c>
      <c r="E46" s="24">
        <v>0</v>
      </c>
      <c r="F46" s="24" t="s">
        <v>62</v>
      </c>
      <c r="G46" s="33">
        <v>3</v>
      </c>
      <c r="H46" s="33">
        <f>+G46*E46*D46</f>
        <v>0</v>
      </c>
      <c r="I46" s="58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59" t="s">
        <v>63</v>
      </c>
      <c r="B47" s="57">
        <f>+C105</f>
        <v>418</v>
      </c>
      <c r="C47" s="3"/>
      <c r="D47" s="24">
        <v>1</v>
      </c>
      <c r="E47" s="24">
        <v>1</v>
      </c>
      <c r="F47" s="24" t="s">
        <v>64</v>
      </c>
      <c r="G47" s="33">
        <v>120</v>
      </c>
      <c r="H47" s="33">
        <f t="shared" ref="H47:H50" si="0">+(D47*E47)*G47</f>
        <v>120</v>
      </c>
      <c r="I47" s="33">
        <f>+B68/100</f>
        <v>99.871510000000015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59" t="s">
        <v>65</v>
      </c>
      <c r="B48" s="57">
        <f>+F88</f>
        <v>84.66</v>
      </c>
      <c r="C48" s="3"/>
      <c r="D48" s="24">
        <v>1</v>
      </c>
      <c r="E48" s="24">
        <v>1</v>
      </c>
      <c r="F48" s="24" t="s">
        <v>66</v>
      </c>
      <c r="G48" s="33">
        <v>145</v>
      </c>
      <c r="H48" s="33">
        <f t="shared" si="0"/>
        <v>145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9" t="s">
        <v>67</v>
      </c>
      <c r="B49" s="57">
        <v>100</v>
      </c>
      <c r="D49" s="24">
        <v>1</v>
      </c>
      <c r="E49" s="24">
        <v>1</v>
      </c>
      <c r="F49" s="24" t="s">
        <v>68</v>
      </c>
      <c r="G49" s="33">
        <v>145</v>
      </c>
      <c r="H49" s="33">
        <f t="shared" si="0"/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9" t="s">
        <v>69</v>
      </c>
      <c r="B50" s="57">
        <v>180</v>
      </c>
      <c r="D50" s="24">
        <v>1</v>
      </c>
      <c r="E50" s="24">
        <f>+B42*1.1</f>
        <v>110.00000000000001</v>
      </c>
      <c r="F50" s="24" t="s">
        <v>70</v>
      </c>
      <c r="G50" s="33">
        <v>12</v>
      </c>
      <c r="H50" s="33">
        <f t="shared" si="0"/>
        <v>1320.0000000000002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9"/>
      <c r="B51" s="59"/>
      <c r="D51" s="24">
        <v>0</v>
      </c>
      <c r="E51" s="24">
        <v>0</v>
      </c>
      <c r="F51" s="24" t="s">
        <v>71</v>
      </c>
      <c r="G51" s="33">
        <v>1</v>
      </c>
      <c r="H51" s="33">
        <f t="shared" ref="H51:H52" si="1">+G51*E51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 t="s">
        <v>72</v>
      </c>
      <c r="B52" s="60">
        <f>SUM(B44:B51)</f>
        <v>7745.41</v>
      </c>
      <c r="C52" s="3"/>
      <c r="D52" s="24">
        <v>0</v>
      </c>
      <c r="E52" s="24">
        <v>0</v>
      </c>
      <c r="F52" s="61" t="s">
        <v>73</v>
      </c>
      <c r="G52" s="33">
        <v>380</v>
      </c>
      <c r="H52" s="33">
        <f t="shared" si="1"/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9"/>
      <c r="B53" s="35">
        <f>+B52/B42</f>
        <v>77.454099999999997</v>
      </c>
      <c r="C53" s="4" t="s">
        <v>74</v>
      </c>
      <c r="D53" s="3"/>
      <c r="E53" s="3"/>
      <c r="F53" s="3"/>
      <c r="G53" s="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3"/>
      <c r="B54" s="3"/>
      <c r="D54" s="3"/>
      <c r="E54" s="3"/>
      <c r="F54" s="3"/>
      <c r="G54" s="62" t="s">
        <v>75</v>
      </c>
      <c r="H54" s="33">
        <f>SUM(H43:H53)</f>
        <v>2370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D55" s="3"/>
      <c r="E55" s="3"/>
      <c r="G55" s="5" t="s">
        <v>76</v>
      </c>
      <c r="H55" s="63">
        <v>1.5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3"/>
      <c r="E56" s="3"/>
      <c r="G56" s="5"/>
      <c r="H56" s="63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4" t="s">
        <v>77</v>
      </c>
      <c r="B57" s="3"/>
      <c r="C57" s="3"/>
      <c r="E57" s="35"/>
      <c r="G57" s="1" t="s">
        <v>78</v>
      </c>
      <c r="H57" s="64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"/>
      <c r="B58" s="4" t="s">
        <v>79</v>
      </c>
      <c r="C58" s="28" t="s">
        <v>80</v>
      </c>
      <c r="D58" s="3"/>
      <c r="E58" s="3"/>
      <c r="F58" s="3"/>
      <c r="G58" s="1" t="s">
        <v>78</v>
      </c>
      <c r="H58" s="64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5" t="s">
        <v>81</v>
      </c>
      <c r="B59" s="56"/>
      <c r="C59" s="3"/>
      <c r="D59" s="3"/>
      <c r="E59" s="3"/>
      <c r="F59" s="3"/>
      <c r="G59" s="5" t="s">
        <v>82</v>
      </c>
      <c r="H59" s="64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56" t="s">
        <v>59</v>
      </c>
      <c r="B60" s="57">
        <f>+E32*C38</f>
        <v>4392.0250000000005</v>
      </c>
      <c r="C60" s="65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56" t="s">
        <v>60</v>
      </c>
      <c r="B61" s="57">
        <f>+H54*H55</f>
        <v>3555</v>
      </c>
      <c r="C61" s="65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56" t="str">
        <f>+A46</f>
        <v>Placa HS</v>
      </c>
      <c r="B62" s="57">
        <f>+B46*H55</f>
        <v>900</v>
      </c>
      <c r="C62" s="65"/>
      <c r="G62" s="66" t="s">
        <v>83</v>
      </c>
      <c r="H62" s="35">
        <f>+B53</f>
        <v>77.454099999999997</v>
      </c>
      <c r="I62" s="67">
        <f>+H62*B42</f>
        <v>7745.41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56" t="str">
        <f>+A47</f>
        <v>listón</v>
      </c>
      <c r="B63" s="57">
        <f>+C106</f>
        <v>627</v>
      </c>
      <c r="C63" s="65"/>
      <c r="G63" s="66" t="s">
        <v>84</v>
      </c>
      <c r="H63" s="35">
        <f>+C68</f>
        <v>99.871510000000015</v>
      </c>
      <c r="I63" s="67">
        <f>+H63*B42</f>
        <v>9987.1510000000017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56" t="str">
        <f>+A48</f>
        <v>Caple Refuerzo</v>
      </c>
      <c r="B64" s="57">
        <f>+F89</f>
        <v>93.126000000000005</v>
      </c>
      <c r="C64" s="68"/>
      <c r="G64" s="69" t="s">
        <v>85</v>
      </c>
      <c r="H64" s="70">
        <f>+H63-H62</f>
        <v>22.417410000000018</v>
      </c>
      <c r="I64" s="67">
        <f>+I63-I62</f>
        <v>2241.7410000000018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6" t="str">
        <f>+A49</f>
        <v>Empaque</v>
      </c>
      <c r="B65" s="57">
        <f>+B49*H55</f>
        <v>150</v>
      </c>
      <c r="C65" s="68"/>
      <c r="G65" s="86" t="s">
        <v>117</v>
      </c>
      <c r="H65" s="86"/>
      <c r="I65" s="85">
        <f>+(B68/100)*2.5</f>
        <v>249.67877500000003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tr">
        <f>+A50</f>
        <v>Mensajeria</v>
      </c>
      <c r="B66" s="57">
        <f>+B50*H55</f>
        <v>270</v>
      </c>
      <c r="C66" s="68"/>
      <c r="G66" s="7"/>
      <c r="H66" s="70"/>
      <c r="I66" s="71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/>
      <c r="B67" s="57"/>
      <c r="C67" s="68"/>
      <c r="H67" s="4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">
        <v>72</v>
      </c>
      <c r="B68" s="60">
        <f>SUM(B59:B67)</f>
        <v>9987.1510000000017</v>
      </c>
      <c r="C68" s="70">
        <f>+B68/B42</f>
        <v>99.871510000000015</v>
      </c>
      <c r="D68" s="87"/>
      <c r="E68" s="87"/>
      <c r="F68" s="71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D69" s="87"/>
      <c r="E69" s="87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" t="s">
        <v>119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24" t="s">
        <v>18</v>
      </c>
      <c r="B71" s="5" t="s">
        <v>17</v>
      </c>
      <c r="C71" s="25" t="s">
        <v>19</v>
      </c>
      <c r="D71" s="1" t="s">
        <v>118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26">
        <v>90</v>
      </c>
      <c r="B73" s="25" t="s">
        <v>21</v>
      </c>
      <c r="C73" s="27">
        <v>125</v>
      </c>
      <c r="D73" s="28">
        <f>+A73</f>
        <v>90</v>
      </c>
      <c r="E73" s="29" t="s">
        <v>21</v>
      </c>
      <c r="F73" s="29">
        <f>+C73</f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0">
        <v>36</v>
      </c>
      <c r="B74" s="31" t="s">
        <v>21</v>
      </c>
      <c r="C74" s="30">
        <v>25</v>
      </c>
      <c r="D74" s="32">
        <f>+C74</f>
        <v>25</v>
      </c>
      <c r="E74" s="32" t="s">
        <v>21</v>
      </c>
      <c r="F74" s="32">
        <f>+A74</f>
        <v>36</v>
      </c>
      <c r="G74" s="33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6.5" thickBot="1" x14ac:dyDescent="0.35">
      <c r="A75" s="35">
        <f>+A73/A74</f>
        <v>2.5</v>
      </c>
      <c r="B75" s="36"/>
      <c r="C75" s="35">
        <f>+C73/C74</f>
        <v>5</v>
      </c>
      <c r="D75" s="35">
        <f>+D73/D74</f>
        <v>3.6</v>
      </c>
      <c r="E75" s="36"/>
      <c r="F75" s="35">
        <f>+F73/F74</f>
        <v>3.4722222222222223</v>
      </c>
      <c r="G75" s="33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6.5" thickBot="1" x14ac:dyDescent="0.35">
      <c r="A76" s="38"/>
      <c r="B76" s="39">
        <v>10</v>
      </c>
      <c r="C76" s="40"/>
      <c r="D76" s="41"/>
      <c r="E76" s="42">
        <v>9</v>
      </c>
      <c r="F76" s="43" t="s">
        <v>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x14ac:dyDescent="0.3">
      <c r="A77" s="33"/>
      <c r="E77" s="44"/>
      <c r="F77" s="33"/>
    </row>
    <row r="78" spans="1:22" x14ac:dyDescent="0.3">
      <c r="B78" s="44" t="s">
        <v>28</v>
      </c>
      <c r="C78" s="45">
        <f>+D78/1000</f>
        <v>14.11</v>
      </c>
      <c r="D78" s="72">
        <v>14110</v>
      </c>
      <c r="E78" s="1" t="s">
        <v>29</v>
      </c>
      <c r="F78" s="46">
        <v>0.5</v>
      </c>
    </row>
    <row r="79" spans="1:22" x14ac:dyDescent="0.3">
      <c r="A79" s="3"/>
      <c r="B79" s="47" t="s">
        <v>30</v>
      </c>
      <c r="C79" s="45">
        <f>+F78*C78</f>
        <v>7.0549999999999997</v>
      </c>
      <c r="F79" s="46"/>
      <c r="G79" s="33"/>
    </row>
    <row r="80" spans="1:22" x14ac:dyDescent="0.3">
      <c r="B80" s="47" t="s">
        <v>31</v>
      </c>
      <c r="C80" s="48">
        <f>+C78-C79</f>
        <v>7.0549999999999997</v>
      </c>
      <c r="G80" s="33"/>
    </row>
    <row r="81" spans="1:18" ht="15.75" x14ac:dyDescent="0.3">
      <c r="C81" s="24" t="s">
        <v>32</v>
      </c>
      <c r="D81"/>
      <c r="E81"/>
      <c r="F81"/>
      <c r="G81" s="33"/>
    </row>
    <row r="82" spans="1:18" ht="16.5" x14ac:dyDescent="0.3">
      <c r="B82" s="44" t="s">
        <v>34</v>
      </c>
      <c r="C82" s="49">
        <f>+C80</f>
        <v>7.0549999999999997</v>
      </c>
      <c r="D82"/>
      <c r="E82"/>
      <c r="F82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16.5" x14ac:dyDescent="0.3">
      <c r="B83" s="44" t="s">
        <v>35</v>
      </c>
      <c r="C83" s="49">
        <f>+C82*1.1</f>
        <v>7.7605000000000004</v>
      </c>
      <c r="D83"/>
      <c r="E83"/>
      <c r="F83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16.5" x14ac:dyDescent="0.3">
      <c r="E84"/>
      <c r="F84"/>
      <c r="G84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16.5" x14ac:dyDescent="0.3">
      <c r="A85" s="3"/>
      <c r="B85" s="24"/>
      <c r="C85" s="33"/>
      <c r="E85"/>
      <c r="F85"/>
      <c r="G85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16.5" x14ac:dyDescent="0.3">
      <c r="A86" s="4" t="s">
        <v>38</v>
      </c>
      <c r="C86" s="50">
        <v>10</v>
      </c>
      <c r="D86" s="51" t="s">
        <v>39</v>
      </c>
      <c r="E86"/>
      <c r="F86"/>
      <c r="G86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16.5" x14ac:dyDescent="0.3">
      <c r="A87" s="4"/>
      <c r="C87" s="24"/>
      <c r="D87" s="1" t="s">
        <v>41</v>
      </c>
      <c r="E87" s="3"/>
      <c r="F87" s="3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16.5" x14ac:dyDescent="0.3">
      <c r="A88" s="4" t="s">
        <v>42</v>
      </c>
      <c r="B88" s="5"/>
      <c r="C88" s="52">
        <f>+B42</f>
        <v>100</v>
      </c>
      <c r="D88" s="27">
        <v>20</v>
      </c>
      <c r="E88" s="74" t="s">
        <v>44</v>
      </c>
      <c r="F88" s="75">
        <f>+C90*C82</f>
        <v>84.66</v>
      </c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A89" s="4" t="s">
        <v>45</v>
      </c>
      <c r="C89" s="37">
        <f>+C88+D88</f>
        <v>120</v>
      </c>
      <c r="E89" s="66" t="s">
        <v>47</v>
      </c>
      <c r="F89" s="73">
        <f>+C90*C83</f>
        <v>93.126000000000005</v>
      </c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A90" s="4" t="s">
        <v>48</v>
      </c>
      <c r="C90" s="37">
        <f>+C89/C86</f>
        <v>12</v>
      </c>
      <c r="F90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A91" s="4"/>
      <c r="C91" s="24"/>
      <c r="F91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A92" s="5" t="s">
        <v>92</v>
      </c>
      <c r="G92"/>
    </row>
    <row r="93" spans="1:18" ht="15.75" x14ac:dyDescent="0.3">
      <c r="B93" s="62" t="s">
        <v>93</v>
      </c>
      <c r="C93" s="88" t="s">
        <v>94</v>
      </c>
      <c r="D93" s="89"/>
      <c r="G93"/>
    </row>
    <row r="94" spans="1:18" ht="15.75" x14ac:dyDescent="0.3">
      <c r="B94" s="44" t="s">
        <v>95</v>
      </c>
      <c r="C94" s="76" t="s">
        <v>113</v>
      </c>
      <c r="D94" s="77"/>
      <c r="F94" s="5" t="s">
        <v>96</v>
      </c>
      <c r="G94"/>
    </row>
    <row r="95" spans="1:18" x14ac:dyDescent="0.3">
      <c r="B95" s="44" t="s">
        <v>17</v>
      </c>
      <c r="C95" s="78" t="s">
        <v>89</v>
      </c>
      <c r="D95" s="77"/>
      <c r="F95" s="1" t="s">
        <v>97</v>
      </c>
    </row>
    <row r="96" spans="1:18" x14ac:dyDescent="0.3">
      <c r="B96" s="44" t="s">
        <v>98</v>
      </c>
      <c r="C96" s="78">
        <v>50</v>
      </c>
      <c r="D96" s="77" t="s">
        <v>99</v>
      </c>
      <c r="F96" s="1" t="s">
        <v>100</v>
      </c>
    </row>
    <row r="97" spans="2:7" ht="15.75" x14ac:dyDescent="0.3">
      <c r="B97" s="44" t="s">
        <v>101</v>
      </c>
      <c r="C97" s="78">
        <v>100</v>
      </c>
      <c r="D97" s="77" t="s">
        <v>112</v>
      </c>
      <c r="G97"/>
    </row>
    <row r="98" spans="2:7" ht="15.75" x14ac:dyDescent="0.3">
      <c r="B98" s="44" t="s">
        <v>102</v>
      </c>
      <c r="C98" s="78">
        <f>+D98/C97</f>
        <v>110</v>
      </c>
      <c r="D98" s="79">
        <f>+(((B42*2)*C96)*1.1)</f>
        <v>11000</v>
      </c>
      <c r="G98"/>
    </row>
    <row r="99" spans="2:7" ht="15.75" x14ac:dyDescent="0.3">
      <c r="B99" s="44" t="s">
        <v>103</v>
      </c>
      <c r="C99" s="80"/>
      <c r="D99" s="77"/>
      <c r="G99"/>
    </row>
    <row r="100" spans="2:7" ht="15.75" x14ac:dyDescent="0.3">
      <c r="B100" s="44" t="s">
        <v>104</v>
      </c>
      <c r="C100" s="80">
        <v>3.8</v>
      </c>
      <c r="D100" s="81" t="s">
        <v>114</v>
      </c>
      <c r="E100" s="84">
        <f>2.8*1.3</f>
        <v>3.6399999999999997</v>
      </c>
      <c r="G100"/>
    </row>
    <row r="101" spans="2:7" ht="15.75" x14ac:dyDescent="0.3">
      <c r="B101" s="44" t="s">
        <v>105</v>
      </c>
      <c r="C101" s="80">
        <f>+C100*C98</f>
        <v>418</v>
      </c>
      <c r="D101" s="77"/>
      <c r="G101"/>
    </row>
    <row r="102" spans="2:7" ht="15.75" x14ac:dyDescent="0.3">
      <c r="B102" s="44" t="s">
        <v>106</v>
      </c>
      <c r="C102" s="80">
        <v>0</v>
      </c>
      <c r="D102" s="77"/>
      <c r="G102"/>
    </row>
    <row r="103" spans="2:7" ht="15.75" x14ac:dyDescent="0.3">
      <c r="B103" s="44" t="s">
        <v>107</v>
      </c>
      <c r="C103" s="80">
        <v>0</v>
      </c>
      <c r="D103" s="77"/>
      <c r="G103"/>
    </row>
    <row r="104" spans="2:7" ht="15.75" x14ac:dyDescent="0.3">
      <c r="B104" s="1" t="s">
        <v>108</v>
      </c>
      <c r="C104" s="80">
        <v>0</v>
      </c>
      <c r="D104" s="77"/>
      <c r="G104"/>
    </row>
    <row r="105" spans="2:7" ht="15.75" x14ac:dyDescent="0.3">
      <c r="B105" s="44" t="s">
        <v>109</v>
      </c>
      <c r="C105" s="82">
        <f>+C101</f>
        <v>418</v>
      </c>
      <c r="D105" s="83">
        <f>+C101/B42</f>
        <v>4.18</v>
      </c>
      <c r="E105" s="1" t="s">
        <v>110</v>
      </c>
      <c r="G105"/>
    </row>
    <row r="106" spans="2:7" x14ac:dyDescent="0.3">
      <c r="B106" s="44" t="s">
        <v>111</v>
      </c>
      <c r="C106" s="82">
        <f>+C105*H55</f>
        <v>627</v>
      </c>
      <c r="D106" s="83">
        <f>+D105*H55</f>
        <v>6.27</v>
      </c>
      <c r="E106" s="1" t="s">
        <v>110</v>
      </c>
      <c r="G106" s="7"/>
    </row>
    <row r="107" spans="2:7" ht="16.5" x14ac:dyDescent="0.3">
      <c r="C107" s="58"/>
      <c r="D107" s="58"/>
      <c r="E107" s="58"/>
    </row>
  </sheetData>
  <mergeCells count="4">
    <mergeCell ref="D68:E68"/>
    <mergeCell ref="D69:E69"/>
    <mergeCell ref="C93:D93"/>
    <mergeCell ref="G65:H65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Bolsa M HS 300</vt:lpstr>
      <vt:lpstr>Bolsa M HS 200</vt:lpstr>
      <vt:lpstr>Bolsa M HS 100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2017-05-02T21:58:13Z</cp:lastPrinted>
  <dcterms:created xsi:type="dcterms:W3CDTF">2017-04-18T19:31:21Z</dcterms:created>
  <dcterms:modified xsi:type="dcterms:W3CDTF">2017-05-16T21:07:18Z</dcterms:modified>
</cp:coreProperties>
</file>