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postales 2000" sheetId="1" r:id="rId1"/>
  </sheets>
  <calcPr calcId="145621"/>
</workbook>
</file>

<file path=xl/calcChain.xml><?xml version="1.0" encoding="utf-8"?>
<calcChain xmlns="http://schemas.openxmlformats.org/spreadsheetml/2006/main">
  <c r="D74" i="1" l="1"/>
  <c r="E35" i="1" l="1"/>
  <c r="E31" i="1"/>
  <c r="E32" i="1"/>
  <c r="E34" i="1"/>
  <c r="C40" i="1"/>
  <c r="C41" i="1"/>
  <c r="C42" i="1"/>
  <c r="B66" i="1"/>
  <c r="H49" i="1"/>
  <c r="H50" i="1"/>
  <c r="H51" i="1"/>
  <c r="H52" i="1"/>
  <c r="H53" i="1"/>
  <c r="H54" i="1"/>
  <c r="H55" i="1"/>
  <c r="H56" i="1"/>
  <c r="H57" i="1"/>
  <c r="H58" i="1"/>
  <c r="H59" i="1"/>
  <c r="H61" i="1"/>
  <c r="B67" i="1" s="1"/>
  <c r="B74" i="1" s="1"/>
  <c r="C74" i="1" s="1"/>
  <c r="B68" i="1"/>
  <c r="B69" i="1"/>
  <c r="B70" i="1"/>
  <c r="B71" i="1"/>
  <c r="B72" i="1"/>
  <c r="A72" i="1"/>
  <c r="B50" i="1"/>
  <c r="A71" i="1"/>
  <c r="A70" i="1"/>
  <c r="A69" i="1"/>
  <c r="A68" i="1"/>
  <c r="A83" i="1"/>
  <c r="C83" i="1"/>
  <c r="E83" i="1"/>
  <c r="E84" i="1"/>
  <c r="B79" i="1"/>
  <c r="B82" i="1"/>
  <c r="A79" i="1"/>
  <c r="A82" i="1"/>
  <c r="A80" i="1"/>
  <c r="C80" i="1"/>
  <c r="E80" i="1"/>
  <c r="E81" i="1"/>
  <c r="C46" i="1"/>
  <c r="G44" i="1"/>
  <c r="H44" i="1"/>
  <c r="G43" i="1"/>
  <c r="H25" i="1"/>
  <c r="C26" i="1"/>
  <c r="H26" i="1"/>
  <c r="H27" i="1"/>
  <c r="F25" i="1"/>
  <c r="E26" i="1"/>
  <c r="F26" i="1"/>
  <c r="F27" i="1"/>
  <c r="E27" i="1"/>
  <c r="C27" i="1"/>
  <c r="B51" i="1" l="1"/>
  <c r="B58" i="1" s="1"/>
  <c r="B60" i="1" s="1"/>
  <c r="G68" i="1" s="1"/>
  <c r="H68" i="1" s="1"/>
  <c r="I53" i="1"/>
  <c r="F74" i="1"/>
  <c r="H71" i="1" s="1"/>
  <c r="G69" i="1"/>
  <c r="H74" i="1" l="1"/>
  <c r="H69" i="1"/>
  <c r="H70" i="1" s="1"/>
  <c r="G70" i="1"/>
</calcChain>
</file>

<file path=xl/sharedStrings.xml><?xml version="1.0" encoding="utf-8"?>
<sst xmlns="http://schemas.openxmlformats.org/spreadsheetml/2006/main" count="114" uniqueCount="104">
  <si>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</si>
  <si>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</si>
  <si>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</si>
  <si>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</si>
  <si>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</si>
  <si>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</si>
  <si>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</si>
  <si>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</si>
  <si>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CMR</t>
  </si>
  <si>
    <t>Proyecto</t>
  </si>
  <si>
    <t>Bistró Chapultepec</t>
  </si>
  <si>
    <t>Descripción</t>
  </si>
  <si>
    <t>Postales Agradecimiento Despedida</t>
  </si>
  <si>
    <t>tamaño 10 X 15 cm.</t>
  </si>
  <si>
    <t>X</t>
  </si>
  <si>
    <t>sulfatada 14 ptos. 2 caras</t>
  </si>
  <si>
    <t>por planilla</t>
  </si>
  <si>
    <t>impresas a 4 X 1 tintas offset +</t>
  </si>
  <si>
    <t>laminado mate 2 caras</t>
  </si>
  <si>
    <t>terminado refinado</t>
  </si>
  <si>
    <t>tamaño</t>
  </si>
  <si>
    <t>Impresión</t>
  </si>
  <si>
    <t>Papel:</t>
  </si>
  <si>
    <t xml:space="preserve">Color </t>
  </si>
  <si>
    <t>Blanco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</si>
  <si>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</si>
  <si>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</si>
  <si>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</si>
  <si>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</si>
  <si>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</si>
  <si>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</si>
  <si>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</si>
  <si>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</si>
  <si>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</si>
  <si>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</si>
  <si>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</si>
  <si>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</si>
  <si>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</si>
  <si>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</si>
  <si>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</si>
  <si>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</si>
  <si>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</si>
  <si>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</si>
  <si>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</si>
  <si>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</si>
  <si>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</si>
  <si>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</si>
  <si>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</si>
  <si>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</si>
  <si>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</si>
  <si>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</si>
  <si>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</si>
  <si>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</si>
  <si>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</si>
  <si>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</si>
  <si>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</si>
  <si>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</si>
  <si>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</si>
  <si>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</si>
  <si>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</si>
  <si>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</si>
  <si>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</si>
  <si>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</si>
  <si>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</si>
  <si>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</si>
  <si>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lamina y arreglo</t>
  </si>
  <si>
    <t>Area</t>
  </si>
  <si>
    <t>arreglo</t>
  </si>
  <si>
    <t>total a pagar</t>
  </si>
  <si>
    <t>minimo 500.00</t>
  </si>
  <si>
    <t>Papel</t>
  </si>
  <si>
    <t xml:space="preserve">Tinta F </t>
  </si>
  <si>
    <t xml:space="preserve">laminado mate </t>
  </si>
  <si>
    <t>Tinta V</t>
  </si>
  <si>
    <t>Cordón yute</t>
  </si>
  <si>
    <t>corte</t>
  </si>
  <si>
    <t>uv brillante registro</t>
  </si>
  <si>
    <t>Prueba de Color</t>
  </si>
  <si>
    <t>arreglo dobles</t>
  </si>
  <si>
    <t>Empaque</t>
  </si>
  <si>
    <t>dobles</t>
  </si>
  <si>
    <t>Mensajeria</t>
  </si>
  <si>
    <t>Arreglo suaje</t>
  </si>
  <si>
    <t>pegado</t>
  </si>
  <si>
    <t>Total</t>
  </si>
  <si>
    <t xml:space="preserve">Laminado 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</si>
  <si>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</si>
  <si>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</si>
  <si>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</si>
  <si>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</si>
  <si>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</si>
  <si>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</si>
  <si>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</si>
  <si>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</si>
  <si>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</si>
  <si>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</si>
  <si>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</si>
  <si>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</si>
  <si>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Sulfatada</t>
  </si>
  <si>
    <t>14 pto</t>
  </si>
  <si>
    <t>20 de diciembre de 2016.</t>
  </si>
  <si>
    <t>LUMEN</t>
  </si>
  <si>
    <t>LAMINADOS + UV + EMPALME</t>
  </si>
  <si>
    <t>Comisiones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</si>
</sst>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00B05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12" applyNumberFormat="0" applyAlignment="0" applyProtection="0"/>
    <xf numFmtId="0" fontId="13" fillId="5" borderId="13" applyNumberFormat="0" applyAlignment="0" applyProtection="0"/>
    <xf numFmtId="0" fontId="14" fillId="6" borderId="0" applyNumberFormat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7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9" fillId="7" borderId="17" applyNumberFormat="0" applyFont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4" fontId="10" fillId="0" borderId="0" xfId="1" applyFont="1" applyAlignment="1">
      <alignment horizontal="center"/>
    </xf>
    <xf numFmtId="44" fontId="20" fillId="8" borderId="0" xfId="1" applyFont="1" applyFill="1" applyAlignment="1">
      <alignment horizontal="center"/>
    </xf>
    <xf numFmtId="44" fontId="20" fillId="8" borderId="0" xfId="1" applyFont="1" applyFill="1" applyAlignment="1"/>
    <xf numFmtId="2" fontId="7" fillId="0" borderId="0" xfId="0" applyNumberFormat="1" applyFont="1" applyAlignment="1">
      <alignment horizontal="center" wrapText="1"/>
    </xf>
    <xf numFmtId="44" fontId="6" fillId="0" borderId="0" xfId="1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7"/>
  <sheetViews>
    <sheetView tabSelected="1" zoomScale="85" zoomScaleNormal="85" workbookViewId="0">
      <selection activeCell="D21" sqref="D2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1406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</row>
    <row r="7" spans="1:21" ht="15.75" x14ac:dyDescent="0.3">
      <c r="J7"/>
      <c r="K7"/>
      <c r="L7"/>
      <c r="M7"/>
      <c r="N7"/>
      <c r="O7"/>
      <c r="P7"/>
      <c r="Q7"/>
      <c r="R7"/>
      <c r="S7"/>
      <c r="T7"/>
    </row>
    <row r="8" spans="1:21" ht="15.75" x14ac:dyDescent="0.3">
      <c r="J8"/>
      <c r="K8"/>
      <c r="L8"/>
      <c r="M8"/>
      <c r="N8"/>
      <c r="O8"/>
      <c r="P8"/>
      <c r="Q8"/>
      <c r="R8"/>
      <c r="S8"/>
      <c r="T8"/>
    </row>
    <row r="9" spans="1:21" s="5" customFormat="1" ht="15.75" x14ac:dyDescent="0.3">
      <c r="A9" s="5" t="s">
        <v>5</v>
      </c>
      <c r="C9" s="5" t="s">
        <v>100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  <c r="T10"/>
    </row>
    <row r="11" spans="1:21" ht="16.5" thickBot="1" x14ac:dyDescent="0.35">
      <c r="A11" s="5" t="s">
        <v>7</v>
      </c>
      <c r="C11" s="1" t="s">
        <v>8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</row>
    <row r="13" spans="1:21" ht="15.75" x14ac:dyDescent="0.3">
      <c r="A13" s="5" t="s">
        <v>9</v>
      </c>
      <c r="C13" s="1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</row>
    <row r="15" spans="1:21" ht="15.75" x14ac:dyDescent="0.3">
      <c r="A15" s="5" t="s">
        <v>11</v>
      </c>
      <c r="C15" s="16" t="s">
        <v>12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</row>
    <row r="16" spans="1:21" ht="15.75" x14ac:dyDescent="0.3">
      <c r="C16" s="19" t="s">
        <v>13</v>
      </c>
      <c r="D16" s="17"/>
      <c r="E16" s="17"/>
      <c r="F16" s="20">
        <v>47.5</v>
      </c>
      <c r="G16" s="21" t="s">
        <v>14</v>
      </c>
      <c r="H16" s="22">
        <v>35</v>
      </c>
      <c r="J16"/>
      <c r="K16"/>
      <c r="L16"/>
      <c r="M16"/>
      <c r="N16"/>
      <c r="O16"/>
      <c r="P16"/>
      <c r="Q16"/>
      <c r="R16"/>
      <c r="S16"/>
      <c r="T16"/>
    </row>
    <row r="17" spans="1:20" ht="15.75" x14ac:dyDescent="0.3">
      <c r="C17" s="19" t="s">
        <v>15</v>
      </c>
      <c r="D17" s="17"/>
      <c r="E17" s="17"/>
      <c r="F17" s="18">
        <v>6</v>
      </c>
      <c r="G17" s="23" t="s">
        <v>16</v>
      </c>
      <c r="H17" s="8"/>
      <c r="J17"/>
      <c r="K17"/>
      <c r="L17"/>
      <c r="M17"/>
      <c r="N17"/>
      <c r="O17"/>
      <c r="P17"/>
      <c r="Q17"/>
      <c r="R17"/>
      <c r="S17"/>
      <c r="T17"/>
    </row>
    <row r="18" spans="1:20" ht="15.75" x14ac:dyDescent="0.3">
      <c r="C18" s="19" t="s">
        <v>17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</row>
    <row r="19" spans="1:20" ht="15.75" x14ac:dyDescent="0.3">
      <c r="C19" s="19" t="s">
        <v>18</v>
      </c>
      <c r="D19" s="17"/>
      <c r="E19" s="17"/>
      <c r="F19" s="20">
        <v>10</v>
      </c>
      <c r="G19" s="21" t="s">
        <v>14</v>
      </c>
      <c r="H19" s="22">
        <v>15</v>
      </c>
      <c r="J19"/>
      <c r="K19"/>
      <c r="L19"/>
      <c r="M19"/>
      <c r="N19"/>
      <c r="O19"/>
      <c r="P19"/>
      <c r="Q19"/>
      <c r="R19"/>
      <c r="S19"/>
      <c r="T19"/>
    </row>
    <row r="20" spans="1:20" ht="15.75" x14ac:dyDescent="0.3">
      <c r="C20" s="19" t="s">
        <v>19</v>
      </c>
      <c r="D20" s="17"/>
      <c r="E20" s="17"/>
      <c r="F20" s="6">
        <v>1</v>
      </c>
      <c r="G20" s="23" t="s">
        <v>20</v>
      </c>
      <c r="H20" s="8"/>
      <c r="J20"/>
      <c r="K20"/>
      <c r="L20"/>
      <c r="M20"/>
      <c r="N20"/>
      <c r="O20"/>
      <c r="P20"/>
      <c r="Q20"/>
      <c r="R20"/>
      <c r="S20"/>
      <c r="T20"/>
    </row>
    <row r="21" spans="1:20" ht="15.75" x14ac:dyDescent="0.3">
      <c r="C21" s="19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</row>
    <row r="22" spans="1:20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</row>
    <row r="23" spans="1:20" ht="15.75" x14ac:dyDescent="0.3">
      <c r="A23" s="4" t="s">
        <v>22</v>
      </c>
      <c r="C23" s="24" t="s">
        <v>98</v>
      </c>
      <c r="D23" s="5" t="s">
        <v>23</v>
      </c>
      <c r="E23" s="25" t="s">
        <v>24</v>
      </c>
      <c r="F23" s="1" t="s">
        <v>99</v>
      </c>
      <c r="J23"/>
      <c r="K23"/>
      <c r="L23"/>
      <c r="M23"/>
      <c r="N23"/>
      <c r="O23"/>
      <c r="P23"/>
      <c r="Q23"/>
      <c r="R23"/>
      <c r="S23"/>
      <c r="T23"/>
    </row>
    <row r="24" spans="1:20" ht="15.75" x14ac:dyDescent="0.3">
      <c r="J24"/>
      <c r="K24"/>
      <c r="L24"/>
      <c r="M24"/>
      <c r="N24"/>
      <c r="O24"/>
      <c r="P24"/>
      <c r="Q24"/>
      <c r="R24"/>
      <c r="S24"/>
      <c r="T24"/>
    </row>
    <row r="25" spans="1:20" ht="15.75" x14ac:dyDescent="0.3">
      <c r="A25" s="4" t="s">
        <v>25</v>
      </c>
      <c r="C25" s="26">
        <v>70</v>
      </c>
      <c r="D25" s="25" t="s">
        <v>26</v>
      </c>
      <c r="E25" s="27">
        <v>95</v>
      </c>
      <c r="F25" s="28">
        <f>+C25</f>
        <v>70</v>
      </c>
      <c r="G25" s="29" t="s">
        <v>26</v>
      </c>
      <c r="H25" s="29">
        <f>+E25</f>
        <v>95</v>
      </c>
      <c r="J25"/>
      <c r="K25"/>
      <c r="L25"/>
      <c r="M25"/>
      <c r="N25"/>
      <c r="O25"/>
      <c r="P25"/>
      <c r="Q25"/>
      <c r="R25"/>
      <c r="S25"/>
      <c r="T25"/>
    </row>
    <row r="26" spans="1:20" ht="15.75" x14ac:dyDescent="0.3">
      <c r="A26" s="4" t="s">
        <v>27</v>
      </c>
      <c r="B26" s="3"/>
      <c r="C26" s="30">
        <f>+F16</f>
        <v>47.5</v>
      </c>
      <c r="D26" s="31" t="s">
        <v>26</v>
      </c>
      <c r="E26" s="30">
        <f>+H16</f>
        <v>35</v>
      </c>
      <c r="F26" s="32">
        <f>+E26</f>
        <v>35</v>
      </c>
      <c r="G26" s="32" t="s">
        <v>26</v>
      </c>
      <c r="H26" s="32">
        <f>+C26</f>
        <v>47.5</v>
      </c>
      <c r="I26" s="33"/>
      <c r="J26"/>
      <c r="K26"/>
      <c r="L26"/>
      <c r="M26"/>
      <c r="N26"/>
      <c r="O26"/>
      <c r="P26"/>
      <c r="Q26"/>
      <c r="R26"/>
      <c r="S26"/>
      <c r="T26"/>
    </row>
    <row r="27" spans="1:20" ht="16.5" thickBot="1" x14ac:dyDescent="0.35">
      <c r="A27" s="3" t="s">
        <v>28</v>
      </c>
      <c r="B27" s="34"/>
      <c r="C27" s="35">
        <f>+C25/C26</f>
        <v>1.4736842105263157</v>
      </c>
      <c r="D27" s="36"/>
      <c r="E27" s="35">
        <f>+E25/E26</f>
        <v>2.7142857142857144</v>
      </c>
      <c r="F27" s="35">
        <f>+F25/F26</f>
        <v>2</v>
      </c>
      <c r="G27" s="36"/>
      <c r="H27" s="35">
        <f>+H25/H26</f>
        <v>2</v>
      </c>
      <c r="I27" s="33"/>
      <c r="J27"/>
      <c r="K27"/>
      <c r="L27"/>
      <c r="M27"/>
      <c r="N27"/>
      <c r="O27"/>
      <c r="P27"/>
      <c r="Q27"/>
      <c r="R27"/>
      <c r="S27"/>
      <c r="T27"/>
    </row>
    <row r="28" spans="1:20" ht="16.5" thickBot="1" x14ac:dyDescent="0.35">
      <c r="A28" s="3" t="s">
        <v>29</v>
      </c>
      <c r="B28" s="37"/>
      <c r="C28" s="38"/>
      <c r="D28" s="39">
        <v>2</v>
      </c>
      <c r="E28" s="40"/>
      <c r="F28" s="41"/>
      <c r="G28" s="42">
        <v>4</v>
      </c>
      <c r="H28" s="43" t="s">
        <v>30</v>
      </c>
      <c r="J28"/>
      <c r="K28"/>
      <c r="L28"/>
      <c r="M28"/>
      <c r="N28"/>
      <c r="O28"/>
      <c r="P28"/>
      <c r="Q28"/>
      <c r="R28"/>
      <c r="S28"/>
      <c r="T28"/>
    </row>
    <row r="29" spans="1:20" ht="15.75" x14ac:dyDescent="0.3">
      <c r="A29" s="3"/>
      <c r="B29" s="24"/>
      <c r="C29" s="33"/>
      <c r="G29" s="44"/>
      <c r="H29" s="33"/>
      <c r="J29"/>
      <c r="K29"/>
      <c r="L29"/>
      <c r="M29"/>
      <c r="N29"/>
      <c r="O29"/>
      <c r="P29"/>
      <c r="Q29"/>
      <c r="R29"/>
      <c r="S29"/>
      <c r="T29"/>
    </row>
    <row r="30" spans="1:20" ht="15.75" x14ac:dyDescent="0.3">
      <c r="A30" s="28" t="s">
        <v>31</v>
      </c>
      <c r="B30" s="28" t="s">
        <v>101</v>
      </c>
      <c r="D30" s="44" t="s">
        <v>32</v>
      </c>
      <c r="E30" s="45">
        <v>10.432</v>
      </c>
      <c r="G30" s="1" t="s">
        <v>33</v>
      </c>
      <c r="H30" s="46">
        <v>0.5</v>
      </c>
      <c r="J30"/>
      <c r="K30"/>
      <c r="L30"/>
      <c r="M30"/>
      <c r="N30"/>
      <c r="O30"/>
      <c r="P30"/>
      <c r="Q30"/>
      <c r="R30"/>
      <c r="S30"/>
      <c r="T30"/>
    </row>
    <row r="31" spans="1:20" ht="15.75" x14ac:dyDescent="0.3">
      <c r="A31" s="3"/>
      <c r="B31" s="3"/>
      <c r="C31" s="3"/>
      <c r="D31" s="47" t="s">
        <v>34</v>
      </c>
      <c r="E31" s="45">
        <f>+H30*E30</f>
        <v>5.2160000000000002</v>
      </c>
      <c r="H31" s="46"/>
      <c r="I31" s="33"/>
      <c r="J31"/>
      <c r="K31"/>
      <c r="L31"/>
      <c r="M31"/>
      <c r="N31"/>
      <c r="O31"/>
      <c r="P31"/>
      <c r="Q31"/>
      <c r="R31"/>
      <c r="S31"/>
      <c r="T31"/>
    </row>
    <row r="32" spans="1:20" ht="15.75" x14ac:dyDescent="0.3">
      <c r="D32" s="47" t="s">
        <v>35</v>
      </c>
      <c r="E32" s="48">
        <f>+E30-E31</f>
        <v>5.2160000000000002</v>
      </c>
      <c r="I32" s="33"/>
      <c r="J32"/>
      <c r="K32"/>
      <c r="L32"/>
      <c r="M32"/>
      <c r="N32"/>
      <c r="O32"/>
      <c r="P32"/>
      <c r="Q32"/>
      <c r="R32"/>
      <c r="S32"/>
      <c r="T32"/>
    </row>
    <row r="33" spans="1:20" ht="15.75" x14ac:dyDescent="0.3">
      <c r="E33" s="24" t="s">
        <v>37</v>
      </c>
      <c r="F33" s="24" t="s">
        <v>38</v>
      </c>
      <c r="G33" s="24" t="s">
        <v>38</v>
      </c>
      <c r="H33" s="24" t="s">
        <v>38</v>
      </c>
      <c r="I33" s="33"/>
      <c r="J33"/>
      <c r="K33"/>
      <c r="L33"/>
      <c r="M33"/>
      <c r="N33"/>
      <c r="O33"/>
      <c r="P33"/>
      <c r="Q33"/>
      <c r="R33"/>
      <c r="S33"/>
      <c r="T33"/>
    </row>
    <row r="34" spans="1:20" ht="15.75" x14ac:dyDescent="0.3">
      <c r="D34" s="44" t="s">
        <v>39</v>
      </c>
      <c r="E34" s="49">
        <f>+E32</f>
        <v>5.2160000000000002</v>
      </c>
      <c r="F34" s="49">
        <v>0</v>
      </c>
      <c r="G34" s="49">
        <v>0</v>
      </c>
      <c r="H34" s="49">
        <v>0</v>
      </c>
      <c r="J34"/>
      <c r="K34"/>
      <c r="L34"/>
      <c r="M34"/>
      <c r="N34"/>
      <c r="O34"/>
      <c r="P34"/>
      <c r="Q34"/>
      <c r="R34"/>
      <c r="S34"/>
      <c r="T34"/>
    </row>
    <row r="35" spans="1:20" ht="15.75" x14ac:dyDescent="0.3">
      <c r="D35" s="44" t="s">
        <v>40</v>
      </c>
      <c r="E35" s="49">
        <f>+E34*1.15</f>
        <v>5.9984000000000002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  <c r="R35"/>
      <c r="S35"/>
      <c r="T35"/>
    </row>
    <row r="36" spans="1:20" ht="16.5" thickBot="1" x14ac:dyDescent="0.35">
      <c r="A36" s="3"/>
      <c r="G36" s="44"/>
      <c r="J36"/>
      <c r="K36"/>
      <c r="L36"/>
      <c r="M36"/>
      <c r="N36"/>
      <c r="O36"/>
      <c r="P36"/>
      <c r="Q36"/>
      <c r="R36"/>
      <c r="S36"/>
      <c r="T36"/>
    </row>
    <row r="37" spans="1:20" ht="15.75" x14ac:dyDescent="0.3">
      <c r="A37" s="3"/>
      <c r="B37" s="24"/>
      <c r="C37" s="33"/>
      <c r="E37" s="10" t="s">
        <v>42</v>
      </c>
      <c r="F37" s="11" t="s">
        <v>43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</row>
    <row r="38" spans="1:20" ht="16.5" thickBot="1" x14ac:dyDescent="0.35">
      <c r="A38" s="4" t="s">
        <v>44</v>
      </c>
      <c r="C38" s="50">
        <v>4</v>
      </c>
      <c r="D38" s="51" t="s">
        <v>45</v>
      </c>
      <c r="E38" s="13"/>
      <c r="F38" s="14" t="s">
        <v>46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</row>
    <row r="39" spans="1:20" ht="15.75" x14ac:dyDescent="0.3">
      <c r="A39" s="4"/>
      <c r="C39" s="24"/>
      <c r="D39" s="1" t="s">
        <v>47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</row>
    <row r="40" spans="1:20" ht="15.75" x14ac:dyDescent="0.3">
      <c r="A40" s="4" t="s">
        <v>48</v>
      </c>
      <c r="B40" s="5"/>
      <c r="C40" s="52">
        <f>+B48/F17</f>
        <v>333.33333333333331</v>
      </c>
      <c r="D40" s="27">
        <v>500</v>
      </c>
      <c r="F40" s="47" t="s">
        <v>49</v>
      </c>
      <c r="G40" s="26">
        <v>1</v>
      </c>
      <c r="H40" s="3"/>
      <c r="J40"/>
      <c r="K40"/>
      <c r="L40"/>
      <c r="M40"/>
      <c r="N40"/>
      <c r="O40"/>
      <c r="P40"/>
      <c r="Q40"/>
      <c r="R40"/>
      <c r="S40"/>
      <c r="T40"/>
    </row>
    <row r="41" spans="1:20" ht="15.75" x14ac:dyDescent="0.3">
      <c r="A41" s="4" t="s">
        <v>50</v>
      </c>
      <c r="C41" s="37">
        <f>+C40+D40</f>
        <v>833.33333333333326</v>
      </c>
      <c r="F41" s="47" t="s">
        <v>51</v>
      </c>
      <c r="G41" s="26">
        <v>1</v>
      </c>
      <c r="H41" s="3"/>
      <c r="J41"/>
      <c r="K41"/>
      <c r="L41"/>
      <c r="M41"/>
      <c r="N41"/>
      <c r="O41"/>
      <c r="P41"/>
      <c r="Q41"/>
      <c r="R41"/>
      <c r="S41"/>
      <c r="T41"/>
    </row>
    <row r="42" spans="1:20" ht="15.75" x14ac:dyDescent="0.3">
      <c r="A42" s="4" t="s">
        <v>52</v>
      </c>
      <c r="C42" s="37">
        <f>+C41/C38</f>
        <v>208.33333333333331</v>
      </c>
      <c r="F42" s="47" t="s">
        <v>53</v>
      </c>
      <c r="G42" s="26"/>
      <c r="H42" s="3"/>
      <c r="J42"/>
      <c r="K42"/>
      <c r="L42"/>
      <c r="M42"/>
      <c r="N42"/>
      <c r="O42"/>
      <c r="P42"/>
      <c r="Q42"/>
      <c r="R42"/>
      <c r="S42"/>
      <c r="T42"/>
    </row>
    <row r="43" spans="1:20" ht="15.75" x14ac:dyDescent="0.3">
      <c r="A43" s="4"/>
      <c r="C43" s="24"/>
      <c r="F43" s="44" t="s">
        <v>54</v>
      </c>
      <c r="G43" s="26">
        <f>+C40/1000</f>
        <v>0.33333333333333331</v>
      </c>
      <c r="H43" s="3"/>
      <c r="J43"/>
      <c r="K43"/>
      <c r="L43"/>
      <c r="M43"/>
      <c r="N43"/>
      <c r="O43"/>
      <c r="P43"/>
      <c r="Q43"/>
      <c r="R43"/>
      <c r="S43"/>
      <c r="T43"/>
    </row>
    <row r="44" spans="1:20" ht="15.75" x14ac:dyDescent="0.3">
      <c r="A44" s="4"/>
      <c r="C44" s="53"/>
      <c r="F44" s="47" t="s">
        <v>55</v>
      </c>
      <c r="G44" s="54">
        <f>+C41*F17</f>
        <v>5000</v>
      </c>
      <c r="H44" s="3">
        <f>+G44*F19</f>
        <v>50000</v>
      </c>
      <c r="J44"/>
      <c r="K44"/>
      <c r="L44"/>
      <c r="M44"/>
      <c r="N44"/>
      <c r="O44"/>
      <c r="P44"/>
      <c r="Q44"/>
      <c r="R44"/>
      <c r="S44"/>
      <c r="T44"/>
    </row>
    <row r="45" spans="1:20" ht="15.75" x14ac:dyDescent="0.3">
      <c r="A45" s="4"/>
      <c r="C45" s="24"/>
      <c r="E45" s="47"/>
      <c r="F45" s="47"/>
      <c r="G45" s="33"/>
      <c r="I45" s="3"/>
      <c r="J45"/>
      <c r="K45"/>
      <c r="L45"/>
      <c r="M45"/>
      <c r="N45"/>
      <c r="O45"/>
      <c r="P45"/>
      <c r="Q45"/>
      <c r="R45"/>
      <c r="S45"/>
      <c r="T45"/>
    </row>
    <row r="46" spans="1:20" ht="15.75" x14ac:dyDescent="0.3">
      <c r="A46" s="4" t="s">
        <v>56</v>
      </c>
      <c r="C46" s="28">
        <f>+C42*C38</f>
        <v>833.33333333333326</v>
      </c>
      <c r="F46" s="47"/>
      <c r="G46" s="33"/>
      <c r="H46" s="3"/>
      <c r="J46"/>
      <c r="K46"/>
      <c r="L46"/>
      <c r="M46"/>
      <c r="N46"/>
      <c r="O46"/>
      <c r="P46"/>
      <c r="Q46"/>
      <c r="R46"/>
      <c r="S46"/>
      <c r="T46"/>
    </row>
    <row r="47" spans="1:20" x14ac:dyDescent="0.3">
      <c r="A47" s="3"/>
      <c r="B47" s="3"/>
      <c r="C47" s="3"/>
      <c r="D47" s="3"/>
      <c r="E47" s="3"/>
      <c r="H47" s="3"/>
    </row>
    <row r="48" spans="1:20" x14ac:dyDescent="0.3">
      <c r="A48" s="4" t="s">
        <v>57</v>
      </c>
      <c r="B48" s="24">
        <v>2000</v>
      </c>
      <c r="C48" s="55"/>
      <c r="D48" s="28" t="s">
        <v>58</v>
      </c>
      <c r="E48" s="28" t="s">
        <v>59</v>
      </c>
      <c r="F48" s="28" t="s">
        <v>60</v>
      </c>
      <c r="G48" s="28" t="s">
        <v>61</v>
      </c>
      <c r="H48" s="28" t="s">
        <v>62</v>
      </c>
    </row>
    <row r="49" spans="1:24" x14ac:dyDescent="0.3">
      <c r="A49" s="56" t="s">
        <v>64</v>
      </c>
      <c r="B49" s="57"/>
      <c r="C49" s="3"/>
      <c r="D49" s="24">
        <v>8</v>
      </c>
      <c r="E49" s="24">
        <v>1</v>
      </c>
      <c r="F49" s="24" t="s">
        <v>65</v>
      </c>
      <c r="G49" s="33">
        <v>295</v>
      </c>
      <c r="H49" s="33">
        <f>+(D49*E49)*G49</f>
        <v>2360</v>
      </c>
    </row>
    <row r="50" spans="1:24" x14ac:dyDescent="0.3">
      <c r="A50" s="57" t="s">
        <v>70</v>
      </c>
      <c r="B50" s="58">
        <f>+E34*C42</f>
        <v>1086.6666666666665</v>
      </c>
      <c r="C50" s="3"/>
      <c r="D50" s="24">
        <v>4</v>
      </c>
      <c r="E50" s="24">
        <v>1</v>
      </c>
      <c r="F50" s="24" t="s">
        <v>71</v>
      </c>
      <c r="G50" s="33">
        <v>140</v>
      </c>
      <c r="H50" s="33">
        <f>+(D50*E50)*G50</f>
        <v>560</v>
      </c>
    </row>
    <row r="51" spans="1:24" x14ac:dyDescent="0.3">
      <c r="A51" s="57" t="s">
        <v>21</v>
      </c>
      <c r="B51" s="58">
        <f>+H61</f>
        <v>3860</v>
      </c>
      <c r="C51" s="3"/>
      <c r="D51" s="24">
        <v>1</v>
      </c>
      <c r="E51" s="24">
        <v>1</v>
      </c>
      <c r="F51" s="24" t="s">
        <v>73</v>
      </c>
      <c r="G51" s="33">
        <v>140</v>
      </c>
      <c r="H51" s="33">
        <f>+(D51*E51)*G51</f>
        <v>140</v>
      </c>
    </row>
    <row r="52" spans="1:24" ht="16.5" x14ac:dyDescent="0.3">
      <c r="A52" s="57" t="s">
        <v>36</v>
      </c>
      <c r="B52" s="58">
        <v>0</v>
      </c>
      <c r="C52" s="3"/>
      <c r="D52" s="24">
        <v>0</v>
      </c>
      <c r="E52" s="24">
        <v>0</v>
      </c>
      <c r="F52" s="24" t="s">
        <v>41</v>
      </c>
      <c r="G52" s="33">
        <v>3</v>
      </c>
      <c r="H52" s="33">
        <f t="shared" ref="H52:H58" si="0">+(D52*E52)*G52</f>
        <v>0</v>
      </c>
      <c r="I52" s="60"/>
    </row>
    <row r="53" spans="1:24" x14ac:dyDescent="0.3">
      <c r="A53" s="61" t="s">
        <v>74</v>
      </c>
      <c r="B53" s="58">
        <v>0</v>
      </c>
      <c r="C53" s="3"/>
      <c r="D53" s="24">
        <v>1</v>
      </c>
      <c r="E53" s="24">
        <v>1</v>
      </c>
      <c r="F53" s="24" t="s">
        <v>75</v>
      </c>
      <c r="G53" s="33">
        <v>100</v>
      </c>
      <c r="H53" s="33">
        <f t="shared" si="0"/>
        <v>100</v>
      </c>
      <c r="I53" s="67">
        <f>+B74/100</f>
        <v>78.646666666666661</v>
      </c>
    </row>
    <row r="54" spans="1:24" x14ac:dyDescent="0.3">
      <c r="A54" s="61" t="s">
        <v>77</v>
      </c>
      <c r="B54" s="58">
        <v>150</v>
      </c>
      <c r="C54" s="3"/>
      <c r="D54" s="24">
        <v>0</v>
      </c>
      <c r="E54" s="24">
        <v>0</v>
      </c>
      <c r="F54" s="24" t="s">
        <v>78</v>
      </c>
      <c r="G54" s="33">
        <v>130</v>
      </c>
      <c r="H54" s="33">
        <f t="shared" si="0"/>
        <v>0</v>
      </c>
    </row>
    <row r="55" spans="1:24" x14ac:dyDescent="0.3">
      <c r="A55" s="61" t="s">
        <v>79</v>
      </c>
      <c r="B55" s="58">
        <v>200</v>
      </c>
      <c r="D55" s="24">
        <v>0</v>
      </c>
      <c r="E55" s="24">
        <v>0</v>
      </c>
      <c r="F55" s="24" t="s">
        <v>80</v>
      </c>
      <c r="G55" s="33">
        <v>60</v>
      </c>
      <c r="H55" s="33">
        <f t="shared" si="0"/>
        <v>0</v>
      </c>
    </row>
    <row r="56" spans="1:24" ht="15.75" x14ac:dyDescent="0.3">
      <c r="A56" s="61" t="s">
        <v>81</v>
      </c>
      <c r="B56" s="58">
        <v>200</v>
      </c>
      <c r="D56" s="24">
        <v>0</v>
      </c>
      <c r="E56" s="24">
        <v>0</v>
      </c>
      <c r="F56" s="24" t="s">
        <v>82</v>
      </c>
      <c r="G56" s="33">
        <v>130</v>
      </c>
      <c r="H56" s="33">
        <f t="shared" si="0"/>
        <v>0</v>
      </c>
      <c r="T56"/>
      <c r="U56"/>
      <c r="V56"/>
      <c r="W56"/>
      <c r="X56"/>
    </row>
    <row r="57" spans="1:24" ht="15.75" x14ac:dyDescent="0.3">
      <c r="A57" s="61"/>
      <c r="B57" s="61"/>
      <c r="D57" s="24">
        <v>0</v>
      </c>
      <c r="E57" s="24">
        <v>0</v>
      </c>
      <c r="F57" s="24" t="s">
        <v>83</v>
      </c>
      <c r="G57" s="33">
        <v>0.5</v>
      </c>
      <c r="H57" s="33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6" t="s">
        <v>84</v>
      </c>
      <c r="B58" s="62">
        <f>SUM(B50:B57)</f>
        <v>5496.6666666666661</v>
      </c>
      <c r="C58" s="3"/>
      <c r="D58" s="24">
        <v>1</v>
      </c>
      <c r="E58" s="24">
        <v>1</v>
      </c>
      <c r="F58" s="24" t="s">
        <v>85</v>
      </c>
      <c r="G58" s="33">
        <v>700</v>
      </c>
      <c r="H58" s="33">
        <f t="shared" si="0"/>
        <v>700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63"/>
      <c r="C59" s="3"/>
      <c r="D59" s="24"/>
      <c r="E59" s="24"/>
      <c r="F59" s="3"/>
      <c r="G59" s="3"/>
      <c r="H59" s="33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5">
        <f>+B58/B48</f>
        <v>2.7483333333333331</v>
      </c>
      <c r="C60" s="4" t="s">
        <v>86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4" t="s">
        <v>87</v>
      </c>
      <c r="H61" s="33">
        <f>SUM(H49:H60)</f>
        <v>3860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88</v>
      </c>
      <c r="H62" s="65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89</v>
      </c>
      <c r="B63" s="3"/>
      <c r="C63" s="3"/>
      <c r="E63" s="35"/>
      <c r="G63" s="1" t="s">
        <v>90</v>
      </c>
      <c r="H63" s="66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91</v>
      </c>
      <c r="C64" s="28" t="s">
        <v>92</v>
      </c>
      <c r="D64" s="3"/>
      <c r="E64" s="3"/>
      <c r="F64" s="3"/>
      <c r="G64" s="1" t="s">
        <v>90</v>
      </c>
      <c r="H64" s="66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6" t="s">
        <v>93</v>
      </c>
      <c r="B65" s="57"/>
      <c r="C65" s="3"/>
      <c r="D65" s="3"/>
      <c r="E65" s="3"/>
      <c r="F65" s="3"/>
      <c r="G65" s="5" t="s">
        <v>94</v>
      </c>
      <c r="H65" s="66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7" t="s">
        <v>70</v>
      </c>
      <c r="B66" s="58">
        <f>+E35*C42</f>
        <v>1249.6666666666665</v>
      </c>
      <c r="C66" s="67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7" t="s">
        <v>21</v>
      </c>
      <c r="B67" s="58">
        <f>+H61*H62</f>
        <v>5790</v>
      </c>
      <c r="C67" s="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7" t="str">
        <f>+A52</f>
        <v>Tabla de suaje</v>
      </c>
      <c r="B68" s="58">
        <f>+B52*H62</f>
        <v>0</v>
      </c>
      <c r="C68" s="67"/>
      <c r="F68" s="68" t="s">
        <v>95</v>
      </c>
      <c r="G68" s="35">
        <f>+B60</f>
        <v>2.7483333333333331</v>
      </c>
      <c r="H68" s="69">
        <f>+G68*B48</f>
        <v>5496.6666666666661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7" t="str">
        <f>+A53</f>
        <v>Cordón yute</v>
      </c>
      <c r="B69" s="58">
        <f>+B53*1.1</f>
        <v>0</v>
      </c>
      <c r="C69" s="67"/>
      <c r="F69" s="68" t="s">
        <v>96</v>
      </c>
      <c r="G69" s="35">
        <f>+C74</f>
        <v>3.9323333333333332</v>
      </c>
      <c r="H69" s="69">
        <f>+G69*B48</f>
        <v>7864.6666666666661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7" t="str">
        <f>+A54</f>
        <v>Prueba de Color</v>
      </c>
      <c r="B70" s="58">
        <f>+B54*H62</f>
        <v>225</v>
      </c>
      <c r="C70" s="70"/>
      <c r="F70" s="71" t="s">
        <v>97</v>
      </c>
      <c r="G70" s="72">
        <f>+G69-G68</f>
        <v>1.1840000000000002</v>
      </c>
      <c r="H70" s="69">
        <f>+H69-H68</f>
        <v>2368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7" t="str">
        <f>+A55</f>
        <v>Empaque</v>
      </c>
      <c r="B71" s="58">
        <f>+B55*H62</f>
        <v>300</v>
      </c>
      <c r="C71" s="70"/>
      <c r="F71"/>
      <c r="G71" s="76" t="s">
        <v>103</v>
      </c>
      <c r="H71" s="75">
        <f>+(F74/100)*2.5</f>
        <v>226.10916666666662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7" t="str">
        <f>+A56</f>
        <v>Mensajeria</v>
      </c>
      <c r="B72" s="58">
        <f>+B56*H62</f>
        <v>300</v>
      </c>
      <c r="C72" s="70"/>
      <c r="H72" s="72"/>
      <c r="I72" s="73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A73" s="57"/>
      <c r="B73" s="58"/>
      <c r="C73" s="70"/>
      <c r="H73" s="46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A74" s="56" t="s">
        <v>84</v>
      </c>
      <c r="B74" s="62">
        <f>SUM(B65:B73)</f>
        <v>7864.6666666666661</v>
      </c>
      <c r="C74" s="72">
        <f>+B74/B48</f>
        <v>3.9323333333333332</v>
      </c>
      <c r="D74" s="77">
        <f>+C74*1.15</f>
        <v>4.5221833333333326</v>
      </c>
      <c r="E74" s="77"/>
      <c r="F74" s="78">
        <f>+D74*B48</f>
        <v>9044.366666666665</v>
      </c>
      <c r="G74" s="78"/>
      <c r="H74" s="74">
        <f>+F74-B74</f>
        <v>1179.6999999999989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D75" s="77"/>
      <c r="E75" s="77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6.5" thickBot="1" x14ac:dyDescent="0.35">
      <c r="A77" s="5" t="s">
        <v>102</v>
      </c>
      <c r="I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A78" s="10" t="s">
        <v>63</v>
      </c>
      <c r="B78" s="11"/>
      <c r="C78" s="11"/>
      <c r="D78" s="11"/>
      <c r="E78" s="11"/>
      <c r="F78" s="11"/>
      <c r="G78" s="12"/>
      <c r="I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ht="15.75" x14ac:dyDescent="0.3">
      <c r="A79" s="20">
        <f>+F16</f>
        <v>47.5</v>
      </c>
      <c r="B79" s="21">
        <f>+H16</f>
        <v>35</v>
      </c>
      <c r="C79" s="7" t="s">
        <v>66</v>
      </c>
      <c r="D79" s="21" t="s">
        <v>67</v>
      </c>
      <c r="E79" s="7" t="s">
        <v>68</v>
      </c>
      <c r="F79" s="7" t="s">
        <v>69</v>
      </c>
      <c r="G79" s="8"/>
      <c r="I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ht="15.75" x14ac:dyDescent="0.3">
      <c r="A80" s="20">
        <f>0.35*0.475*C41</f>
        <v>138.54166666666663</v>
      </c>
      <c r="B80" s="59">
        <v>3.9</v>
      </c>
      <c r="C80" s="21">
        <f>+A80*B80</f>
        <v>540.31249999999989</v>
      </c>
      <c r="D80" s="59">
        <v>0</v>
      </c>
      <c r="E80" s="59">
        <f>+C80+D80</f>
        <v>540.31249999999989</v>
      </c>
      <c r="F80" s="23" t="s">
        <v>72</v>
      </c>
      <c r="G80" s="8"/>
      <c r="I80"/>
    </row>
    <row r="81" spans="1:18" ht="15.75" x14ac:dyDescent="0.3">
      <c r="A81" s="6"/>
      <c r="B81" s="23"/>
      <c r="C81" s="7"/>
      <c r="D81" s="21"/>
      <c r="E81" s="59">
        <f>+E80/8</f>
        <v>67.539062499999986</v>
      </c>
      <c r="F81" s="7"/>
      <c r="G81" s="8"/>
      <c r="I81"/>
    </row>
    <row r="82" spans="1:18" ht="15.75" x14ac:dyDescent="0.3">
      <c r="A82" s="20">
        <f>+A79</f>
        <v>47.5</v>
      </c>
      <c r="B82" s="59">
        <f>+B79</f>
        <v>35</v>
      </c>
      <c r="C82" s="21"/>
      <c r="D82" s="59"/>
      <c r="E82" s="59"/>
      <c r="F82" s="23"/>
      <c r="G82" s="8"/>
      <c r="I82"/>
    </row>
    <row r="83" spans="1:18" ht="15.75" x14ac:dyDescent="0.3">
      <c r="A83" s="20">
        <f>0.61*0.3*C41</f>
        <v>152.49999999999997</v>
      </c>
      <c r="B83" s="59">
        <v>2.5</v>
      </c>
      <c r="C83" s="21">
        <f>+A83*B83</f>
        <v>381.24999999999994</v>
      </c>
      <c r="D83" s="59">
        <v>360</v>
      </c>
      <c r="E83" s="59">
        <f>+C83+D83</f>
        <v>741.25</v>
      </c>
      <c r="F83" s="23" t="s">
        <v>76</v>
      </c>
      <c r="G83" s="8"/>
      <c r="I83"/>
    </row>
    <row r="84" spans="1:18" ht="15.75" x14ac:dyDescent="0.3">
      <c r="A84" s="6"/>
      <c r="B84" s="7"/>
      <c r="C84" s="7"/>
      <c r="D84" s="21"/>
      <c r="E84" s="59">
        <f>+E83/8</f>
        <v>92.65625</v>
      </c>
      <c r="F84" s="7"/>
      <c r="G84" s="8"/>
      <c r="I84"/>
    </row>
    <row r="85" spans="1:18" ht="16.5" thickBot="1" x14ac:dyDescent="0.35">
      <c r="A85" s="13"/>
      <c r="B85" s="14"/>
      <c r="C85" s="14"/>
      <c r="D85" s="14"/>
      <c r="E85" s="14"/>
      <c r="F85" s="14"/>
      <c r="G85" s="15"/>
      <c r="I85"/>
    </row>
    <row r="86" spans="1:18" ht="15.75" x14ac:dyDescent="0.3">
      <c r="A86"/>
      <c r="B86"/>
      <c r="C86"/>
      <c r="D86"/>
      <c r="E86"/>
      <c r="F86"/>
      <c r="G86"/>
      <c r="H86"/>
      <c r="I86"/>
      <c r="J86"/>
    </row>
    <row r="87" spans="1:18" ht="15.75" x14ac:dyDescent="0.3">
      <c r="I87"/>
    </row>
    <row r="88" spans="1:18" ht="16.5" x14ac:dyDescent="0.3">
      <c r="J88" s="60"/>
      <c r="K88" s="60"/>
      <c r="L88" s="60"/>
      <c r="M88" s="60"/>
      <c r="N88" s="60"/>
      <c r="O88" s="60"/>
      <c r="P88" s="60"/>
      <c r="Q88" s="60"/>
      <c r="R88" s="60"/>
    </row>
    <row r="89" spans="1:18" ht="16.5" x14ac:dyDescent="0.3">
      <c r="J89" s="60"/>
      <c r="K89" s="60"/>
      <c r="L89" s="60"/>
      <c r="M89" s="60"/>
      <c r="N89" s="60"/>
      <c r="O89" s="60"/>
      <c r="P89" s="60"/>
      <c r="Q89" s="60"/>
      <c r="R89" s="60"/>
    </row>
    <row r="90" spans="1:18" ht="16.5" x14ac:dyDescent="0.3">
      <c r="J90" s="60"/>
      <c r="K90" s="60"/>
      <c r="L90" s="60"/>
      <c r="M90" s="60"/>
      <c r="N90" s="60"/>
      <c r="O90" s="60"/>
      <c r="P90" s="60"/>
      <c r="Q90" s="60"/>
      <c r="R90" s="60"/>
    </row>
    <row r="91" spans="1:18" ht="16.5" x14ac:dyDescent="0.3">
      <c r="J91" s="60"/>
      <c r="K91" s="60"/>
      <c r="L91" s="60"/>
      <c r="M91" s="60"/>
      <c r="N91" s="60"/>
      <c r="O91" s="60"/>
      <c r="P91" s="60"/>
      <c r="Q91" s="60"/>
      <c r="R91" s="60"/>
    </row>
    <row r="92" spans="1:18" ht="16.5" x14ac:dyDescent="0.3">
      <c r="J92" s="60"/>
      <c r="K92" s="60"/>
      <c r="L92" s="60"/>
      <c r="M92" s="60"/>
      <c r="N92" s="60"/>
      <c r="O92" s="60"/>
      <c r="P92" s="60"/>
      <c r="Q92" s="60"/>
      <c r="R92" s="60"/>
    </row>
    <row r="93" spans="1:18" ht="16.5" x14ac:dyDescent="0.3">
      <c r="J93" s="60"/>
      <c r="K93" s="60"/>
      <c r="L93" s="60"/>
      <c r="M93" s="60"/>
      <c r="N93" s="60"/>
      <c r="O93" s="60"/>
      <c r="P93" s="60"/>
      <c r="Q93" s="60"/>
      <c r="R93" s="60"/>
    </row>
    <row r="94" spans="1:18" ht="16.5" x14ac:dyDescent="0.3">
      <c r="J94" s="60"/>
      <c r="K94" s="60"/>
      <c r="L94" s="60"/>
      <c r="M94" s="60"/>
      <c r="N94" s="60"/>
      <c r="O94" s="60"/>
      <c r="P94" s="60"/>
      <c r="Q94" s="60"/>
      <c r="R94" s="60"/>
    </row>
    <row r="95" spans="1:18" ht="16.5" x14ac:dyDescent="0.3">
      <c r="J95" s="60"/>
      <c r="K95" s="60"/>
      <c r="L95" s="60"/>
      <c r="M95" s="60"/>
      <c r="N95" s="60"/>
      <c r="O95" s="60"/>
      <c r="P95" s="60"/>
      <c r="Q95" s="60"/>
      <c r="R95" s="60"/>
    </row>
    <row r="96" spans="1:18" ht="16.5" x14ac:dyDescent="0.3">
      <c r="J96" s="60"/>
      <c r="K96" s="60"/>
      <c r="L96" s="60"/>
      <c r="M96" s="60"/>
      <c r="N96" s="60"/>
      <c r="O96" s="60"/>
      <c r="P96" s="60"/>
      <c r="Q96" s="60"/>
      <c r="R96" s="60"/>
    </row>
    <row r="97" spans="10:18" ht="16.5" x14ac:dyDescent="0.3">
      <c r="J97" s="60"/>
      <c r="K97" s="60"/>
      <c r="L97" s="60"/>
      <c r="M97" s="60"/>
      <c r="N97" s="60"/>
      <c r="O97" s="60"/>
      <c r="P97" s="60"/>
      <c r="Q97" s="60"/>
      <c r="R97" s="60"/>
    </row>
  </sheetData>
  <mergeCells count="3">
    <mergeCell ref="D74:E74"/>
    <mergeCell ref="F74:G74"/>
    <mergeCell ref="D75:E75"/>
  </mergeCells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postales 2000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2016-12-21T00:40:14Z</cp:lastPrinted>
  <dcterms:created xsi:type="dcterms:W3CDTF">2016-05-19T23:51:19Z</dcterms:created>
  <dcterms:modified xsi:type="dcterms:W3CDTF">2016-12-22T00:37:36Z</dcterms:modified>
</cp:coreProperties>
</file>