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enú 10000" sheetId="5" r:id="rId1"/>
    <sheet name="menú 8000" sheetId="4" r:id="rId2"/>
    <sheet name="menú 6000" sheetId="3" r:id="rId3"/>
    <sheet name="menú 5000" sheetId="2" r:id="rId4"/>
    <sheet name="menú 4000" sheetId="1" r:id="rId5"/>
  </sheets>
  <calcPr calcId="145621"/>
</workbook>
</file>

<file path=xl/calcChain.xml><?xml version="1.0" encoding="utf-8"?>
<calcChain xmlns="http://schemas.openxmlformats.org/spreadsheetml/2006/main">
  <c r="C76" i="5" l="1"/>
  <c r="C79" i="5" s="1"/>
  <c r="B76" i="5"/>
  <c r="B79" i="5" s="1"/>
  <c r="B70" i="5"/>
  <c r="A70" i="5"/>
  <c r="B69" i="5"/>
  <c r="A69" i="5"/>
  <c r="B68" i="5"/>
  <c r="A68" i="5"/>
  <c r="H59" i="5"/>
  <c r="H58" i="5"/>
  <c r="H57" i="5"/>
  <c r="H56" i="5"/>
  <c r="H55" i="5"/>
  <c r="H54" i="5"/>
  <c r="H53" i="5"/>
  <c r="H52" i="5"/>
  <c r="H51" i="5"/>
  <c r="H50" i="5"/>
  <c r="G49" i="5"/>
  <c r="H49" i="5" s="1"/>
  <c r="C40" i="5"/>
  <c r="C41" i="5" s="1"/>
  <c r="G44" i="5" s="1"/>
  <c r="H44" i="5" s="1"/>
  <c r="E30" i="5"/>
  <c r="E31" i="5" s="1"/>
  <c r="F26" i="5"/>
  <c r="E26" i="5"/>
  <c r="E27" i="5" s="1"/>
  <c r="C26" i="5"/>
  <c r="H26" i="5" s="1"/>
  <c r="H25" i="5"/>
  <c r="H27" i="5" s="1"/>
  <c r="F25" i="5"/>
  <c r="F27" i="5" s="1"/>
  <c r="C76" i="4"/>
  <c r="C79" i="4" s="1"/>
  <c r="B76" i="4"/>
  <c r="B79" i="4" s="1"/>
  <c r="B70" i="4"/>
  <c r="A70" i="4"/>
  <c r="B69" i="4"/>
  <c r="A69" i="4"/>
  <c r="B68" i="4"/>
  <c r="A68" i="4"/>
  <c r="H59" i="4"/>
  <c r="H58" i="4"/>
  <c r="H57" i="4"/>
  <c r="H56" i="4"/>
  <c r="H55" i="4"/>
  <c r="H54" i="4"/>
  <c r="H53" i="4"/>
  <c r="H52" i="4"/>
  <c r="H51" i="4"/>
  <c r="H50" i="4"/>
  <c r="G49" i="4"/>
  <c r="H49" i="4" s="1"/>
  <c r="C40" i="4"/>
  <c r="C41" i="4" s="1"/>
  <c r="G44" i="4" s="1"/>
  <c r="H44" i="4" s="1"/>
  <c r="E30" i="4"/>
  <c r="E31" i="4" s="1"/>
  <c r="F26" i="4"/>
  <c r="E26" i="4"/>
  <c r="E27" i="4" s="1"/>
  <c r="C26" i="4"/>
  <c r="H26" i="4" s="1"/>
  <c r="H25" i="4"/>
  <c r="F25" i="4"/>
  <c r="F27" i="4" s="1"/>
  <c r="C76" i="3"/>
  <c r="C79" i="3" s="1"/>
  <c r="B76" i="3"/>
  <c r="B79" i="3" s="1"/>
  <c r="B70" i="3"/>
  <c r="A70" i="3"/>
  <c r="B69" i="3"/>
  <c r="A69" i="3"/>
  <c r="B68" i="3"/>
  <c r="A68" i="3"/>
  <c r="H59" i="3"/>
  <c r="H58" i="3"/>
  <c r="H57" i="3"/>
  <c r="H56" i="3"/>
  <c r="H55" i="3"/>
  <c r="H54" i="3"/>
  <c r="H53" i="3"/>
  <c r="H52" i="3"/>
  <c r="H51" i="3"/>
  <c r="H50" i="3"/>
  <c r="G49" i="3"/>
  <c r="H49" i="3" s="1"/>
  <c r="H61" i="3" s="1"/>
  <c r="C40" i="3"/>
  <c r="C41" i="3" s="1"/>
  <c r="G44" i="3" s="1"/>
  <c r="H44" i="3" s="1"/>
  <c r="E30" i="3"/>
  <c r="E31" i="3" s="1"/>
  <c r="F26" i="3"/>
  <c r="E26" i="3"/>
  <c r="E27" i="3" s="1"/>
  <c r="C26" i="3"/>
  <c r="H26" i="3" s="1"/>
  <c r="H25" i="3"/>
  <c r="F25" i="3"/>
  <c r="F27" i="3" s="1"/>
  <c r="C76" i="2"/>
  <c r="C79" i="2" s="1"/>
  <c r="B76" i="2"/>
  <c r="B79" i="2" s="1"/>
  <c r="B70" i="2"/>
  <c r="A70" i="2"/>
  <c r="B69" i="2"/>
  <c r="A69" i="2"/>
  <c r="B68" i="2"/>
  <c r="A68" i="2"/>
  <c r="H59" i="2"/>
  <c r="H58" i="2"/>
  <c r="H57" i="2"/>
  <c r="H56" i="2"/>
  <c r="H55" i="2"/>
  <c r="H54" i="2"/>
  <c r="H53" i="2"/>
  <c r="H52" i="2"/>
  <c r="H51" i="2"/>
  <c r="H50" i="2"/>
  <c r="G49" i="2"/>
  <c r="H49" i="2" s="1"/>
  <c r="H61" i="2" s="1"/>
  <c r="C40" i="2"/>
  <c r="C41" i="2" s="1"/>
  <c r="G44" i="2" s="1"/>
  <c r="H44" i="2" s="1"/>
  <c r="E30" i="2"/>
  <c r="E31" i="2" s="1"/>
  <c r="F26" i="2"/>
  <c r="E26" i="2"/>
  <c r="E27" i="2" s="1"/>
  <c r="C26" i="2"/>
  <c r="H26" i="2" s="1"/>
  <c r="H25" i="2"/>
  <c r="F25" i="2"/>
  <c r="F27" i="2" s="1"/>
  <c r="G49" i="1"/>
  <c r="E30" i="1"/>
  <c r="E31" i="1" s="1"/>
  <c r="E32" i="1" s="1"/>
  <c r="E34" i="1" s="1"/>
  <c r="B70" i="1"/>
  <c r="A70" i="1"/>
  <c r="B69" i="1"/>
  <c r="A69" i="1"/>
  <c r="B68" i="1"/>
  <c r="A68" i="1"/>
  <c r="H59" i="1"/>
  <c r="H58" i="1"/>
  <c r="H57" i="1"/>
  <c r="H56" i="1"/>
  <c r="H55" i="1"/>
  <c r="H54" i="1"/>
  <c r="H53" i="1"/>
  <c r="H52" i="1"/>
  <c r="H51" i="1"/>
  <c r="H50" i="1"/>
  <c r="C76" i="1"/>
  <c r="C79" i="1" s="1"/>
  <c r="B76" i="1"/>
  <c r="B79" i="1" s="1"/>
  <c r="H49" i="1"/>
  <c r="C40" i="1"/>
  <c r="G43" i="1" s="1"/>
  <c r="F26" i="1"/>
  <c r="E26" i="1"/>
  <c r="E27" i="1" s="1"/>
  <c r="C26" i="1"/>
  <c r="H26" i="1" s="1"/>
  <c r="H25" i="1"/>
  <c r="H27" i="1" s="1"/>
  <c r="F25" i="1"/>
  <c r="F27" i="1" s="1"/>
  <c r="H61" i="5" l="1"/>
  <c r="B51" i="5" s="1"/>
  <c r="G43" i="5"/>
  <c r="B67" i="5"/>
  <c r="C27" i="5"/>
  <c r="E32" i="5"/>
  <c r="E34" i="5" s="1"/>
  <c r="B77" i="5"/>
  <c r="D77" i="5" s="1"/>
  <c r="F77" i="5" s="1"/>
  <c r="F78" i="5" s="1"/>
  <c r="B80" i="5"/>
  <c r="D80" i="5" s="1"/>
  <c r="F80" i="5" s="1"/>
  <c r="F81" i="5" s="1"/>
  <c r="C42" i="5"/>
  <c r="C46" i="5" s="1"/>
  <c r="H61" i="4"/>
  <c r="B67" i="4" s="1"/>
  <c r="G43" i="4"/>
  <c r="H27" i="4"/>
  <c r="C27" i="4"/>
  <c r="E32" i="4"/>
  <c r="E34" i="4" s="1"/>
  <c r="B77" i="4"/>
  <c r="D77" i="4" s="1"/>
  <c r="F77" i="4" s="1"/>
  <c r="F78" i="4" s="1"/>
  <c r="B80" i="4"/>
  <c r="D80" i="4" s="1"/>
  <c r="F80" i="4" s="1"/>
  <c r="F81" i="4" s="1"/>
  <c r="C42" i="4"/>
  <c r="C46" i="4" s="1"/>
  <c r="G43" i="3"/>
  <c r="H27" i="3"/>
  <c r="B67" i="3"/>
  <c r="B51" i="3"/>
  <c r="C27" i="3"/>
  <c r="E32" i="3"/>
  <c r="E34" i="3" s="1"/>
  <c r="B77" i="3"/>
  <c r="D77" i="3" s="1"/>
  <c r="F77" i="3" s="1"/>
  <c r="F78" i="3" s="1"/>
  <c r="B80" i="3"/>
  <c r="D80" i="3" s="1"/>
  <c r="F80" i="3" s="1"/>
  <c r="F81" i="3" s="1"/>
  <c r="C42" i="3"/>
  <c r="C46" i="3" s="1"/>
  <c r="G43" i="2"/>
  <c r="H27" i="2"/>
  <c r="B67" i="2"/>
  <c r="B51" i="2"/>
  <c r="C27" i="2"/>
  <c r="E32" i="2"/>
  <c r="E34" i="2" s="1"/>
  <c r="B77" i="2"/>
  <c r="D77" i="2" s="1"/>
  <c r="F77" i="2" s="1"/>
  <c r="F78" i="2" s="1"/>
  <c r="B80" i="2"/>
  <c r="D80" i="2" s="1"/>
  <c r="F80" i="2" s="1"/>
  <c r="F81" i="2" s="1"/>
  <c r="C42" i="2"/>
  <c r="C46" i="2" s="1"/>
  <c r="H61" i="1"/>
  <c r="B51" i="1" s="1"/>
  <c r="E35" i="1"/>
  <c r="B67" i="1"/>
  <c r="C27" i="1"/>
  <c r="C41" i="1"/>
  <c r="B50" i="5" l="1"/>
  <c r="B58" i="5" s="1"/>
  <c r="B60" i="5" s="1"/>
  <c r="H68" i="5" s="1"/>
  <c r="I68" i="5" s="1"/>
  <c r="E35" i="5"/>
  <c r="B66" i="5" s="1"/>
  <c r="B71" i="5" s="1"/>
  <c r="B51" i="4"/>
  <c r="B50" i="4"/>
  <c r="E35" i="4"/>
  <c r="B66" i="4" s="1"/>
  <c r="B71" i="4" s="1"/>
  <c r="B50" i="3"/>
  <c r="B58" i="3" s="1"/>
  <c r="B60" i="3" s="1"/>
  <c r="H68" i="3" s="1"/>
  <c r="I68" i="3" s="1"/>
  <c r="E35" i="3"/>
  <c r="B66" i="3" s="1"/>
  <c r="B71" i="3" s="1"/>
  <c r="B50" i="2"/>
  <c r="B58" i="2" s="1"/>
  <c r="B60" i="2" s="1"/>
  <c r="H68" i="2" s="1"/>
  <c r="I68" i="2" s="1"/>
  <c r="E35" i="2"/>
  <c r="B66" i="2" s="1"/>
  <c r="B71" i="2" s="1"/>
  <c r="B80" i="1"/>
  <c r="D80" i="1" s="1"/>
  <c r="F80" i="1" s="1"/>
  <c r="F81" i="1" s="1"/>
  <c r="G44" i="1"/>
  <c r="H44" i="1" s="1"/>
  <c r="B77" i="1"/>
  <c r="D77" i="1" s="1"/>
  <c r="F77" i="1" s="1"/>
  <c r="F78" i="1" s="1"/>
  <c r="C42" i="1"/>
  <c r="B66" i="1" s="1"/>
  <c r="B71" i="1" s="1"/>
  <c r="I52" i="1" s="1"/>
  <c r="C71" i="5" l="1"/>
  <c r="D65" i="5"/>
  <c r="I52" i="5"/>
  <c r="E63" i="5"/>
  <c r="B58" i="4"/>
  <c r="B60" i="4" s="1"/>
  <c r="H68" i="4" s="1"/>
  <c r="I68" i="4" s="1"/>
  <c r="C71" i="4"/>
  <c r="D65" i="4"/>
  <c r="I52" i="4"/>
  <c r="E63" i="4"/>
  <c r="C71" i="3"/>
  <c r="D65" i="3"/>
  <c r="I52" i="3"/>
  <c r="E63" i="3"/>
  <c r="C71" i="2"/>
  <c r="D65" i="2"/>
  <c r="I52" i="2"/>
  <c r="E63" i="2"/>
  <c r="C71" i="1"/>
  <c r="D65" i="1"/>
  <c r="E63" i="1"/>
  <c r="C46" i="1"/>
  <c r="B50" i="1"/>
  <c r="B58" i="1" s="1"/>
  <c r="B60" i="1" s="1"/>
  <c r="H68" i="1" s="1"/>
  <c r="I68" i="1" s="1"/>
  <c r="I69" i="5" l="1"/>
  <c r="D71" i="5"/>
  <c r="H69" i="5"/>
  <c r="H70" i="5" s="1"/>
  <c r="I70" i="5" s="1"/>
  <c r="I69" i="4"/>
  <c r="D71" i="4"/>
  <c r="H69" i="4"/>
  <c r="H70" i="4" s="1"/>
  <c r="I70" i="4" s="1"/>
  <c r="I69" i="3"/>
  <c r="D71" i="3"/>
  <c r="H69" i="3"/>
  <c r="H70" i="3" s="1"/>
  <c r="I70" i="3" s="1"/>
  <c r="I69" i="2"/>
  <c r="D71" i="2"/>
  <c r="H69" i="2"/>
  <c r="H70" i="2" s="1"/>
  <c r="I70" i="2" s="1"/>
  <c r="I69" i="1"/>
  <c r="D71" i="1"/>
  <c r="H69" i="1"/>
  <c r="H70" i="1" s="1"/>
  <c r="I70" i="1" s="1"/>
  <c r="E71" i="5" l="1"/>
  <c r="F72" i="5" s="1"/>
  <c r="D72" i="5"/>
  <c r="E71" i="4"/>
  <c r="F72" i="4" s="1"/>
  <c r="D72" i="4"/>
  <c r="E71" i="3"/>
  <c r="F72" i="3" s="1"/>
  <c r="D72" i="3"/>
  <c r="E71" i="2"/>
  <c r="F72" i="2" s="1"/>
  <c r="D72" i="2"/>
  <c r="E71" i="1"/>
  <c r="F72" i="1" s="1"/>
  <c r="D72" i="1"/>
</calcChain>
</file>

<file path=xl/sharedStrings.xml><?xml version="1.0" encoding="utf-8"?>
<sst xmlns="http://schemas.openxmlformats.org/spreadsheetml/2006/main" count="560" uniqueCount="102">
  <si>
    <t>FICHA TECNICA</t>
  </si>
  <si>
    <t>Observaciones</t>
  </si>
  <si>
    <t>Presupuesto</t>
  </si>
  <si>
    <t>Elabora</t>
  </si>
  <si>
    <t>Lourdes Velasco</t>
  </si>
  <si>
    <t>Tamaño extendido</t>
  </si>
  <si>
    <t>Fecha</t>
  </si>
  <si>
    <t>09 de julio de 2015.</t>
  </si>
  <si>
    <t>ODT</t>
  </si>
  <si>
    <t>Cliente</t>
  </si>
  <si>
    <t>CMR</t>
  </si>
  <si>
    <t>Proyecto</t>
  </si>
  <si>
    <t>The Capital Grille</t>
  </si>
  <si>
    <t>Descripción</t>
  </si>
  <si>
    <t>Menús para eventos</t>
  </si>
  <si>
    <t>tamaño 11.8 X 25.5</t>
  </si>
  <si>
    <t>X</t>
  </si>
  <si>
    <t>papel importación</t>
  </si>
  <si>
    <t>tamaños x pliego</t>
  </si>
  <si>
    <t>impresas a 2 X 0 tintas</t>
  </si>
  <si>
    <t>offset</t>
  </si>
  <si>
    <t>tarjetas</t>
  </si>
  <si>
    <t>Impresión</t>
  </si>
  <si>
    <t>Papel:</t>
  </si>
  <si>
    <t>Via Felt</t>
  </si>
  <si>
    <t xml:space="preserve">Color </t>
  </si>
  <si>
    <t>Warm white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</si>
  <si>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</si>
  <si>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</si>
  <si>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</si>
  <si>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</si>
  <si>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</si>
  <si>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</si>
  <si>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</si>
  <si>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</si>
  <si>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</si>
  <si>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</si>
  <si>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</si>
  <si>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</si>
  <si>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</si>
  <si>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</si>
  <si>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</si>
  <si>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</si>
  <si>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</si>
  <si>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</si>
  <si>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</si>
  <si>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</si>
  <si>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</si>
  <si>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</si>
  <si>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</si>
  <si>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</si>
  <si>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</si>
  <si>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</si>
  <si>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</si>
  <si>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</si>
  <si>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</si>
  <si>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</si>
  <si>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</si>
  <si>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</si>
  <si>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</si>
  <si>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</si>
  <si>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</si>
  <si>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</si>
  <si>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</si>
  <si>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</si>
  <si>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</si>
  <si>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laminas</t>
  </si>
  <si>
    <t>Area</t>
  </si>
  <si>
    <t>arreglo</t>
  </si>
  <si>
    <t>total a pagar</t>
  </si>
  <si>
    <t>minimo 500.00</t>
  </si>
  <si>
    <t>Papel</t>
  </si>
  <si>
    <t>Tinta F</t>
  </si>
  <si>
    <t xml:space="preserve">laminado mate </t>
  </si>
  <si>
    <t>Tinta F Met</t>
  </si>
  <si>
    <t>corte</t>
  </si>
  <si>
    <t>arreglo suaje</t>
  </si>
  <si>
    <t>uv brillante registro</t>
  </si>
  <si>
    <t>P. de color</t>
  </si>
  <si>
    <t>suajado</t>
  </si>
  <si>
    <t>Empaque</t>
  </si>
  <si>
    <t>pegado</t>
  </si>
  <si>
    <t>Mensajeria</t>
  </si>
  <si>
    <t>UV plasta</t>
  </si>
  <si>
    <t>UV texturizado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</si>
  <si>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</si>
  <si>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</si>
  <si>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</si>
  <si>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</si>
  <si>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</si>
  <si>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</si>
  <si>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</si>
  <si>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</si>
  <si>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</si>
  <si>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</si>
  <si>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</si>
  <si>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</si>
  <si>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</si>
  <si>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</si>
  <si>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Ganancia %</t>
  </si>
  <si>
    <t>Arterisco</t>
  </si>
  <si>
    <t>108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</si>
</sst>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70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b/>
      <sz val="9"/>
      <color rgb="FFFF0000"/>
      <name val="Century Gothic"/>
      <family val="2"/>
    </font>
    <font>
      <b/>
      <sz val="12"/>
      <color rgb="FFFF0000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2" applyNumberFormat="0" applyAlignment="0" applyProtection="0"/>
    <xf numFmtId="0" fontId="15" fillId="6" borderId="13" applyNumberFormat="0" applyAlignment="0" applyProtection="0"/>
    <xf numFmtId="0" fontId="16" fillId="7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7" applyNumberFormat="0" applyFont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0" fontId="9" fillId="0" borderId="0" xfId="0" applyFont="1"/>
    <xf numFmtId="9" fontId="7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44" fontId="10" fillId="0" borderId="0" xfId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4" fontId="2" fillId="0" borderId="0" xfId="0" applyNumberFormat="1" applyFont="1"/>
    <xf numFmtId="170" fontId="4" fillId="2" borderId="0" xfId="0" applyNumberFormat="1" applyFont="1" applyFill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30" zoomScale="80" zoomScaleNormal="80" workbookViewId="0">
      <selection activeCell="D42" sqref="D4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7</v>
      </c>
      <c r="H9" s="5" t="s">
        <v>8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9</v>
      </c>
      <c r="C11" s="1" t="s">
        <v>10</v>
      </c>
      <c r="F11" s="5" t="s">
        <v>1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11</v>
      </c>
      <c r="C13" s="1" t="s">
        <v>12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13</v>
      </c>
      <c r="C15" s="16" t="s">
        <v>14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15</v>
      </c>
      <c r="D16" s="17"/>
      <c r="E16" s="17"/>
      <c r="F16" s="20">
        <v>58</v>
      </c>
      <c r="G16" s="21" t="s">
        <v>16</v>
      </c>
      <c r="H16" s="22">
        <v>44.5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17</v>
      </c>
      <c r="D17" s="17"/>
      <c r="E17" s="17"/>
      <c r="F17" s="23">
        <v>6</v>
      </c>
      <c r="G17" s="24" t="s">
        <v>18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9" t="s">
        <v>19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25" t="s">
        <v>20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/>
      <c r="D20" s="17"/>
      <c r="E20" s="17"/>
      <c r="F20" s="20">
        <v>11.8</v>
      </c>
      <c r="G20" s="21" t="s">
        <v>16</v>
      </c>
      <c r="H20" s="22">
        <v>25.5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23">
        <v>1</v>
      </c>
      <c r="G21" s="24" t="s">
        <v>21</v>
      </c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23</v>
      </c>
      <c r="C23" s="26" t="s">
        <v>24</v>
      </c>
      <c r="D23" s="5" t="s">
        <v>25</v>
      </c>
      <c r="E23" s="27" t="s">
        <v>26</v>
      </c>
      <c r="F23" s="1" t="s">
        <v>101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27</v>
      </c>
      <c r="C25" s="28">
        <v>58</v>
      </c>
      <c r="D25" s="27" t="s">
        <v>28</v>
      </c>
      <c r="E25" s="29">
        <v>89</v>
      </c>
      <c r="F25" s="30">
        <f>+C25</f>
        <v>58</v>
      </c>
      <c r="G25" s="31" t="s">
        <v>28</v>
      </c>
      <c r="H25" s="31">
        <f>+E25</f>
        <v>89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29</v>
      </c>
      <c r="B26" s="3"/>
      <c r="C26" s="32">
        <f>+F16</f>
        <v>58</v>
      </c>
      <c r="D26" s="33" t="s">
        <v>28</v>
      </c>
      <c r="E26" s="32">
        <f>+H16</f>
        <v>44.5</v>
      </c>
      <c r="F26" s="34">
        <f>+E26</f>
        <v>44.5</v>
      </c>
      <c r="G26" s="34" t="s">
        <v>28</v>
      </c>
      <c r="H26" s="34">
        <f>+C26</f>
        <v>58</v>
      </c>
      <c r="I26" s="35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36"/>
      <c r="C27" s="37">
        <f>+C25/C26</f>
        <v>1</v>
      </c>
      <c r="D27" s="38"/>
      <c r="E27" s="37">
        <f>+E25/E26</f>
        <v>2</v>
      </c>
      <c r="F27" s="37">
        <f>+F25/F26</f>
        <v>1.303370786516854</v>
      </c>
      <c r="G27" s="38"/>
      <c r="H27" s="37">
        <f>+H25/H26</f>
        <v>1.5344827586206897</v>
      </c>
      <c r="I27" s="35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31</v>
      </c>
      <c r="B28" s="39"/>
      <c r="C28" s="40"/>
      <c r="D28" s="41">
        <v>2</v>
      </c>
      <c r="E28" s="42"/>
      <c r="F28" s="43"/>
      <c r="G28" s="44">
        <v>1</v>
      </c>
      <c r="H28" s="45" t="s">
        <v>32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33</v>
      </c>
      <c r="B30" s="30" t="s">
        <v>34</v>
      </c>
      <c r="D30" s="46" t="s">
        <v>35</v>
      </c>
      <c r="E30" s="47">
        <f>+F30/1000</f>
        <v>5.375</v>
      </c>
      <c r="F30" s="81">
        <v>5375</v>
      </c>
      <c r="G30" s="1" t="s">
        <v>36</v>
      </c>
      <c r="H30" s="48">
        <v>0.15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37</v>
      </c>
      <c r="E31" s="47">
        <f>+H30*E30</f>
        <v>0.80625000000000002</v>
      </c>
      <c r="H31" s="48"/>
      <c r="I31" s="35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38</v>
      </c>
      <c r="E32" s="50">
        <f>+E30-E31</f>
        <v>4.5687499999999996</v>
      </c>
      <c r="I32" s="3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6" t="s">
        <v>39</v>
      </c>
      <c r="F33" s="26" t="s">
        <v>40</v>
      </c>
      <c r="G33" s="26" t="s">
        <v>40</v>
      </c>
      <c r="H33" s="26" t="s">
        <v>40</v>
      </c>
      <c r="I33" s="35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6" t="s">
        <v>41</v>
      </c>
      <c r="E34" s="51">
        <f>+E32</f>
        <v>4.5687499999999996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6" t="s">
        <v>42</v>
      </c>
      <c r="E35" s="51">
        <f>+E34*1.2</f>
        <v>5.482499999999999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6"/>
      <c r="C37" s="35"/>
      <c r="E37" s="10" t="s">
        <v>43</v>
      </c>
      <c r="F37" s="11" t="s">
        <v>44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45</v>
      </c>
      <c r="C38" s="52">
        <v>2</v>
      </c>
      <c r="D38" s="53" t="s">
        <v>46</v>
      </c>
      <c r="E38" s="13"/>
      <c r="F38" s="14" t="s">
        <v>47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6"/>
      <c r="D39" s="1" t="s">
        <v>48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49</v>
      </c>
      <c r="B40" s="5"/>
      <c r="C40" s="54">
        <f>+B48/F17</f>
        <v>1666.6666666666667</v>
      </c>
      <c r="D40" s="29">
        <v>400</v>
      </c>
      <c r="F40" s="49" t="s">
        <v>50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51</v>
      </c>
      <c r="C41" s="39">
        <f>+C40+D40</f>
        <v>2066.666666666667</v>
      </c>
      <c r="F41" s="49" t="s">
        <v>52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53</v>
      </c>
      <c r="C42" s="39">
        <f>+C41/C38</f>
        <v>1033.3333333333335</v>
      </c>
      <c r="F42" s="49" t="s">
        <v>54</v>
      </c>
      <c r="G42" s="28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6"/>
      <c r="F43" s="46" t="s">
        <v>55</v>
      </c>
      <c r="G43" s="82">
        <f>+C40/1000</f>
        <v>1.6666666666666667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56</v>
      </c>
      <c r="G44" s="52">
        <f>+C41*F17</f>
        <v>12400.000000000002</v>
      </c>
      <c r="H44" s="3">
        <f>+G44*F19</f>
        <v>0</v>
      </c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57</v>
      </c>
      <c r="C46" s="30">
        <f>+C42*C38</f>
        <v>2066.666666666667</v>
      </c>
      <c r="F46" s="49"/>
      <c r="G46" s="35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S47"/>
    </row>
    <row r="48" spans="1:19" x14ac:dyDescent="0.3">
      <c r="A48" s="4" t="s">
        <v>58</v>
      </c>
      <c r="B48" s="26">
        <v>10000</v>
      </c>
      <c r="C48" s="3"/>
      <c r="D48" s="30" t="s">
        <v>59</v>
      </c>
      <c r="E48" s="30" t="s">
        <v>60</v>
      </c>
      <c r="F48" s="30" t="s">
        <v>61</v>
      </c>
      <c r="G48" s="30" t="s">
        <v>62</v>
      </c>
      <c r="H48" s="30" t="s">
        <v>63</v>
      </c>
    </row>
    <row r="49" spans="1:9" x14ac:dyDescent="0.3">
      <c r="A49" s="56" t="s">
        <v>65</v>
      </c>
      <c r="B49" s="57"/>
      <c r="C49" s="3"/>
      <c r="D49" s="26">
        <v>2</v>
      </c>
      <c r="E49" s="26">
        <v>1</v>
      </c>
      <c r="F49" s="26" t="s">
        <v>66</v>
      </c>
      <c r="G49" s="35">
        <f>185+145</f>
        <v>330</v>
      </c>
      <c r="H49" s="35">
        <f>+(D49*E49)*G49</f>
        <v>660</v>
      </c>
    </row>
    <row r="50" spans="1:9" x14ac:dyDescent="0.3">
      <c r="A50" s="57" t="s">
        <v>71</v>
      </c>
      <c r="B50" s="58">
        <f>+E34*C42</f>
        <v>4721.041666666667</v>
      </c>
      <c r="C50" s="3"/>
      <c r="D50" s="26">
        <v>1</v>
      </c>
      <c r="E50" s="26">
        <v>2</v>
      </c>
      <c r="F50" s="26" t="s">
        <v>72</v>
      </c>
      <c r="G50" s="35">
        <v>160</v>
      </c>
      <c r="H50" s="35">
        <f>+(D50*E50)*G50</f>
        <v>320</v>
      </c>
    </row>
    <row r="51" spans="1:9" x14ac:dyDescent="0.3">
      <c r="A51" s="57" t="s">
        <v>22</v>
      </c>
      <c r="B51" s="58">
        <f>+H61</f>
        <v>1980</v>
      </c>
      <c r="C51" s="3"/>
      <c r="D51" s="26">
        <v>1</v>
      </c>
      <c r="E51" s="26">
        <v>2</v>
      </c>
      <c r="F51" s="26" t="s">
        <v>74</v>
      </c>
      <c r="G51" s="35">
        <v>400</v>
      </c>
      <c r="H51" s="35">
        <f>+G51*E51*D51</f>
        <v>800</v>
      </c>
    </row>
    <row r="52" spans="1:9" x14ac:dyDescent="0.3">
      <c r="A52" s="57"/>
      <c r="B52" s="58"/>
      <c r="C52" s="3"/>
      <c r="D52" s="26">
        <v>1</v>
      </c>
      <c r="E52" s="26">
        <v>1</v>
      </c>
      <c r="F52" s="26" t="s">
        <v>75</v>
      </c>
      <c r="G52" s="35">
        <v>200</v>
      </c>
      <c r="H52" s="35">
        <f t="shared" ref="H52:H58" si="0">+G52*E52*D52</f>
        <v>200</v>
      </c>
      <c r="I52" s="35">
        <f>+(B71/100)*2</f>
        <v>190.10499999999999</v>
      </c>
    </row>
    <row r="53" spans="1:9" x14ac:dyDescent="0.3">
      <c r="A53" s="57"/>
      <c r="B53" s="58"/>
      <c r="C53" s="3"/>
      <c r="D53" s="26">
        <v>0</v>
      </c>
      <c r="E53" s="26">
        <v>0</v>
      </c>
      <c r="F53" s="26" t="s">
        <v>76</v>
      </c>
      <c r="G53" s="35">
        <v>130</v>
      </c>
      <c r="H53" s="35">
        <f t="shared" si="0"/>
        <v>0</v>
      </c>
    </row>
    <row r="54" spans="1:9" x14ac:dyDescent="0.3">
      <c r="A54" s="60" t="s">
        <v>78</v>
      </c>
      <c r="B54" s="58">
        <v>100</v>
      </c>
      <c r="C54" s="3"/>
      <c r="D54" s="26">
        <v>0</v>
      </c>
      <c r="E54" s="26">
        <v>0</v>
      </c>
      <c r="F54" s="26" t="s">
        <v>79</v>
      </c>
      <c r="G54" s="35">
        <v>120</v>
      </c>
      <c r="H54" s="35">
        <f t="shared" si="0"/>
        <v>0</v>
      </c>
    </row>
    <row r="55" spans="1:9" x14ac:dyDescent="0.3">
      <c r="A55" s="60" t="s">
        <v>80</v>
      </c>
      <c r="B55" s="58">
        <v>300</v>
      </c>
      <c r="D55" s="26">
        <v>1</v>
      </c>
      <c r="E55" s="26">
        <v>0</v>
      </c>
      <c r="F55" s="26" t="s">
        <v>81</v>
      </c>
      <c r="G55" s="35">
        <v>1.5</v>
      </c>
      <c r="H55" s="35">
        <f t="shared" si="0"/>
        <v>0</v>
      </c>
    </row>
    <row r="56" spans="1:9" x14ac:dyDescent="0.3">
      <c r="A56" s="60" t="s">
        <v>82</v>
      </c>
      <c r="B56" s="58">
        <v>180</v>
      </c>
      <c r="D56" s="26">
        <v>0</v>
      </c>
      <c r="E56" s="26">
        <v>0</v>
      </c>
      <c r="F56" s="26" t="s">
        <v>83</v>
      </c>
      <c r="G56" s="35">
        <v>1000</v>
      </c>
      <c r="H56" s="35">
        <f t="shared" si="0"/>
        <v>0</v>
      </c>
    </row>
    <row r="57" spans="1:9" customFormat="1" ht="15.75" x14ac:dyDescent="0.3">
      <c r="A57" s="60"/>
      <c r="B57" s="60"/>
      <c r="C57" s="1"/>
      <c r="D57" s="26">
        <v>0</v>
      </c>
      <c r="E57" s="26">
        <v>0</v>
      </c>
      <c r="F57" s="26" t="s">
        <v>84</v>
      </c>
      <c r="G57" s="35">
        <v>0</v>
      </c>
      <c r="H57" s="35">
        <f t="shared" si="0"/>
        <v>0</v>
      </c>
      <c r="I57" s="1"/>
    </row>
    <row r="58" spans="1:9" customFormat="1" ht="15.75" x14ac:dyDescent="0.3">
      <c r="A58" s="56" t="s">
        <v>85</v>
      </c>
      <c r="B58" s="61">
        <f>SUM(B50:B54)</f>
        <v>6801.041666666667</v>
      </c>
      <c r="C58" s="3"/>
      <c r="D58" s="26">
        <v>0</v>
      </c>
      <c r="E58" s="26">
        <v>0</v>
      </c>
      <c r="F58" s="3" t="s">
        <v>86</v>
      </c>
      <c r="G58" s="35">
        <v>1000</v>
      </c>
      <c r="H58" s="35">
        <f t="shared" si="0"/>
        <v>0</v>
      </c>
      <c r="I58" s="1"/>
    </row>
    <row r="59" spans="1:9" customFormat="1" ht="15.75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  <c r="I59" s="1"/>
    </row>
    <row r="60" spans="1:9" customFormat="1" ht="15.75" x14ac:dyDescent="0.3">
      <c r="A60" s="9"/>
      <c r="B60" s="37">
        <f>+B58/B48</f>
        <v>0.68010416666666673</v>
      </c>
      <c r="C60" s="4" t="s">
        <v>87</v>
      </c>
      <c r="D60" s="3"/>
      <c r="E60" s="3"/>
      <c r="F60" s="3"/>
      <c r="G60" s="3"/>
      <c r="H60" s="1"/>
      <c r="I60" s="1"/>
    </row>
    <row r="61" spans="1:9" customFormat="1" ht="15.75" x14ac:dyDescent="0.3">
      <c r="A61" s="3"/>
      <c r="B61" s="3"/>
      <c r="C61" s="1"/>
      <c r="D61" s="3"/>
      <c r="E61" s="3"/>
      <c r="F61" s="3"/>
      <c r="G61" s="63" t="s">
        <v>88</v>
      </c>
      <c r="H61" s="35">
        <f>SUM(H49:H60)</f>
        <v>1980</v>
      </c>
      <c r="I61" s="1"/>
    </row>
    <row r="62" spans="1:9" customFormat="1" ht="15.75" x14ac:dyDescent="0.3">
      <c r="A62" s="1"/>
      <c r="B62" s="1"/>
      <c r="C62" s="1"/>
      <c r="D62" s="3"/>
      <c r="E62" s="3"/>
      <c r="F62" s="1"/>
      <c r="G62" s="5" t="s">
        <v>89</v>
      </c>
      <c r="H62" s="64">
        <v>1.5</v>
      </c>
      <c r="I62" s="1"/>
    </row>
    <row r="63" spans="1:9" customFormat="1" ht="15.75" x14ac:dyDescent="0.3">
      <c r="A63" s="4" t="s">
        <v>90</v>
      </c>
      <c r="B63" s="3"/>
      <c r="C63" s="3"/>
      <c r="D63" s="1"/>
      <c r="E63" s="37">
        <f>+B71/C40</f>
        <v>5.7031499999999999</v>
      </c>
      <c r="F63" s="1"/>
      <c r="G63" s="1" t="s">
        <v>91</v>
      </c>
      <c r="H63" s="65">
        <v>1.75</v>
      </c>
      <c r="I63" s="1"/>
    </row>
    <row r="64" spans="1:9" customFormat="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91</v>
      </c>
      <c r="H64" s="65">
        <v>2</v>
      </c>
      <c r="I64" s="1"/>
    </row>
    <row r="65" spans="1:10" customFormat="1" ht="15.75" x14ac:dyDescent="0.3">
      <c r="A65" s="56" t="s">
        <v>94</v>
      </c>
      <c r="B65" s="57"/>
      <c r="C65" s="3"/>
      <c r="D65" s="3">
        <f>+B71*C68</f>
        <v>0</v>
      </c>
      <c r="E65" s="3"/>
      <c r="F65" s="3"/>
      <c r="G65" s="66" t="s">
        <v>95</v>
      </c>
      <c r="H65" s="67">
        <v>2.5</v>
      </c>
      <c r="I65" s="1"/>
    </row>
    <row r="66" spans="1:10" customFormat="1" ht="15.75" x14ac:dyDescent="0.3">
      <c r="A66" s="57" t="s">
        <v>71</v>
      </c>
      <c r="B66" s="58">
        <f>+E35*C42</f>
        <v>5665.25</v>
      </c>
      <c r="C66" s="68"/>
      <c r="D66" s="1"/>
      <c r="E66" s="1"/>
      <c r="F66" s="1"/>
      <c r="G66" s="1"/>
      <c r="H66" s="1"/>
      <c r="I66" s="1"/>
    </row>
    <row r="67" spans="1:10" customFormat="1" ht="15.75" x14ac:dyDescent="0.3">
      <c r="A67" s="57" t="s">
        <v>22</v>
      </c>
      <c r="B67" s="58">
        <f>+H61*H62</f>
        <v>2970</v>
      </c>
      <c r="C67" s="68"/>
      <c r="D67" s="1"/>
      <c r="E67" s="1"/>
      <c r="F67" s="1"/>
      <c r="G67" s="1"/>
      <c r="H67" s="1"/>
      <c r="I67" s="1"/>
    </row>
    <row r="68" spans="1:10" customFormat="1" ht="15.75" x14ac:dyDescent="0.3">
      <c r="A68" s="57" t="str">
        <f>+A54</f>
        <v>P. de color</v>
      </c>
      <c r="B68" s="58">
        <f>+B54*H62</f>
        <v>150</v>
      </c>
      <c r="C68" s="68"/>
      <c r="D68" s="1"/>
      <c r="E68" s="1"/>
      <c r="F68" s="1"/>
      <c r="G68" s="69" t="s">
        <v>96</v>
      </c>
      <c r="H68" s="37">
        <f>+B60</f>
        <v>0.68010416666666673</v>
      </c>
      <c r="I68" s="70">
        <f>+H68*B48</f>
        <v>6801.041666666667</v>
      </c>
    </row>
    <row r="69" spans="1:10" customFormat="1" ht="15.75" x14ac:dyDescent="0.3">
      <c r="A69" s="57" t="str">
        <f>+A55</f>
        <v>Empaque</v>
      </c>
      <c r="B69" s="58">
        <f>+B55*H62</f>
        <v>450</v>
      </c>
      <c r="C69" s="71"/>
      <c r="D69" s="1"/>
      <c r="E69" s="1"/>
      <c r="F69" s="1"/>
      <c r="G69" s="69" t="s">
        <v>97</v>
      </c>
      <c r="H69" s="37">
        <f>+C71</f>
        <v>0.95052499999999995</v>
      </c>
      <c r="I69" s="70">
        <f>+B48*C71</f>
        <v>9505.25</v>
      </c>
    </row>
    <row r="70" spans="1:10" customFormat="1" ht="16.5" thickBot="1" x14ac:dyDescent="0.35">
      <c r="A70" s="57" t="str">
        <f>+A56</f>
        <v>Mensajeria</v>
      </c>
      <c r="B70" s="58">
        <f>+B56*H62</f>
        <v>270</v>
      </c>
      <c r="C70" s="71"/>
      <c r="D70" s="1"/>
      <c r="E70" s="1"/>
      <c r="F70" s="1"/>
      <c r="G70" s="72" t="s">
        <v>98</v>
      </c>
      <c r="H70" s="73">
        <f>+H69-H68</f>
        <v>0.27042083333333322</v>
      </c>
      <c r="I70" s="74">
        <f>+B48*H70</f>
        <v>2704.2083333333321</v>
      </c>
    </row>
    <row r="71" spans="1:10" customFormat="1" ht="17.25" thickBot="1" x14ac:dyDescent="0.35">
      <c r="A71" s="56" t="s">
        <v>85</v>
      </c>
      <c r="B71" s="61">
        <f>SUM(B65:B70)</f>
        <v>9505.25</v>
      </c>
      <c r="C71" s="73">
        <f>+B71/B48</f>
        <v>0.95052499999999995</v>
      </c>
      <c r="D71" s="75">
        <f>+C71*1.15</f>
        <v>1.0931037499999998</v>
      </c>
      <c r="E71" s="76">
        <f>+D71*B48</f>
        <v>10931.037499999999</v>
      </c>
      <c r="F71" s="1"/>
      <c r="G71" s="77" t="s">
        <v>99</v>
      </c>
      <c r="H71" s="48"/>
      <c r="I71" s="1"/>
    </row>
    <row r="72" spans="1:10" ht="16.5" x14ac:dyDescent="0.3">
      <c r="D72" s="78">
        <f>+D71-C71</f>
        <v>0.14257874999999987</v>
      </c>
      <c r="E72" s="76" t="s">
        <v>100</v>
      </c>
      <c r="F72" s="74">
        <f>+E71-B71</f>
        <v>1425.7874999999985</v>
      </c>
    </row>
    <row r="74" spans="1:10" ht="16.5" thickBot="1" x14ac:dyDescent="0.35">
      <c r="A74"/>
      <c r="B74"/>
      <c r="C74"/>
      <c r="D74"/>
      <c r="E74"/>
      <c r="F74"/>
      <c r="G74"/>
      <c r="H74"/>
      <c r="I74"/>
    </row>
    <row r="75" spans="1:10" x14ac:dyDescent="0.3">
      <c r="A75" s="10"/>
      <c r="B75" s="11" t="s">
        <v>64</v>
      </c>
      <c r="C75" s="11"/>
      <c r="D75" s="11"/>
      <c r="E75" s="11"/>
      <c r="F75" s="11"/>
      <c r="G75" s="11"/>
      <c r="H75" s="11"/>
      <c r="I75" s="12"/>
    </row>
    <row r="76" spans="1:10" x14ac:dyDescent="0.3">
      <c r="A76" s="6"/>
      <c r="B76" s="21">
        <f>+F16</f>
        <v>58</v>
      </c>
      <c r="C76" s="21">
        <f>+H16</f>
        <v>44.5</v>
      </c>
      <c r="D76" s="7" t="s">
        <v>67</v>
      </c>
      <c r="E76" s="21" t="s">
        <v>68</v>
      </c>
      <c r="F76" s="7" t="s">
        <v>69</v>
      </c>
      <c r="G76" s="7" t="s">
        <v>70</v>
      </c>
      <c r="H76" s="7"/>
      <c r="I76" s="8"/>
    </row>
    <row r="77" spans="1:10" x14ac:dyDescent="0.3">
      <c r="A77" s="6"/>
      <c r="B77" s="21">
        <f>0.514*0.47*C41</f>
        <v>499.26533333333339</v>
      </c>
      <c r="C77" s="59">
        <v>3.4</v>
      </c>
      <c r="D77" s="21">
        <f>+B77*C77</f>
        <v>1697.5021333333334</v>
      </c>
      <c r="E77" s="59">
        <v>0</v>
      </c>
      <c r="F77" s="59">
        <f>+D77+E77</f>
        <v>1697.5021333333334</v>
      </c>
      <c r="G77" s="24" t="s">
        <v>73</v>
      </c>
      <c r="H77" s="7"/>
      <c r="I77" s="8"/>
    </row>
    <row r="78" spans="1:10" x14ac:dyDescent="0.3">
      <c r="A78" s="6"/>
      <c r="B78" s="7"/>
      <c r="C78" s="24"/>
      <c r="D78" s="7"/>
      <c r="E78" s="21"/>
      <c r="F78" s="59">
        <f>+F77/8</f>
        <v>212.18776666666668</v>
      </c>
      <c r="G78" s="7"/>
      <c r="H78" s="7"/>
      <c r="I78" s="8"/>
    </row>
    <row r="79" spans="1:10" x14ac:dyDescent="0.3">
      <c r="A79" s="6"/>
      <c r="B79" s="21">
        <f>+B76</f>
        <v>58</v>
      </c>
      <c r="C79" s="59">
        <f>+C76</f>
        <v>44.5</v>
      </c>
      <c r="D79" s="21"/>
      <c r="E79" s="59"/>
      <c r="F79" s="59"/>
      <c r="G79" s="24"/>
      <c r="H79" s="7"/>
      <c r="I79" s="8"/>
      <c r="J79" s="79"/>
    </row>
    <row r="80" spans="1:10" x14ac:dyDescent="0.3">
      <c r="A80" s="6"/>
      <c r="B80" s="21">
        <f>0.36*0.7*C41</f>
        <v>520.80000000000007</v>
      </c>
      <c r="C80" s="59">
        <v>2.4</v>
      </c>
      <c r="D80" s="21">
        <f>+B80*C80</f>
        <v>1249.92</v>
      </c>
      <c r="E80" s="59">
        <v>360</v>
      </c>
      <c r="F80" s="59">
        <f>+D80+E80</f>
        <v>1609.92</v>
      </c>
      <c r="G80" s="24" t="s">
        <v>77</v>
      </c>
      <c r="H80" s="7"/>
      <c r="I80" s="8"/>
    </row>
    <row r="81" spans="1:18" x14ac:dyDescent="0.3">
      <c r="A81" s="6"/>
      <c r="B81" s="7"/>
      <c r="C81" s="7"/>
      <c r="D81" s="7"/>
      <c r="E81" s="21"/>
      <c r="F81" s="59">
        <f>+F80/8</f>
        <v>201.24</v>
      </c>
      <c r="G81" s="7"/>
      <c r="H81" s="7"/>
      <c r="I81" s="8"/>
    </row>
    <row r="82" spans="1:18" ht="15" thickBot="1" x14ac:dyDescent="0.35">
      <c r="A82" s="13"/>
      <c r="B82" s="14"/>
      <c r="C82" s="14"/>
      <c r="D82" s="14"/>
      <c r="E82" s="14"/>
      <c r="F82" s="14"/>
      <c r="G82" s="14"/>
      <c r="H82" s="14"/>
      <c r="I82" s="15"/>
    </row>
    <row r="85" spans="1:18" ht="16.5" x14ac:dyDescent="0.3">
      <c r="J85" s="80"/>
      <c r="K85" s="80"/>
      <c r="L85" s="80"/>
      <c r="M85" s="80"/>
      <c r="N85" s="80"/>
      <c r="O85" s="80"/>
      <c r="P85" s="80"/>
      <c r="Q85" s="80"/>
      <c r="R85" s="80"/>
    </row>
    <row r="86" spans="1:18" ht="16.5" x14ac:dyDescent="0.3">
      <c r="J86" s="80"/>
      <c r="K86" s="80"/>
      <c r="L86" s="80"/>
      <c r="M86" s="80"/>
      <c r="N86" s="80"/>
      <c r="O86" s="80"/>
      <c r="P86" s="80"/>
      <c r="Q86" s="80"/>
      <c r="R86" s="80"/>
    </row>
    <row r="87" spans="1:18" ht="16.5" x14ac:dyDescent="0.3">
      <c r="J87" s="80"/>
      <c r="K87" s="80"/>
      <c r="L87" s="80"/>
      <c r="M87" s="80"/>
      <c r="N87" s="80"/>
      <c r="O87" s="80"/>
      <c r="P87" s="80"/>
      <c r="Q87" s="80"/>
      <c r="R87" s="80"/>
    </row>
    <row r="88" spans="1:18" ht="16.5" x14ac:dyDescent="0.3">
      <c r="J88" s="80"/>
      <c r="K88" s="80"/>
      <c r="L88" s="80"/>
      <c r="M88" s="80"/>
      <c r="N88" s="80"/>
      <c r="O88" s="80"/>
      <c r="P88" s="80"/>
      <c r="Q88" s="80"/>
      <c r="R88" s="80"/>
    </row>
    <row r="89" spans="1:18" ht="16.5" x14ac:dyDescent="0.3">
      <c r="J89" s="80"/>
      <c r="K89" s="80"/>
      <c r="L89" s="80"/>
      <c r="M89" s="80"/>
      <c r="N89" s="80"/>
      <c r="O89" s="80"/>
      <c r="P89" s="80"/>
      <c r="Q89" s="80"/>
      <c r="R89" s="80"/>
    </row>
    <row r="90" spans="1:18" ht="16.5" x14ac:dyDescent="0.3">
      <c r="J90" s="80"/>
      <c r="K90" s="80"/>
      <c r="L90" s="80"/>
      <c r="M90" s="80"/>
      <c r="N90" s="80"/>
      <c r="O90" s="80"/>
      <c r="P90" s="80"/>
      <c r="Q90" s="80"/>
      <c r="R90" s="80"/>
    </row>
    <row r="91" spans="1:18" ht="16.5" x14ac:dyDescent="0.3">
      <c r="J91" s="80"/>
      <c r="K91" s="80"/>
      <c r="L91" s="80"/>
      <c r="M91" s="80"/>
      <c r="N91" s="80"/>
      <c r="O91" s="80"/>
      <c r="P91" s="80"/>
      <c r="Q91" s="80"/>
      <c r="R91" s="80"/>
    </row>
    <row r="92" spans="1:18" ht="16.5" x14ac:dyDescent="0.3">
      <c r="J92" s="80"/>
      <c r="K92" s="80"/>
      <c r="L92" s="80"/>
      <c r="M92" s="80"/>
      <c r="N92" s="80"/>
      <c r="O92" s="80"/>
      <c r="P92" s="80"/>
      <c r="Q92" s="80"/>
      <c r="R92" s="80"/>
    </row>
    <row r="93" spans="1:18" ht="16.5" x14ac:dyDescent="0.3">
      <c r="J93" s="80"/>
      <c r="K93" s="80"/>
      <c r="L93" s="80"/>
      <c r="M93" s="80"/>
      <c r="N93" s="80"/>
      <c r="O93" s="80"/>
      <c r="P93" s="80"/>
      <c r="Q93" s="80"/>
      <c r="R93" s="80"/>
    </row>
    <row r="94" spans="1:18" ht="16.5" x14ac:dyDescent="0.3">
      <c r="J94" s="80"/>
      <c r="K94" s="80"/>
      <c r="L94" s="80"/>
      <c r="M94" s="80"/>
      <c r="N94" s="80"/>
      <c r="O94" s="80"/>
      <c r="P94" s="80"/>
      <c r="Q94" s="80"/>
      <c r="R94" s="80"/>
    </row>
  </sheetData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49" zoomScale="80" zoomScaleNormal="80" workbookViewId="0">
      <selection activeCell="B79" sqref="B7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7</v>
      </c>
      <c r="H9" s="5" t="s">
        <v>8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9</v>
      </c>
      <c r="C11" s="1" t="s">
        <v>10</v>
      </c>
      <c r="F11" s="5" t="s">
        <v>1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11</v>
      </c>
      <c r="C13" s="1" t="s">
        <v>12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13</v>
      </c>
      <c r="C15" s="16" t="s">
        <v>14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15</v>
      </c>
      <c r="D16" s="17"/>
      <c r="E16" s="17"/>
      <c r="F16" s="20">
        <v>58</v>
      </c>
      <c r="G16" s="21" t="s">
        <v>16</v>
      </c>
      <c r="H16" s="22">
        <v>44.5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17</v>
      </c>
      <c r="D17" s="17"/>
      <c r="E17" s="17"/>
      <c r="F17" s="23">
        <v>6</v>
      </c>
      <c r="G17" s="24" t="s">
        <v>18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9" t="s">
        <v>19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25" t="s">
        <v>20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/>
      <c r="D20" s="17"/>
      <c r="E20" s="17"/>
      <c r="F20" s="20">
        <v>11.8</v>
      </c>
      <c r="G20" s="21" t="s">
        <v>16</v>
      </c>
      <c r="H20" s="22">
        <v>25.5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23">
        <v>1</v>
      </c>
      <c r="G21" s="24" t="s">
        <v>21</v>
      </c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23</v>
      </c>
      <c r="C23" s="26" t="s">
        <v>24</v>
      </c>
      <c r="D23" s="5" t="s">
        <v>25</v>
      </c>
      <c r="E23" s="27" t="s">
        <v>26</v>
      </c>
      <c r="F23" s="1" t="s">
        <v>101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27</v>
      </c>
      <c r="C25" s="28">
        <v>58</v>
      </c>
      <c r="D25" s="27" t="s">
        <v>28</v>
      </c>
      <c r="E25" s="29">
        <v>89</v>
      </c>
      <c r="F25" s="30">
        <f>+C25</f>
        <v>58</v>
      </c>
      <c r="G25" s="31" t="s">
        <v>28</v>
      </c>
      <c r="H25" s="31">
        <f>+E25</f>
        <v>89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29</v>
      </c>
      <c r="B26" s="3"/>
      <c r="C26" s="32">
        <f>+F16</f>
        <v>58</v>
      </c>
      <c r="D26" s="33" t="s">
        <v>28</v>
      </c>
      <c r="E26" s="32">
        <f>+H16</f>
        <v>44.5</v>
      </c>
      <c r="F26" s="34">
        <f>+E26</f>
        <v>44.5</v>
      </c>
      <c r="G26" s="34" t="s">
        <v>28</v>
      </c>
      <c r="H26" s="34">
        <f>+C26</f>
        <v>58</v>
      </c>
      <c r="I26" s="35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36"/>
      <c r="C27" s="37">
        <f>+C25/C26</f>
        <v>1</v>
      </c>
      <c r="D27" s="38"/>
      <c r="E27" s="37">
        <f>+E25/E26</f>
        <v>2</v>
      </c>
      <c r="F27" s="37">
        <f>+F25/F26</f>
        <v>1.303370786516854</v>
      </c>
      <c r="G27" s="38"/>
      <c r="H27" s="37">
        <f>+H25/H26</f>
        <v>1.5344827586206897</v>
      </c>
      <c r="I27" s="35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31</v>
      </c>
      <c r="B28" s="39"/>
      <c r="C28" s="40"/>
      <c r="D28" s="41">
        <v>2</v>
      </c>
      <c r="E28" s="42"/>
      <c r="F28" s="43"/>
      <c r="G28" s="44">
        <v>1</v>
      </c>
      <c r="H28" s="45" t="s">
        <v>32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33</v>
      </c>
      <c r="B30" s="30" t="s">
        <v>34</v>
      </c>
      <c r="D30" s="46" t="s">
        <v>35</v>
      </c>
      <c r="E30" s="47">
        <f>+F30/1000</f>
        <v>5.375</v>
      </c>
      <c r="F30" s="81">
        <v>5375</v>
      </c>
      <c r="G30" s="1" t="s">
        <v>36</v>
      </c>
      <c r="H30" s="48">
        <v>0.15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37</v>
      </c>
      <c r="E31" s="47">
        <f>+H30*E30</f>
        <v>0.80625000000000002</v>
      </c>
      <c r="H31" s="48"/>
      <c r="I31" s="35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38</v>
      </c>
      <c r="E32" s="50">
        <f>+E30-E31</f>
        <v>4.5687499999999996</v>
      </c>
      <c r="I32" s="3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6" t="s">
        <v>39</v>
      </c>
      <c r="F33" s="26" t="s">
        <v>40</v>
      </c>
      <c r="G33" s="26" t="s">
        <v>40</v>
      </c>
      <c r="H33" s="26" t="s">
        <v>40</v>
      </c>
      <c r="I33" s="35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6" t="s">
        <v>41</v>
      </c>
      <c r="E34" s="51">
        <f>+E32</f>
        <v>4.5687499999999996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6" t="s">
        <v>42</v>
      </c>
      <c r="E35" s="51">
        <f>+E34*1.2</f>
        <v>5.482499999999999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6"/>
      <c r="C37" s="35"/>
      <c r="E37" s="10" t="s">
        <v>43</v>
      </c>
      <c r="F37" s="11" t="s">
        <v>44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45</v>
      </c>
      <c r="C38" s="52">
        <v>2</v>
      </c>
      <c r="D38" s="53" t="s">
        <v>46</v>
      </c>
      <c r="E38" s="13"/>
      <c r="F38" s="14" t="s">
        <v>47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6"/>
      <c r="D39" s="1" t="s">
        <v>48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49</v>
      </c>
      <c r="B40" s="5"/>
      <c r="C40" s="54">
        <f>+B48/F17</f>
        <v>1333.3333333333333</v>
      </c>
      <c r="D40" s="29">
        <v>300</v>
      </c>
      <c r="F40" s="49" t="s">
        <v>50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51</v>
      </c>
      <c r="C41" s="39">
        <f>+C40+D40</f>
        <v>1633.3333333333333</v>
      </c>
      <c r="F41" s="49" t="s">
        <v>52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53</v>
      </c>
      <c r="C42" s="39">
        <f>+C41/C38</f>
        <v>816.66666666666663</v>
      </c>
      <c r="F42" s="49" t="s">
        <v>54</v>
      </c>
      <c r="G42" s="28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6"/>
      <c r="F43" s="46" t="s">
        <v>55</v>
      </c>
      <c r="G43" s="82">
        <f>+C40/1000</f>
        <v>1.3333333333333333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56</v>
      </c>
      <c r="G44" s="52">
        <f>+C41*F17</f>
        <v>9800</v>
      </c>
      <c r="H44" s="3">
        <f>+G44*F19</f>
        <v>0</v>
      </c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57</v>
      </c>
      <c r="C46" s="30">
        <f>+C42*C38</f>
        <v>1633.3333333333333</v>
      </c>
      <c r="F46" s="49"/>
      <c r="G46" s="35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S47"/>
    </row>
    <row r="48" spans="1:19" x14ac:dyDescent="0.3">
      <c r="A48" s="4" t="s">
        <v>58</v>
      </c>
      <c r="B48" s="26">
        <v>8000</v>
      </c>
      <c r="C48" s="3"/>
      <c r="D48" s="30" t="s">
        <v>59</v>
      </c>
      <c r="E48" s="30" t="s">
        <v>60</v>
      </c>
      <c r="F48" s="30" t="s">
        <v>61</v>
      </c>
      <c r="G48" s="30" t="s">
        <v>62</v>
      </c>
      <c r="H48" s="30" t="s">
        <v>63</v>
      </c>
    </row>
    <row r="49" spans="1:9" x14ac:dyDescent="0.3">
      <c r="A49" s="56" t="s">
        <v>65</v>
      </c>
      <c r="B49" s="57"/>
      <c r="C49" s="3"/>
      <c r="D49" s="26">
        <v>2</v>
      </c>
      <c r="E49" s="26">
        <v>1</v>
      </c>
      <c r="F49" s="26" t="s">
        <v>66</v>
      </c>
      <c r="G49" s="35">
        <f>185+145</f>
        <v>330</v>
      </c>
      <c r="H49" s="35">
        <f>+(D49*E49)*G49</f>
        <v>660</v>
      </c>
    </row>
    <row r="50" spans="1:9" x14ac:dyDescent="0.3">
      <c r="A50" s="57" t="s">
        <v>71</v>
      </c>
      <c r="B50" s="58">
        <f>+E34*C42</f>
        <v>3731.145833333333</v>
      </c>
      <c r="C50" s="3"/>
      <c r="D50" s="26">
        <v>1</v>
      </c>
      <c r="E50" s="26">
        <v>2</v>
      </c>
      <c r="F50" s="26" t="s">
        <v>72</v>
      </c>
      <c r="G50" s="35">
        <v>160</v>
      </c>
      <c r="H50" s="35">
        <f>+(D50*E50)*G50</f>
        <v>320</v>
      </c>
    </row>
    <row r="51" spans="1:9" x14ac:dyDescent="0.3">
      <c r="A51" s="57" t="s">
        <v>22</v>
      </c>
      <c r="B51" s="58">
        <f>+H61</f>
        <v>1950</v>
      </c>
      <c r="C51" s="3"/>
      <c r="D51" s="26">
        <v>1</v>
      </c>
      <c r="E51" s="26">
        <v>2</v>
      </c>
      <c r="F51" s="26" t="s">
        <v>74</v>
      </c>
      <c r="G51" s="35">
        <v>400</v>
      </c>
      <c r="H51" s="35">
        <f>+G51*E51*D51</f>
        <v>800</v>
      </c>
    </row>
    <row r="52" spans="1:9" x14ac:dyDescent="0.3">
      <c r="A52" s="57"/>
      <c r="B52" s="58"/>
      <c r="C52" s="3"/>
      <c r="D52" s="26">
        <v>1</v>
      </c>
      <c r="E52" s="26">
        <v>1</v>
      </c>
      <c r="F52" s="26" t="s">
        <v>75</v>
      </c>
      <c r="G52" s="35">
        <v>170</v>
      </c>
      <c r="H52" s="35">
        <f t="shared" ref="H52:H58" si="0">+G52*E52*D52</f>
        <v>170</v>
      </c>
      <c r="I52" s="35">
        <f>+(B71/100)*2</f>
        <v>165.44749999999999</v>
      </c>
    </row>
    <row r="53" spans="1:9" x14ac:dyDescent="0.3">
      <c r="A53" s="57"/>
      <c r="B53" s="58"/>
      <c r="C53" s="3"/>
      <c r="D53" s="26">
        <v>0</v>
      </c>
      <c r="E53" s="26">
        <v>0</v>
      </c>
      <c r="F53" s="26" t="s">
        <v>76</v>
      </c>
      <c r="G53" s="35">
        <v>130</v>
      </c>
      <c r="H53" s="35">
        <f t="shared" si="0"/>
        <v>0</v>
      </c>
    </row>
    <row r="54" spans="1:9" x14ac:dyDescent="0.3">
      <c r="A54" s="60" t="s">
        <v>78</v>
      </c>
      <c r="B54" s="58">
        <v>100</v>
      </c>
      <c r="C54" s="3"/>
      <c r="D54" s="26">
        <v>0</v>
      </c>
      <c r="E54" s="26">
        <v>0</v>
      </c>
      <c r="F54" s="26" t="s">
        <v>79</v>
      </c>
      <c r="G54" s="35">
        <v>120</v>
      </c>
      <c r="H54" s="35">
        <f t="shared" si="0"/>
        <v>0</v>
      </c>
    </row>
    <row r="55" spans="1:9" x14ac:dyDescent="0.3">
      <c r="A55" s="60" t="s">
        <v>80</v>
      </c>
      <c r="B55" s="58">
        <v>300</v>
      </c>
      <c r="D55" s="26">
        <v>1</v>
      </c>
      <c r="E55" s="26">
        <v>0</v>
      </c>
      <c r="F55" s="26" t="s">
        <v>81</v>
      </c>
      <c r="G55" s="35">
        <v>1.5</v>
      </c>
      <c r="H55" s="35">
        <f t="shared" si="0"/>
        <v>0</v>
      </c>
    </row>
    <row r="56" spans="1:9" x14ac:dyDescent="0.3">
      <c r="A56" s="60" t="s">
        <v>82</v>
      </c>
      <c r="B56" s="58">
        <v>180</v>
      </c>
      <c r="D56" s="26">
        <v>0</v>
      </c>
      <c r="E56" s="26">
        <v>0</v>
      </c>
      <c r="F56" s="26" t="s">
        <v>83</v>
      </c>
      <c r="G56" s="35">
        <v>1000</v>
      </c>
      <c r="H56" s="35">
        <f t="shared" si="0"/>
        <v>0</v>
      </c>
    </row>
    <row r="57" spans="1:9" customFormat="1" ht="15.75" x14ac:dyDescent="0.3">
      <c r="A57" s="60"/>
      <c r="B57" s="60"/>
      <c r="C57" s="1"/>
      <c r="D57" s="26">
        <v>0</v>
      </c>
      <c r="E57" s="26">
        <v>0</v>
      </c>
      <c r="F57" s="26" t="s">
        <v>84</v>
      </c>
      <c r="G57" s="35">
        <v>0</v>
      </c>
      <c r="H57" s="35">
        <f t="shared" si="0"/>
        <v>0</v>
      </c>
      <c r="I57" s="1"/>
    </row>
    <row r="58" spans="1:9" customFormat="1" ht="15.75" x14ac:dyDescent="0.3">
      <c r="A58" s="56" t="s">
        <v>85</v>
      </c>
      <c r="B58" s="61">
        <f>SUM(B50:B54)</f>
        <v>5781.145833333333</v>
      </c>
      <c r="C58" s="3"/>
      <c r="D58" s="26">
        <v>0</v>
      </c>
      <c r="E58" s="26">
        <v>0</v>
      </c>
      <c r="F58" s="3" t="s">
        <v>86</v>
      </c>
      <c r="G58" s="35">
        <v>1000</v>
      </c>
      <c r="H58" s="35">
        <f t="shared" si="0"/>
        <v>0</v>
      </c>
      <c r="I58" s="1"/>
    </row>
    <row r="59" spans="1:9" customFormat="1" ht="15.75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  <c r="I59" s="1"/>
    </row>
    <row r="60" spans="1:9" customFormat="1" ht="15.75" x14ac:dyDescent="0.3">
      <c r="A60" s="9"/>
      <c r="B60" s="37">
        <f>+B58/B48</f>
        <v>0.72264322916666668</v>
      </c>
      <c r="C60" s="4" t="s">
        <v>87</v>
      </c>
      <c r="D60" s="3"/>
      <c r="E60" s="3"/>
      <c r="F60" s="3"/>
      <c r="G60" s="3"/>
      <c r="H60" s="1"/>
      <c r="I60" s="1"/>
    </row>
    <row r="61" spans="1:9" customFormat="1" ht="15.75" x14ac:dyDescent="0.3">
      <c r="A61" s="3"/>
      <c r="B61" s="3"/>
      <c r="C61" s="1"/>
      <c r="D61" s="3"/>
      <c r="E61" s="3"/>
      <c r="F61" s="3"/>
      <c r="G61" s="63" t="s">
        <v>88</v>
      </c>
      <c r="H61" s="35">
        <f>SUM(H49:H60)</f>
        <v>1950</v>
      </c>
      <c r="I61" s="1"/>
    </row>
    <row r="62" spans="1:9" customFormat="1" ht="15.75" x14ac:dyDescent="0.3">
      <c r="A62" s="1"/>
      <c r="B62" s="1"/>
      <c r="C62" s="1"/>
      <c r="D62" s="3"/>
      <c r="E62" s="3"/>
      <c r="F62" s="1"/>
      <c r="G62" s="5" t="s">
        <v>89</v>
      </c>
      <c r="H62" s="64">
        <v>1.5</v>
      </c>
      <c r="I62" s="1"/>
    </row>
    <row r="63" spans="1:9" customFormat="1" ht="15.75" x14ac:dyDescent="0.3">
      <c r="A63" s="4" t="s">
        <v>90</v>
      </c>
      <c r="B63" s="3"/>
      <c r="C63" s="3"/>
      <c r="D63" s="1"/>
      <c r="E63" s="37">
        <f>+B71/C40</f>
        <v>6.2042812500000002</v>
      </c>
      <c r="F63" s="1"/>
      <c r="G63" s="1" t="s">
        <v>91</v>
      </c>
      <c r="H63" s="65">
        <v>1.75</v>
      </c>
      <c r="I63" s="1"/>
    </row>
    <row r="64" spans="1:9" customFormat="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91</v>
      </c>
      <c r="H64" s="65">
        <v>2</v>
      </c>
      <c r="I64" s="1"/>
    </row>
    <row r="65" spans="1:10" customFormat="1" ht="15.75" x14ac:dyDescent="0.3">
      <c r="A65" s="56" t="s">
        <v>94</v>
      </c>
      <c r="B65" s="57"/>
      <c r="C65" s="3"/>
      <c r="D65" s="3">
        <f>+B71*C68</f>
        <v>0</v>
      </c>
      <c r="E65" s="3"/>
      <c r="F65" s="3"/>
      <c r="G65" s="66" t="s">
        <v>95</v>
      </c>
      <c r="H65" s="67">
        <v>2.5</v>
      </c>
      <c r="I65" s="1"/>
    </row>
    <row r="66" spans="1:10" customFormat="1" ht="15.75" x14ac:dyDescent="0.3">
      <c r="A66" s="57" t="s">
        <v>71</v>
      </c>
      <c r="B66" s="58">
        <f>+E35*C42</f>
        <v>4477.3749999999991</v>
      </c>
      <c r="C66" s="68"/>
      <c r="D66" s="1"/>
      <c r="E66" s="1"/>
      <c r="F66" s="1"/>
      <c r="G66" s="1"/>
      <c r="H66" s="1"/>
      <c r="I66" s="1"/>
    </row>
    <row r="67" spans="1:10" customFormat="1" ht="15.75" x14ac:dyDescent="0.3">
      <c r="A67" s="57" t="s">
        <v>22</v>
      </c>
      <c r="B67" s="58">
        <f>+H61*H62</f>
        <v>2925</v>
      </c>
      <c r="C67" s="68"/>
      <c r="D67" s="1"/>
      <c r="E67" s="1"/>
      <c r="F67" s="1"/>
      <c r="G67" s="1"/>
      <c r="H67" s="1"/>
      <c r="I67" s="1"/>
    </row>
    <row r="68" spans="1:10" customFormat="1" ht="15.75" x14ac:dyDescent="0.3">
      <c r="A68" s="57" t="str">
        <f>+A54</f>
        <v>P. de color</v>
      </c>
      <c r="B68" s="58">
        <f>+B54*H62</f>
        <v>150</v>
      </c>
      <c r="C68" s="68"/>
      <c r="D68" s="1"/>
      <c r="E68" s="1"/>
      <c r="F68" s="1"/>
      <c r="G68" s="69" t="s">
        <v>96</v>
      </c>
      <c r="H68" s="37">
        <f>+B60</f>
        <v>0.72264322916666668</v>
      </c>
      <c r="I68" s="70">
        <f>+H68*B48</f>
        <v>5781.145833333333</v>
      </c>
    </row>
    <row r="69" spans="1:10" customFormat="1" ht="15.75" x14ac:dyDescent="0.3">
      <c r="A69" s="57" t="str">
        <f>+A55</f>
        <v>Empaque</v>
      </c>
      <c r="B69" s="58">
        <f>+B55*H62</f>
        <v>450</v>
      </c>
      <c r="C69" s="71"/>
      <c r="D69" s="1"/>
      <c r="E69" s="1"/>
      <c r="F69" s="1"/>
      <c r="G69" s="69" t="s">
        <v>97</v>
      </c>
      <c r="H69" s="37">
        <f>+C71</f>
        <v>1.034046875</v>
      </c>
      <c r="I69" s="70">
        <f>+B48*C71</f>
        <v>8272.375</v>
      </c>
    </row>
    <row r="70" spans="1:10" customFormat="1" ht="16.5" thickBot="1" x14ac:dyDescent="0.35">
      <c r="A70" s="57" t="str">
        <f>+A56</f>
        <v>Mensajeria</v>
      </c>
      <c r="B70" s="58">
        <f>+B56*H62</f>
        <v>270</v>
      </c>
      <c r="C70" s="71"/>
      <c r="D70" s="1"/>
      <c r="E70" s="1"/>
      <c r="F70" s="1"/>
      <c r="G70" s="72" t="s">
        <v>98</v>
      </c>
      <c r="H70" s="73">
        <f>+H69-H68</f>
        <v>0.31140364583333335</v>
      </c>
      <c r="I70" s="74">
        <f>+B48*H70</f>
        <v>2491.229166666667</v>
      </c>
    </row>
    <row r="71" spans="1:10" customFormat="1" ht="17.25" thickBot="1" x14ac:dyDescent="0.35">
      <c r="A71" s="56" t="s">
        <v>85</v>
      </c>
      <c r="B71" s="61">
        <f>SUM(B65:B70)</f>
        <v>8272.375</v>
      </c>
      <c r="C71" s="73">
        <f>+B71/B48</f>
        <v>1.034046875</v>
      </c>
      <c r="D71" s="75">
        <f>+C71*1.15</f>
        <v>1.1891539062499998</v>
      </c>
      <c r="E71" s="76">
        <f>+D71*B48</f>
        <v>9513.2312499999989</v>
      </c>
      <c r="F71" s="1"/>
      <c r="G71" s="77" t="s">
        <v>99</v>
      </c>
      <c r="H71" s="48"/>
      <c r="I71" s="1"/>
    </row>
    <row r="72" spans="1:10" ht="16.5" x14ac:dyDescent="0.3">
      <c r="D72" s="78">
        <f>+D71-C71</f>
        <v>0.1551070312499998</v>
      </c>
      <c r="E72" s="76" t="s">
        <v>100</v>
      </c>
      <c r="F72" s="74">
        <f>+E71-B71</f>
        <v>1240.8562499999989</v>
      </c>
    </row>
    <row r="74" spans="1:10" ht="16.5" thickBot="1" x14ac:dyDescent="0.35">
      <c r="A74"/>
      <c r="B74"/>
      <c r="C74"/>
      <c r="D74"/>
      <c r="E74"/>
      <c r="F74"/>
      <c r="G74"/>
      <c r="H74"/>
      <c r="I74"/>
    </row>
    <row r="75" spans="1:10" x14ac:dyDescent="0.3">
      <c r="A75" s="10"/>
      <c r="B75" s="11" t="s">
        <v>64</v>
      </c>
      <c r="C75" s="11"/>
      <c r="D75" s="11"/>
      <c r="E75" s="11"/>
      <c r="F75" s="11"/>
      <c r="G75" s="11"/>
      <c r="H75" s="11"/>
      <c r="I75" s="12"/>
    </row>
    <row r="76" spans="1:10" x14ac:dyDescent="0.3">
      <c r="A76" s="6"/>
      <c r="B76" s="21">
        <f>+F16</f>
        <v>58</v>
      </c>
      <c r="C76" s="21">
        <f>+H16</f>
        <v>44.5</v>
      </c>
      <c r="D76" s="7" t="s">
        <v>67</v>
      </c>
      <c r="E76" s="21" t="s">
        <v>68</v>
      </c>
      <c r="F76" s="7" t="s">
        <v>69</v>
      </c>
      <c r="G76" s="7" t="s">
        <v>70</v>
      </c>
      <c r="H76" s="7"/>
      <c r="I76" s="8"/>
    </row>
    <row r="77" spans="1:10" x14ac:dyDescent="0.3">
      <c r="A77" s="6"/>
      <c r="B77" s="21">
        <f>0.514*0.47*C41</f>
        <v>394.58066666666662</v>
      </c>
      <c r="C77" s="59">
        <v>3.4</v>
      </c>
      <c r="D77" s="21">
        <f>+B77*C77</f>
        <v>1341.5742666666665</v>
      </c>
      <c r="E77" s="59">
        <v>0</v>
      </c>
      <c r="F77" s="59">
        <f>+D77+E77</f>
        <v>1341.5742666666665</v>
      </c>
      <c r="G77" s="24" t="s">
        <v>73</v>
      </c>
      <c r="H77" s="7"/>
      <c r="I77" s="8"/>
    </row>
    <row r="78" spans="1:10" x14ac:dyDescent="0.3">
      <c r="A78" s="6"/>
      <c r="B78" s="7"/>
      <c r="C78" s="24"/>
      <c r="D78" s="7"/>
      <c r="E78" s="21"/>
      <c r="F78" s="59">
        <f>+F77/8</f>
        <v>167.69678333333331</v>
      </c>
      <c r="G78" s="7"/>
      <c r="H78" s="7"/>
      <c r="I78" s="8"/>
    </row>
    <row r="79" spans="1:10" x14ac:dyDescent="0.3">
      <c r="A79" s="6"/>
      <c r="B79" s="21">
        <f>+B76</f>
        <v>58</v>
      </c>
      <c r="C79" s="59">
        <f>+C76</f>
        <v>44.5</v>
      </c>
      <c r="D79" s="21"/>
      <c r="E79" s="59"/>
      <c r="F79" s="59"/>
      <c r="G79" s="24"/>
      <c r="H79" s="7"/>
      <c r="I79" s="8"/>
      <c r="J79" s="79"/>
    </row>
    <row r="80" spans="1:10" x14ac:dyDescent="0.3">
      <c r="A80" s="6"/>
      <c r="B80" s="21">
        <f>0.36*0.7*C41</f>
        <v>411.59999999999997</v>
      </c>
      <c r="C80" s="59">
        <v>2.4</v>
      </c>
      <c r="D80" s="21">
        <f>+B80*C80</f>
        <v>987.83999999999992</v>
      </c>
      <c r="E80" s="59">
        <v>360</v>
      </c>
      <c r="F80" s="59">
        <f>+D80+E80</f>
        <v>1347.84</v>
      </c>
      <c r="G80" s="24" t="s">
        <v>77</v>
      </c>
      <c r="H80" s="7"/>
      <c r="I80" s="8"/>
    </row>
    <row r="81" spans="1:18" x14ac:dyDescent="0.3">
      <c r="A81" s="6"/>
      <c r="B81" s="7"/>
      <c r="C81" s="7"/>
      <c r="D81" s="7"/>
      <c r="E81" s="21"/>
      <c r="F81" s="59">
        <f>+F80/8</f>
        <v>168.48</v>
      </c>
      <c r="G81" s="7"/>
      <c r="H81" s="7"/>
      <c r="I81" s="8"/>
    </row>
    <row r="82" spans="1:18" ht="15" thickBot="1" x14ac:dyDescent="0.35">
      <c r="A82" s="13"/>
      <c r="B82" s="14"/>
      <c r="C82" s="14"/>
      <c r="D82" s="14"/>
      <c r="E82" s="14"/>
      <c r="F82" s="14"/>
      <c r="G82" s="14"/>
      <c r="H82" s="14"/>
      <c r="I82" s="15"/>
    </row>
    <row r="85" spans="1:18" ht="16.5" x14ac:dyDescent="0.3">
      <c r="J85" s="80"/>
      <c r="K85" s="80"/>
      <c r="L85" s="80"/>
      <c r="M85" s="80"/>
      <c r="N85" s="80"/>
      <c r="O85" s="80"/>
      <c r="P85" s="80"/>
      <c r="Q85" s="80"/>
      <c r="R85" s="80"/>
    </row>
    <row r="86" spans="1:18" ht="16.5" x14ac:dyDescent="0.3">
      <c r="J86" s="80"/>
      <c r="K86" s="80"/>
      <c r="L86" s="80"/>
      <c r="M86" s="80"/>
      <c r="N86" s="80"/>
      <c r="O86" s="80"/>
      <c r="P86" s="80"/>
      <c r="Q86" s="80"/>
      <c r="R86" s="80"/>
    </row>
    <row r="87" spans="1:18" ht="16.5" x14ac:dyDescent="0.3">
      <c r="J87" s="80"/>
      <c r="K87" s="80"/>
      <c r="L87" s="80"/>
      <c r="M87" s="80"/>
      <c r="N87" s="80"/>
      <c r="O87" s="80"/>
      <c r="P87" s="80"/>
      <c r="Q87" s="80"/>
      <c r="R87" s="80"/>
    </row>
    <row r="88" spans="1:18" ht="16.5" x14ac:dyDescent="0.3">
      <c r="J88" s="80"/>
      <c r="K88" s="80"/>
      <c r="L88" s="80"/>
      <c r="M88" s="80"/>
      <c r="N88" s="80"/>
      <c r="O88" s="80"/>
      <c r="P88" s="80"/>
      <c r="Q88" s="80"/>
      <c r="R88" s="80"/>
    </row>
    <row r="89" spans="1:18" ht="16.5" x14ac:dyDescent="0.3">
      <c r="J89" s="80"/>
      <c r="K89" s="80"/>
      <c r="L89" s="80"/>
      <c r="M89" s="80"/>
      <c r="N89" s="80"/>
      <c r="O89" s="80"/>
      <c r="P89" s="80"/>
      <c r="Q89" s="80"/>
      <c r="R89" s="80"/>
    </row>
    <row r="90" spans="1:18" ht="16.5" x14ac:dyDescent="0.3">
      <c r="J90" s="80"/>
      <c r="K90" s="80"/>
      <c r="L90" s="80"/>
      <c r="M90" s="80"/>
      <c r="N90" s="80"/>
      <c r="O90" s="80"/>
      <c r="P90" s="80"/>
      <c r="Q90" s="80"/>
      <c r="R90" s="80"/>
    </row>
    <row r="91" spans="1:18" ht="16.5" x14ac:dyDescent="0.3">
      <c r="J91" s="80"/>
      <c r="K91" s="80"/>
      <c r="L91" s="80"/>
      <c r="M91" s="80"/>
      <c r="N91" s="80"/>
      <c r="O91" s="80"/>
      <c r="P91" s="80"/>
      <c r="Q91" s="80"/>
      <c r="R91" s="80"/>
    </row>
    <row r="92" spans="1:18" ht="16.5" x14ac:dyDescent="0.3">
      <c r="J92" s="80"/>
      <c r="K92" s="80"/>
      <c r="L92" s="80"/>
      <c r="M92" s="80"/>
      <c r="N92" s="80"/>
      <c r="O92" s="80"/>
      <c r="P92" s="80"/>
      <c r="Q92" s="80"/>
      <c r="R92" s="80"/>
    </row>
    <row r="93" spans="1:18" ht="16.5" x14ac:dyDescent="0.3">
      <c r="J93" s="80"/>
      <c r="K93" s="80"/>
      <c r="L93" s="80"/>
      <c r="M93" s="80"/>
      <c r="N93" s="80"/>
      <c r="O93" s="80"/>
      <c r="P93" s="80"/>
      <c r="Q93" s="80"/>
      <c r="R93" s="80"/>
    </row>
    <row r="94" spans="1:18" ht="16.5" x14ac:dyDescent="0.3">
      <c r="J94" s="80"/>
      <c r="K94" s="80"/>
      <c r="L94" s="80"/>
      <c r="M94" s="80"/>
      <c r="N94" s="80"/>
      <c r="O94" s="80"/>
      <c r="P94" s="80"/>
      <c r="Q94" s="80"/>
      <c r="R94" s="80"/>
    </row>
  </sheetData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50" zoomScale="80" zoomScaleNormal="80" workbookViewId="0">
      <selection activeCell="B56" sqref="B5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7</v>
      </c>
      <c r="H9" s="5" t="s">
        <v>8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9</v>
      </c>
      <c r="C11" s="1" t="s">
        <v>10</v>
      </c>
      <c r="F11" s="5" t="s">
        <v>1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11</v>
      </c>
      <c r="C13" s="1" t="s">
        <v>12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13</v>
      </c>
      <c r="C15" s="16" t="s">
        <v>14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15</v>
      </c>
      <c r="D16" s="17"/>
      <c r="E16" s="17"/>
      <c r="F16" s="20">
        <v>58</v>
      </c>
      <c r="G16" s="21" t="s">
        <v>16</v>
      </c>
      <c r="H16" s="22">
        <v>44.5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17</v>
      </c>
      <c r="D17" s="17"/>
      <c r="E17" s="17"/>
      <c r="F17" s="23">
        <v>6</v>
      </c>
      <c r="G17" s="24" t="s">
        <v>18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9" t="s">
        <v>19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25" t="s">
        <v>20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/>
      <c r="D20" s="17"/>
      <c r="E20" s="17"/>
      <c r="F20" s="20">
        <v>11.8</v>
      </c>
      <c r="G20" s="21" t="s">
        <v>16</v>
      </c>
      <c r="H20" s="22">
        <v>25.5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23">
        <v>1</v>
      </c>
      <c r="G21" s="24" t="s">
        <v>21</v>
      </c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23</v>
      </c>
      <c r="C23" s="26" t="s">
        <v>24</v>
      </c>
      <c r="D23" s="5" t="s">
        <v>25</v>
      </c>
      <c r="E23" s="27" t="s">
        <v>26</v>
      </c>
      <c r="F23" s="1" t="s">
        <v>101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27</v>
      </c>
      <c r="C25" s="28">
        <v>58</v>
      </c>
      <c r="D25" s="27" t="s">
        <v>28</v>
      </c>
      <c r="E25" s="29">
        <v>89</v>
      </c>
      <c r="F25" s="30">
        <f>+C25</f>
        <v>58</v>
      </c>
      <c r="G25" s="31" t="s">
        <v>28</v>
      </c>
      <c r="H25" s="31">
        <f>+E25</f>
        <v>89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29</v>
      </c>
      <c r="B26" s="3"/>
      <c r="C26" s="32">
        <f>+F16</f>
        <v>58</v>
      </c>
      <c r="D26" s="33" t="s">
        <v>28</v>
      </c>
      <c r="E26" s="32">
        <f>+H16</f>
        <v>44.5</v>
      </c>
      <c r="F26" s="34">
        <f>+E26</f>
        <v>44.5</v>
      </c>
      <c r="G26" s="34" t="s">
        <v>28</v>
      </c>
      <c r="H26" s="34">
        <f>+C26</f>
        <v>58</v>
      </c>
      <c r="I26" s="35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36"/>
      <c r="C27" s="37">
        <f>+C25/C26</f>
        <v>1</v>
      </c>
      <c r="D27" s="38"/>
      <c r="E27" s="37">
        <f>+E25/E26</f>
        <v>2</v>
      </c>
      <c r="F27" s="37">
        <f>+F25/F26</f>
        <v>1.303370786516854</v>
      </c>
      <c r="G27" s="38"/>
      <c r="H27" s="37">
        <f>+H25/H26</f>
        <v>1.5344827586206897</v>
      </c>
      <c r="I27" s="35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31</v>
      </c>
      <c r="B28" s="39"/>
      <c r="C28" s="40"/>
      <c r="D28" s="41">
        <v>2</v>
      </c>
      <c r="E28" s="42"/>
      <c r="F28" s="43"/>
      <c r="G28" s="44">
        <v>1</v>
      </c>
      <c r="H28" s="45" t="s">
        <v>32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33</v>
      </c>
      <c r="B30" s="30" t="s">
        <v>34</v>
      </c>
      <c r="D30" s="46" t="s">
        <v>35</v>
      </c>
      <c r="E30" s="47">
        <f>+F30/1000</f>
        <v>5.375</v>
      </c>
      <c r="F30" s="81">
        <v>5375</v>
      </c>
      <c r="G30" s="1" t="s">
        <v>36</v>
      </c>
      <c r="H30" s="48">
        <v>0.15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37</v>
      </c>
      <c r="E31" s="47">
        <f>+H30*E30</f>
        <v>0.80625000000000002</v>
      </c>
      <c r="H31" s="48"/>
      <c r="I31" s="35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38</v>
      </c>
      <c r="E32" s="50">
        <f>+E30-E31</f>
        <v>4.5687499999999996</v>
      </c>
      <c r="I32" s="3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6" t="s">
        <v>39</v>
      </c>
      <c r="F33" s="26" t="s">
        <v>40</v>
      </c>
      <c r="G33" s="26" t="s">
        <v>40</v>
      </c>
      <c r="H33" s="26" t="s">
        <v>40</v>
      </c>
      <c r="I33" s="35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6" t="s">
        <v>41</v>
      </c>
      <c r="E34" s="51">
        <f>+E32</f>
        <v>4.5687499999999996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6" t="s">
        <v>42</v>
      </c>
      <c r="E35" s="51">
        <f>+E34*1.2</f>
        <v>5.482499999999999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6"/>
      <c r="C37" s="35"/>
      <c r="E37" s="10" t="s">
        <v>43</v>
      </c>
      <c r="F37" s="11" t="s">
        <v>44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45</v>
      </c>
      <c r="C38" s="52">
        <v>2</v>
      </c>
      <c r="D38" s="53" t="s">
        <v>46</v>
      </c>
      <c r="E38" s="13"/>
      <c r="F38" s="14" t="s">
        <v>47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6"/>
      <c r="D39" s="1" t="s">
        <v>48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49</v>
      </c>
      <c r="B40" s="5"/>
      <c r="C40" s="54">
        <f>+B48/F17</f>
        <v>1000</v>
      </c>
      <c r="D40" s="29">
        <v>300</v>
      </c>
      <c r="F40" s="49" t="s">
        <v>50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51</v>
      </c>
      <c r="C41" s="39">
        <f>+C40+D40</f>
        <v>1300</v>
      </c>
      <c r="F41" s="49" t="s">
        <v>52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53</v>
      </c>
      <c r="C42" s="39">
        <f>+C41/C38</f>
        <v>650</v>
      </c>
      <c r="F42" s="49" t="s">
        <v>54</v>
      </c>
      <c r="G42" s="28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6"/>
      <c r="F43" s="46" t="s">
        <v>55</v>
      </c>
      <c r="G43" s="82">
        <f>+C40/1000</f>
        <v>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56</v>
      </c>
      <c r="G44" s="52">
        <f>+C41*F17</f>
        <v>7800</v>
      </c>
      <c r="H44" s="3">
        <f>+G44*F19</f>
        <v>0</v>
      </c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57</v>
      </c>
      <c r="C46" s="30">
        <f>+C42*C38</f>
        <v>1300</v>
      </c>
      <c r="F46" s="49"/>
      <c r="G46" s="35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S47"/>
    </row>
    <row r="48" spans="1:19" x14ac:dyDescent="0.3">
      <c r="A48" s="4" t="s">
        <v>58</v>
      </c>
      <c r="B48" s="26">
        <v>6000</v>
      </c>
      <c r="C48" s="3"/>
      <c r="D48" s="30" t="s">
        <v>59</v>
      </c>
      <c r="E48" s="30" t="s">
        <v>60</v>
      </c>
      <c r="F48" s="30" t="s">
        <v>61</v>
      </c>
      <c r="G48" s="30" t="s">
        <v>62</v>
      </c>
      <c r="H48" s="30" t="s">
        <v>63</v>
      </c>
    </row>
    <row r="49" spans="1:9" x14ac:dyDescent="0.3">
      <c r="A49" s="56" t="s">
        <v>65</v>
      </c>
      <c r="B49" s="57"/>
      <c r="C49" s="3"/>
      <c r="D49" s="26">
        <v>2</v>
      </c>
      <c r="E49" s="26">
        <v>1</v>
      </c>
      <c r="F49" s="26" t="s">
        <v>66</v>
      </c>
      <c r="G49" s="35">
        <f>185+145</f>
        <v>330</v>
      </c>
      <c r="H49" s="35">
        <f>+(D49*E49)*G49</f>
        <v>660</v>
      </c>
    </row>
    <row r="50" spans="1:9" x14ac:dyDescent="0.3">
      <c r="A50" s="57" t="s">
        <v>71</v>
      </c>
      <c r="B50" s="58">
        <f>+E34*C42</f>
        <v>2969.6874999999995</v>
      </c>
      <c r="C50" s="3"/>
      <c r="D50" s="26">
        <v>1</v>
      </c>
      <c r="E50" s="26">
        <v>1</v>
      </c>
      <c r="F50" s="26" t="s">
        <v>72</v>
      </c>
      <c r="G50" s="35">
        <v>160</v>
      </c>
      <c r="H50" s="35">
        <f>+(D50*E50)*G50</f>
        <v>160</v>
      </c>
    </row>
    <row r="51" spans="1:9" x14ac:dyDescent="0.3">
      <c r="A51" s="57" t="s">
        <v>22</v>
      </c>
      <c r="B51" s="58">
        <f>+H61</f>
        <v>1370</v>
      </c>
      <c r="C51" s="3"/>
      <c r="D51" s="26">
        <v>1</v>
      </c>
      <c r="E51" s="26">
        <v>1</v>
      </c>
      <c r="F51" s="26" t="s">
        <v>74</v>
      </c>
      <c r="G51" s="35">
        <v>400</v>
      </c>
      <c r="H51" s="35">
        <f>+G51*E51*D51</f>
        <v>400</v>
      </c>
    </row>
    <row r="52" spans="1:9" x14ac:dyDescent="0.3">
      <c r="A52" s="57"/>
      <c r="B52" s="58"/>
      <c r="C52" s="3"/>
      <c r="D52" s="26">
        <v>1</v>
      </c>
      <c r="E52" s="26">
        <v>1</v>
      </c>
      <c r="F52" s="26" t="s">
        <v>75</v>
      </c>
      <c r="G52" s="35">
        <v>150</v>
      </c>
      <c r="H52" s="35">
        <f t="shared" ref="H52:H58" si="0">+G52*E52*D52</f>
        <v>150</v>
      </c>
      <c r="I52" s="35">
        <f>+(B71/100)*2</f>
        <v>128.27250000000001</v>
      </c>
    </row>
    <row r="53" spans="1:9" x14ac:dyDescent="0.3">
      <c r="A53" s="57"/>
      <c r="B53" s="58"/>
      <c r="C53" s="3"/>
      <c r="D53" s="26">
        <v>0</v>
      </c>
      <c r="E53" s="26">
        <v>0</v>
      </c>
      <c r="F53" s="26" t="s">
        <v>76</v>
      </c>
      <c r="G53" s="35">
        <v>130</v>
      </c>
      <c r="H53" s="35">
        <f t="shared" si="0"/>
        <v>0</v>
      </c>
    </row>
    <row r="54" spans="1:9" x14ac:dyDescent="0.3">
      <c r="A54" s="60" t="s">
        <v>78</v>
      </c>
      <c r="B54" s="58">
        <v>100</v>
      </c>
      <c r="C54" s="3"/>
      <c r="D54" s="26">
        <v>0</v>
      </c>
      <c r="E54" s="26">
        <v>0</v>
      </c>
      <c r="F54" s="26" t="s">
        <v>79</v>
      </c>
      <c r="G54" s="35">
        <v>120</v>
      </c>
      <c r="H54" s="35">
        <f t="shared" si="0"/>
        <v>0</v>
      </c>
    </row>
    <row r="55" spans="1:9" x14ac:dyDescent="0.3">
      <c r="A55" s="60" t="s">
        <v>80</v>
      </c>
      <c r="B55" s="58">
        <v>250</v>
      </c>
      <c r="D55" s="26">
        <v>1</v>
      </c>
      <c r="E55" s="26">
        <v>0</v>
      </c>
      <c r="F55" s="26" t="s">
        <v>81</v>
      </c>
      <c r="G55" s="35">
        <v>1.5</v>
      </c>
      <c r="H55" s="35">
        <f t="shared" si="0"/>
        <v>0</v>
      </c>
    </row>
    <row r="56" spans="1:9" x14ac:dyDescent="0.3">
      <c r="A56" s="60" t="s">
        <v>82</v>
      </c>
      <c r="B56" s="58">
        <v>180</v>
      </c>
      <c r="D56" s="26">
        <v>0</v>
      </c>
      <c r="E56" s="26">
        <v>0</v>
      </c>
      <c r="F56" s="26" t="s">
        <v>83</v>
      </c>
      <c r="G56" s="35">
        <v>1000</v>
      </c>
      <c r="H56" s="35">
        <f t="shared" si="0"/>
        <v>0</v>
      </c>
    </row>
    <row r="57" spans="1:9" customFormat="1" ht="15.75" x14ac:dyDescent="0.3">
      <c r="A57" s="60"/>
      <c r="B57" s="60"/>
      <c r="C57" s="1"/>
      <c r="D57" s="26">
        <v>0</v>
      </c>
      <c r="E57" s="26">
        <v>0</v>
      </c>
      <c r="F57" s="26" t="s">
        <v>84</v>
      </c>
      <c r="G57" s="35">
        <v>0</v>
      </c>
      <c r="H57" s="35">
        <f t="shared" si="0"/>
        <v>0</v>
      </c>
      <c r="I57" s="1"/>
    </row>
    <row r="58" spans="1:9" customFormat="1" ht="15.75" x14ac:dyDescent="0.3">
      <c r="A58" s="56" t="s">
        <v>85</v>
      </c>
      <c r="B58" s="61">
        <f>SUM(B50:B54)</f>
        <v>4439.6875</v>
      </c>
      <c r="C58" s="3"/>
      <c r="D58" s="26">
        <v>0</v>
      </c>
      <c r="E58" s="26">
        <v>0</v>
      </c>
      <c r="F58" s="3" t="s">
        <v>86</v>
      </c>
      <c r="G58" s="35">
        <v>1000</v>
      </c>
      <c r="H58" s="35">
        <f t="shared" si="0"/>
        <v>0</v>
      </c>
      <c r="I58" s="1"/>
    </row>
    <row r="59" spans="1:9" customFormat="1" ht="15.75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  <c r="I59" s="1"/>
    </row>
    <row r="60" spans="1:9" customFormat="1" ht="15.75" x14ac:dyDescent="0.3">
      <c r="A60" s="9"/>
      <c r="B60" s="37">
        <f>+B58/B48</f>
        <v>0.73994791666666671</v>
      </c>
      <c r="C60" s="4" t="s">
        <v>87</v>
      </c>
      <c r="D60" s="3"/>
      <c r="E60" s="3"/>
      <c r="F60" s="3"/>
      <c r="G60" s="3"/>
      <c r="H60" s="1"/>
      <c r="I60" s="1"/>
    </row>
    <row r="61" spans="1:9" customFormat="1" ht="15.75" x14ac:dyDescent="0.3">
      <c r="A61" s="3"/>
      <c r="B61" s="3"/>
      <c r="C61" s="1"/>
      <c r="D61" s="3"/>
      <c r="E61" s="3"/>
      <c r="F61" s="3"/>
      <c r="G61" s="63" t="s">
        <v>88</v>
      </c>
      <c r="H61" s="35">
        <f>SUM(H49:H60)</f>
        <v>1370</v>
      </c>
      <c r="I61" s="1"/>
    </row>
    <row r="62" spans="1:9" customFormat="1" ht="15.75" x14ac:dyDescent="0.3">
      <c r="A62" s="1"/>
      <c r="B62" s="1"/>
      <c r="C62" s="1"/>
      <c r="D62" s="3"/>
      <c r="E62" s="3"/>
      <c r="F62" s="1"/>
      <c r="G62" s="5" t="s">
        <v>89</v>
      </c>
      <c r="H62" s="64">
        <v>1.5</v>
      </c>
      <c r="I62" s="1"/>
    </row>
    <row r="63" spans="1:9" customFormat="1" ht="15.75" x14ac:dyDescent="0.3">
      <c r="A63" s="4" t="s">
        <v>90</v>
      </c>
      <c r="B63" s="3"/>
      <c r="C63" s="3"/>
      <c r="D63" s="1"/>
      <c r="E63" s="37">
        <f>+B71/C40</f>
        <v>6.4136249999999997</v>
      </c>
      <c r="F63" s="1"/>
      <c r="G63" s="1" t="s">
        <v>91</v>
      </c>
      <c r="H63" s="65">
        <v>1.75</v>
      </c>
      <c r="I63" s="1"/>
    </row>
    <row r="64" spans="1:9" customFormat="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91</v>
      </c>
      <c r="H64" s="65">
        <v>2</v>
      </c>
      <c r="I64" s="1"/>
    </row>
    <row r="65" spans="1:10" customFormat="1" ht="15.75" x14ac:dyDescent="0.3">
      <c r="A65" s="56" t="s">
        <v>94</v>
      </c>
      <c r="B65" s="57"/>
      <c r="C65" s="3"/>
      <c r="D65" s="3">
        <f>+B71*C68</f>
        <v>0</v>
      </c>
      <c r="E65" s="3"/>
      <c r="F65" s="3"/>
      <c r="G65" s="66" t="s">
        <v>95</v>
      </c>
      <c r="H65" s="67">
        <v>2.5</v>
      </c>
      <c r="I65" s="1"/>
    </row>
    <row r="66" spans="1:10" customFormat="1" ht="15.75" x14ac:dyDescent="0.3">
      <c r="A66" s="57" t="s">
        <v>71</v>
      </c>
      <c r="B66" s="58">
        <f>+E35*C42</f>
        <v>3563.6249999999995</v>
      </c>
      <c r="C66" s="68"/>
      <c r="D66" s="1"/>
      <c r="E66" s="1"/>
      <c r="F66" s="1"/>
      <c r="G66" s="1"/>
      <c r="H66" s="1"/>
      <c r="I66" s="1"/>
    </row>
    <row r="67" spans="1:10" customFormat="1" ht="15.75" x14ac:dyDescent="0.3">
      <c r="A67" s="57" t="s">
        <v>22</v>
      </c>
      <c r="B67" s="58">
        <f>+H61*H62</f>
        <v>2055</v>
      </c>
      <c r="C67" s="68"/>
      <c r="D67" s="1"/>
      <c r="E67" s="1"/>
      <c r="F67" s="1"/>
      <c r="G67" s="1"/>
      <c r="H67" s="1"/>
      <c r="I67" s="1"/>
    </row>
    <row r="68" spans="1:10" customFormat="1" ht="15.75" x14ac:dyDescent="0.3">
      <c r="A68" s="57" t="str">
        <f>+A54</f>
        <v>P. de color</v>
      </c>
      <c r="B68" s="58">
        <f>+B54*H62</f>
        <v>150</v>
      </c>
      <c r="C68" s="68"/>
      <c r="D68" s="1"/>
      <c r="E68" s="1"/>
      <c r="F68" s="1"/>
      <c r="G68" s="69" t="s">
        <v>96</v>
      </c>
      <c r="H68" s="37">
        <f>+B60</f>
        <v>0.73994791666666671</v>
      </c>
      <c r="I68" s="70">
        <f>+H68*B48</f>
        <v>4439.6875</v>
      </c>
    </row>
    <row r="69" spans="1:10" customFormat="1" ht="15.75" x14ac:dyDescent="0.3">
      <c r="A69" s="57" t="str">
        <f>+A55</f>
        <v>Empaque</v>
      </c>
      <c r="B69" s="58">
        <f>+B55*H62</f>
        <v>375</v>
      </c>
      <c r="C69" s="71"/>
      <c r="D69" s="1"/>
      <c r="E69" s="1"/>
      <c r="F69" s="1"/>
      <c r="G69" s="69" t="s">
        <v>97</v>
      </c>
      <c r="H69" s="37">
        <f>+C71</f>
        <v>1.0689375000000001</v>
      </c>
      <c r="I69" s="70">
        <f>+B48*C71</f>
        <v>6413.6250000000009</v>
      </c>
    </row>
    <row r="70" spans="1:10" customFormat="1" ht="16.5" thickBot="1" x14ac:dyDescent="0.35">
      <c r="A70" s="57" t="str">
        <f>+A56</f>
        <v>Mensajeria</v>
      </c>
      <c r="B70" s="58">
        <f>+B56*H62</f>
        <v>270</v>
      </c>
      <c r="C70" s="71"/>
      <c r="D70" s="1"/>
      <c r="E70" s="1"/>
      <c r="F70" s="1"/>
      <c r="G70" s="72" t="s">
        <v>98</v>
      </c>
      <c r="H70" s="73">
        <f>+H69-H68</f>
        <v>0.32898958333333339</v>
      </c>
      <c r="I70" s="74">
        <f>+B48*H70</f>
        <v>1973.9375000000005</v>
      </c>
    </row>
    <row r="71" spans="1:10" customFormat="1" ht="17.25" thickBot="1" x14ac:dyDescent="0.35">
      <c r="A71" s="56" t="s">
        <v>85</v>
      </c>
      <c r="B71" s="61">
        <f>SUM(B65:B70)</f>
        <v>6413.625</v>
      </c>
      <c r="C71" s="73">
        <f>+B71/B48</f>
        <v>1.0689375000000001</v>
      </c>
      <c r="D71" s="75">
        <f>+C71*1.15</f>
        <v>1.229278125</v>
      </c>
      <c r="E71" s="76">
        <f>+D71*B48</f>
        <v>7375.6687499999998</v>
      </c>
      <c r="F71" s="1"/>
      <c r="G71" s="77" t="s">
        <v>99</v>
      </c>
      <c r="H71" s="48"/>
      <c r="I71" s="1"/>
    </row>
    <row r="72" spans="1:10" ht="16.5" x14ac:dyDescent="0.3">
      <c r="D72" s="78">
        <f>+D71-C71</f>
        <v>0.1603406249999999</v>
      </c>
      <c r="E72" s="76" t="s">
        <v>100</v>
      </c>
      <c r="F72" s="74">
        <f>+E71-B71</f>
        <v>962.04374999999982</v>
      </c>
    </row>
    <row r="74" spans="1:10" ht="16.5" thickBot="1" x14ac:dyDescent="0.35">
      <c r="A74"/>
      <c r="B74"/>
      <c r="C74"/>
      <c r="D74"/>
      <c r="E74"/>
      <c r="F74"/>
      <c r="G74"/>
      <c r="H74"/>
      <c r="I74"/>
    </row>
    <row r="75" spans="1:10" x14ac:dyDescent="0.3">
      <c r="A75" s="10"/>
      <c r="B75" s="11" t="s">
        <v>64</v>
      </c>
      <c r="C75" s="11"/>
      <c r="D75" s="11"/>
      <c r="E75" s="11"/>
      <c r="F75" s="11"/>
      <c r="G75" s="11"/>
      <c r="H75" s="11"/>
      <c r="I75" s="12"/>
    </row>
    <row r="76" spans="1:10" x14ac:dyDescent="0.3">
      <c r="A76" s="6"/>
      <c r="B76" s="21">
        <f>+F16</f>
        <v>58</v>
      </c>
      <c r="C76" s="21">
        <f>+H16</f>
        <v>44.5</v>
      </c>
      <c r="D76" s="7" t="s">
        <v>67</v>
      </c>
      <c r="E76" s="21" t="s">
        <v>68</v>
      </c>
      <c r="F76" s="7" t="s">
        <v>69</v>
      </c>
      <c r="G76" s="7" t="s">
        <v>70</v>
      </c>
      <c r="H76" s="7"/>
      <c r="I76" s="8"/>
    </row>
    <row r="77" spans="1:10" x14ac:dyDescent="0.3">
      <c r="A77" s="6"/>
      <c r="B77" s="21">
        <f>0.514*0.47*C41</f>
        <v>314.05399999999997</v>
      </c>
      <c r="C77" s="59">
        <v>3.4</v>
      </c>
      <c r="D77" s="21">
        <f>+B77*C77</f>
        <v>1067.7836</v>
      </c>
      <c r="E77" s="59">
        <v>0</v>
      </c>
      <c r="F77" s="59">
        <f>+D77+E77</f>
        <v>1067.7836</v>
      </c>
      <c r="G77" s="24" t="s">
        <v>73</v>
      </c>
      <c r="H77" s="7"/>
      <c r="I77" s="8"/>
    </row>
    <row r="78" spans="1:10" x14ac:dyDescent="0.3">
      <c r="A78" s="6"/>
      <c r="B78" s="7"/>
      <c r="C78" s="24"/>
      <c r="D78" s="7"/>
      <c r="E78" s="21"/>
      <c r="F78" s="59">
        <f>+F77/8</f>
        <v>133.47295</v>
      </c>
      <c r="G78" s="7"/>
      <c r="H78" s="7"/>
      <c r="I78" s="8"/>
    </row>
    <row r="79" spans="1:10" x14ac:dyDescent="0.3">
      <c r="A79" s="6"/>
      <c r="B79" s="21">
        <f>+B76</f>
        <v>58</v>
      </c>
      <c r="C79" s="59">
        <f>+C76</f>
        <v>44.5</v>
      </c>
      <c r="D79" s="21"/>
      <c r="E79" s="59"/>
      <c r="F79" s="59"/>
      <c r="G79" s="24"/>
      <c r="H79" s="7"/>
      <c r="I79" s="8"/>
      <c r="J79" s="79"/>
    </row>
    <row r="80" spans="1:10" x14ac:dyDescent="0.3">
      <c r="A80" s="6"/>
      <c r="B80" s="21">
        <f>0.36*0.7*C41</f>
        <v>327.60000000000002</v>
      </c>
      <c r="C80" s="59">
        <v>2.4</v>
      </c>
      <c r="D80" s="21">
        <f>+B80*C80</f>
        <v>786.24</v>
      </c>
      <c r="E80" s="59">
        <v>360</v>
      </c>
      <c r="F80" s="59">
        <f>+D80+E80</f>
        <v>1146.24</v>
      </c>
      <c r="G80" s="24" t="s">
        <v>77</v>
      </c>
      <c r="H80" s="7"/>
      <c r="I80" s="8"/>
    </row>
    <row r="81" spans="1:18" x14ac:dyDescent="0.3">
      <c r="A81" s="6"/>
      <c r="B81" s="7"/>
      <c r="C81" s="7"/>
      <c r="D81" s="7"/>
      <c r="E81" s="21"/>
      <c r="F81" s="59">
        <f>+F80/8</f>
        <v>143.28</v>
      </c>
      <c r="G81" s="7"/>
      <c r="H81" s="7"/>
      <c r="I81" s="8"/>
    </row>
    <row r="82" spans="1:18" ht="15" thickBot="1" x14ac:dyDescent="0.35">
      <c r="A82" s="13"/>
      <c r="B82" s="14"/>
      <c r="C82" s="14"/>
      <c r="D82" s="14"/>
      <c r="E82" s="14"/>
      <c r="F82" s="14"/>
      <c r="G82" s="14"/>
      <c r="H82" s="14"/>
      <c r="I82" s="15"/>
    </row>
    <row r="85" spans="1:18" ht="16.5" x14ac:dyDescent="0.3">
      <c r="J85" s="80"/>
      <c r="K85" s="80"/>
      <c r="L85" s="80"/>
      <c r="M85" s="80"/>
      <c r="N85" s="80"/>
      <c r="O85" s="80"/>
      <c r="P85" s="80"/>
      <c r="Q85" s="80"/>
      <c r="R85" s="80"/>
    </row>
    <row r="86" spans="1:18" ht="16.5" x14ac:dyDescent="0.3">
      <c r="J86" s="80"/>
      <c r="K86" s="80"/>
      <c r="L86" s="80"/>
      <c r="M86" s="80"/>
      <c r="N86" s="80"/>
      <c r="O86" s="80"/>
      <c r="P86" s="80"/>
      <c r="Q86" s="80"/>
      <c r="R86" s="80"/>
    </row>
    <row r="87" spans="1:18" ht="16.5" x14ac:dyDescent="0.3">
      <c r="J87" s="80"/>
      <c r="K87" s="80"/>
      <c r="L87" s="80"/>
      <c r="M87" s="80"/>
      <c r="N87" s="80"/>
      <c r="O87" s="80"/>
      <c r="P87" s="80"/>
      <c r="Q87" s="80"/>
      <c r="R87" s="80"/>
    </row>
    <row r="88" spans="1:18" ht="16.5" x14ac:dyDescent="0.3">
      <c r="J88" s="80"/>
      <c r="K88" s="80"/>
      <c r="L88" s="80"/>
      <c r="M88" s="80"/>
      <c r="N88" s="80"/>
      <c r="O88" s="80"/>
      <c r="P88" s="80"/>
      <c r="Q88" s="80"/>
      <c r="R88" s="80"/>
    </row>
    <row r="89" spans="1:18" ht="16.5" x14ac:dyDescent="0.3">
      <c r="J89" s="80"/>
      <c r="K89" s="80"/>
      <c r="L89" s="80"/>
      <c r="M89" s="80"/>
      <c r="N89" s="80"/>
      <c r="O89" s="80"/>
      <c r="P89" s="80"/>
      <c r="Q89" s="80"/>
      <c r="R89" s="80"/>
    </row>
    <row r="90" spans="1:18" ht="16.5" x14ac:dyDescent="0.3">
      <c r="J90" s="80"/>
      <c r="K90" s="80"/>
      <c r="L90" s="80"/>
      <c r="M90" s="80"/>
      <c r="N90" s="80"/>
      <c r="O90" s="80"/>
      <c r="P90" s="80"/>
      <c r="Q90" s="80"/>
      <c r="R90" s="80"/>
    </row>
    <row r="91" spans="1:18" ht="16.5" x14ac:dyDescent="0.3">
      <c r="J91" s="80"/>
      <c r="K91" s="80"/>
      <c r="L91" s="80"/>
      <c r="M91" s="80"/>
      <c r="N91" s="80"/>
      <c r="O91" s="80"/>
      <c r="P91" s="80"/>
      <c r="Q91" s="80"/>
      <c r="R91" s="80"/>
    </row>
    <row r="92" spans="1:18" ht="16.5" x14ac:dyDescent="0.3">
      <c r="J92" s="80"/>
      <c r="K92" s="80"/>
      <c r="L92" s="80"/>
      <c r="M92" s="80"/>
      <c r="N92" s="80"/>
      <c r="O92" s="80"/>
      <c r="P92" s="80"/>
      <c r="Q92" s="80"/>
      <c r="R92" s="80"/>
    </row>
    <row r="93" spans="1:18" ht="16.5" x14ac:dyDescent="0.3">
      <c r="J93" s="80"/>
      <c r="K93" s="80"/>
      <c r="L93" s="80"/>
      <c r="M93" s="80"/>
      <c r="N93" s="80"/>
      <c r="O93" s="80"/>
      <c r="P93" s="80"/>
      <c r="Q93" s="80"/>
      <c r="R93" s="80"/>
    </row>
    <row r="94" spans="1:18" ht="16.5" x14ac:dyDescent="0.3">
      <c r="J94" s="80"/>
      <c r="K94" s="80"/>
      <c r="L94" s="80"/>
      <c r="M94" s="80"/>
      <c r="N94" s="80"/>
      <c r="O94" s="80"/>
      <c r="P94" s="80"/>
      <c r="Q94" s="80"/>
      <c r="R94" s="80"/>
    </row>
  </sheetData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67" zoomScale="80" zoomScaleNormal="80" workbookViewId="0">
      <selection activeCell="B87" sqref="B8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7</v>
      </c>
      <c r="H9" s="5" t="s">
        <v>8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9</v>
      </c>
      <c r="C11" s="1" t="s">
        <v>10</v>
      </c>
      <c r="F11" s="5" t="s">
        <v>1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11</v>
      </c>
      <c r="C13" s="1" t="s">
        <v>12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13</v>
      </c>
      <c r="C15" s="16" t="s">
        <v>14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15</v>
      </c>
      <c r="D16" s="17"/>
      <c r="E16" s="17"/>
      <c r="F16" s="20">
        <v>58</v>
      </c>
      <c r="G16" s="21" t="s">
        <v>16</v>
      </c>
      <c r="H16" s="22">
        <v>44.5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17</v>
      </c>
      <c r="D17" s="17"/>
      <c r="E17" s="17"/>
      <c r="F17" s="23">
        <v>6</v>
      </c>
      <c r="G17" s="24" t="s">
        <v>18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9" t="s">
        <v>19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25" t="s">
        <v>20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/>
      <c r="D20" s="17"/>
      <c r="E20" s="17"/>
      <c r="F20" s="20">
        <v>11.8</v>
      </c>
      <c r="G20" s="21" t="s">
        <v>16</v>
      </c>
      <c r="H20" s="22">
        <v>25.5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23">
        <v>1</v>
      </c>
      <c r="G21" s="24" t="s">
        <v>21</v>
      </c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23</v>
      </c>
      <c r="C23" s="26" t="s">
        <v>24</v>
      </c>
      <c r="D23" s="5" t="s">
        <v>25</v>
      </c>
      <c r="E23" s="27" t="s">
        <v>26</v>
      </c>
      <c r="F23" s="1" t="s">
        <v>101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27</v>
      </c>
      <c r="C25" s="28">
        <v>58</v>
      </c>
      <c r="D25" s="27" t="s">
        <v>28</v>
      </c>
      <c r="E25" s="29">
        <v>89</v>
      </c>
      <c r="F25" s="30">
        <f>+C25</f>
        <v>58</v>
      </c>
      <c r="G25" s="31" t="s">
        <v>28</v>
      </c>
      <c r="H25" s="31">
        <f>+E25</f>
        <v>89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29</v>
      </c>
      <c r="B26" s="3"/>
      <c r="C26" s="32">
        <f>+F16</f>
        <v>58</v>
      </c>
      <c r="D26" s="33" t="s">
        <v>28</v>
      </c>
      <c r="E26" s="32">
        <f>+H16</f>
        <v>44.5</v>
      </c>
      <c r="F26" s="34">
        <f>+E26</f>
        <v>44.5</v>
      </c>
      <c r="G26" s="34" t="s">
        <v>28</v>
      </c>
      <c r="H26" s="34">
        <f>+C26</f>
        <v>58</v>
      </c>
      <c r="I26" s="35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36"/>
      <c r="C27" s="37">
        <f>+C25/C26</f>
        <v>1</v>
      </c>
      <c r="D27" s="38"/>
      <c r="E27" s="37">
        <f>+E25/E26</f>
        <v>2</v>
      </c>
      <c r="F27" s="37">
        <f>+F25/F26</f>
        <v>1.303370786516854</v>
      </c>
      <c r="G27" s="38"/>
      <c r="H27" s="37">
        <f>+H25/H26</f>
        <v>1.5344827586206897</v>
      </c>
      <c r="I27" s="35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31</v>
      </c>
      <c r="B28" s="39"/>
      <c r="C28" s="40"/>
      <c r="D28" s="41">
        <v>2</v>
      </c>
      <c r="E28" s="42"/>
      <c r="F28" s="43"/>
      <c r="G28" s="44">
        <v>1</v>
      </c>
      <c r="H28" s="45" t="s">
        <v>32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33</v>
      </c>
      <c r="B30" s="30" t="s">
        <v>34</v>
      </c>
      <c r="D30" s="46" t="s">
        <v>35</v>
      </c>
      <c r="E30" s="47">
        <f>+F30/1000</f>
        <v>5.375</v>
      </c>
      <c r="F30" s="81">
        <v>5375</v>
      </c>
      <c r="G30" s="1" t="s">
        <v>36</v>
      </c>
      <c r="H30" s="48">
        <v>0.15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37</v>
      </c>
      <c r="E31" s="47">
        <f>+H30*E30</f>
        <v>0.80625000000000002</v>
      </c>
      <c r="H31" s="48"/>
      <c r="I31" s="35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38</v>
      </c>
      <c r="E32" s="50">
        <f>+E30-E31</f>
        <v>4.5687499999999996</v>
      </c>
      <c r="I32" s="3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6" t="s">
        <v>39</v>
      </c>
      <c r="F33" s="26" t="s">
        <v>40</v>
      </c>
      <c r="G33" s="26" t="s">
        <v>40</v>
      </c>
      <c r="H33" s="26" t="s">
        <v>40</v>
      </c>
      <c r="I33" s="35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6" t="s">
        <v>41</v>
      </c>
      <c r="E34" s="51">
        <f>+E32</f>
        <v>4.5687499999999996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6" t="s">
        <v>42</v>
      </c>
      <c r="E35" s="51">
        <f>+E34*1.2</f>
        <v>5.482499999999999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6"/>
      <c r="C37" s="35"/>
      <c r="E37" s="10" t="s">
        <v>43</v>
      </c>
      <c r="F37" s="11" t="s">
        <v>44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45</v>
      </c>
      <c r="C38" s="52">
        <v>2</v>
      </c>
      <c r="D38" s="53" t="s">
        <v>46</v>
      </c>
      <c r="E38" s="13"/>
      <c r="F38" s="14" t="s">
        <v>47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6"/>
      <c r="D39" s="1" t="s">
        <v>48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49</v>
      </c>
      <c r="B40" s="5"/>
      <c r="C40" s="54">
        <f>+B48/F17</f>
        <v>833.33333333333337</v>
      </c>
      <c r="D40" s="29">
        <v>300</v>
      </c>
      <c r="F40" s="49" t="s">
        <v>50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51</v>
      </c>
      <c r="C41" s="39">
        <f>+C40+D40</f>
        <v>1133.3333333333335</v>
      </c>
      <c r="F41" s="49" t="s">
        <v>52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53</v>
      </c>
      <c r="C42" s="39">
        <f>+C41/C38</f>
        <v>566.66666666666674</v>
      </c>
      <c r="F42" s="49" t="s">
        <v>54</v>
      </c>
      <c r="G42" s="28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6"/>
      <c r="F43" s="46" t="s">
        <v>55</v>
      </c>
      <c r="G43" s="82">
        <f>+C40/1000</f>
        <v>0.83333333333333337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56</v>
      </c>
      <c r="G44" s="52">
        <f>+C41*F17</f>
        <v>6800.0000000000009</v>
      </c>
      <c r="H44" s="3">
        <f>+G44*F19</f>
        <v>0</v>
      </c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57</v>
      </c>
      <c r="C46" s="30">
        <f>+C42*C38</f>
        <v>1133.3333333333335</v>
      </c>
      <c r="F46" s="49"/>
      <c r="G46" s="35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S47"/>
    </row>
    <row r="48" spans="1:19" x14ac:dyDescent="0.3">
      <c r="A48" s="4" t="s">
        <v>58</v>
      </c>
      <c r="B48" s="26">
        <v>5000</v>
      </c>
      <c r="C48" s="3"/>
      <c r="D48" s="30" t="s">
        <v>59</v>
      </c>
      <c r="E48" s="30" t="s">
        <v>60</v>
      </c>
      <c r="F48" s="30" t="s">
        <v>61</v>
      </c>
      <c r="G48" s="30" t="s">
        <v>62</v>
      </c>
      <c r="H48" s="30" t="s">
        <v>63</v>
      </c>
    </row>
    <row r="49" spans="1:9" x14ac:dyDescent="0.3">
      <c r="A49" s="56" t="s">
        <v>65</v>
      </c>
      <c r="B49" s="57"/>
      <c r="C49" s="3"/>
      <c r="D49" s="26">
        <v>2</v>
      </c>
      <c r="E49" s="26">
        <v>1</v>
      </c>
      <c r="F49" s="26" t="s">
        <v>66</v>
      </c>
      <c r="G49" s="35">
        <f>185+145</f>
        <v>330</v>
      </c>
      <c r="H49" s="35">
        <f>+(D49*E49)*G49</f>
        <v>660</v>
      </c>
    </row>
    <row r="50" spans="1:9" x14ac:dyDescent="0.3">
      <c r="A50" s="57" t="s">
        <v>71</v>
      </c>
      <c r="B50" s="58">
        <f>+E34*C42</f>
        <v>2588.9583333333335</v>
      </c>
      <c r="C50" s="3"/>
      <c r="D50" s="26">
        <v>1</v>
      </c>
      <c r="E50" s="26">
        <v>1</v>
      </c>
      <c r="F50" s="26" t="s">
        <v>72</v>
      </c>
      <c r="G50" s="35">
        <v>160</v>
      </c>
      <c r="H50" s="35">
        <f>+(D50*E50)*G50</f>
        <v>160</v>
      </c>
    </row>
    <row r="51" spans="1:9" x14ac:dyDescent="0.3">
      <c r="A51" s="57" t="s">
        <v>22</v>
      </c>
      <c r="B51" s="58">
        <f>+H61</f>
        <v>1370</v>
      </c>
      <c r="C51" s="3"/>
      <c r="D51" s="26">
        <v>1</v>
      </c>
      <c r="E51" s="26">
        <v>1</v>
      </c>
      <c r="F51" s="26" t="s">
        <v>74</v>
      </c>
      <c r="G51" s="35">
        <v>400</v>
      </c>
      <c r="H51" s="35">
        <f>+G51*E51*D51</f>
        <v>400</v>
      </c>
    </row>
    <row r="52" spans="1:9" x14ac:dyDescent="0.3">
      <c r="A52" s="57"/>
      <c r="B52" s="58"/>
      <c r="C52" s="3"/>
      <c r="D52" s="26">
        <v>1</v>
      </c>
      <c r="E52" s="26">
        <v>1</v>
      </c>
      <c r="F52" s="26" t="s">
        <v>75</v>
      </c>
      <c r="G52" s="35">
        <v>150</v>
      </c>
      <c r="H52" s="35">
        <f t="shared" ref="H52:H58" si="0">+G52*E52*D52</f>
        <v>150</v>
      </c>
      <c r="I52" s="35">
        <f>+(B71/100)*2</f>
        <v>117.63500000000001</v>
      </c>
    </row>
    <row r="53" spans="1:9" x14ac:dyDescent="0.3">
      <c r="A53" s="57"/>
      <c r="B53" s="58"/>
      <c r="C53" s="3"/>
      <c r="D53" s="26">
        <v>0</v>
      </c>
      <c r="E53" s="26">
        <v>0</v>
      </c>
      <c r="F53" s="26" t="s">
        <v>76</v>
      </c>
      <c r="G53" s="35">
        <v>130</v>
      </c>
      <c r="H53" s="35">
        <f t="shared" si="0"/>
        <v>0</v>
      </c>
    </row>
    <row r="54" spans="1:9" x14ac:dyDescent="0.3">
      <c r="A54" s="60" t="s">
        <v>78</v>
      </c>
      <c r="B54" s="58">
        <v>100</v>
      </c>
      <c r="C54" s="3"/>
      <c r="D54" s="26">
        <v>0</v>
      </c>
      <c r="E54" s="26">
        <v>0</v>
      </c>
      <c r="F54" s="26" t="s">
        <v>79</v>
      </c>
      <c r="G54" s="35">
        <v>120</v>
      </c>
      <c r="H54" s="35">
        <f t="shared" si="0"/>
        <v>0</v>
      </c>
    </row>
    <row r="55" spans="1:9" x14ac:dyDescent="0.3">
      <c r="A55" s="60" t="s">
        <v>80</v>
      </c>
      <c r="B55" s="58">
        <v>200</v>
      </c>
      <c r="D55" s="26">
        <v>1</v>
      </c>
      <c r="E55" s="26">
        <v>0</v>
      </c>
      <c r="F55" s="26" t="s">
        <v>81</v>
      </c>
      <c r="G55" s="35">
        <v>1.5</v>
      </c>
      <c r="H55" s="35">
        <f t="shared" si="0"/>
        <v>0</v>
      </c>
    </row>
    <row r="56" spans="1:9" x14ac:dyDescent="0.3">
      <c r="A56" s="60" t="s">
        <v>82</v>
      </c>
      <c r="B56" s="58">
        <v>180</v>
      </c>
      <c r="D56" s="26">
        <v>0</v>
      </c>
      <c r="E56" s="26">
        <v>0</v>
      </c>
      <c r="F56" s="26" t="s">
        <v>83</v>
      </c>
      <c r="G56" s="35">
        <v>1000</v>
      </c>
      <c r="H56" s="35">
        <f t="shared" si="0"/>
        <v>0</v>
      </c>
    </row>
    <row r="57" spans="1:9" customFormat="1" ht="15.75" x14ac:dyDescent="0.3">
      <c r="A57" s="60"/>
      <c r="B57" s="60"/>
      <c r="C57" s="1"/>
      <c r="D57" s="26">
        <v>0</v>
      </c>
      <c r="E57" s="26">
        <v>0</v>
      </c>
      <c r="F57" s="26" t="s">
        <v>84</v>
      </c>
      <c r="G57" s="35">
        <v>0</v>
      </c>
      <c r="H57" s="35">
        <f t="shared" si="0"/>
        <v>0</v>
      </c>
      <c r="I57" s="1"/>
    </row>
    <row r="58" spans="1:9" customFormat="1" ht="15.75" x14ac:dyDescent="0.3">
      <c r="A58" s="56" t="s">
        <v>85</v>
      </c>
      <c r="B58" s="61">
        <f>SUM(B50:B54)</f>
        <v>4058.9583333333335</v>
      </c>
      <c r="C58" s="3"/>
      <c r="D58" s="26">
        <v>0</v>
      </c>
      <c r="E58" s="26">
        <v>0</v>
      </c>
      <c r="F58" s="3" t="s">
        <v>86</v>
      </c>
      <c r="G58" s="35">
        <v>1000</v>
      </c>
      <c r="H58" s="35">
        <f t="shared" si="0"/>
        <v>0</v>
      </c>
      <c r="I58" s="1"/>
    </row>
    <row r="59" spans="1:9" customFormat="1" ht="15.75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  <c r="I59" s="1"/>
    </row>
    <row r="60" spans="1:9" customFormat="1" ht="15.75" x14ac:dyDescent="0.3">
      <c r="A60" s="9"/>
      <c r="B60" s="37">
        <f>+B58/B48</f>
        <v>0.81179166666666669</v>
      </c>
      <c r="C60" s="4" t="s">
        <v>87</v>
      </c>
      <c r="D60" s="3"/>
      <c r="E60" s="3"/>
      <c r="F60" s="3"/>
      <c r="G60" s="3"/>
      <c r="H60" s="1"/>
      <c r="I60" s="1"/>
    </row>
    <row r="61" spans="1:9" customFormat="1" ht="15.75" x14ac:dyDescent="0.3">
      <c r="A61" s="3"/>
      <c r="B61" s="3"/>
      <c r="C61" s="1"/>
      <c r="D61" s="3"/>
      <c r="E61" s="3"/>
      <c r="F61" s="3"/>
      <c r="G61" s="63" t="s">
        <v>88</v>
      </c>
      <c r="H61" s="35">
        <f>SUM(H49:H60)</f>
        <v>1370</v>
      </c>
      <c r="I61" s="1"/>
    </row>
    <row r="62" spans="1:9" customFormat="1" ht="15.75" x14ac:dyDescent="0.3">
      <c r="A62" s="1"/>
      <c r="B62" s="1"/>
      <c r="C62" s="1"/>
      <c r="D62" s="3"/>
      <c r="E62" s="3"/>
      <c r="F62" s="1"/>
      <c r="G62" s="5" t="s">
        <v>89</v>
      </c>
      <c r="H62" s="64">
        <v>1.5</v>
      </c>
      <c r="I62" s="1"/>
    </row>
    <row r="63" spans="1:9" customFormat="1" ht="15.75" x14ac:dyDescent="0.3">
      <c r="A63" s="4" t="s">
        <v>90</v>
      </c>
      <c r="B63" s="3"/>
      <c r="C63" s="3"/>
      <c r="D63" s="1"/>
      <c r="E63" s="37">
        <f>+B71/C40</f>
        <v>7.0580999999999996</v>
      </c>
      <c r="F63" s="1"/>
      <c r="G63" s="1" t="s">
        <v>91</v>
      </c>
      <c r="H63" s="65">
        <v>1.75</v>
      </c>
      <c r="I63" s="1"/>
    </row>
    <row r="64" spans="1:9" customFormat="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91</v>
      </c>
      <c r="H64" s="65">
        <v>2</v>
      </c>
      <c r="I64" s="1"/>
    </row>
    <row r="65" spans="1:10" customFormat="1" ht="15.75" x14ac:dyDescent="0.3">
      <c r="A65" s="56" t="s">
        <v>94</v>
      </c>
      <c r="B65" s="57"/>
      <c r="C65" s="3"/>
      <c r="D65" s="3">
        <f>+B71*C68</f>
        <v>0</v>
      </c>
      <c r="E65" s="3"/>
      <c r="F65" s="3"/>
      <c r="G65" s="66" t="s">
        <v>95</v>
      </c>
      <c r="H65" s="67">
        <v>2.5</v>
      </c>
      <c r="I65" s="1"/>
    </row>
    <row r="66" spans="1:10" customFormat="1" ht="15.75" x14ac:dyDescent="0.3">
      <c r="A66" s="57" t="s">
        <v>71</v>
      </c>
      <c r="B66" s="58">
        <f>+E35*C42</f>
        <v>3106.75</v>
      </c>
      <c r="C66" s="68"/>
      <c r="D66" s="1"/>
      <c r="E66" s="1"/>
      <c r="F66" s="1"/>
      <c r="G66" s="1"/>
      <c r="H66" s="1"/>
      <c r="I66" s="1"/>
    </row>
    <row r="67" spans="1:10" customFormat="1" ht="15.75" x14ac:dyDescent="0.3">
      <c r="A67" s="57" t="s">
        <v>22</v>
      </c>
      <c r="B67" s="58">
        <f>+H61*H62</f>
        <v>2055</v>
      </c>
      <c r="C67" s="68"/>
      <c r="D67" s="1"/>
      <c r="E67" s="1"/>
      <c r="F67" s="1"/>
      <c r="G67" s="1"/>
      <c r="H67" s="1"/>
      <c r="I67" s="1"/>
    </row>
    <row r="68" spans="1:10" customFormat="1" ht="15.75" x14ac:dyDescent="0.3">
      <c r="A68" s="57" t="str">
        <f>+A54</f>
        <v>P. de color</v>
      </c>
      <c r="B68" s="58">
        <f>+B54*H62</f>
        <v>150</v>
      </c>
      <c r="C68" s="68"/>
      <c r="D68" s="1"/>
      <c r="E68" s="1"/>
      <c r="F68" s="1"/>
      <c r="G68" s="69" t="s">
        <v>96</v>
      </c>
      <c r="H68" s="37">
        <f>+B60</f>
        <v>0.81179166666666669</v>
      </c>
      <c r="I68" s="70">
        <f>+H68*B48</f>
        <v>4058.9583333333335</v>
      </c>
    </row>
    <row r="69" spans="1:10" customFormat="1" ht="15.75" x14ac:dyDescent="0.3">
      <c r="A69" s="57" t="str">
        <f>+A55</f>
        <v>Empaque</v>
      </c>
      <c r="B69" s="58">
        <f>+B55*H62</f>
        <v>300</v>
      </c>
      <c r="C69" s="71"/>
      <c r="D69" s="1"/>
      <c r="E69" s="1"/>
      <c r="F69" s="1"/>
      <c r="G69" s="69" t="s">
        <v>97</v>
      </c>
      <c r="H69" s="37">
        <f>+C71</f>
        <v>1.17635</v>
      </c>
      <c r="I69" s="70">
        <f>+B48*C71</f>
        <v>5881.75</v>
      </c>
    </row>
    <row r="70" spans="1:10" customFormat="1" ht="16.5" thickBot="1" x14ac:dyDescent="0.35">
      <c r="A70" s="57" t="str">
        <f>+A56</f>
        <v>Mensajeria</v>
      </c>
      <c r="B70" s="58">
        <f>+B56*H62</f>
        <v>270</v>
      </c>
      <c r="C70" s="71"/>
      <c r="D70" s="1"/>
      <c r="E70" s="1"/>
      <c r="F70" s="1"/>
      <c r="G70" s="72" t="s">
        <v>98</v>
      </c>
      <c r="H70" s="73">
        <f>+H69-H68</f>
        <v>0.36455833333333332</v>
      </c>
      <c r="I70" s="74">
        <f>+B48*H70</f>
        <v>1822.7916666666665</v>
      </c>
    </row>
    <row r="71" spans="1:10" customFormat="1" ht="17.25" thickBot="1" x14ac:dyDescent="0.35">
      <c r="A71" s="56" t="s">
        <v>85</v>
      </c>
      <c r="B71" s="61">
        <f>SUM(B65:B70)</f>
        <v>5881.75</v>
      </c>
      <c r="C71" s="73">
        <f>+B71/B48</f>
        <v>1.17635</v>
      </c>
      <c r="D71" s="75">
        <f>+C71*1.15</f>
        <v>1.3528024999999999</v>
      </c>
      <c r="E71" s="76">
        <f>+D71*B48</f>
        <v>6764.0124999999998</v>
      </c>
      <c r="F71" s="1"/>
      <c r="G71" s="77" t="s">
        <v>99</v>
      </c>
      <c r="H71" s="48"/>
      <c r="I71" s="1"/>
    </row>
    <row r="72" spans="1:10" ht="16.5" x14ac:dyDescent="0.3">
      <c r="D72" s="78">
        <f>+D71-C71</f>
        <v>0.1764524999999999</v>
      </c>
      <c r="E72" s="76" t="s">
        <v>100</v>
      </c>
      <c r="F72" s="74">
        <f>+E71-B71</f>
        <v>882.26249999999982</v>
      </c>
    </row>
    <row r="74" spans="1:10" ht="16.5" thickBot="1" x14ac:dyDescent="0.35">
      <c r="A74"/>
      <c r="B74"/>
      <c r="C74"/>
      <c r="D74"/>
      <c r="E74"/>
      <c r="F74"/>
      <c r="G74"/>
      <c r="H74"/>
      <c r="I74"/>
    </row>
    <row r="75" spans="1:10" x14ac:dyDescent="0.3">
      <c r="A75" s="10"/>
      <c r="B75" s="11" t="s">
        <v>64</v>
      </c>
      <c r="C75" s="11"/>
      <c r="D75" s="11"/>
      <c r="E75" s="11"/>
      <c r="F75" s="11"/>
      <c r="G75" s="11"/>
      <c r="H75" s="11"/>
      <c r="I75" s="12"/>
    </row>
    <row r="76" spans="1:10" x14ac:dyDescent="0.3">
      <c r="A76" s="6"/>
      <c r="B76" s="21">
        <f>+F16</f>
        <v>58</v>
      </c>
      <c r="C76" s="21">
        <f>+H16</f>
        <v>44.5</v>
      </c>
      <c r="D76" s="7" t="s">
        <v>67</v>
      </c>
      <c r="E76" s="21" t="s">
        <v>68</v>
      </c>
      <c r="F76" s="7" t="s">
        <v>69</v>
      </c>
      <c r="G76" s="7" t="s">
        <v>70</v>
      </c>
      <c r="H76" s="7"/>
      <c r="I76" s="8"/>
    </row>
    <row r="77" spans="1:10" x14ac:dyDescent="0.3">
      <c r="A77" s="6"/>
      <c r="B77" s="21">
        <f>0.514*0.47*C41</f>
        <v>273.79066666666671</v>
      </c>
      <c r="C77" s="59">
        <v>3.4</v>
      </c>
      <c r="D77" s="21">
        <f>+B77*C77</f>
        <v>930.88826666666682</v>
      </c>
      <c r="E77" s="59">
        <v>0</v>
      </c>
      <c r="F77" s="59">
        <f>+D77+E77</f>
        <v>930.88826666666682</v>
      </c>
      <c r="G77" s="24" t="s">
        <v>73</v>
      </c>
      <c r="H77" s="7"/>
      <c r="I77" s="8"/>
    </row>
    <row r="78" spans="1:10" x14ac:dyDescent="0.3">
      <c r="A78" s="6"/>
      <c r="B78" s="7"/>
      <c r="C78" s="24"/>
      <c r="D78" s="7"/>
      <c r="E78" s="21"/>
      <c r="F78" s="59">
        <f>+F77/8</f>
        <v>116.36103333333335</v>
      </c>
      <c r="G78" s="7"/>
      <c r="H78" s="7"/>
      <c r="I78" s="8"/>
    </row>
    <row r="79" spans="1:10" x14ac:dyDescent="0.3">
      <c r="A79" s="6"/>
      <c r="B79" s="21">
        <f>+B76</f>
        <v>58</v>
      </c>
      <c r="C79" s="59">
        <f>+C76</f>
        <v>44.5</v>
      </c>
      <c r="D79" s="21"/>
      <c r="E79" s="59"/>
      <c r="F79" s="59"/>
      <c r="G79" s="24"/>
      <c r="H79" s="7"/>
      <c r="I79" s="8"/>
      <c r="J79" s="79"/>
    </row>
    <row r="80" spans="1:10" x14ac:dyDescent="0.3">
      <c r="A80" s="6"/>
      <c r="B80" s="21">
        <f>0.36*0.7*C41</f>
        <v>285.60000000000002</v>
      </c>
      <c r="C80" s="59">
        <v>2.4</v>
      </c>
      <c r="D80" s="21">
        <f>+B80*C80</f>
        <v>685.44</v>
      </c>
      <c r="E80" s="59">
        <v>360</v>
      </c>
      <c r="F80" s="59">
        <f>+D80+E80</f>
        <v>1045.44</v>
      </c>
      <c r="G80" s="24" t="s">
        <v>77</v>
      </c>
      <c r="H80" s="7"/>
      <c r="I80" s="8"/>
    </row>
    <row r="81" spans="1:18" x14ac:dyDescent="0.3">
      <c r="A81" s="6"/>
      <c r="B81" s="7"/>
      <c r="C81" s="7"/>
      <c r="D81" s="7"/>
      <c r="E81" s="21"/>
      <c r="F81" s="59">
        <f>+F80/8</f>
        <v>130.68</v>
      </c>
      <c r="G81" s="7"/>
      <c r="H81" s="7"/>
      <c r="I81" s="8"/>
    </row>
    <row r="82" spans="1:18" ht="15" thickBot="1" x14ac:dyDescent="0.35">
      <c r="A82" s="13"/>
      <c r="B82" s="14"/>
      <c r="C82" s="14"/>
      <c r="D82" s="14"/>
      <c r="E82" s="14"/>
      <c r="F82" s="14"/>
      <c r="G82" s="14"/>
      <c r="H82" s="14"/>
      <c r="I82" s="15"/>
    </row>
    <row r="85" spans="1:18" ht="16.5" x14ac:dyDescent="0.3">
      <c r="J85" s="80"/>
      <c r="K85" s="80"/>
      <c r="L85" s="80"/>
      <c r="M85" s="80"/>
      <c r="N85" s="80"/>
      <c r="O85" s="80"/>
      <c r="P85" s="80"/>
      <c r="Q85" s="80"/>
      <c r="R85" s="80"/>
    </row>
    <row r="86" spans="1:18" ht="16.5" x14ac:dyDescent="0.3">
      <c r="J86" s="80"/>
      <c r="K86" s="80"/>
      <c r="L86" s="80"/>
      <c r="M86" s="80"/>
      <c r="N86" s="80"/>
      <c r="O86" s="80"/>
      <c r="P86" s="80"/>
      <c r="Q86" s="80"/>
      <c r="R86" s="80"/>
    </row>
    <row r="87" spans="1:18" ht="16.5" x14ac:dyDescent="0.3">
      <c r="J87" s="80"/>
      <c r="K87" s="80"/>
      <c r="L87" s="80"/>
      <c r="M87" s="80"/>
      <c r="N87" s="80"/>
      <c r="O87" s="80"/>
      <c r="P87" s="80"/>
      <c r="Q87" s="80"/>
      <c r="R87" s="80"/>
    </row>
    <row r="88" spans="1:18" ht="16.5" x14ac:dyDescent="0.3">
      <c r="J88" s="80"/>
      <c r="K88" s="80"/>
      <c r="L88" s="80"/>
      <c r="M88" s="80"/>
      <c r="N88" s="80"/>
      <c r="O88" s="80"/>
      <c r="P88" s="80"/>
      <c r="Q88" s="80"/>
      <c r="R88" s="80"/>
    </row>
    <row r="89" spans="1:18" ht="16.5" x14ac:dyDescent="0.3">
      <c r="J89" s="80"/>
      <c r="K89" s="80"/>
      <c r="L89" s="80"/>
      <c r="M89" s="80"/>
      <c r="N89" s="80"/>
      <c r="O89" s="80"/>
      <c r="P89" s="80"/>
      <c r="Q89" s="80"/>
      <c r="R89" s="80"/>
    </row>
    <row r="90" spans="1:18" ht="16.5" x14ac:dyDescent="0.3">
      <c r="J90" s="80"/>
      <c r="K90" s="80"/>
      <c r="L90" s="80"/>
      <c r="M90" s="80"/>
      <c r="N90" s="80"/>
      <c r="O90" s="80"/>
      <c r="P90" s="80"/>
      <c r="Q90" s="80"/>
      <c r="R90" s="80"/>
    </row>
    <row r="91" spans="1:18" ht="16.5" x14ac:dyDescent="0.3">
      <c r="J91" s="80"/>
      <c r="K91" s="80"/>
      <c r="L91" s="80"/>
      <c r="M91" s="80"/>
      <c r="N91" s="80"/>
      <c r="O91" s="80"/>
      <c r="P91" s="80"/>
      <c r="Q91" s="80"/>
      <c r="R91" s="80"/>
    </row>
    <row r="92" spans="1:18" ht="16.5" x14ac:dyDescent="0.3">
      <c r="J92" s="80"/>
      <c r="K92" s="80"/>
      <c r="L92" s="80"/>
      <c r="M92" s="80"/>
      <c r="N92" s="80"/>
      <c r="O92" s="80"/>
      <c r="P92" s="80"/>
      <c r="Q92" s="80"/>
      <c r="R92" s="80"/>
    </row>
    <row r="93" spans="1:18" ht="16.5" x14ac:dyDescent="0.3">
      <c r="J93" s="80"/>
      <c r="K93" s="80"/>
      <c r="L93" s="80"/>
      <c r="M93" s="80"/>
      <c r="N93" s="80"/>
      <c r="O93" s="80"/>
      <c r="P93" s="80"/>
      <c r="Q93" s="80"/>
      <c r="R93" s="80"/>
    </row>
    <row r="94" spans="1:18" ht="16.5" x14ac:dyDescent="0.3">
      <c r="J94" s="80"/>
      <c r="K94" s="80"/>
      <c r="L94" s="80"/>
      <c r="M94" s="80"/>
      <c r="N94" s="80"/>
      <c r="O94" s="80"/>
      <c r="P94" s="80"/>
      <c r="Q94" s="80"/>
      <c r="R94" s="80"/>
    </row>
  </sheetData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49" zoomScale="80" zoomScaleNormal="80" workbookViewId="0">
      <selection activeCell="B57" sqref="B5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3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7</v>
      </c>
      <c r="H9" s="5" t="s">
        <v>8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9</v>
      </c>
      <c r="C11" s="1" t="s">
        <v>10</v>
      </c>
      <c r="F11" s="5" t="s">
        <v>1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11</v>
      </c>
      <c r="C13" s="1" t="s">
        <v>12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13</v>
      </c>
      <c r="C15" s="16" t="s">
        <v>14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15</v>
      </c>
      <c r="D16" s="17"/>
      <c r="E16" s="17"/>
      <c r="F16" s="20">
        <v>58</v>
      </c>
      <c r="G16" s="21" t="s">
        <v>16</v>
      </c>
      <c r="H16" s="22">
        <v>44.5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17</v>
      </c>
      <c r="D17" s="17"/>
      <c r="E17" s="17"/>
      <c r="F17" s="23">
        <v>6</v>
      </c>
      <c r="G17" s="24" t="s">
        <v>18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9" t="s">
        <v>19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25" t="s">
        <v>20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7"/>
      <c r="D20" s="17"/>
      <c r="E20" s="17"/>
      <c r="F20" s="20">
        <v>11.8</v>
      </c>
      <c r="G20" s="21" t="s">
        <v>16</v>
      </c>
      <c r="H20" s="22">
        <v>25.5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23">
        <v>1</v>
      </c>
      <c r="G21" s="24" t="s">
        <v>21</v>
      </c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23</v>
      </c>
      <c r="C23" s="26" t="s">
        <v>24</v>
      </c>
      <c r="D23" s="5" t="s">
        <v>25</v>
      </c>
      <c r="E23" s="27" t="s">
        <v>26</v>
      </c>
      <c r="F23" s="1" t="s">
        <v>101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27</v>
      </c>
      <c r="C25" s="28">
        <v>58</v>
      </c>
      <c r="D25" s="27" t="s">
        <v>28</v>
      </c>
      <c r="E25" s="29">
        <v>89</v>
      </c>
      <c r="F25" s="30">
        <f>+C25</f>
        <v>58</v>
      </c>
      <c r="G25" s="31" t="s">
        <v>28</v>
      </c>
      <c r="H25" s="31">
        <f>+E25</f>
        <v>89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29</v>
      </c>
      <c r="B26" s="3"/>
      <c r="C26" s="32">
        <f>+F16</f>
        <v>58</v>
      </c>
      <c r="D26" s="33" t="s">
        <v>28</v>
      </c>
      <c r="E26" s="32">
        <f>+H16</f>
        <v>44.5</v>
      </c>
      <c r="F26" s="34">
        <f>+E26</f>
        <v>44.5</v>
      </c>
      <c r="G26" s="34" t="s">
        <v>28</v>
      </c>
      <c r="H26" s="34">
        <f>+C26</f>
        <v>58</v>
      </c>
      <c r="I26" s="35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36"/>
      <c r="C27" s="37">
        <f>+C25/C26</f>
        <v>1</v>
      </c>
      <c r="D27" s="38"/>
      <c r="E27" s="37">
        <f>+E25/E26</f>
        <v>2</v>
      </c>
      <c r="F27" s="37">
        <f>+F25/F26</f>
        <v>1.303370786516854</v>
      </c>
      <c r="G27" s="38"/>
      <c r="H27" s="37">
        <f>+H25/H26</f>
        <v>1.5344827586206897</v>
      </c>
      <c r="I27" s="35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31</v>
      </c>
      <c r="B28" s="39"/>
      <c r="C28" s="40"/>
      <c r="D28" s="41">
        <v>2</v>
      </c>
      <c r="E28" s="42"/>
      <c r="F28" s="43"/>
      <c r="G28" s="44">
        <v>1</v>
      </c>
      <c r="H28" s="45" t="s">
        <v>32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30" t="s">
        <v>33</v>
      </c>
      <c r="B30" s="30" t="s">
        <v>34</v>
      </c>
      <c r="D30" s="46" t="s">
        <v>35</v>
      </c>
      <c r="E30" s="47">
        <f>+F30/1000</f>
        <v>5.375</v>
      </c>
      <c r="F30" s="81">
        <v>5375</v>
      </c>
      <c r="G30" s="1" t="s">
        <v>36</v>
      </c>
      <c r="H30" s="48">
        <v>0.15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9" t="s">
        <v>37</v>
      </c>
      <c r="E31" s="47">
        <f>+H30*E30</f>
        <v>0.80625000000000002</v>
      </c>
      <c r="H31" s="48"/>
      <c r="I31" s="35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9" t="s">
        <v>38</v>
      </c>
      <c r="E32" s="50">
        <f>+E30-E31</f>
        <v>4.5687499999999996</v>
      </c>
      <c r="I32" s="3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6" t="s">
        <v>39</v>
      </c>
      <c r="F33" s="26" t="s">
        <v>40</v>
      </c>
      <c r="G33" s="26" t="s">
        <v>40</v>
      </c>
      <c r="H33" s="26" t="s">
        <v>40</v>
      </c>
      <c r="I33" s="35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6" t="s">
        <v>41</v>
      </c>
      <c r="E34" s="51">
        <f>+E32</f>
        <v>4.5687499999999996</v>
      </c>
      <c r="F34" s="51">
        <v>0</v>
      </c>
      <c r="G34" s="51">
        <v>0</v>
      </c>
      <c r="H34" s="51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6" t="s">
        <v>42</v>
      </c>
      <c r="E35" s="51">
        <f>+E34*1.2</f>
        <v>5.482499999999999</v>
      </c>
      <c r="F35" s="51">
        <v>0</v>
      </c>
      <c r="G35" s="51">
        <v>0</v>
      </c>
      <c r="H35" s="51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6"/>
      <c r="C37" s="35"/>
      <c r="E37" s="10" t="s">
        <v>43</v>
      </c>
      <c r="F37" s="11" t="s">
        <v>44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45</v>
      </c>
      <c r="C38" s="52">
        <v>2</v>
      </c>
      <c r="D38" s="53" t="s">
        <v>46</v>
      </c>
      <c r="E38" s="13"/>
      <c r="F38" s="14" t="s">
        <v>47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6"/>
      <c r="D39" s="1" t="s">
        <v>48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49</v>
      </c>
      <c r="B40" s="5"/>
      <c r="C40" s="54">
        <f>+B48/F17</f>
        <v>666.66666666666663</v>
      </c>
      <c r="D40" s="29">
        <v>300</v>
      </c>
      <c r="F40" s="49" t="s">
        <v>50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51</v>
      </c>
      <c r="C41" s="39">
        <f>+C40+D40</f>
        <v>966.66666666666663</v>
      </c>
      <c r="F41" s="49" t="s">
        <v>52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53</v>
      </c>
      <c r="C42" s="39">
        <f>+C41/C38</f>
        <v>483.33333333333331</v>
      </c>
      <c r="F42" s="49" t="s">
        <v>54</v>
      </c>
      <c r="G42" s="28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6"/>
      <c r="F43" s="46" t="s">
        <v>55</v>
      </c>
      <c r="G43" s="82">
        <f>+C40/1000</f>
        <v>0.66666666666666663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5"/>
      <c r="F44" s="49" t="s">
        <v>56</v>
      </c>
      <c r="G44" s="52">
        <f>+C41*F17</f>
        <v>5800</v>
      </c>
      <c r="H44" s="3">
        <f>+G44*F19</f>
        <v>0</v>
      </c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E45" s="49"/>
      <c r="F45" s="49"/>
      <c r="G45" s="35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57</v>
      </c>
      <c r="C46" s="30">
        <f>+C42*C38</f>
        <v>966.66666666666663</v>
      </c>
      <c r="F46" s="49"/>
      <c r="G46" s="35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S47"/>
    </row>
    <row r="48" spans="1:19" x14ac:dyDescent="0.3">
      <c r="A48" s="4" t="s">
        <v>58</v>
      </c>
      <c r="B48" s="26">
        <v>4000</v>
      </c>
      <c r="C48" s="3"/>
      <c r="D48" s="30" t="s">
        <v>59</v>
      </c>
      <c r="E48" s="30" t="s">
        <v>60</v>
      </c>
      <c r="F48" s="30" t="s">
        <v>61</v>
      </c>
      <c r="G48" s="30" t="s">
        <v>62</v>
      </c>
      <c r="H48" s="30" t="s">
        <v>63</v>
      </c>
    </row>
    <row r="49" spans="1:9" x14ac:dyDescent="0.3">
      <c r="A49" s="56" t="s">
        <v>65</v>
      </c>
      <c r="B49" s="57"/>
      <c r="C49" s="3"/>
      <c r="D49" s="26">
        <v>2</v>
      </c>
      <c r="E49" s="26">
        <v>1</v>
      </c>
      <c r="F49" s="26" t="s">
        <v>66</v>
      </c>
      <c r="G49" s="35">
        <f>185+145</f>
        <v>330</v>
      </c>
      <c r="H49" s="35">
        <f>+(D49*E49)*G49</f>
        <v>660</v>
      </c>
    </row>
    <row r="50" spans="1:9" x14ac:dyDescent="0.3">
      <c r="A50" s="57" t="s">
        <v>71</v>
      </c>
      <c r="B50" s="58">
        <f>+E34*C42</f>
        <v>2208.2291666666665</v>
      </c>
      <c r="C50" s="3"/>
      <c r="D50" s="26">
        <v>1</v>
      </c>
      <c r="E50" s="26">
        <v>1</v>
      </c>
      <c r="F50" s="26" t="s">
        <v>72</v>
      </c>
      <c r="G50" s="35">
        <v>160</v>
      </c>
      <c r="H50" s="35">
        <f>+(D50*E50)*G50</f>
        <v>160</v>
      </c>
    </row>
    <row r="51" spans="1:9" x14ac:dyDescent="0.3">
      <c r="A51" s="57" t="s">
        <v>22</v>
      </c>
      <c r="B51" s="58">
        <f>+H61</f>
        <v>1370</v>
      </c>
      <c r="C51" s="3"/>
      <c r="D51" s="26">
        <v>1</v>
      </c>
      <c r="E51" s="26">
        <v>1</v>
      </c>
      <c r="F51" s="26" t="s">
        <v>74</v>
      </c>
      <c r="G51" s="35">
        <v>400</v>
      </c>
      <c r="H51" s="35">
        <f>+G51*E51*D51</f>
        <v>400</v>
      </c>
    </row>
    <row r="52" spans="1:9" x14ac:dyDescent="0.3">
      <c r="A52" s="57"/>
      <c r="B52" s="58"/>
      <c r="C52" s="3"/>
      <c r="D52" s="26">
        <v>1</v>
      </c>
      <c r="E52" s="26">
        <v>1</v>
      </c>
      <c r="F52" s="26" t="s">
        <v>75</v>
      </c>
      <c r="G52" s="35">
        <v>150</v>
      </c>
      <c r="H52" s="35">
        <f t="shared" ref="H52:H58" si="0">+G52*E52*D52</f>
        <v>150</v>
      </c>
      <c r="I52" s="35">
        <f>+(B71/100)*2</f>
        <v>107.7475</v>
      </c>
    </row>
    <row r="53" spans="1:9" x14ac:dyDescent="0.3">
      <c r="A53" s="57"/>
      <c r="B53" s="58"/>
      <c r="C53" s="3"/>
      <c r="D53" s="26">
        <v>0</v>
      </c>
      <c r="E53" s="26">
        <v>0</v>
      </c>
      <c r="F53" s="26" t="s">
        <v>76</v>
      </c>
      <c r="G53" s="35">
        <v>130</v>
      </c>
      <c r="H53" s="35">
        <f t="shared" si="0"/>
        <v>0</v>
      </c>
    </row>
    <row r="54" spans="1:9" x14ac:dyDescent="0.3">
      <c r="A54" s="60" t="s">
        <v>78</v>
      </c>
      <c r="B54" s="58">
        <v>100</v>
      </c>
      <c r="C54" s="3"/>
      <c r="D54" s="26">
        <v>0</v>
      </c>
      <c r="E54" s="26">
        <v>0</v>
      </c>
      <c r="F54" s="26" t="s">
        <v>79</v>
      </c>
      <c r="G54" s="35">
        <v>120</v>
      </c>
      <c r="H54" s="35">
        <f t="shared" si="0"/>
        <v>0</v>
      </c>
    </row>
    <row r="55" spans="1:9" x14ac:dyDescent="0.3">
      <c r="A55" s="60" t="s">
        <v>80</v>
      </c>
      <c r="B55" s="58">
        <v>175</v>
      </c>
      <c r="D55" s="26">
        <v>1</v>
      </c>
      <c r="E55" s="26">
        <v>0</v>
      </c>
      <c r="F55" s="26" t="s">
        <v>81</v>
      </c>
      <c r="G55" s="35">
        <v>1.5</v>
      </c>
      <c r="H55" s="35">
        <f t="shared" si="0"/>
        <v>0</v>
      </c>
    </row>
    <row r="56" spans="1:9" x14ac:dyDescent="0.3">
      <c r="A56" s="60" t="s">
        <v>82</v>
      </c>
      <c r="B56" s="58">
        <v>180</v>
      </c>
      <c r="D56" s="26">
        <v>0</v>
      </c>
      <c r="E56" s="26">
        <v>0</v>
      </c>
      <c r="F56" s="26" t="s">
        <v>83</v>
      </c>
      <c r="G56" s="35">
        <v>1000</v>
      </c>
      <c r="H56" s="35">
        <f t="shared" si="0"/>
        <v>0</v>
      </c>
    </row>
    <row r="57" spans="1:9" customFormat="1" ht="15.75" x14ac:dyDescent="0.3">
      <c r="A57" s="60"/>
      <c r="B57" s="60"/>
      <c r="C57" s="1"/>
      <c r="D57" s="26">
        <v>0</v>
      </c>
      <c r="E57" s="26">
        <v>0</v>
      </c>
      <c r="F57" s="26" t="s">
        <v>84</v>
      </c>
      <c r="G57" s="35">
        <v>0</v>
      </c>
      <c r="H57" s="35">
        <f t="shared" si="0"/>
        <v>0</v>
      </c>
      <c r="I57" s="1"/>
    </row>
    <row r="58" spans="1:9" customFormat="1" ht="15.75" x14ac:dyDescent="0.3">
      <c r="A58" s="56" t="s">
        <v>85</v>
      </c>
      <c r="B58" s="61">
        <f>SUM(B50:B54)</f>
        <v>3678.2291666666665</v>
      </c>
      <c r="C58" s="3"/>
      <c r="D58" s="26">
        <v>0</v>
      </c>
      <c r="E58" s="26">
        <v>0</v>
      </c>
      <c r="F58" s="3" t="s">
        <v>86</v>
      </c>
      <c r="G58" s="35">
        <v>1000</v>
      </c>
      <c r="H58" s="35">
        <f t="shared" si="0"/>
        <v>0</v>
      </c>
      <c r="I58" s="1"/>
    </row>
    <row r="59" spans="1:9" customFormat="1" ht="15.75" x14ac:dyDescent="0.3">
      <c r="A59" s="9"/>
      <c r="B59" s="62"/>
      <c r="C59" s="3"/>
      <c r="D59" s="26"/>
      <c r="E59" s="26"/>
      <c r="F59" s="3"/>
      <c r="G59" s="3"/>
      <c r="H59" s="35">
        <f t="shared" ref="H59" si="1">+G59*E59</f>
        <v>0</v>
      </c>
      <c r="I59" s="1"/>
    </row>
    <row r="60" spans="1:9" customFormat="1" ht="15.75" x14ac:dyDescent="0.3">
      <c r="A60" s="9"/>
      <c r="B60" s="37">
        <f>+B58/B48</f>
        <v>0.91955729166666667</v>
      </c>
      <c r="C60" s="4" t="s">
        <v>87</v>
      </c>
      <c r="D60" s="3"/>
      <c r="E60" s="3"/>
      <c r="F60" s="3"/>
      <c r="G60" s="3"/>
      <c r="H60" s="1"/>
      <c r="I60" s="1"/>
    </row>
    <row r="61" spans="1:9" customFormat="1" ht="15.75" x14ac:dyDescent="0.3">
      <c r="A61" s="3"/>
      <c r="B61" s="3"/>
      <c r="C61" s="1"/>
      <c r="D61" s="3"/>
      <c r="E61" s="3"/>
      <c r="F61" s="3"/>
      <c r="G61" s="63" t="s">
        <v>88</v>
      </c>
      <c r="H61" s="35">
        <f>SUM(H49:H60)</f>
        <v>1370</v>
      </c>
      <c r="I61" s="1"/>
    </row>
    <row r="62" spans="1:9" customFormat="1" ht="15.75" x14ac:dyDescent="0.3">
      <c r="A62" s="1"/>
      <c r="B62" s="1"/>
      <c r="C62" s="1"/>
      <c r="D62" s="3"/>
      <c r="E62" s="3"/>
      <c r="F62" s="1"/>
      <c r="G62" s="5" t="s">
        <v>89</v>
      </c>
      <c r="H62" s="64">
        <v>1.5</v>
      </c>
      <c r="I62" s="1"/>
    </row>
    <row r="63" spans="1:9" customFormat="1" ht="15.75" x14ac:dyDescent="0.3">
      <c r="A63" s="4" t="s">
        <v>90</v>
      </c>
      <c r="B63" s="3"/>
      <c r="C63" s="3"/>
      <c r="D63" s="1"/>
      <c r="E63" s="37">
        <f>+B71/C40</f>
        <v>8.0810624999999998</v>
      </c>
      <c r="F63" s="1"/>
      <c r="G63" s="1" t="s">
        <v>91</v>
      </c>
      <c r="H63" s="65">
        <v>1.75</v>
      </c>
      <c r="I63" s="1"/>
    </row>
    <row r="64" spans="1:9" customFormat="1" ht="15.75" x14ac:dyDescent="0.3">
      <c r="A64" s="3"/>
      <c r="B64" s="4" t="s">
        <v>92</v>
      </c>
      <c r="C64" s="30" t="s">
        <v>93</v>
      </c>
      <c r="D64" s="3"/>
      <c r="E64" s="3"/>
      <c r="F64" s="3"/>
      <c r="G64" s="1" t="s">
        <v>91</v>
      </c>
      <c r="H64" s="65">
        <v>2</v>
      </c>
      <c r="I64" s="1"/>
    </row>
    <row r="65" spans="1:10" customFormat="1" ht="15.75" x14ac:dyDescent="0.3">
      <c r="A65" s="56" t="s">
        <v>94</v>
      </c>
      <c r="B65" s="57"/>
      <c r="C65" s="3"/>
      <c r="D65" s="3">
        <f>+B71*C68</f>
        <v>0</v>
      </c>
      <c r="E65" s="3"/>
      <c r="F65" s="3"/>
      <c r="G65" s="66" t="s">
        <v>95</v>
      </c>
      <c r="H65" s="67">
        <v>2.5</v>
      </c>
      <c r="I65" s="1"/>
    </row>
    <row r="66" spans="1:10" customFormat="1" ht="15.75" x14ac:dyDescent="0.3">
      <c r="A66" s="57" t="s">
        <v>71</v>
      </c>
      <c r="B66" s="58">
        <f>+E35*C42</f>
        <v>2649.8749999999995</v>
      </c>
      <c r="C66" s="68"/>
      <c r="D66" s="1"/>
      <c r="E66" s="1"/>
      <c r="F66" s="1"/>
      <c r="G66" s="1"/>
      <c r="H66" s="1"/>
      <c r="I66" s="1"/>
    </row>
    <row r="67" spans="1:10" customFormat="1" ht="15.75" x14ac:dyDescent="0.3">
      <c r="A67" s="57" t="s">
        <v>22</v>
      </c>
      <c r="B67" s="58">
        <f>+H61*H62</f>
        <v>2055</v>
      </c>
      <c r="C67" s="68"/>
      <c r="D67" s="1"/>
      <c r="E67" s="1"/>
      <c r="F67" s="1"/>
      <c r="G67" s="1"/>
      <c r="H67" s="1"/>
      <c r="I67" s="1"/>
    </row>
    <row r="68" spans="1:10" customFormat="1" ht="15.75" x14ac:dyDescent="0.3">
      <c r="A68" s="57" t="str">
        <f>+A54</f>
        <v>P. de color</v>
      </c>
      <c r="B68" s="58">
        <f>+B54*H62</f>
        <v>150</v>
      </c>
      <c r="C68" s="68"/>
      <c r="D68" s="1"/>
      <c r="E68" s="1"/>
      <c r="F68" s="1"/>
      <c r="G68" s="69" t="s">
        <v>96</v>
      </c>
      <c r="H68" s="37">
        <f>+B60</f>
        <v>0.91955729166666667</v>
      </c>
      <c r="I68" s="70">
        <f>+H68*B48</f>
        <v>3678.2291666666665</v>
      </c>
    </row>
    <row r="69" spans="1:10" customFormat="1" ht="15.75" x14ac:dyDescent="0.3">
      <c r="A69" s="57" t="str">
        <f>+A55</f>
        <v>Empaque</v>
      </c>
      <c r="B69" s="58">
        <f>+B55*H62</f>
        <v>262.5</v>
      </c>
      <c r="C69" s="71"/>
      <c r="D69" s="1"/>
      <c r="E69" s="1"/>
      <c r="F69" s="1"/>
      <c r="G69" s="69" t="s">
        <v>97</v>
      </c>
      <c r="H69" s="37">
        <f>+C71</f>
        <v>1.3468437499999999</v>
      </c>
      <c r="I69" s="70">
        <f>+B48*C71</f>
        <v>5387.375</v>
      </c>
    </row>
    <row r="70" spans="1:10" customFormat="1" ht="16.5" thickBot="1" x14ac:dyDescent="0.35">
      <c r="A70" s="57" t="str">
        <f>+A56</f>
        <v>Mensajeria</v>
      </c>
      <c r="B70" s="58">
        <f>+B56*H62</f>
        <v>270</v>
      </c>
      <c r="C70" s="71"/>
      <c r="D70" s="1"/>
      <c r="E70" s="1"/>
      <c r="F70" s="1"/>
      <c r="G70" s="72" t="s">
        <v>98</v>
      </c>
      <c r="H70" s="73">
        <f>+H69-H68</f>
        <v>0.42728645833333323</v>
      </c>
      <c r="I70" s="74">
        <f>+B48*H70</f>
        <v>1709.145833333333</v>
      </c>
    </row>
    <row r="71" spans="1:10" customFormat="1" ht="17.25" thickBot="1" x14ac:dyDescent="0.35">
      <c r="A71" s="56" t="s">
        <v>85</v>
      </c>
      <c r="B71" s="61">
        <f>SUM(B65:B70)</f>
        <v>5387.375</v>
      </c>
      <c r="C71" s="73">
        <f>+B71/B48</f>
        <v>1.3468437499999999</v>
      </c>
      <c r="D71" s="75">
        <f>+C71*1.15</f>
        <v>1.5488703124999998</v>
      </c>
      <c r="E71" s="76">
        <f>+D71*B48</f>
        <v>6195.4812499999998</v>
      </c>
      <c r="F71" s="1"/>
      <c r="G71" s="77" t="s">
        <v>99</v>
      </c>
      <c r="H71" s="48"/>
      <c r="I71" s="1"/>
    </row>
    <row r="72" spans="1:10" ht="16.5" x14ac:dyDescent="0.3">
      <c r="D72" s="78">
        <f>+D71-C71</f>
        <v>0.20202656249999995</v>
      </c>
      <c r="E72" s="76" t="s">
        <v>100</v>
      </c>
      <c r="F72" s="74">
        <f>+E71-B71</f>
        <v>808.10624999999982</v>
      </c>
    </row>
    <row r="74" spans="1:10" ht="16.5" thickBot="1" x14ac:dyDescent="0.35">
      <c r="A74"/>
      <c r="B74"/>
      <c r="C74"/>
      <c r="D74"/>
      <c r="E74"/>
      <c r="F74"/>
      <c r="G74"/>
      <c r="H74"/>
      <c r="I74"/>
    </row>
    <row r="75" spans="1:10" x14ac:dyDescent="0.3">
      <c r="A75" s="10"/>
      <c r="B75" s="11" t="s">
        <v>64</v>
      </c>
      <c r="C75" s="11"/>
      <c r="D75" s="11"/>
      <c r="E75" s="11"/>
      <c r="F75" s="11"/>
      <c r="G75" s="11"/>
      <c r="H75" s="11"/>
      <c r="I75" s="12"/>
    </row>
    <row r="76" spans="1:10" x14ac:dyDescent="0.3">
      <c r="A76" s="6"/>
      <c r="B76" s="21">
        <f>+F16</f>
        <v>58</v>
      </c>
      <c r="C76" s="21">
        <f>+H16</f>
        <v>44.5</v>
      </c>
      <c r="D76" s="7" t="s">
        <v>67</v>
      </c>
      <c r="E76" s="21" t="s">
        <v>68</v>
      </c>
      <c r="F76" s="7" t="s">
        <v>69</v>
      </c>
      <c r="G76" s="7" t="s">
        <v>70</v>
      </c>
      <c r="H76" s="7"/>
      <c r="I76" s="8"/>
    </row>
    <row r="77" spans="1:10" x14ac:dyDescent="0.3">
      <c r="A77" s="6"/>
      <c r="B77" s="21">
        <f>0.514*0.47*C41</f>
        <v>233.5273333333333</v>
      </c>
      <c r="C77" s="59">
        <v>3.4</v>
      </c>
      <c r="D77" s="21">
        <f>+B77*C77</f>
        <v>793.99293333333321</v>
      </c>
      <c r="E77" s="59">
        <v>0</v>
      </c>
      <c r="F77" s="59">
        <f>+D77+E77</f>
        <v>793.99293333333321</v>
      </c>
      <c r="G77" s="24" t="s">
        <v>73</v>
      </c>
      <c r="H77" s="7"/>
      <c r="I77" s="8"/>
    </row>
    <row r="78" spans="1:10" x14ac:dyDescent="0.3">
      <c r="A78" s="6"/>
      <c r="B78" s="7"/>
      <c r="C78" s="24"/>
      <c r="D78" s="7"/>
      <c r="E78" s="21"/>
      <c r="F78" s="59">
        <f>+F77/8</f>
        <v>99.249116666666652</v>
      </c>
      <c r="G78" s="7"/>
      <c r="H78" s="7"/>
      <c r="I78" s="8"/>
    </row>
    <row r="79" spans="1:10" x14ac:dyDescent="0.3">
      <c r="A79" s="6"/>
      <c r="B79" s="21">
        <f>+B76</f>
        <v>58</v>
      </c>
      <c r="C79" s="59">
        <f>+C76</f>
        <v>44.5</v>
      </c>
      <c r="D79" s="21"/>
      <c r="E79" s="59"/>
      <c r="F79" s="59"/>
      <c r="G79" s="24"/>
      <c r="H79" s="7"/>
      <c r="I79" s="8"/>
      <c r="J79" s="79"/>
    </row>
    <row r="80" spans="1:10" x14ac:dyDescent="0.3">
      <c r="A80" s="6"/>
      <c r="B80" s="21">
        <f>0.36*0.7*C41</f>
        <v>243.6</v>
      </c>
      <c r="C80" s="59">
        <v>2.4</v>
      </c>
      <c r="D80" s="21">
        <f>+B80*C80</f>
        <v>584.64</v>
      </c>
      <c r="E80" s="59">
        <v>360</v>
      </c>
      <c r="F80" s="59">
        <f>+D80+E80</f>
        <v>944.64</v>
      </c>
      <c r="G80" s="24" t="s">
        <v>77</v>
      </c>
      <c r="H80" s="7"/>
      <c r="I80" s="8"/>
    </row>
    <row r="81" spans="1:18" x14ac:dyDescent="0.3">
      <c r="A81" s="6"/>
      <c r="B81" s="7"/>
      <c r="C81" s="7"/>
      <c r="D81" s="7"/>
      <c r="E81" s="21"/>
      <c r="F81" s="59">
        <f>+F80/8</f>
        <v>118.08</v>
      </c>
      <c r="G81" s="7"/>
      <c r="H81" s="7"/>
      <c r="I81" s="8"/>
    </row>
    <row r="82" spans="1:18" ht="15" thickBot="1" x14ac:dyDescent="0.35">
      <c r="A82" s="13"/>
      <c r="B82" s="14"/>
      <c r="C82" s="14"/>
      <c r="D82" s="14"/>
      <c r="E82" s="14"/>
      <c r="F82" s="14"/>
      <c r="G82" s="14"/>
      <c r="H82" s="14"/>
      <c r="I82" s="15"/>
    </row>
    <row r="85" spans="1:18" ht="16.5" x14ac:dyDescent="0.3">
      <c r="J85" s="80"/>
      <c r="K85" s="80"/>
      <c r="L85" s="80"/>
      <c r="M85" s="80"/>
      <c r="N85" s="80"/>
      <c r="O85" s="80"/>
      <c r="P85" s="80"/>
      <c r="Q85" s="80"/>
      <c r="R85" s="80"/>
    </row>
    <row r="86" spans="1:18" ht="16.5" x14ac:dyDescent="0.3">
      <c r="J86" s="80"/>
      <c r="K86" s="80"/>
      <c r="L86" s="80"/>
      <c r="M86" s="80"/>
      <c r="N86" s="80"/>
      <c r="O86" s="80"/>
      <c r="P86" s="80"/>
      <c r="Q86" s="80"/>
      <c r="R86" s="80"/>
    </row>
    <row r="87" spans="1:18" ht="16.5" x14ac:dyDescent="0.3">
      <c r="J87" s="80"/>
      <c r="K87" s="80"/>
      <c r="L87" s="80"/>
      <c r="M87" s="80"/>
      <c r="N87" s="80"/>
      <c r="O87" s="80"/>
      <c r="P87" s="80"/>
      <c r="Q87" s="80"/>
      <c r="R87" s="80"/>
    </row>
    <row r="88" spans="1:18" ht="16.5" x14ac:dyDescent="0.3">
      <c r="J88" s="80"/>
      <c r="K88" s="80"/>
      <c r="L88" s="80"/>
      <c r="M88" s="80"/>
      <c r="N88" s="80"/>
      <c r="O88" s="80"/>
      <c r="P88" s="80"/>
      <c r="Q88" s="80"/>
      <c r="R88" s="80"/>
    </row>
    <row r="89" spans="1:18" ht="16.5" x14ac:dyDescent="0.3">
      <c r="J89" s="80"/>
      <c r="K89" s="80"/>
      <c r="L89" s="80"/>
      <c r="M89" s="80"/>
      <c r="N89" s="80"/>
      <c r="O89" s="80"/>
      <c r="P89" s="80"/>
      <c r="Q89" s="80"/>
      <c r="R89" s="80"/>
    </row>
    <row r="90" spans="1:18" ht="16.5" x14ac:dyDescent="0.3">
      <c r="J90" s="80"/>
      <c r="K90" s="80"/>
      <c r="L90" s="80"/>
      <c r="M90" s="80"/>
      <c r="N90" s="80"/>
      <c r="O90" s="80"/>
      <c r="P90" s="80"/>
      <c r="Q90" s="80"/>
      <c r="R90" s="80"/>
    </row>
    <row r="91" spans="1:18" ht="16.5" x14ac:dyDescent="0.3">
      <c r="J91" s="80"/>
      <c r="K91" s="80"/>
      <c r="L91" s="80"/>
      <c r="M91" s="80"/>
      <c r="N91" s="80"/>
      <c r="O91" s="80"/>
      <c r="P91" s="80"/>
      <c r="Q91" s="80"/>
      <c r="R91" s="80"/>
    </row>
    <row r="92" spans="1:18" ht="16.5" x14ac:dyDescent="0.3">
      <c r="J92" s="80"/>
      <c r="K92" s="80"/>
      <c r="L92" s="80"/>
      <c r="M92" s="80"/>
      <c r="N92" s="80"/>
      <c r="O92" s="80"/>
      <c r="P92" s="80"/>
      <c r="Q92" s="80"/>
      <c r="R92" s="80"/>
    </row>
    <row r="93" spans="1:18" ht="16.5" x14ac:dyDescent="0.3">
      <c r="J93" s="80"/>
      <c r="K93" s="80"/>
      <c r="L93" s="80"/>
      <c r="M93" s="80"/>
      <c r="N93" s="80"/>
      <c r="O93" s="80"/>
      <c r="P93" s="80"/>
      <c r="Q93" s="80"/>
      <c r="R93" s="80"/>
    </row>
    <row r="94" spans="1:18" ht="16.5" x14ac:dyDescent="0.3">
      <c r="J94" s="80"/>
      <c r="K94" s="80"/>
      <c r="L94" s="80"/>
      <c r="M94" s="80"/>
      <c r="N94" s="80"/>
      <c r="O94" s="80"/>
      <c r="P94" s="80"/>
      <c r="Q94" s="80"/>
      <c r="R94" s="80"/>
    </row>
  </sheetData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menú 10000</vt:lpstr>
      <vt:lpstr>menú 8000</vt:lpstr>
      <vt:lpstr>menú 6000</vt:lpstr>
      <vt:lpstr>menú 5000</vt:lpstr>
      <vt:lpstr>menú 4000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2017-07-27T00:42:03Z</cp:lastPrinted>
  <dcterms:created xsi:type="dcterms:W3CDTF">2017-07-27T00:32:11Z</dcterms:created>
  <dcterms:modified xsi:type="dcterms:W3CDTF">2017-07-27T00:43:26Z</dcterms:modified>
</cp:coreProperties>
</file>