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9875" windowHeight="7725"/>
  </bookViews>
  <sheets>
    <sheet name="sobre 2000" sheetId="4" r:id="rId1"/>
  </sheets>
  <calcPr calcId="145621" concurrentCalc="0"/>
</workbook>
</file>

<file path=xl/calcChain.xml><?xml version="1.0" encoding="utf-8"?>
<calcChain xmlns="http://schemas.openxmlformats.org/spreadsheetml/2006/main">
  <c r="D74" i="4" l="1"/>
  <c r="E31" i="4"/>
  <c r="E32" i="4"/>
  <c r="E34" i="4"/>
  <c r="E35" i="4"/>
  <c r="B66" i="4"/>
  <c r="B74" i="4"/>
  <c r="C74" i="4"/>
  <c r="F74" i="4"/>
  <c r="I71" i="4"/>
  <c r="G57" i="4"/>
  <c r="B72" i="4"/>
  <c r="A72" i="4"/>
  <c r="B71" i="4"/>
  <c r="A71" i="4"/>
  <c r="B70" i="4"/>
  <c r="A70" i="4"/>
  <c r="B69" i="4"/>
  <c r="A69" i="4"/>
  <c r="B68" i="4"/>
  <c r="A68" i="4"/>
  <c r="H59" i="4"/>
  <c r="H58" i="4"/>
  <c r="E57" i="4"/>
  <c r="H57" i="4"/>
  <c r="H56" i="4"/>
  <c r="H55" i="4"/>
  <c r="H54" i="4"/>
  <c r="H53" i="4"/>
  <c r="H52" i="4"/>
  <c r="H51" i="4"/>
  <c r="H50" i="4"/>
  <c r="H49" i="4"/>
  <c r="H61" i="4"/>
  <c r="C40" i="4"/>
  <c r="G43" i="4"/>
  <c r="H25" i="4"/>
  <c r="F25" i="4"/>
  <c r="H19" i="4"/>
  <c r="F19" i="4"/>
  <c r="H16" i="4"/>
  <c r="F16" i="4"/>
  <c r="B67" i="4"/>
  <c r="B51" i="4"/>
  <c r="E26" i="4"/>
  <c r="C41" i="4"/>
  <c r="C26" i="4"/>
  <c r="C27" i="4"/>
  <c r="H26" i="4"/>
  <c r="H27" i="4"/>
  <c r="F26" i="4"/>
  <c r="F27" i="4"/>
  <c r="E27" i="4"/>
  <c r="G44" i="4"/>
  <c r="H44" i="4"/>
  <c r="C42" i="4"/>
  <c r="C46" i="4"/>
  <c r="B50" i="4"/>
  <c r="B58" i="4"/>
  <c r="B60" i="4"/>
  <c r="H68" i="4"/>
  <c r="I68" i="4"/>
  <c r="I53" i="4"/>
  <c r="I74" i="4"/>
  <c r="H69" i="4"/>
  <c r="I69" i="4"/>
  <c r="I70" i="4"/>
  <c r="H70" i="4"/>
</calcChain>
</file>

<file path=xl/sharedStrings.xml><?xml version="1.0" encoding="utf-8"?>
<sst xmlns="http://schemas.openxmlformats.org/spreadsheetml/2006/main" count="107" uniqueCount="97">
  <si>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</si>
  <si>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</si>
  <si>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</si>
  <si>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</si>
  <si>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</si>
  <si>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</si>
  <si>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</si>
  <si>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</si>
  <si>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</si>
  <si>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</si>
  <si>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</si>
  <si>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</si>
  <si>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</si>
  <si>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</si>
  <si>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</si>
  <si>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</si>
  <si>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</si>
  <si>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</si>
  <si>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</si>
  <si>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</si>
  <si>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</si>
  <si>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</si>
  <si>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</si>
  <si>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</si>
  <si>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</si>
  <si>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</si>
  <si>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</si>
  <si>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</si>
  <si>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</si>
  <si>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</si>
  <si>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</si>
  <si>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</si>
  <si>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</si>
  <si>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</si>
  <si>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</si>
  <si>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</si>
  <si>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</si>
  <si>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</si>
  <si>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</si>
  <si>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</si>
  <si>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</si>
  <si>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</si>
  <si>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</si>
  <si>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</si>
  <si>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</si>
  <si>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</si>
  <si>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</si>
  <si>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</si>
  <si>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</si>
  <si>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</si>
  <si>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</si>
  <si>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</si>
  <si>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</si>
  <si>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 y arreglo</t>
  </si>
  <si>
    <t>125 arreglo + 150 lamina</t>
  </si>
  <si>
    <t>Papel</t>
  </si>
  <si>
    <t>Cordón yute</t>
  </si>
  <si>
    <t>corte</t>
  </si>
  <si>
    <t>Prueba de Color</t>
  </si>
  <si>
    <t>Empaque</t>
  </si>
  <si>
    <t>Mensajeria</t>
  </si>
  <si>
    <t xml:space="preserve">Laminado </t>
  </si>
  <si>
    <t>Total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</si>
  <si>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</si>
  <si>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</si>
  <si>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</si>
  <si>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</si>
  <si>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</si>
  <si>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</si>
  <si>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</si>
  <si>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</si>
  <si>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</si>
  <si>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</si>
  <si>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</si>
  <si>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</si>
  <si>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Arreglo suaje</t>
  </si>
  <si>
    <t>CMR</t>
  </si>
  <si>
    <t>Capital Grille</t>
  </si>
  <si>
    <t>Sobre cartera</t>
  </si>
  <si>
    <t>papel via felt 104 gr. Warm white</t>
  </si>
  <si>
    <t xml:space="preserve">impresos 2 X 0 tintas offset </t>
  </si>
  <si>
    <t>terminado suajado + pegado</t>
  </si>
  <si>
    <t>Via Felt</t>
  </si>
  <si>
    <t>por planilla</t>
  </si>
  <si>
    <t>tamaño</t>
  </si>
  <si>
    <t>104 gr.</t>
  </si>
  <si>
    <t>arrgleo suaje</t>
  </si>
  <si>
    <t xml:space="preserve">suajado </t>
  </si>
  <si>
    <t>Tinta F -MET</t>
  </si>
  <si>
    <t>pegado</t>
  </si>
  <si>
    <t>ganancia</t>
  </si>
  <si>
    <t>tamaño final 10.5 X 24 cm.</t>
  </si>
  <si>
    <t>warm white</t>
  </si>
  <si>
    <t>LUMEN</t>
  </si>
  <si>
    <t>Tinta F -Nor</t>
  </si>
  <si>
    <t>Comisiones</t>
  </si>
  <si>
    <t>09 de enero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</si>
</sst>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rgb="FF00B050"/>
      <name val="Century Gothic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12" applyNumberFormat="0" applyAlignment="0" applyProtection="0"/>
    <xf numFmtId="0" fontId="13" fillId="5" borderId="13" applyNumberFormat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7" borderId="17" applyNumberFormat="0" applyFont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10" fillId="0" borderId="0" xfId="0" applyFont="1"/>
    <xf numFmtId="44" fontId="20" fillId="0" borderId="0" xfId="1" applyFont="1"/>
    <xf numFmtId="44" fontId="20" fillId="0" borderId="0" xfId="1" applyFont="1" applyAlignment="1">
      <alignment horizontal="center"/>
    </xf>
    <xf numFmtId="44" fontId="21" fillId="8" borderId="0" xfId="1" applyFont="1" applyFill="1" applyAlignment="1"/>
    <xf numFmtId="44" fontId="21" fillId="8" borderId="0" xfId="1" applyFont="1" applyFill="1" applyAlignment="1">
      <alignment horizontal="center"/>
    </xf>
    <xf numFmtId="2" fontId="7" fillId="0" borderId="0" xfId="0" applyNumberFormat="1" applyFont="1" applyAlignment="1">
      <alignment horizontal="center" wrapText="1"/>
    </xf>
    <xf numFmtId="44" fontId="6" fillId="0" borderId="0" xfId="1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abSelected="1" zoomScale="85" zoomScaleNormal="85" workbookViewId="0">
      <selection activeCell="H16" sqref="H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">
        <v>96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">
        <v>76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C13" s="1" t="s">
        <v>77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6" t="s">
        <v>78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9" t="s">
        <v>79</v>
      </c>
      <c r="D16" s="17"/>
      <c r="E16" s="17"/>
      <c r="F16" s="20">
        <f>39.9 + 2</f>
        <v>41.9</v>
      </c>
      <c r="G16" s="21" t="s">
        <v>10</v>
      </c>
      <c r="H16" s="22">
        <f>(23.2+ 2)*2</f>
        <v>50.4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9" t="s">
        <v>91</v>
      </c>
      <c r="D17" s="17"/>
      <c r="E17" s="17"/>
      <c r="F17" s="18">
        <v>2</v>
      </c>
      <c r="G17" s="23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9" t="s">
        <v>80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9" t="s">
        <v>81</v>
      </c>
      <c r="D19" s="17"/>
      <c r="E19" s="17"/>
      <c r="F19" s="20">
        <f>39.9</f>
        <v>39.9</v>
      </c>
      <c r="G19" s="21" t="s">
        <v>10</v>
      </c>
      <c r="H19" s="22">
        <f>(23.2)</f>
        <v>23.2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9"/>
      <c r="D20" s="17"/>
      <c r="E20" s="17"/>
      <c r="F20" s="6"/>
      <c r="G20" s="23" t="s">
        <v>84</v>
      </c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9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12</v>
      </c>
      <c r="C23" s="24" t="s">
        <v>82</v>
      </c>
      <c r="D23" s="5" t="s">
        <v>13</v>
      </c>
      <c r="E23" s="25" t="s">
        <v>92</v>
      </c>
      <c r="F23" s="1" t="s">
        <v>85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14</v>
      </c>
      <c r="C25" s="26">
        <v>58</v>
      </c>
      <c r="D25" s="25" t="s">
        <v>15</v>
      </c>
      <c r="E25" s="27">
        <v>89</v>
      </c>
      <c r="F25" s="28">
        <f>+C25</f>
        <v>58</v>
      </c>
      <c r="G25" s="29" t="s">
        <v>15</v>
      </c>
      <c r="H25" s="29">
        <f>+E25</f>
        <v>89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16</v>
      </c>
      <c r="B26" s="3"/>
      <c r="C26" s="30">
        <f>+F16</f>
        <v>41.9</v>
      </c>
      <c r="D26" s="31" t="s">
        <v>15</v>
      </c>
      <c r="E26" s="30">
        <f>+H16</f>
        <v>50.4</v>
      </c>
      <c r="F26" s="32">
        <f>+E26</f>
        <v>50.4</v>
      </c>
      <c r="G26" s="32" t="s">
        <v>15</v>
      </c>
      <c r="H26" s="32">
        <f>+C26</f>
        <v>41.9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17</v>
      </c>
      <c r="B27" s="34"/>
      <c r="C27" s="35">
        <f>+C25/C26</f>
        <v>1.3842482100238664</v>
      </c>
      <c r="D27" s="36"/>
      <c r="E27" s="35">
        <f>+E25/E26</f>
        <v>1.7658730158730158</v>
      </c>
      <c r="F27" s="35">
        <f>+F25/F26</f>
        <v>1.1507936507936509</v>
      </c>
      <c r="G27" s="36"/>
      <c r="H27" s="35">
        <f>+H25/H26</f>
        <v>2.1241050119331741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18</v>
      </c>
      <c r="B28" s="37"/>
      <c r="C28" s="38"/>
      <c r="D28" s="39">
        <v>1</v>
      </c>
      <c r="E28" s="40"/>
      <c r="F28" s="41"/>
      <c r="G28" s="42">
        <v>2</v>
      </c>
      <c r="H28" s="43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8" t="s">
        <v>20</v>
      </c>
      <c r="B30" s="28" t="s">
        <v>93</v>
      </c>
      <c r="D30" s="44" t="s">
        <v>21</v>
      </c>
      <c r="E30" s="45">
        <v>5.125</v>
      </c>
      <c r="G30" s="1" t="s">
        <v>22</v>
      </c>
      <c r="H30" s="46">
        <v>0.1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7" t="s">
        <v>23</v>
      </c>
      <c r="E31" s="45">
        <f>+H30*E30</f>
        <v>0.51250000000000007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7" t="s">
        <v>24</v>
      </c>
      <c r="E32" s="48">
        <f>+E30-E31</f>
        <v>4.6124999999999998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4" t="s">
        <v>26</v>
      </c>
      <c r="F33" s="24" t="s">
        <v>27</v>
      </c>
      <c r="G33" s="24" t="s">
        <v>27</v>
      </c>
      <c r="H33" s="24" t="s">
        <v>27</v>
      </c>
      <c r="I33" s="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4" t="s">
        <v>28</v>
      </c>
      <c r="E34" s="49">
        <f>+E32</f>
        <v>4.6124999999999998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4" t="s">
        <v>29</v>
      </c>
      <c r="E35" s="49">
        <f>+E34*1.15</f>
        <v>5.3043749999999994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4"/>
      <c r="C37" s="33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33</v>
      </c>
      <c r="C38" s="50">
        <v>2</v>
      </c>
      <c r="D38" s="51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4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37</v>
      </c>
      <c r="B40" s="5"/>
      <c r="C40" s="52">
        <f>+B48/F17</f>
        <v>2000</v>
      </c>
      <c r="D40" s="27">
        <v>400</v>
      </c>
      <c r="F40" s="47" t="s">
        <v>38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39</v>
      </c>
      <c r="C41" s="37">
        <f>+C40+D40</f>
        <v>2400</v>
      </c>
      <c r="F41" s="47" t="s">
        <v>40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41</v>
      </c>
      <c r="C42" s="37">
        <f>+C41/C38</f>
        <v>1200</v>
      </c>
      <c r="F42" s="47" t="s">
        <v>42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4"/>
      <c r="F43" s="44" t="s">
        <v>43</v>
      </c>
      <c r="G43" s="26">
        <f>+C40/1000</f>
        <v>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3"/>
      <c r="F44" s="47" t="s">
        <v>44</v>
      </c>
      <c r="G44" s="54">
        <f>+C41*F17</f>
        <v>4800</v>
      </c>
      <c r="H44" s="3">
        <f>+G44*F19</f>
        <v>191520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45</v>
      </c>
      <c r="C46" s="28">
        <f>+C42*C38</f>
        <v>2400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46</v>
      </c>
      <c r="B48" s="24">
        <v>4000</v>
      </c>
      <c r="C48" s="55"/>
      <c r="D48" s="28" t="s">
        <v>47</v>
      </c>
      <c r="E48" s="28" t="s">
        <v>48</v>
      </c>
      <c r="F48" s="28" t="s">
        <v>49</v>
      </c>
      <c r="G48" s="28" t="s">
        <v>50</v>
      </c>
      <c r="H48" s="28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6" t="s">
        <v>52</v>
      </c>
      <c r="B49" s="57"/>
      <c r="C49" s="3"/>
      <c r="D49" s="24">
        <v>2</v>
      </c>
      <c r="E49" s="24">
        <v>1</v>
      </c>
      <c r="F49" s="24" t="s">
        <v>53</v>
      </c>
      <c r="G49" s="33">
        <v>295</v>
      </c>
      <c r="H49" s="33">
        <f>+(D49*E49)*G49</f>
        <v>590</v>
      </c>
      <c r="I49" s="1" t="s">
        <v>54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7" t="s">
        <v>55</v>
      </c>
      <c r="B50" s="58">
        <f>+E34*C42</f>
        <v>5535</v>
      </c>
      <c r="C50" s="3"/>
      <c r="D50" s="24">
        <v>1</v>
      </c>
      <c r="E50" s="24">
        <v>2</v>
      </c>
      <c r="F50" s="24" t="s">
        <v>94</v>
      </c>
      <c r="G50" s="33">
        <v>200</v>
      </c>
      <c r="H50" s="33">
        <f>+(D50*E50)*G50</f>
        <v>400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7" t="s">
        <v>11</v>
      </c>
      <c r="B51" s="58">
        <f>+H61</f>
        <v>6865</v>
      </c>
      <c r="C51" s="3"/>
      <c r="D51" s="24">
        <v>1</v>
      </c>
      <c r="E51" s="24">
        <v>2</v>
      </c>
      <c r="F51" s="24" t="s">
        <v>88</v>
      </c>
      <c r="G51" s="33">
        <v>400</v>
      </c>
      <c r="H51" s="33">
        <f>+(D51*E51)*G51</f>
        <v>800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6.5" x14ac:dyDescent="0.3">
      <c r="A52" s="57" t="s">
        <v>25</v>
      </c>
      <c r="B52" s="58">
        <v>0</v>
      </c>
      <c r="C52" s="3"/>
      <c r="D52" s="24">
        <v>0</v>
      </c>
      <c r="E52" s="24">
        <v>0</v>
      </c>
      <c r="F52" s="24" t="s">
        <v>30</v>
      </c>
      <c r="G52" s="33">
        <v>3</v>
      </c>
      <c r="H52" s="33">
        <f t="shared" ref="H52:H58" si="0">+(D52*E52)*G52</f>
        <v>0</v>
      </c>
      <c r="I52" s="59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5.75" x14ac:dyDescent="0.3">
      <c r="A53" s="60" t="s">
        <v>56</v>
      </c>
      <c r="B53" s="58">
        <v>0</v>
      </c>
      <c r="C53" s="3"/>
      <c r="D53" s="24">
        <v>1</v>
      </c>
      <c r="E53" s="24">
        <v>1</v>
      </c>
      <c r="F53" s="24" t="s">
        <v>57</v>
      </c>
      <c r="G53" s="33">
        <v>200</v>
      </c>
      <c r="H53" s="33">
        <f t="shared" si="0"/>
        <v>200</v>
      </c>
      <c r="I53" s="33">
        <f>+B74/100</f>
        <v>174.8775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60" t="s">
        <v>58</v>
      </c>
      <c r="B54" s="58">
        <v>100</v>
      </c>
      <c r="C54" s="3"/>
      <c r="D54" s="24">
        <v>1</v>
      </c>
      <c r="E54" s="24">
        <v>1</v>
      </c>
      <c r="F54" s="24" t="s">
        <v>86</v>
      </c>
      <c r="G54" s="33">
        <v>135</v>
      </c>
      <c r="H54" s="33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60" t="s">
        <v>59</v>
      </c>
      <c r="B55" s="58">
        <v>300</v>
      </c>
      <c r="D55" s="24">
        <v>1</v>
      </c>
      <c r="E55" s="24">
        <v>4</v>
      </c>
      <c r="F55" s="24" t="s">
        <v>87</v>
      </c>
      <c r="G55" s="33">
        <v>135</v>
      </c>
      <c r="H55" s="33">
        <f t="shared" si="0"/>
        <v>540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60" t="s">
        <v>60</v>
      </c>
      <c r="B56" s="58">
        <v>150</v>
      </c>
      <c r="D56" s="24">
        <v>0</v>
      </c>
      <c r="E56" s="24">
        <v>0</v>
      </c>
      <c r="F56" s="24" t="s">
        <v>75</v>
      </c>
      <c r="G56" s="33">
        <v>130</v>
      </c>
      <c r="H56" s="33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60"/>
      <c r="B57" s="60"/>
      <c r="D57" s="24">
        <v>1</v>
      </c>
      <c r="E57" s="24">
        <f>+B48*1.05</f>
        <v>4200</v>
      </c>
      <c r="F57" s="24" t="s">
        <v>89</v>
      </c>
      <c r="G57" s="33">
        <f>0.5+0.5</f>
        <v>1</v>
      </c>
      <c r="H57" s="33">
        <f t="shared" si="0"/>
        <v>4200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6" t="s">
        <v>62</v>
      </c>
      <c r="B58" s="61">
        <f>SUM(B50:B57)</f>
        <v>12950</v>
      </c>
      <c r="C58" s="3"/>
      <c r="D58" s="24">
        <v>0</v>
      </c>
      <c r="E58" s="24">
        <v>0</v>
      </c>
      <c r="F58" s="24" t="s">
        <v>61</v>
      </c>
      <c r="G58" s="33">
        <v>500</v>
      </c>
      <c r="H58" s="33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62"/>
      <c r="C59" s="3"/>
      <c r="D59" s="24"/>
      <c r="E59" s="24"/>
      <c r="F59" s="3"/>
      <c r="G59" s="3"/>
      <c r="H59" s="33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5">
        <f>+B58/B48</f>
        <v>3.2374999999999998</v>
      </c>
      <c r="C60" s="4" t="s">
        <v>63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3" t="s">
        <v>64</v>
      </c>
      <c r="H61" s="33">
        <f>SUM(H49:H60)</f>
        <v>6865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65</v>
      </c>
      <c r="H62" s="64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66</v>
      </c>
      <c r="B63" s="3"/>
      <c r="C63" s="3"/>
      <c r="E63" s="35"/>
      <c r="G63" s="1" t="s">
        <v>67</v>
      </c>
      <c r="H63" s="65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68</v>
      </c>
      <c r="C64" s="28" t="s">
        <v>69</v>
      </c>
      <c r="D64" s="3"/>
      <c r="E64" s="3"/>
      <c r="F64" s="3"/>
      <c r="G64" s="1" t="s">
        <v>67</v>
      </c>
      <c r="H64" s="65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6" t="s">
        <v>70</v>
      </c>
      <c r="B65" s="57"/>
      <c r="C65" s="3"/>
      <c r="D65" s="3"/>
      <c r="E65" s="3"/>
      <c r="F65" s="3"/>
      <c r="G65" s="5" t="s">
        <v>71</v>
      </c>
      <c r="H65" s="65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7" t="s">
        <v>55</v>
      </c>
      <c r="B66" s="58">
        <f>+E35*C42</f>
        <v>6365.2499999999991</v>
      </c>
      <c r="C66" s="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7" t="s">
        <v>11</v>
      </c>
      <c r="B67" s="58">
        <f>+H61*H62</f>
        <v>10297.5</v>
      </c>
      <c r="C67" s="66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7" t="str">
        <f>+A52</f>
        <v>Tabla de suaje</v>
      </c>
      <c r="B68" s="58">
        <f>+B52*H62</f>
        <v>0</v>
      </c>
      <c r="C68" s="66"/>
      <c r="G68" s="67" t="s">
        <v>72</v>
      </c>
      <c r="H68" s="35">
        <f>+B60</f>
        <v>3.2374999999999998</v>
      </c>
      <c r="I68" s="68">
        <f>+H68*B48</f>
        <v>12950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7" t="str">
        <f>+A53</f>
        <v>Cordón yute</v>
      </c>
      <c r="B69" s="58">
        <f>+B53*1.1</f>
        <v>0</v>
      </c>
      <c r="C69" s="66"/>
      <c r="G69" s="67" t="s">
        <v>73</v>
      </c>
      <c r="H69" s="35">
        <f>+C74</f>
        <v>4.3719374999999996</v>
      </c>
      <c r="I69" s="68">
        <f>+H69*B48</f>
        <v>17487.75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7" t="str">
        <f>+A54</f>
        <v>Prueba de Color</v>
      </c>
      <c r="B70" s="58">
        <f>+B54*H62</f>
        <v>150</v>
      </c>
      <c r="C70" s="69"/>
      <c r="G70" s="70" t="s">
        <v>74</v>
      </c>
      <c r="H70" s="71">
        <f>+H69-H68</f>
        <v>1.1344374999999998</v>
      </c>
      <c r="I70" s="68">
        <f>+I69-I68</f>
        <v>4537.75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7" t="str">
        <f>+A55</f>
        <v>Empaque</v>
      </c>
      <c r="B71" s="58">
        <f>+B55*H62</f>
        <v>450</v>
      </c>
      <c r="C71" s="69"/>
      <c r="G71"/>
      <c r="H71" s="78" t="s">
        <v>95</v>
      </c>
      <c r="I71" s="79">
        <f>+(F74/100)*2.5</f>
        <v>515.88862499999993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7" t="str">
        <f>+A56</f>
        <v>Mensajeria</v>
      </c>
      <c r="B72" s="58">
        <f>+B56*H62</f>
        <v>225</v>
      </c>
      <c r="C72" s="69"/>
      <c r="H72" s="71"/>
      <c r="I72" s="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7"/>
      <c r="B73" s="58"/>
      <c r="C73" s="69"/>
      <c r="H73" s="46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56" t="s">
        <v>62</v>
      </c>
      <c r="B74" s="61">
        <f>SUM(B65:B73)</f>
        <v>17487.75</v>
      </c>
      <c r="C74" s="71">
        <f>+B74/B48</f>
        <v>4.3719374999999996</v>
      </c>
      <c r="D74" s="80">
        <f>+C74*1.18</f>
        <v>5.1588862499999992</v>
      </c>
      <c r="E74" s="80"/>
      <c r="F74" s="81">
        <f>+D74*B48</f>
        <v>20635.544999999998</v>
      </c>
      <c r="G74" s="81"/>
      <c r="I74" s="77">
        <f>+F74-B74</f>
        <v>3147.7949999999983</v>
      </c>
      <c r="J74" s="76" t="s">
        <v>90</v>
      </c>
    </row>
    <row r="75" spans="1:23" x14ac:dyDescent="0.3">
      <c r="D75" s="80"/>
      <c r="E75" s="80"/>
    </row>
    <row r="77" spans="1:23" x14ac:dyDescent="0.3">
      <c r="A77" s="5"/>
    </row>
    <row r="78" spans="1:23" x14ac:dyDescent="0.3">
      <c r="B78" s="73"/>
      <c r="C78" s="74"/>
    </row>
    <row r="82" spans="10:18" x14ac:dyDescent="0.3">
      <c r="J82" s="75"/>
    </row>
    <row r="88" spans="10:18" ht="16.5" x14ac:dyDescent="0.3">
      <c r="J88" s="59"/>
      <c r="K88" s="59"/>
      <c r="L88" s="59"/>
      <c r="M88" s="59"/>
      <c r="N88" s="59"/>
      <c r="O88" s="59"/>
      <c r="P88" s="59"/>
      <c r="Q88" s="59"/>
      <c r="R88" s="59"/>
    </row>
    <row r="89" spans="10:18" ht="16.5" x14ac:dyDescent="0.3">
      <c r="J89" s="59"/>
      <c r="K89" s="59"/>
      <c r="L89" s="59"/>
      <c r="M89" s="59"/>
      <c r="N89" s="59"/>
      <c r="O89" s="59"/>
      <c r="P89" s="59"/>
      <c r="Q89" s="59"/>
      <c r="R89" s="59"/>
    </row>
    <row r="90" spans="10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0:18" ht="16.5" x14ac:dyDescent="0.3">
      <c r="J91" s="59"/>
      <c r="K91" s="59"/>
      <c r="L91" s="59"/>
      <c r="M91" s="59"/>
      <c r="N91" s="59"/>
      <c r="O91" s="59"/>
      <c r="P91" s="59"/>
      <c r="Q91" s="59"/>
      <c r="R91" s="59"/>
    </row>
    <row r="92" spans="10:18" ht="16.5" x14ac:dyDescent="0.3">
      <c r="J92" s="59"/>
      <c r="K92" s="59"/>
      <c r="L92" s="59"/>
      <c r="M92" s="59"/>
      <c r="N92" s="59"/>
      <c r="O92" s="59"/>
      <c r="P92" s="59"/>
      <c r="Q92" s="59"/>
      <c r="R92" s="59"/>
    </row>
    <row r="93" spans="10:18" ht="16.5" x14ac:dyDescent="0.3">
      <c r="J93" s="59"/>
      <c r="K93" s="59"/>
      <c r="L93" s="59"/>
      <c r="M93" s="59"/>
      <c r="N93" s="59"/>
      <c r="O93" s="59"/>
      <c r="P93" s="59"/>
      <c r="Q93" s="59"/>
      <c r="R93" s="59"/>
    </row>
    <row r="94" spans="10:18" ht="16.5" x14ac:dyDescent="0.3">
      <c r="J94" s="59"/>
      <c r="K94" s="59"/>
      <c r="L94" s="59"/>
      <c r="M94" s="59"/>
      <c r="N94" s="59"/>
      <c r="O94" s="59"/>
      <c r="P94" s="59"/>
      <c r="Q94" s="59"/>
      <c r="R94" s="59"/>
    </row>
    <row r="95" spans="10:18" ht="16.5" x14ac:dyDescent="0.3">
      <c r="J95" s="59"/>
      <c r="K95" s="59"/>
      <c r="L95" s="59"/>
      <c r="M95" s="59"/>
      <c r="N95" s="59"/>
      <c r="O95" s="59"/>
      <c r="P95" s="59"/>
      <c r="Q95" s="59"/>
      <c r="R95" s="59"/>
    </row>
    <row r="96" spans="10:18" ht="16.5" x14ac:dyDescent="0.3">
      <c r="J96" s="59"/>
      <c r="K96" s="59"/>
      <c r="L96" s="59"/>
      <c r="M96" s="59"/>
      <c r="N96" s="59"/>
      <c r="O96" s="59"/>
      <c r="P96" s="59"/>
      <c r="Q96" s="59"/>
      <c r="R96" s="59"/>
    </row>
    <row r="97" spans="10:18" ht="16.5" x14ac:dyDescent="0.3">
      <c r="J97" s="59"/>
      <c r="K97" s="59"/>
      <c r="L97" s="59"/>
      <c r="M97" s="59"/>
      <c r="N97" s="59"/>
      <c r="O97" s="59"/>
      <c r="P97" s="59"/>
      <c r="Q97" s="59"/>
      <c r="R97" s="59"/>
    </row>
  </sheetData>
  <mergeCells count="3">
    <mergeCell ref="D74:E74"/>
    <mergeCell ref="F74:G74"/>
    <mergeCell ref="D75:E75"/>
  </mergeCells>
  <pageMargins left="0.70866141732283472" right="0.70866141732283472" top="0.74803149606299213" bottom="0.74803149606299213" header="0.31496062992125984" footer="0.31496062992125984"/>
  <pageSetup scale="59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sobre 2000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2017-01-10T01:31:04Z</cp:lastPrinted>
  <dcterms:created xsi:type="dcterms:W3CDTF">2015-04-21T18:20:14Z</dcterms:created>
  <dcterms:modified xsi:type="dcterms:W3CDTF">2017-01-10T01:38:14Z</dcterms:modified>
</cp:coreProperties>
</file>