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Brochure 200" sheetId="1" r:id="rId1"/>
  </sheets>
  <calcPr calcId="145621"/>
</workbook>
</file>

<file path=xl/calcChain.xml><?xml version="1.0" encoding="utf-8"?>
<calcChain xmlns="http://schemas.openxmlformats.org/spreadsheetml/2006/main">
  <c r="E36" i="1" l="1"/>
  <c r="B54" i="1"/>
  <c r="H51" i="1"/>
  <c r="H52" i="1"/>
  <c r="H53" i="1"/>
  <c r="H54" i="1"/>
  <c r="H55" i="1"/>
  <c r="H56" i="1"/>
  <c r="H57" i="1"/>
  <c r="H58" i="1"/>
  <c r="B83" i="1" l="1"/>
  <c r="A83" i="1"/>
  <c r="C83" i="1" s="1"/>
  <c r="E83" i="1" s="1"/>
  <c r="B79" i="1"/>
  <c r="B82" i="1" s="1"/>
  <c r="A79" i="1"/>
  <c r="A82" i="1" s="1"/>
  <c r="B72" i="1"/>
  <c r="A72" i="1"/>
  <c r="B71" i="1"/>
  <c r="A71" i="1"/>
  <c r="B70" i="1"/>
  <c r="A70" i="1"/>
  <c r="A69" i="1"/>
  <c r="H60" i="1"/>
  <c r="B69" i="1"/>
  <c r="G50" i="1"/>
  <c r="D50" i="1"/>
  <c r="C41" i="1"/>
  <c r="C42" i="1" s="1"/>
  <c r="E31" i="1"/>
  <c r="E32" i="1" s="1"/>
  <c r="E27" i="1"/>
  <c r="F27" i="1" s="1"/>
  <c r="C27" i="1"/>
  <c r="C28" i="1" s="1"/>
  <c r="H26" i="1"/>
  <c r="F26" i="1"/>
  <c r="H50" i="1" l="1"/>
  <c r="E33" i="1"/>
  <c r="E35" i="1" s="1"/>
  <c r="F28" i="1"/>
  <c r="H27" i="1"/>
  <c r="H28" i="1" s="1"/>
  <c r="A80" i="1"/>
  <c r="C80" i="1" s="1"/>
  <c r="E80" i="1" s="1"/>
  <c r="G59" i="1" s="1"/>
  <c r="H59" i="1" s="1"/>
  <c r="H62" i="1" s="1"/>
  <c r="G45" i="1"/>
  <c r="C43" i="1"/>
  <c r="E28" i="1"/>
  <c r="G44" i="1"/>
  <c r="B68" i="1" l="1"/>
  <c r="B52" i="1"/>
  <c r="C44" i="1"/>
  <c r="C47" i="1"/>
  <c r="B67" i="1"/>
  <c r="B74" i="1" s="1"/>
  <c r="B51" i="1"/>
  <c r="B59" i="1" s="1"/>
  <c r="B61" i="1" s="1"/>
  <c r="E74" i="1" l="1"/>
  <c r="G71" i="1"/>
  <c r="H71" i="1" s="1"/>
  <c r="C74" i="1"/>
  <c r="I53" i="1"/>
  <c r="G72" i="1" l="1"/>
  <c r="H72" i="1" l="1"/>
  <c r="G73" i="1"/>
  <c r="H73" i="1" s="1"/>
</calcChain>
</file>

<file path=xl/sharedStrings.xml><?xml version="1.0" encoding="utf-8"?>
<sst xmlns="http://schemas.openxmlformats.org/spreadsheetml/2006/main" count="121" uniqueCount="106">
  <si>
    <t>Presupuesto</t>
  </si>
  <si>
    <t>Elabora</t>
  </si>
  <si>
    <t>Lourdes Velasco</t>
  </si>
  <si>
    <t>Fecha</t>
  </si>
  <si>
    <t>ODT</t>
  </si>
  <si>
    <t>Cliente</t>
  </si>
  <si>
    <t>Observaciones</t>
  </si>
  <si>
    <t>Proyecto</t>
  </si>
  <si>
    <t>Descripción</t>
  </si>
  <si>
    <t>Tamaño extendido</t>
  </si>
  <si>
    <t>X</t>
  </si>
  <si>
    <t>por tamaño</t>
  </si>
  <si>
    <t>Papel:</t>
  </si>
  <si>
    <t xml:space="preserve">Couche </t>
  </si>
  <si>
    <t xml:space="preserve">Color </t>
  </si>
  <si>
    <t xml:space="preserve">Blanco </t>
  </si>
  <si>
    <t>200 gr.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</si>
  <si>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</si>
  <si>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</si>
  <si>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</si>
  <si>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</si>
  <si>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</si>
  <si>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</si>
  <si>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</si>
  <si>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</si>
  <si>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</si>
  <si>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</si>
  <si>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</si>
  <si>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</si>
  <si>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</si>
  <si>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</si>
  <si>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</si>
  <si>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</si>
  <si>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</si>
  <si>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</si>
  <si>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</si>
  <si>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</si>
  <si>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</si>
  <si>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</si>
  <si>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</si>
  <si>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</si>
  <si>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</si>
  <si>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</si>
  <si>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</si>
  <si>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</si>
  <si>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</si>
  <si>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</si>
  <si>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</si>
  <si>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</si>
  <si>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</si>
  <si>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</si>
  <si>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</si>
  <si>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</si>
  <si>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</si>
  <si>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</si>
  <si>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</si>
  <si>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</si>
  <si>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</si>
  <si>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Tinta F</t>
  </si>
  <si>
    <t>Impresión</t>
  </si>
  <si>
    <t>Tinta V</t>
  </si>
  <si>
    <t>corte</t>
  </si>
  <si>
    <t>Pruebas de Color</t>
  </si>
  <si>
    <t>empalme</t>
  </si>
  <si>
    <t>Placas HS</t>
  </si>
  <si>
    <t>dobles</t>
  </si>
  <si>
    <t>Alce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</si>
  <si>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</si>
  <si>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</si>
  <si>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</si>
  <si>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</si>
  <si>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</si>
  <si>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</si>
  <si>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</si>
  <si>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</si>
  <si>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</si>
  <si>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</si>
  <si>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</si>
  <si>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</si>
  <si>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</si>
  <si>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</si>
  <si>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</si>
  <si>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 xml:space="preserve">Interior </t>
  </si>
  <si>
    <t>LAMINADO + UV + EMPALME</t>
  </si>
  <si>
    <t>area + cantidad de hojas</t>
  </si>
  <si>
    <t>Area</t>
  </si>
  <si>
    <t>arreglo</t>
  </si>
  <si>
    <t>total a pagar</t>
  </si>
  <si>
    <t xml:space="preserve">laminado mate </t>
  </si>
  <si>
    <t xml:space="preserve">minimo </t>
  </si>
  <si>
    <t>ojo x 2 f y v</t>
  </si>
  <si>
    <t>Empalme</t>
  </si>
  <si>
    <t>02 de mayo de 2017.</t>
  </si>
  <si>
    <t>Pernod Ricard</t>
  </si>
  <si>
    <t>Chivas 12</t>
  </si>
  <si>
    <t>Grapa a caballo</t>
  </si>
  <si>
    <t>Empaque</t>
  </si>
  <si>
    <t>Mensajeria</t>
  </si>
  <si>
    <t>Brochure</t>
  </si>
  <si>
    <t>24 páginas total (3 hojas extendidas)</t>
  </si>
  <si>
    <t>24 páginas 3 hojas por pliego</t>
  </si>
  <si>
    <t>tamaño extendido 20 X 21cm.</t>
  </si>
  <si>
    <t>tamaño final 10 X 21 cm.</t>
  </si>
  <si>
    <t>papel couche 200 gr. MATE</t>
  </si>
  <si>
    <t>terminado pleca de dobles + 2 grapa a caballo</t>
  </si>
  <si>
    <t xml:space="preserve">impreso a 4 X 4 tintas offset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</si>
</sst>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sz val="9"/>
      <name val="Arial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2" applyNumberFormat="0" applyAlignment="0" applyProtection="0"/>
    <xf numFmtId="0" fontId="15" fillId="5" borderId="13" applyNumberFormat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7" borderId="17" applyNumberFormat="0" applyFont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left"/>
    </xf>
    <xf numFmtId="0" fontId="10" fillId="0" borderId="0" xfId="0" applyFont="1"/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9" fontId="2" fillId="0" borderId="0" xfId="0" applyNumberFormat="1" applyFont="1"/>
    <xf numFmtId="0" fontId="6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2" fontId="7" fillId="0" borderId="0" xfId="0" applyNumberFormat="1" applyFont="1" applyAlignment="1">
      <alignment horizontal="center"/>
    </xf>
    <xf numFmtId="44" fontId="4" fillId="0" borderId="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12" fillId="0" borderId="0" xfId="0" applyFont="1"/>
    <xf numFmtId="44" fontId="2" fillId="0" borderId="5" xfId="1" applyFont="1" applyBorder="1" applyAlignment="1">
      <alignment horizontal="center"/>
    </xf>
    <xf numFmtId="44" fontId="8" fillId="8" borderId="5" xfId="11" applyFont="1" applyFill="1" applyBorder="1" applyAlignment="1">
      <alignment vertic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5"/>
  <sheetViews>
    <sheetView tabSelected="1" topLeftCell="A17" zoomScale="85" zoomScaleNormal="85" workbookViewId="0">
      <selection activeCell="B30" sqref="B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2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3"/>
      <c r="J5"/>
      <c r="K5"/>
      <c r="L5"/>
      <c r="M5"/>
      <c r="N5"/>
      <c r="O5"/>
      <c r="P5"/>
      <c r="Q5"/>
      <c r="R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3" customFormat="1" ht="15.75" x14ac:dyDescent="0.3">
      <c r="A9" s="3" t="s">
        <v>3</v>
      </c>
      <c r="C9" s="3" t="s">
        <v>92</v>
      </c>
      <c r="H9" s="3" t="s">
        <v>4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3" t="s">
        <v>5</v>
      </c>
      <c r="C11" s="1" t="s">
        <v>93</v>
      </c>
      <c r="F11" s="3" t="s">
        <v>6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3"/>
      <c r="F12" s="5"/>
      <c r="G12" s="6"/>
      <c r="H12" s="7"/>
      <c r="J12"/>
      <c r="K12"/>
      <c r="L12"/>
      <c r="M12"/>
      <c r="N12"/>
      <c r="O12"/>
      <c r="P12"/>
      <c r="Q12"/>
      <c r="R12"/>
    </row>
    <row r="13" spans="1:21" ht="15.75" x14ac:dyDescent="0.3">
      <c r="A13" s="3" t="s">
        <v>7</v>
      </c>
      <c r="C13" s="1" t="s">
        <v>94</v>
      </c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5.75" x14ac:dyDescent="0.3">
      <c r="A14" s="3"/>
      <c r="F14" s="8"/>
      <c r="G14" s="9"/>
      <c r="H14" s="10"/>
      <c r="J14"/>
      <c r="K14"/>
      <c r="L14"/>
      <c r="M14"/>
      <c r="N14"/>
      <c r="O14"/>
      <c r="P14"/>
      <c r="Q14"/>
      <c r="R14"/>
    </row>
    <row r="15" spans="1:21" ht="15.75" x14ac:dyDescent="0.3">
      <c r="A15" s="3" t="s">
        <v>8</v>
      </c>
      <c r="C15" s="11" t="s">
        <v>98</v>
      </c>
      <c r="D15" s="12"/>
      <c r="E15" s="12"/>
      <c r="F15" s="13" t="s">
        <v>9</v>
      </c>
      <c r="G15" s="9"/>
      <c r="H15" s="10"/>
      <c r="J15"/>
      <c r="K15"/>
      <c r="L15"/>
      <c r="M15"/>
      <c r="N15"/>
      <c r="O15"/>
      <c r="P15"/>
      <c r="Q15"/>
      <c r="R15"/>
    </row>
    <row r="16" spans="1:21" ht="15.75" x14ac:dyDescent="0.3">
      <c r="C16" s="14" t="s">
        <v>101</v>
      </c>
      <c r="D16" s="12"/>
      <c r="E16" s="12"/>
      <c r="F16" s="15">
        <v>70</v>
      </c>
      <c r="G16" s="16" t="s">
        <v>10</v>
      </c>
      <c r="H16" s="17">
        <v>23.75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4" t="s">
        <v>102</v>
      </c>
      <c r="D17" s="12"/>
      <c r="E17" s="12"/>
      <c r="F17" s="13">
        <v>1</v>
      </c>
      <c r="G17" s="18" t="s">
        <v>11</v>
      </c>
      <c r="H17" s="10"/>
      <c r="J17"/>
      <c r="K17"/>
      <c r="L17"/>
      <c r="M17"/>
      <c r="N17"/>
      <c r="O17"/>
      <c r="P17"/>
      <c r="Q17"/>
      <c r="R17"/>
    </row>
    <row r="18" spans="1:19" ht="15.75" x14ac:dyDescent="0.3">
      <c r="C18" s="14" t="s">
        <v>99</v>
      </c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</row>
    <row r="19" spans="1:19" ht="15.75" x14ac:dyDescent="0.3">
      <c r="C19" s="14" t="s">
        <v>103</v>
      </c>
      <c r="D19" s="12"/>
      <c r="E19" s="12"/>
      <c r="F19" s="8"/>
      <c r="G19" s="9"/>
      <c r="H19" s="10"/>
      <c r="J19"/>
      <c r="K19"/>
      <c r="L19"/>
      <c r="M19"/>
      <c r="N19"/>
      <c r="O19"/>
      <c r="P19"/>
      <c r="Q19"/>
      <c r="R19"/>
    </row>
    <row r="20" spans="1:19" ht="15.75" x14ac:dyDescent="0.3">
      <c r="C20" s="14" t="s">
        <v>105</v>
      </c>
      <c r="D20" s="12"/>
      <c r="E20" s="12"/>
      <c r="F20" s="15">
        <v>20</v>
      </c>
      <c r="G20" s="16" t="s">
        <v>10</v>
      </c>
      <c r="H20" s="17">
        <v>21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4" t="s">
        <v>104</v>
      </c>
      <c r="D21" s="12"/>
      <c r="E21" s="12"/>
      <c r="F21" s="8" t="s">
        <v>100</v>
      </c>
      <c r="G21" s="9"/>
      <c r="H21" s="10"/>
      <c r="J21"/>
      <c r="K21"/>
      <c r="L21"/>
      <c r="M21"/>
      <c r="N21"/>
      <c r="O21"/>
      <c r="P21"/>
      <c r="Q21"/>
      <c r="R21"/>
    </row>
    <row r="22" spans="1:19" ht="15.75" x14ac:dyDescent="0.3">
      <c r="C22" s="12"/>
      <c r="D22" s="12"/>
      <c r="E22" s="12"/>
      <c r="F22" s="8"/>
      <c r="G22" s="9"/>
      <c r="H22" s="10"/>
      <c r="J22"/>
      <c r="K22"/>
      <c r="L22"/>
      <c r="M22"/>
      <c r="N22"/>
      <c r="O22"/>
      <c r="P22"/>
      <c r="Q22"/>
      <c r="R22"/>
    </row>
    <row r="23" spans="1:19" ht="16.5" thickBot="1" x14ac:dyDescent="0.35">
      <c r="C23" s="12"/>
      <c r="D23" s="12"/>
      <c r="E23" s="12"/>
      <c r="F23" s="19"/>
      <c r="G23" s="20"/>
      <c r="H23" s="21"/>
      <c r="J23"/>
      <c r="K23"/>
      <c r="L23"/>
      <c r="M23"/>
      <c r="N23"/>
      <c r="O23"/>
      <c r="P23"/>
      <c r="Q23"/>
      <c r="R23"/>
    </row>
    <row r="24" spans="1:19" ht="15.75" x14ac:dyDescent="0.3">
      <c r="A24" s="22" t="s">
        <v>12</v>
      </c>
      <c r="C24" s="23" t="s">
        <v>13</v>
      </c>
      <c r="D24" s="3" t="s">
        <v>14</v>
      </c>
      <c r="E24" s="24" t="s">
        <v>15</v>
      </c>
      <c r="F24" s="1" t="s">
        <v>16</v>
      </c>
      <c r="J24"/>
      <c r="K24"/>
      <c r="L24"/>
      <c r="M24"/>
      <c r="N24"/>
      <c r="O24"/>
      <c r="P24"/>
      <c r="Q24"/>
      <c r="R24"/>
    </row>
    <row r="25" spans="1:19" ht="15.75" x14ac:dyDescent="0.3">
      <c r="J25"/>
      <c r="K25"/>
      <c r="L25"/>
      <c r="M25"/>
      <c r="N25"/>
      <c r="O25"/>
      <c r="P25"/>
      <c r="Q25"/>
      <c r="R25"/>
    </row>
    <row r="26" spans="1:19" ht="15.75" x14ac:dyDescent="0.3">
      <c r="A26" s="22" t="s">
        <v>17</v>
      </c>
      <c r="C26" s="25">
        <v>70</v>
      </c>
      <c r="D26" s="24" t="s">
        <v>18</v>
      </c>
      <c r="E26" s="26">
        <v>95</v>
      </c>
      <c r="F26" s="27">
        <f>+C26</f>
        <v>70</v>
      </c>
      <c r="G26" s="28" t="s">
        <v>18</v>
      </c>
      <c r="H26" s="28">
        <f>+E26</f>
        <v>95</v>
      </c>
      <c r="J26"/>
      <c r="K26"/>
      <c r="L26"/>
      <c r="M26"/>
      <c r="N26"/>
      <c r="O26"/>
      <c r="P26"/>
      <c r="Q26"/>
      <c r="R26"/>
    </row>
    <row r="27" spans="1:19" ht="15.75" x14ac:dyDescent="0.3">
      <c r="A27" s="22" t="s">
        <v>19</v>
      </c>
      <c r="B27" s="2"/>
      <c r="C27" s="29">
        <f>+F16</f>
        <v>70</v>
      </c>
      <c r="D27" s="30" t="s">
        <v>18</v>
      </c>
      <c r="E27" s="29">
        <f>+H16</f>
        <v>23.75</v>
      </c>
      <c r="F27" s="31">
        <f>+E27</f>
        <v>23.75</v>
      </c>
      <c r="G27" s="31" t="s">
        <v>18</v>
      </c>
      <c r="H27" s="31">
        <f>+C27</f>
        <v>70</v>
      </c>
      <c r="I27" s="32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2" t="s">
        <v>20</v>
      </c>
      <c r="B28" s="33"/>
      <c r="C28" s="34">
        <f>+C26/C27</f>
        <v>1</v>
      </c>
      <c r="D28" s="35"/>
      <c r="E28" s="34">
        <f>+E26/E27</f>
        <v>4</v>
      </c>
      <c r="F28" s="34">
        <f>+F26/F27</f>
        <v>2.9473684210526314</v>
      </c>
      <c r="G28" s="35"/>
      <c r="H28" s="34">
        <f>+H26/H27</f>
        <v>1.3571428571428572</v>
      </c>
      <c r="I28" s="32"/>
      <c r="J28"/>
      <c r="K28"/>
      <c r="L28"/>
      <c r="M28"/>
      <c r="N28"/>
      <c r="O28"/>
      <c r="P28"/>
      <c r="Q28"/>
      <c r="R28"/>
    </row>
    <row r="29" spans="1:19" ht="16.5" thickBot="1" x14ac:dyDescent="0.35">
      <c r="A29" s="2" t="s">
        <v>21</v>
      </c>
      <c r="B29" s="36"/>
      <c r="C29" s="37"/>
      <c r="D29" s="38">
        <v>4</v>
      </c>
      <c r="E29" s="39"/>
      <c r="F29" s="40"/>
      <c r="G29" s="41">
        <v>2</v>
      </c>
      <c r="H29" s="42" t="s">
        <v>22</v>
      </c>
      <c r="J29"/>
      <c r="K29"/>
      <c r="L29"/>
      <c r="M29"/>
      <c r="N29"/>
      <c r="O29"/>
      <c r="P29"/>
      <c r="Q29"/>
      <c r="R29"/>
    </row>
    <row r="30" spans="1:19" ht="15.75" x14ac:dyDescent="0.3">
      <c r="A30" s="2"/>
      <c r="B30" s="43"/>
      <c r="C30" s="32"/>
      <c r="G30" s="44"/>
      <c r="H30" s="32"/>
      <c r="J30"/>
      <c r="K30"/>
      <c r="L30"/>
      <c r="M30"/>
      <c r="N30"/>
      <c r="O30"/>
      <c r="P30"/>
      <c r="Q30"/>
      <c r="R30"/>
    </row>
    <row r="31" spans="1:19" ht="15.75" x14ac:dyDescent="0.3">
      <c r="A31" s="27" t="s">
        <v>23</v>
      </c>
      <c r="B31" s="27" t="s">
        <v>24</v>
      </c>
      <c r="D31" s="44" t="s">
        <v>25</v>
      </c>
      <c r="E31" s="45">
        <f>+F31/1000</f>
        <v>5.0050000000000008</v>
      </c>
      <c r="F31" s="80">
        <v>5005.0000000000009</v>
      </c>
      <c r="G31" s="1" t="s">
        <v>26</v>
      </c>
      <c r="H31" s="46">
        <v>0.5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A32" s="2"/>
      <c r="B32" s="2"/>
      <c r="C32" s="2"/>
      <c r="D32" s="47" t="s">
        <v>27</v>
      </c>
      <c r="E32" s="45">
        <f>+H31*E31</f>
        <v>2.5025000000000004</v>
      </c>
      <c r="H32" s="46"/>
      <c r="I32" s="32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D33" s="47" t="s">
        <v>28</v>
      </c>
      <c r="E33" s="48">
        <f>+E31-E32</f>
        <v>2.5025000000000004</v>
      </c>
      <c r="I33" s="32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E34" s="43" t="s">
        <v>29</v>
      </c>
      <c r="F34" s="43" t="s">
        <v>30</v>
      </c>
      <c r="G34" s="43" t="s">
        <v>30</v>
      </c>
      <c r="H34" s="43" t="s">
        <v>30</v>
      </c>
      <c r="I34" s="32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4" t="s">
        <v>31</v>
      </c>
      <c r="E35" s="49">
        <f>+E33</f>
        <v>2.5025000000000004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D36" s="44" t="s">
        <v>32</v>
      </c>
      <c r="E36" s="49">
        <f>+E35*1.2</f>
        <v>3.0030000000000006</v>
      </c>
      <c r="F36" s="49">
        <v>0</v>
      </c>
      <c r="G36" s="49">
        <v>0</v>
      </c>
      <c r="H36" s="49">
        <v>0</v>
      </c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2"/>
      <c r="G37" s="44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"/>
      <c r="B38" s="43"/>
      <c r="C38" s="32"/>
      <c r="E38" s="5" t="s">
        <v>33</v>
      </c>
      <c r="F38" s="6" t="s">
        <v>34</v>
      </c>
      <c r="G38" s="6"/>
      <c r="H38" s="7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22" t="s">
        <v>35</v>
      </c>
      <c r="C39" s="50">
        <v>4</v>
      </c>
      <c r="D39" s="51" t="s">
        <v>36</v>
      </c>
      <c r="E39" s="19"/>
      <c r="F39" s="20" t="s">
        <v>37</v>
      </c>
      <c r="G39" s="20"/>
      <c r="H39" s="21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43"/>
      <c r="D40" s="1" t="s">
        <v>38</v>
      </c>
      <c r="E40" s="2"/>
      <c r="F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39</v>
      </c>
      <c r="B41" s="3"/>
      <c r="C41" s="52">
        <f>+B49/F17</f>
        <v>200</v>
      </c>
      <c r="D41" s="26">
        <v>500</v>
      </c>
      <c r="F41" s="47" t="s">
        <v>40</v>
      </c>
      <c r="G41" s="25">
        <v>1</v>
      </c>
      <c r="H41" s="2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22" t="s">
        <v>41</v>
      </c>
      <c r="C42" s="36">
        <f>+C41+D41</f>
        <v>700</v>
      </c>
      <c r="F42" s="47" t="s">
        <v>42</v>
      </c>
      <c r="G42" s="25">
        <v>2</v>
      </c>
      <c r="H42" s="2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22" t="s">
        <v>43</v>
      </c>
      <c r="C43" s="36">
        <f>+C42/C39</f>
        <v>175</v>
      </c>
      <c r="F43" s="47" t="s">
        <v>44</v>
      </c>
      <c r="G43" s="25"/>
      <c r="H43" s="2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22" t="s">
        <v>45</v>
      </c>
      <c r="C44" s="43">
        <f>+(C43*C39)*F17</f>
        <v>700</v>
      </c>
      <c r="F44" s="44" t="s">
        <v>46</v>
      </c>
      <c r="G44" s="25">
        <f>+C41/1000</f>
        <v>0.2</v>
      </c>
      <c r="H44" s="2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22"/>
      <c r="C45" s="53"/>
      <c r="F45" s="47" t="s">
        <v>47</v>
      </c>
      <c r="G45" s="50">
        <f>+C42</f>
        <v>700</v>
      </c>
      <c r="H45" s="2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22"/>
      <c r="C46" s="43"/>
      <c r="E46" s="47"/>
      <c r="F46" s="47"/>
      <c r="G46" s="32"/>
      <c r="I46" s="2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22" t="s">
        <v>48</v>
      </c>
      <c r="C47" s="27">
        <f>+C43*C39</f>
        <v>700</v>
      </c>
      <c r="F47" s="47"/>
      <c r="G47" s="32"/>
      <c r="H47" s="2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2"/>
      <c r="B48" s="2"/>
      <c r="C48" s="2"/>
      <c r="D48" s="2"/>
      <c r="E48" s="2"/>
      <c r="H48" s="2"/>
      <c r="J48"/>
      <c r="K48"/>
      <c r="L48"/>
      <c r="M48"/>
      <c r="N48"/>
      <c r="O48"/>
      <c r="P48"/>
      <c r="Q48"/>
      <c r="R48"/>
    </row>
    <row r="49" spans="1:23" ht="15.75" x14ac:dyDescent="0.3">
      <c r="A49" s="22" t="s">
        <v>49</v>
      </c>
      <c r="B49" s="43">
        <v>200</v>
      </c>
      <c r="C49" s="43"/>
      <c r="D49" s="27" t="s">
        <v>50</v>
      </c>
      <c r="E49" s="27" t="s">
        <v>51</v>
      </c>
      <c r="F49" s="27" t="s">
        <v>52</v>
      </c>
      <c r="G49" s="27" t="s">
        <v>53</v>
      </c>
      <c r="H49" s="27" t="s">
        <v>54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4" t="s">
        <v>55</v>
      </c>
      <c r="B50" s="55"/>
      <c r="C50" s="2"/>
      <c r="D50" s="43">
        <f>+D51+D52</f>
        <v>8</v>
      </c>
      <c r="E50" s="43">
        <v>1</v>
      </c>
      <c r="F50" s="43" t="s">
        <v>56</v>
      </c>
      <c r="G50" s="32">
        <f>185+145</f>
        <v>330</v>
      </c>
      <c r="H50" s="32">
        <f>+(D50*E50)*G50</f>
        <v>2640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5" t="s">
        <v>57</v>
      </c>
      <c r="B51" s="56">
        <f>+E35*C43</f>
        <v>437.93750000000006</v>
      </c>
      <c r="C51" s="2"/>
      <c r="D51" s="43">
        <v>4</v>
      </c>
      <c r="E51" s="43">
        <v>1</v>
      </c>
      <c r="F51" s="43" t="s">
        <v>58</v>
      </c>
      <c r="G51" s="32">
        <v>145</v>
      </c>
      <c r="H51" s="32">
        <f t="shared" ref="H51:H59" si="0">+(D51*E51)*G51</f>
        <v>580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5" t="s">
        <v>59</v>
      </c>
      <c r="B52" s="56">
        <f>+H62</f>
        <v>4540</v>
      </c>
      <c r="C52" s="2"/>
      <c r="D52" s="43">
        <v>4</v>
      </c>
      <c r="E52" s="43">
        <v>1</v>
      </c>
      <c r="F52" s="43" t="s">
        <v>60</v>
      </c>
      <c r="G52" s="32">
        <v>145</v>
      </c>
      <c r="H52" s="32">
        <f t="shared" si="0"/>
        <v>580</v>
      </c>
      <c r="J52"/>
      <c r="K52"/>
      <c r="L52"/>
      <c r="M52"/>
      <c r="N52"/>
      <c r="O52"/>
      <c r="P52"/>
      <c r="Q52"/>
      <c r="R52"/>
      <c r="S52"/>
    </row>
    <row r="53" spans="1:23" ht="15.75" x14ac:dyDescent="0.3">
      <c r="A53" s="55"/>
      <c r="B53" s="56"/>
      <c r="C53" s="2"/>
      <c r="D53" s="43">
        <v>1</v>
      </c>
      <c r="E53" s="43">
        <v>1</v>
      </c>
      <c r="F53" s="43" t="s">
        <v>61</v>
      </c>
      <c r="G53" s="32">
        <v>180</v>
      </c>
      <c r="H53" s="32">
        <f t="shared" si="0"/>
        <v>180</v>
      </c>
      <c r="I53" s="57">
        <f>+(B74/100)*2</f>
        <v>187.09200000000001</v>
      </c>
      <c r="Q53"/>
      <c r="R53"/>
      <c r="S53"/>
    </row>
    <row r="54" spans="1:23" ht="16.5" x14ac:dyDescent="0.3">
      <c r="A54" s="55" t="s">
        <v>62</v>
      </c>
      <c r="B54" s="56">
        <f>+((F16*H16)*0.14)*2</f>
        <v>465.50000000000006</v>
      </c>
      <c r="C54" s="2"/>
      <c r="D54" s="43">
        <v>0</v>
      </c>
      <c r="E54" s="43">
        <v>0</v>
      </c>
      <c r="F54" s="43" t="s">
        <v>63</v>
      </c>
      <c r="G54" s="32">
        <v>0</v>
      </c>
      <c r="H54" s="32">
        <f t="shared" si="0"/>
        <v>0</v>
      </c>
      <c r="I54" s="58"/>
      <c r="Q54"/>
      <c r="R54"/>
      <c r="S54"/>
    </row>
    <row r="55" spans="1:23" ht="15.75" x14ac:dyDescent="0.3">
      <c r="A55" s="59" t="s">
        <v>64</v>
      </c>
      <c r="B55" s="56">
        <v>0</v>
      </c>
      <c r="C55" s="2"/>
      <c r="D55" s="43">
        <v>3</v>
      </c>
      <c r="E55" s="43">
        <v>1</v>
      </c>
      <c r="F55" s="43" t="s">
        <v>65</v>
      </c>
      <c r="G55" s="32">
        <v>45</v>
      </c>
      <c r="H55" s="32">
        <f t="shared" si="0"/>
        <v>135</v>
      </c>
      <c r="Q55"/>
      <c r="R55"/>
      <c r="S55"/>
    </row>
    <row r="56" spans="1:23" ht="15.75" x14ac:dyDescent="0.3">
      <c r="A56" s="59" t="s">
        <v>96</v>
      </c>
      <c r="B56" s="56">
        <v>200</v>
      </c>
      <c r="D56" s="43">
        <v>3</v>
      </c>
      <c r="E56" s="43">
        <v>1</v>
      </c>
      <c r="F56" s="43" t="s">
        <v>66</v>
      </c>
      <c r="G56" s="32">
        <v>45</v>
      </c>
      <c r="H56" s="32">
        <f t="shared" si="0"/>
        <v>135</v>
      </c>
      <c r="Q56"/>
      <c r="R56"/>
      <c r="S56"/>
    </row>
    <row r="57" spans="1:23" x14ac:dyDescent="0.3">
      <c r="A57" s="59" t="s">
        <v>97</v>
      </c>
      <c r="B57" s="56">
        <v>200</v>
      </c>
      <c r="D57" s="43">
        <v>2</v>
      </c>
      <c r="E57" s="43">
        <v>1</v>
      </c>
      <c r="F57" s="43" t="s">
        <v>95</v>
      </c>
      <c r="G57" s="32">
        <v>145</v>
      </c>
      <c r="H57" s="32">
        <f t="shared" si="0"/>
        <v>290</v>
      </c>
    </row>
    <row r="58" spans="1:23" ht="15.75" x14ac:dyDescent="0.3">
      <c r="A58" s="59"/>
      <c r="B58" s="59"/>
      <c r="D58" s="43">
        <v>0</v>
      </c>
      <c r="E58" s="43">
        <v>0</v>
      </c>
      <c r="F58" s="43" t="s">
        <v>67</v>
      </c>
      <c r="G58" s="32">
        <v>1.5</v>
      </c>
      <c r="H58" s="32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54" t="s">
        <v>68</v>
      </c>
      <c r="B59" s="60">
        <f>SUM(B51:B58)</f>
        <v>5843.4375</v>
      </c>
      <c r="C59" s="2"/>
      <c r="D59" s="43">
        <v>0</v>
      </c>
      <c r="E59" s="43">
        <v>0</v>
      </c>
      <c r="F59" s="2" t="s">
        <v>69</v>
      </c>
      <c r="G59" s="32">
        <f>+E80</f>
        <v>1537.2</v>
      </c>
      <c r="H59" s="32">
        <f t="shared" si="0"/>
        <v>0</v>
      </c>
      <c r="Q59"/>
      <c r="R59"/>
      <c r="S59"/>
      <c r="T59"/>
      <c r="U59"/>
      <c r="V59"/>
      <c r="W59"/>
    </row>
    <row r="60" spans="1:23" ht="15.75" x14ac:dyDescent="0.3">
      <c r="A60" s="61"/>
      <c r="B60" s="62"/>
      <c r="C60" s="2"/>
      <c r="D60" s="43"/>
      <c r="E60" s="43"/>
      <c r="F60" s="2"/>
      <c r="G60" s="2"/>
      <c r="H60" s="32">
        <f t="shared" ref="H60" si="1">+G60*E60</f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61"/>
      <c r="B61" s="34">
        <f>+B59/B49</f>
        <v>29.217187500000001</v>
      </c>
      <c r="C61" s="22" t="s">
        <v>70</v>
      </c>
      <c r="D61" s="2"/>
      <c r="E61" s="2"/>
      <c r="F61" s="2"/>
      <c r="G61" s="2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2"/>
      <c r="B62" s="2"/>
      <c r="D62" s="2"/>
      <c r="E62" s="2"/>
      <c r="F62" s="2"/>
      <c r="G62" s="63" t="s">
        <v>71</v>
      </c>
      <c r="H62" s="32">
        <f>SUM(H50:H61)</f>
        <v>4540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2"/>
      <c r="E63" s="2"/>
      <c r="G63" s="3" t="s">
        <v>72</v>
      </c>
      <c r="H63" s="64">
        <v>1.65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22" t="s">
        <v>73</v>
      </c>
      <c r="B64" s="2"/>
      <c r="C64" s="2"/>
      <c r="E64" s="34"/>
      <c r="G64" s="1" t="s">
        <v>74</v>
      </c>
      <c r="H64" s="65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ht="15.75" x14ac:dyDescent="0.3">
      <c r="A65" s="2"/>
      <c r="B65" s="22" t="s">
        <v>75</v>
      </c>
      <c r="C65" s="27" t="s">
        <v>76</v>
      </c>
      <c r="D65" s="2"/>
      <c r="E65" s="2"/>
      <c r="F65" s="2"/>
      <c r="G65" s="1" t="s">
        <v>74</v>
      </c>
      <c r="H65" s="65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4" ht="15.75" x14ac:dyDescent="0.3">
      <c r="A66" s="54" t="s">
        <v>77</v>
      </c>
      <c r="B66" s="55"/>
      <c r="C66" s="2"/>
      <c r="D66" s="2"/>
      <c r="E66" s="2"/>
      <c r="F66" s="2"/>
      <c r="G66" s="3" t="s">
        <v>78</v>
      </c>
      <c r="H66" s="65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4" ht="15.75" x14ac:dyDescent="0.3">
      <c r="A67" s="55" t="s">
        <v>57</v>
      </c>
      <c r="B67" s="56">
        <f>+E36*C43</f>
        <v>525.52500000000009</v>
      </c>
      <c r="C67" s="5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4" ht="15.75" x14ac:dyDescent="0.3">
      <c r="A68" s="55" t="s">
        <v>59</v>
      </c>
      <c r="B68" s="56">
        <f>+H62*H63</f>
        <v>7491</v>
      </c>
      <c r="C68" s="57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4" ht="15.75" x14ac:dyDescent="0.3">
      <c r="A69" s="55" t="str">
        <f>+A54</f>
        <v>Pruebas de Color</v>
      </c>
      <c r="B69" s="56">
        <f>+B54*H63</f>
        <v>768.07500000000005</v>
      </c>
      <c r="C69" s="57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4" ht="15.75" x14ac:dyDescent="0.3">
      <c r="A70" s="55" t="str">
        <f>+A55</f>
        <v>Placas HS</v>
      </c>
      <c r="B70" s="56">
        <f>+B55*H63</f>
        <v>0</v>
      </c>
      <c r="C70" s="57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4" ht="15.75" x14ac:dyDescent="0.3">
      <c r="A71" s="55" t="str">
        <f>+A56</f>
        <v>Empaque</v>
      </c>
      <c r="B71" s="56">
        <f>+B56*H63</f>
        <v>330</v>
      </c>
      <c r="C71" s="57"/>
      <c r="F71" s="66" t="s">
        <v>79</v>
      </c>
      <c r="G71" s="34">
        <f>+B61</f>
        <v>29.217187500000001</v>
      </c>
      <c r="H71" s="67">
        <f>+G71*B49</f>
        <v>5843.4375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4" ht="15.75" x14ac:dyDescent="0.3">
      <c r="A72" s="55" t="str">
        <f>+A57</f>
        <v>Mensajeria</v>
      </c>
      <c r="B72" s="56">
        <f>+B57*1.2</f>
        <v>240</v>
      </c>
      <c r="C72" s="68"/>
      <c r="F72" s="66" t="s">
        <v>80</v>
      </c>
      <c r="G72" s="34">
        <f>+C74</f>
        <v>46.773000000000003</v>
      </c>
      <c r="H72" s="67">
        <f>+G72*B49</f>
        <v>9354.6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4" ht="15.75" x14ac:dyDescent="0.3">
      <c r="A73" s="55"/>
      <c r="B73" s="56"/>
      <c r="C73" s="68"/>
      <c r="E73" s="69" t="s">
        <v>79</v>
      </c>
      <c r="F73" s="70" t="s">
        <v>81</v>
      </c>
      <c r="G73" s="71">
        <f>+G72-G71</f>
        <v>17.555812500000002</v>
      </c>
      <c r="H73" s="72">
        <f>+G73*B49</f>
        <v>3511.1625000000004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4" x14ac:dyDescent="0.3">
      <c r="A74" s="54" t="s">
        <v>68</v>
      </c>
      <c r="B74" s="60">
        <f>SUM(B66:B73)</f>
        <v>9354.6</v>
      </c>
      <c r="C74" s="71">
        <f>+B74/B49</f>
        <v>46.773000000000003</v>
      </c>
      <c r="D74" s="3" t="s">
        <v>82</v>
      </c>
      <c r="E74" s="73">
        <f>+B61</f>
        <v>29.217187500000001</v>
      </c>
    </row>
    <row r="75" spans="1:24" customFormat="1" ht="15" x14ac:dyDescent="0.25"/>
    <row r="76" spans="1:24" customFormat="1" ht="15" x14ac:dyDescent="0.25"/>
    <row r="77" spans="1:24" ht="16.5" thickBot="1" x14ac:dyDescent="0.35">
      <c r="A77" s="3" t="s">
        <v>83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5" t="s">
        <v>84</v>
      </c>
      <c r="B78" s="6"/>
      <c r="C78" s="6"/>
      <c r="D78" s="6"/>
      <c r="E78" s="6"/>
      <c r="F78" s="6"/>
      <c r="G78" s="7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A79" s="15">
        <f>+F16</f>
        <v>70</v>
      </c>
      <c r="B79" s="16">
        <f>+H16</f>
        <v>23.75</v>
      </c>
      <c r="C79" s="9" t="s">
        <v>85</v>
      </c>
      <c r="D79" s="16" t="s">
        <v>86</v>
      </c>
      <c r="E79" s="9" t="s">
        <v>87</v>
      </c>
      <c r="F79" s="18" t="s">
        <v>88</v>
      </c>
      <c r="G79" s="74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A80" s="15">
        <f>0.61*0.45*C42</f>
        <v>192.15</v>
      </c>
      <c r="B80" s="75">
        <v>4</v>
      </c>
      <c r="C80" s="75">
        <f>+A80*B80</f>
        <v>768.6</v>
      </c>
      <c r="D80" s="75">
        <v>0</v>
      </c>
      <c r="E80" s="76">
        <f>+(C80+D80)*2</f>
        <v>1537.2</v>
      </c>
      <c r="F80" s="77" t="s">
        <v>89</v>
      </c>
      <c r="G80" s="74">
        <v>550</v>
      </c>
      <c r="H80" t="s">
        <v>90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5.75" x14ac:dyDescent="0.3">
      <c r="A81" s="8"/>
      <c r="B81" s="75"/>
      <c r="C81" s="75"/>
      <c r="D81" s="75"/>
      <c r="E81" s="75"/>
      <c r="G81" s="10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ht="15.75" x14ac:dyDescent="0.3">
      <c r="A82" s="15">
        <f>+A79</f>
        <v>70</v>
      </c>
      <c r="B82" s="16">
        <f>+B79</f>
        <v>23.75</v>
      </c>
      <c r="C82" s="9" t="s">
        <v>85</v>
      </c>
      <c r="D82" s="16" t="s">
        <v>86</v>
      </c>
      <c r="E82" s="9" t="s">
        <v>87</v>
      </c>
      <c r="F82" s="18" t="s">
        <v>91</v>
      </c>
      <c r="G82" s="10"/>
      <c r="H82"/>
      <c r="I82"/>
      <c r="J82" s="78"/>
    </row>
    <row r="83" spans="1:24" ht="15.75" x14ac:dyDescent="0.3">
      <c r="A83" s="15">
        <f>0.61*0.45*C33</f>
        <v>0</v>
      </c>
      <c r="B83" s="75">
        <f>3.9*3</f>
        <v>11.7</v>
      </c>
      <c r="C83" s="75">
        <f>+A83*B83</f>
        <v>0</v>
      </c>
      <c r="D83" s="75">
        <v>360</v>
      </c>
      <c r="E83" s="75">
        <f>+C83+D83</f>
        <v>360</v>
      </c>
      <c r="F83" s="77" t="s">
        <v>89</v>
      </c>
      <c r="G83" s="79">
        <v>1000</v>
      </c>
      <c r="H83"/>
      <c r="I83"/>
    </row>
    <row r="84" spans="1:24" ht="15.75" x14ac:dyDescent="0.3">
      <c r="A84" s="8"/>
      <c r="B84" s="9"/>
      <c r="C84" s="75"/>
      <c r="D84" s="75"/>
      <c r="E84" s="75"/>
      <c r="F84" s="75"/>
      <c r="G84" s="10"/>
      <c r="H84"/>
      <c r="I84"/>
    </row>
    <row r="85" spans="1:24" ht="16.5" thickBot="1" x14ac:dyDescent="0.35">
      <c r="A85" s="19"/>
      <c r="B85" s="20"/>
      <c r="C85" s="20"/>
      <c r="D85" s="20"/>
      <c r="E85" s="20"/>
      <c r="F85" s="20"/>
      <c r="G85" s="21"/>
      <c r="H85"/>
      <c r="I85"/>
    </row>
  </sheetData>
  <pageMargins left="0.70866141732283472" right="0.70866141732283472" top="0.74803149606299213" bottom="0.74803149606299213" header="0.31496062992125984" footer="0.31496062992125984"/>
  <pageSetup scale="52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Brochure 200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2017-05-03T00:17:14Z</cp:lastPrinted>
  <dcterms:created xsi:type="dcterms:W3CDTF">2017-05-02T23:36:41Z</dcterms:created>
  <dcterms:modified xsi:type="dcterms:W3CDTF">2017-05-03T00:24:40Z</dcterms:modified>
</cp:coreProperties>
</file>